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c-mac/Downloads/"/>
    </mc:Choice>
  </mc:AlternateContent>
  <xr:revisionPtr revIDLastSave="0" documentId="13_ncr:1_{9802512E-818B-1A4F-9A60-0E469A7175C6}" xr6:coauthVersionLast="45" xr6:coauthVersionMax="47" xr10:uidLastSave="{00000000-0000-0000-0000-000000000000}"/>
  <bookViews>
    <workbookView xWindow="760" yWindow="0" windowWidth="28040" windowHeight="18000" tabRatio="839" activeTab="1" autoFilterDateGrouping="0" xr2:uid="{00000000-000D-0000-FFFF-FFFF00000000}"/>
  </bookViews>
  <sheets>
    <sheet name="Utilidad" sheetId="1" r:id="rId1"/>
    <sheet name="Mapa de Proceso FeT" sheetId="6" r:id="rId2"/>
    <sheet name="Datos Extra" sheetId="10" r:id="rId3"/>
    <sheet name="Flujos" sheetId="9" r:id="rId4"/>
    <sheet name="Resumen Cerro Negro Norte" sheetId="8" r:id="rId5"/>
  </sheets>
  <externalReferences>
    <externalReference r:id="rId6"/>
  </externalReferences>
  <definedNames>
    <definedName name="_PAG1" localSheetId="4">#REF!</definedName>
    <definedName name="_PAG1">#REF!</definedName>
    <definedName name="_PAG3" localSheetId="4">#REF!</definedName>
    <definedName name="_PAG3">#REF!</definedName>
    <definedName name="_PAG4" localSheetId="4">#REF!</definedName>
    <definedName name="_PAG4">#REF!</definedName>
    <definedName name="_PAG5" localSheetId="4">#REF!</definedName>
    <definedName name="_PAG5">#REF!</definedName>
    <definedName name="_PAG6" localSheetId="4">#REF!</definedName>
    <definedName name="_PAG6">#REF!</definedName>
    <definedName name="\P" localSheetId="4">#REF!</definedName>
    <definedName name="\P">#REF!</definedName>
    <definedName name="\W" localSheetId="4">#REF!</definedName>
    <definedName name="\W">#REF!</definedName>
    <definedName name="\Z" localSheetId="4">#REF!</definedName>
    <definedName name="\Z">#REF!</definedName>
    <definedName name="CONC" localSheetId="4">#REF!</definedName>
    <definedName name="CONC">#REF!</definedName>
    <definedName name="CuNuevo_ConPelaCama_tmf">[1]FUNDICIÓN!$P$73</definedName>
    <definedName name="CuNuevo_ConPelaCama_tms">[1]FUNDICIÓN!$O$73</definedName>
    <definedName name="ECL_DelBal_por" localSheetId="4">'Resumen Cerro Negro Norte'!$G$43</definedName>
    <definedName name="ECL_DelBal_tmf" localSheetId="4">'Resumen Cerro Negro Norte'!$F$43</definedName>
    <definedName name="FEED" localSheetId="4">#REF!</definedName>
    <definedName name="FEED">#REF!</definedName>
    <definedName name="GCONC" localSheetId="4">#REF!</definedName>
    <definedName name="GCONC">#REF!</definedName>
    <definedName name="GFEED" localSheetId="4">#REF!</definedName>
    <definedName name="GFEED">#REF!</definedName>
    <definedName name="GTAIL" localSheetId="4">#REF!</definedName>
    <definedName name="GTAIL">#REF!</definedName>
    <definedName name="INVROLL" localSheetId="4">#REF!</definedName>
    <definedName name="INVROLL">#REF!</definedName>
    <definedName name="MENU" localSheetId="4">#REF!</definedName>
    <definedName name="MENU">#REF!</definedName>
    <definedName name="Month" localSheetId="4">#REF!</definedName>
    <definedName name="Month">#REF!</definedName>
    <definedName name="_xlnm.Print_Area" localSheetId="4">'Resumen Cerro Negro Norte'!$B$1:$P$44</definedName>
    <definedName name="solver_adj" localSheetId="4" hidden="1">'Resumen Cerro Negro Norte'!$N$11</definedName>
    <definedName name="solver_adj" localSheetId="0" hidden="1">Utilidad!$K$24:$L$39</definedName>
    <definedName name="solver_cvg" localSheetId="4" hidden="1">0.0001</definedName>
    <definedName name="solver_cvg" localSheetId="0" hidden="1">0.0001</definedName>
    <definedName name="solver_drv" localSheetId="4" hidden="1">1</definedName>
    <definedName name="solver_drv" localSheetId="0" hidden="1">1</definedName>
    <definedName name="solver_eng" localSheetId="4" hidden="1">1</definedName>
    <definedName name="solver_eng" localSheetId="0" hidden="1">1</definedName>
    <definedName name="solver_est" localSheetId="4" hidden="1">1</definedName>
    <definedName name="solver_est" localSheetId="0" hidden="1">1</definedName>
    <definedName name="solver_itr" localSheetId="4" hidden="1">2147483647</definedName>
    <definedName name="solver_itr" localSheetId="0" hidden="1">2147483647</definedName>
    <definedName name="solver_lhs1" localSheetId="0" hidden="1">Utilidad!$X$29</definedName>
    <definedName name="solver_lhs10" localSheetId="0" hidden="1">Utilidad!$X$24</definedName>
    <definedName name="solver_lhs11" localSheetId="0" hidden="1">Utilidad!$W$28</definedName>
    <definedName name="solver_lhs12" localSheetId="0" hidden="1">Utilidad!$W$30</definedName>
    <definedName name="solver_lhs13" localSheetId="0" hidden="1">Utilidad!$W$29</definedName>
    <definedName name="solver_lhs14" localSheetId="0" hidden="1">Utilidad!$W$27</definedName>
    <definedName name="solver_lhs15" localSheetId="0" hidden="1">Utilidad!$W$25</definedName>
    <definedName name="solver_lhs16" localSheetId="0" hidden="1">Utilidad!$W$26</definedName>
    <definedName name="solver_lhs17" localSheetId="0" hidden="1">Utilidad!$W$24</definedName>
    <definedName name="solver_lhs18" localSheetId="0" hidden="1">Utilidad!$L$29</definedName>
    <definedName name="solver_lhs19" localSheetId="0" hidden="1">Utilidad!$Q$33</definedName>
    <definedName name="solver_lhs2" localSheetId="0" hidden="1">Utilidad!$X$30</definedName>
    <definedName name="solver_lhs20" localSheetId="0" hidden="1">Utilidad!$Q$30</definedName>
    <definedName name="solver_lhs21" localSheetId="0" hidden="1">Utilidad!$S$32</definedName>
    <definedName name="solver_lhs22" localSheetId="0" hidden="1">Utilidad!$S$24</definedName>
    <definedName name="solver_lhs23" localSheetId="0" hidden="1">Utilidad!$S$30</definedName>
    <definedName name="solver_lhs24" localSheetId="0" hidden="1">Utilidad!$Q$37</definedName>
    <definedName name="solver_lhs25" localSheetId="0" hidden="1">Utilidad!$Q$39</definedName>
    <definedName name="solver_lhs26" localSheetId="0" hidden="1">Utilidad!$Q$32</definedName>
    <definedName name="solver_lhs27" localSheetId="0" hidden="1">Utilidad!$Q$24</definedName>
    <definedName name="solver_lhs28" localSheetId="0" hidden="1">Utilidad!$L$26</definedName>
    <definedName name="solver_lhs29" localSheetId="0" hidden="1">Utilidad!$Q$26</definedName>
    <definedName name="solver_lhs3" localSheetId="0" hidden="1">Utilidad!$S$39</definedName>
    <definedName name="solver_lhs4" localSheetId="0" hidden="1">Utilidad!$X$27</definedName>
    <definedName name="solver_lhs5" localSheetId="0" hidden="1">Utilidad!$X$28</definedName>
    <definedName name="solver_lhs6" localSheetId="0" hidden="1">Utilidad!$X$31</definedName>
    <definedName name="solver_lhs7" localSheetId="0" hidden="1">Utilidad!$X$25</definedName>
    <definedName name="solver_lhs8" localSheetId="0" hidden="1">Utilidad!$X$26</definedName>
    <definedName name="solver_lhs9" localSheetId="0" hidden="1">Utilidad!$W$31</definedName>
    <definedName name="solver_mip" localSheetId="4" hidden="1">2147483647</definedName>
    <definedName name="solver_mip" localSheetId="0" hidden="1">2147483647</definedName>
    <definedName name="solver_mni" localSheetId="4" hidden="1">30</definedName>
    <definedName name="solver_mni" localSheetId="0" hidden="1">30</definedName>
    <definedName name="solver_mrt" localSheetId="4" hidden="1">0.075</definedName>
    <definedName name="solver_mrt" localSheetId="0" hidden="1">0.075</definedName>
    <definedName name="solver_msl" localSheetId="4" hidden="1">2</definedName>
    <definedName name="solver_msl" localSheetId="0" hidden="1">2</definedName>
    <definedName name="solver_neg" localSheetId="4" hidden="1">1</definedName>
    <definedName name="solver_neg" localSheetId="0" hidden="1">1</definedName>
    <definedName name="solver_nod" localSheetId="4" hidden="1">2147483647</definedName>
    <definedName name="solver_nod" localSheetId="0" hidden="1">2147483647</definedName>
    <definedName name="solver_num" localSheetId="4" hidden="1">0</definedName>
    <definedName name="solver_num" localSheetId="0" hidden="1">29</definedName>
    <definedName name="solver_nwt" localSheetId="4" hidden="1">1</definedName>
    <definedName name="solver_nwt" localSheetId="0" hidden="1">1</definedName>
    <definedName name="solver_opt" localSheetId="0" hidden="1">Utilidad!$W$34</definedName>
    <definedName name="solver_pre" localSheetId="4" hidden="1">0.000001</definedName>
    <definedName name="solver_pre" localSheetId="0" hidden="1">0.000001</definedName>
    <definedName name="solver_rbv" localSheetId="4" hidden="1">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2</definedName>
    <definedName name="solver_rel29" localSheetId="0" hidden="1">1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Utilidad!$L$28</definedName>
    <definedName name="solver_rhs19" localSheetId="0" hidden="1">Utilidad!$R$33</definedName>
    <definedName name="solver_rhs2" localSheetId="0" hidden="1">0</definedName>
    <definedName name="solver_rhs20" localSheetId="0" hidden="1">Utilidad!$R$30</definedName>
    <definedName name="solver_rhs21" localSheetId="0" hidden="1">Utilidad!$T$32</definedName>
    <definedName name="solver_rhs22" localSheetId="0" hidden="1">Utilidad!$T$24</definedName>
    <definedName name="solver_rhs23" localSheetId="0" hidden="1">Utilidad!$T$30</definedName>
    <definedName name="solver_rhs24" localSheetId="0" hidden="1">Utilidad!$R$37</definedName>
    <definedName name="solver_rhs25" localSheetId="0" hidden="1">Utilidad!$R$39</definedName>
    <definedName name="solver_rhs26" localSheetId="0" hidden="1">Utilidad!$R$32</definedName>
    <definedName name="solver_rhs27" localSheetId="0" hidden="1">Utilidad!$R$24</definedName>
    <definedName name="solver_rhs28" localSheetId="0" hidden="1">Utilidad!$L$25</definedName>
    <definedName name="solver_rhs29" localSheetId="0" hidden="1">Utilidad!$R$26</definedName>
    <definedName name="solver_rhs3" localSheetId="0" hidden="1">Utilidad!$T$39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4" hidden="1">2</definedName>
    <definedName name="solver_rlx" localSheetId="0" hidden="1">2</definedName>
    <definedName name="solver_rsd" localSheetId="4" hidden="1">0</definedName>
    <definedName name="solver_rsd" localSheetId="0" hidden="1">0</definedName>
    <definedName name="solver_scl" localSheetId="4" hidden="1">1</definedName>
    <definedName name="solver_scl" localSheetId="0" hidden="1">1</definedName>
    <definedName name="solver_sho" localSheetId="4" hidden="1">2</definedName>
    <definedName name="solver_sho" localSheetId="0" hidden="1">2</definedName>
    <definedName name="solver_ssz" localSheetId="4" hidden="1">100</definedName>
    <definedName name="solver_ssz" localSheetId="0" hidden="1">100</definedName>
    <definedName name="solver_tim" localSheetId="4" hidden="1">2147483647</definedName>
    <definedName name="solver_tim" localSheetId="0" hidden="1">2147483647</definedName>
    <definedName name="solver_tol" localSheetId="4" hidden="1">0.01</definedName>
    <definedName name="solver_tol" localSheetId="0" hidden="1">0.01</definedName>
    <definedName name="solver_typ" localSheetId="4" hidden="1">3</definedName>
    <definedName name="solver_typ" localSheetId="0" hidden="1">2</definedName>
    <definedName name="solver_val" localSheetId="4" hidden="1">0</definedName>
    <definedName name="solver_val" localSheetId="0" hidden="1">0</definedName>
    <definedName name="solver_ver" localSheetId="4" hidden="1">3</definedName>
    <definedName name="solver_ver" localSheetId="0" hidden="1">3</definedName>
    <definedName name="SUMCHECK" localSheetId="4">#REF!</definedName>
    <definedName name="SUMCHECK">#REF!</definedName>
    <definedName name="SUMCUTONNES" localSheetId="4">#REF!</definedName>
    <definedName name="SUMCUTONNES">#REF!</definedName>
    <definedName name="SUMDMT" localSheetId="4">#REF!</definedName>
    <definedName name="SUMDMT">#REF!</definedName>
    <definedName name="TAIL" localSheetId="4">#REF!</definedName>
    <definedName name="TAIL">#REF!</definedName>
    <definedName name="UNI_AA_VERSION" hidden="1">"202.1.0"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C3" i="9" s="1"/>
  <c r="K26" i="1"/>
  <c r="B4" i="9" s="1"/>
  <c r="L26" i="1"/>
  <c r="C4" i="9" s="1"/>
  <c r="K27" i="1"/>
  <c r="L27" i="1"/>
  <c r="C5" i="9" s="1"/>
  <c r="K28" i="1"/>
  <c r="B6" i="9" s="1"/>
  <c r="L28" i="1"/>
  <c r="C6" i="9" s="1"/>
  <c r="K29" i="1"/>
  <c r="L29" i="1"/>
  <c r="C7" i="9" s="1"/>
  <c r="K30" i="1"/>
  <c r="B8" i="9" s="1"/>
  <c r="L30" i="1"/>
  <c r="C8" i="9" s="1"/>
  <c r="K31" i="1"/>
  <c r="L31" i="1"/>
  <c r="K32" i="1"/>
  <c r="B10" i="9" s="1"/>
  <c r="L32" i="1"/>
  <c r="C10" i="9" s="1"/>
  <c r="K33" i="1"/>
  <c r="L33" i="1"/>
  <c r="C11" i="9" s="1"/>
  <c r="K34" i="1"/>
  <c r="B12" i="9" s="1"/>
  <c r="L34" i="1"/>
  <c r="C12" i="9" s="1"/>
  <c r="K35" i="1"/>
  <c r="L35" i="1"/>
  <c r="K36" i="1"/>
  <c r="B14" i="9" s="1"/>
  <c r="L36" i="1"/>
  <c r="C14" i="9" s="1"/>
  <c r="K37" i="1"/>
  <c r="L37" i="1"/>
  <c r="C15" i="9" s="1"/>
  <c r="K38" i="1"/>
  <c r="B16" i="9" s="1"/>
  <c r="L38" i="1"/>
  <c r="C16" i="9" s="1"/>
  <c r="K39" i="1"/>
  <c r="P41" i="1" s="1"/>
  <c r="D42" i="8" s="1"/>
  <c r="L39" i="1"/>
  <c r="B3" i="9"/>
  <c r="B5" i="9"/>
  <c r="B7" i="9"/>
  <c r="B9" i="9"/>
  <c r="C9" i="9"/>
  <c r="B11" i="9"/>
  <c r="B13" i="9"/>
  <c r="C13" i="9"/>
  <c r="B15" i="9"/>
  <c r="B17" i="9"/>
  <c r="C17" i="9"/>
  <c r="L24" i="1" l="1"/>
  <c r="C2" i="9" s="1"/>
  <c r="K24" i="1"/>
  <c r="B2" i="9" s="1"/>
  <c r="G27" i="6" l="1"/>
  <c r="I30" i="8" l="1"/>
  <c r="O25" i="8"/>
  <c r="N23" i="8" l="1"/>
  <c r="M23" i="8"/>
  <c r="H24" i="8"/>
  <c r="G24" i="8"/>
  <c r="G23" i="8"/>
  <c r="H23" i="8" s="1"/>
  <c r="N11" i="8"/>
  <c r="N13" i="8" s="1"/>
  <c r="M11" i="8"/>
  <c r="H12" i="8"/>
  <c r="G12" i="8"/>
  <c r="H11" i="8"/>
  <c r="G11" i="8"/>
  <c r="J36" i="8"/>
  <c r="G36" i="8"/>
  <c r="K35" i="8"/>
  <c r="K36" i="8" s="1"/>
  <c r="M32" i="8"/>
  <c r="O30" i="8"/>
  <c r="O29" i="8"/>
  <c r="G19" i="8"/>
  <c r="K18" i="8"/>
  <c r="J17" i="8"/>
  <c r="K17" i="8" s="1"/>
  <c r="J16" i="8"/>
  <c r="K16" i="8" s="1"/>
  <c r="G26" i="8" l="1"/>
  <c r="J19" i="8"/>
  <c r="I12" i="8"/>
  <c r="M26" i="8"/>
  <c r="O26" i="8"/>
  <c r="O32" i="8"/>
  <c r="N32" i="8" s="1"/>
  <c r="O23" i="8"/>
  <c r="I23" i="8"/>
  <c r="O11" i="8"/>
  <c r="O13" i="8" s="1"/>
  <c r="M13" i="8"/>
  <c r="I11" i="8"/>
  <c r="G13" i="8"/>
  <c r="K19" i="8"/>
  <c r="I24" i="8"/>
  <c r="I26" i="8" l="1"/>
  <c r="H26" i="8" s="1"/>
  <c r="I13" i="8"/>
  <c r="H13" i="8" s="1"/>
  <c r="N26" i="8"/>
  <c r="I32" i="8" l="1"/>
  <c r="G32" i="8"/>
  <c r="H32" i="8" l="1"/>
  <c r="M25" i="1" l="1"/>
  <c r="J48" i="6" l="1"/>
  <c r="J47" i="6"/>
  <c r="L58" i="6" s="1"/>
  <c r="G51" i="6"/>
  <c r="G50" i="6"/>
  <c r="L57" i="6" s="1"/>
  <c r="G42" i="6"/>
  <c r="G41" i="6"/>
  <c r="L33" i="6"/>
  <c r="L32" i="6"/>
  <c r="L23" i="6"/>
  <c r="L22" i="6"/>
  <c r="N12" i="6"/>
  <c r="N11" i="6"/>
  <c r="G36" i="6"/>
  <c r="G35" i="6"/>
  <c r="G28" i="6"/>
  <c r="C28" i="6"/>
  <c r="C27" i="6"/>
  <c r="G20" i="6"/>
  <c r="G19" i="6"/>
  <c r="G12" i="6"/>
  <c r="G11" i="6"/>
  <c r="G6" i="6"/>
  <c r="G5" i="6"/>
  <c r="E57" i="6" s="1"/>
  <c r="L30" i="6" l="1"/>
  <c r="H60" i="6" s="1"/>
  <c r="L18" i="6"/>
  <c r="H59" i="6" s="1"/>
  <c r="L61" i="6"/>
  <c r="E58" i="6"/>
  <c r="E61" i="6" s="1"/>
  <c r="G17" i="6"/>
  <c r="H57" i="6" s="1"/>
  <c r="G33" i="6"/>
  <c r="H58" i="6" s="1"/>
  <c r="H61" i="6" l="1"/>
  <c r="L63" i="6" s="1"/>
  <c r="M24" i="1" l="1"/>
  <c r="M26" i="1"/>
  <c r="H68" i="6" s="1"/>
  <c r="M27" i="1"/>
  <c r="M28" i="1"/>
  <c r="M29" i="1"/>
  <c r="M30" i="1"/>
  <c r="H69" i="6" s="1"/>
  <c r="M31" i="1"/>
  <c r="M32" i="1"/>
  <c r="M33" i="1"/>
  <c r="H70" i="6" s="1"/>
  <c r="M34" i="1"/>
  <c r="M35" i="1"/>
  <c r="H71" i="6" s="1"/>
  <c r="M36" i="1"/>
  <c r="M37" i="1"/>
  <c r="M38" i="1"/>
  <c r="M39" i="1"/>
  <c r="Q41" i="1" l="1"/>
  <c r="J42" i="8"/>
  <c r="G29" i="6"/>
  <c r="G21" i="6"/>
  <c r="J49" i="6"/>
  <c r="L68" i="6" s="1"/>
  <c r="L34" i="6"/>
  <c r="L24" i="6"/>
  <c r="N13" i="6"/>
  <c r="E69" i="6" s="1"/>
  <c r="C29" i="6"/>
  <c r="G43" i="6"/>
  <c r="G52" i="6"/>
  <c r="L69" i="6" s="1"/>
  <c r="G37" i="6"/>
  <c r="G13" i="6"/>
  <c r="G7" i="6"/>
  <c r="E68" i="6" s="1"/>
  <c r="L72" i="6" l="1"/>
  <c r="E72" i="6"/>
  <c r="H72" i="6" l="1"/>
  <c r="L7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Arru</author>
  </authors>
  <commentList>
    <comment ref="H3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  <comment ref="I3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Marco Arru:</t>
        </r>
        <r>
          <rPr>
            <sz val="9"/>
            <color indexed="81"/>
            <rFont val="Tahoma"/>
            <family val="2"/>
          </rPr>
          <t xml:space="preserve">
Del balance del Puerto</t>
        </r>
      </text>
    </comment>
  </commentList>
</comments>
</file>

<file path=xl/sharedStrings.xml><?xml version="1.0" encoding="utf-8"?>
<sst xmlns="http://schemas.openxmlformats.org/spreadsheetml/2006/main" count="120" uniqueCount="78">
  <si>
    <t>Producto CH1 a Stock gruesos</t>
  </si>
  <si>
    <t>TMS</t>
  </si>
  <si>
    <t>%FeT</t>
  </si>
  <si>
    <t>Alimentación Mina</t>
  </si>
  <si>
    <t>Valores Calculados</t>
  </si>
  <si>
    <t>TMF Fe</t>
  </si>
  <si>
    <t>TMF</t>
  </si>
  <si>
    <t>Producción CNN Planta</t>
  </si>
  <si>
    <t xml:space="preserve">Alim Mina a CH1Mina </t>
  </si>
  <si>
    <t>bz Gruesos a Ch2-3</t>
  </si>
  <si>
    <t>CH 2-3 a Stock de Finos</t>
  </si>
  <si>
    <t>delta stock de Gruesos</t>
  </si>
  <si>
    <t>Ch2-3 directa a planta</t>
  </si>
  <si>
    <t>Alim Stock  Finos a Planta</t>
  </si>
  <si>
    <t>delta stock de finos</t>
  </si>
  <si>
    <t>Delta Stock Prec</t>
  </si>
  <si>
    <t>Alim a Stock finos  Prec (camiones)</t>
  </si>
  <si>
    <t>Alim  a Stock Preco</t>
  </si>
  <si>
    <t>Delta Buzones Stock finos prec</t>
  </si>
  <si>
    <t>Alim Bz Prec a Planta</t>
  </si>
  <si>
    <t>Alim total Planta</t>
  </si>
  <si>
    <t>Rechazos Planta CNN</t>
  </si>
  <si>
    <t>Rec P</t>
  </si>
  <si>
    <t>BALANCE GLOBAL MASA</t>
  </si>
  <si>
    <t>ENTRADAS</t>
  </si>
  <si>
    <t>VARIACIONES DE INVENTARIOS</t>
  </si>
  <si>
    <t>SALIDAS</t>
  </si>
  <si>
    <t>Stock Preconcentrado</t>
  </si>
  <si>
    <t>TOTAL ENTRADAS</t>
  </si>
  <si>
    <t xml:space="preserve">VAR NETA </t>
  </si>
  <si>
    <t>TOTAL SALIDAS</t>
  </si>
  <si>
    <t>Stock de Gruesos</t>
  </si>
  <si>
    <t>Strock de Finos</t>
  </si>
  <si>
    <t>Stock Finos Pre concentrado</t>
  </si>
  <si>
    <t>Producción CNN</t>
  </si>
  <si>
    <t>Rechazos CNN</t>
  </si>
  <si>
    <t>ENTRADAS - VAR INVENTARIO - SALIDAS</t>
  </si>
  <si>
    <t>BALANCE GLOBAL DE FINOS</t>
  </si>
  <si>
    <t>Alimentación a Stock Pre Concentrado</t>
  </si>
  <si>
    <t>BALANCE METALÚRGICO - VALLE COPIAPÓ</t>
  </si>
  <si>
    <t>REPORTE DE PLANTA CERRO NEGRO NORTE</t>
  </si>
  <si>
    <t>FECHA DE BALANCE</t>
  </si>
  <si>
    <t>TONELAJE</t>
  </si>
  <si>
    <t>LEY</t>
  </si>
  <si>
    <t>FINO</t>
  </si>
  <si>
    <t>% FeT</t>
  </si>
  <si>
    <t>ÁREA SECA</t>
  </si>
  <si>
    <t>FL_218_501_01</t>
  </si>
  <si>
    <t xml:space="preserve">SALIDA </t>
  </si>
  <si>
    <t>Producción área seca</t>
  </si>
  <si>
    <t>Recepción Preconcentrado</t>
  </si>
  <si>
    <t>TOTAL</t>
  </si>
  <si>
    <t>INVENTARIOS</t>
  </si>
  <si>
    <t>SAP</t>
  </si>
  <si>
    <t>DIF</t>
  </si>
  <si>
    <t xml:space="preserve">Pila de Grueso </t>
  </si>
  <si>
    <t xml:space="preserve">Pila de Fino </t>
  </si>
  <si>
    <t>Stock de Pre Concentrado</t>
  </si>
  <si>
    <t>ÁREA CONCENTRADORA / PUERTO TOTORALILLO</t>
  </si>
  <si>
    <t>Alimentación Material Mina</t>
  </si>
  <si>
    <t>Produccion Planta</t>
  </si>
  <si>
    <t>Alimentación Preconcentrado</t>
  </si>
  <si>
    <t>Produccion Filtrada Planta</t>
  </si>
  <si>
    <t>Harneado Recuperado Piscina</t>
  </si>
  <si>
    <t>ALIMENTACIÓN TOTAL A PLANTA</t>
  </si>
  <si>
    <t>EMBARQUES</t>
  </si>
  <si>
    <t xml:space="preserve">PÉRDIDAS </t>
  </si>
  <si>
    <t>Pellet Feed Producción Planta</t>
  </si>
  <si>
    <t xml:space="preserve">Deposito de relave </t>
  </si>
  <si>
    <t>Pellet Feed Harneado Piscinas</t>
  </si>
  <si>
    <t xml:space="preserve">Rechazo Rougher. </t>
  </si>
  <si>
    <t xml:space="preserve">Camiones </t>
  </si>
  <si>
    <t xml:space="preserve">Stock Cancha </t>
  </si>
  <si>
    <t>INDICADORES VALLE COPIAPÓ</t>
  </si>
  <si>
    <t>RECUPERACIÓN EN PESO</t>
  </si>
  <si>
    <t>RECUPERACIÓN METALÚRGICA</t>
  </si>
  <si>
    <t>Flujos</t>
  </si>
  <si>
    <t>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</si>
</sst>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"/>
    <numFmt numFmtId="166" formatCode="_-* #,##0.00_-;\-* #,##0.00_-;_-* &quot;-&quot;??_-;_-@_-"/>
    <numFmt numFmtId="167" formatCode="mmmm\ /\ yyyy"/>
    <numFmt numFmtId="168" formatCode="#,##0_ ;\-#,##0\ "/>
    <numFmt numFmtId="169" formatCode="#,##0.0_ ;\-#,##0.0\ "/>
    <numFmt numFmtId="170" formatCode="#,##0.000_ ;\-#,##0.000\ "/>
    <numFmt numFmtId="171" formatCode="#,##0.00_ ;\-#,##0.00\ "/>
    <numFmt numFmtId="172" formatCode="0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0">
    <xf numFmtId="0" fontId="0" fillId="0" borderId="0" xfId="0"/>
    <xf numFmtId="3" fontId="0" fillId="0" borderId="1" xfId="0" applyNumberFormat="1" applyBorder="1"/>
    <xf numFmtId="3" fontId="2" fillId="0" borderId="1" xfId="0" applyNumberFormat="1" applyFont="1" applyBorder="1"/>
    <xf numFmtId="0" fontId="0" fillId="0" borderId="6" xfId="0" applyBorder="1"/>
    <xf numFmtId="10" fontId="0" fillId="0" borderId="1" xfId="0" applyNumberFormat="1" applyBorder="1"/>
    <xf numFmtId="3" fontId="0" fillId="6" borderId="1" xfId="0" applyNumberFormat="1" applyFill="1" applyBorder="1"/>
    <xf numFmtId="10" fontId="0" fillId="6" borderId="1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6" fillId="0" borderId="0" xfId="0" applyFont="1"/>
    <xf numFmtId="3" fontId="0" fillId="0" borderId="1" xfId="0" applyNumberFormat="1" applyBorder="1" applyAlignment="1">
      <alignment horizontal="right" vertical="center" indent="1"/>
    </xf>
    <xf numFmtId="3" fontId="0" fillId="0" borderId="1" xfId="0" applyNumberFormat="1" applyBorder="1" applyAlignment="1">
      <alignment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15" fillId="8" borderId="13" xfId="2" applyFont="1" applyFill="1" applyBorder="1" applyAlignment="1">
      <alignment horizontal="center" vertical="center"/>
    </xf>
    <xf numFmtId="0" fontId="15" fillId="8" borderId="14" xfId="2" applyFont="1" applyFill="1" applyBorder="1" applyAlignment="1">
      <alignment horizontal="center" vertical="center"/>
    </xf>
    <xf numFmtId="0" fontId="15" fillId="0" borderId="14" xfId="2" applyFont="1" applyBorder="1"/>
    <xf numFmtId="0" fontId="15" fillId="0" borderId="15" xfId="2" applyFont="1" applyBorder="1"/>
    <xf numFmtId="0" fontId="15" fillId="0" borderId="0" xfId="2" applyFont="1"/>
    <xf numFmtId="0" fontId="15" fillId="8" borderId="16" xfId="2" applyFont="1" applyFill="1" applyBorder="1" applyAlignment="1">
      <alignment horizontal="center" vertical="center"/>
    </xf>
    <xf numFmtId="0" fontId="15" fillId="8" borderId="0" xfId="2" applyFont="1" applyFill="1" applyAlignment="1">
      <alignment horizontal="center" vertical="center"/>
    </xf>
    <xf numFmtId="0" fontId="15" fillId="0" borderId="6" xfId="2" applyFont="1" applyBorder="1"/>
    <xf numFmtId="0" fontId="15" fillId="8" borderId="0" xfId="2" applyFont="1" applyFill="1"/>
    <xf numFmtId="14" fontId="15" fillId="8" borderId="0" xfId="2" applyNumberFormat="1" applyFont="1" applyFill="1"/>
    <xf numFmtId="0" fontId="15" fillId="0" borderId="16" xfId="2" applyFont="1" applyBorder="1"/>
    <xf numFmtId="0" fontId="18" fillId="0" borderId="0" xfId="2" applyFont="1"/>
    <xf numFmtId="0" fontId="19" fillId="8" borderId="10" xfId="2" applyFont="1" applyFill="1" applyBorder="1" applyAlignment="1">
      <alignment horizontal="center" vertical="center"/>
    </xf>
    <xf numFmtId="0" fontId="19" fillId="8" borderId="11" xfId="2" applyFont="1" applyFill="1" applyBorder="1" applyAlignment="1">
      <alignment horizontal="center" vertical="center"/>
    </xf>
    <xf numFmtId="0" fontId="19" fillId="8" borderId="22" xfId="2" applyFont="1" applyFill="1" applyBorder="1" applyAlignment="1">
      <alignment horizontal="center" vertical="center"/>
    </xf>
    <xf numFmtId="0" fontId="19" fillId="8" borderId="23" xfId="2" applyFont="1" applyFill="1" applyBorder="1" applyAlignment="1">
      <alignment horizontal="center" vertical="center"/>
    </xf>
    <xf numFmtId="168" fontId="18" fillId="3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Border="1" applyAlignment="1">
      <alignment horizontal="center" vertical="center"/>
    </xf>
    <xf numFmtId="168" fontId="18" fillId="8" borderId="8" xfId="3" applyNumberFormat="1" applyFont="1" applyFill="1" applyBorder="1" applyAlignment="1">
      <alignment horizontal="center" vertical="center"/>
    </xf>
    <xf numFmtId="168" fontId="18" fillId="0" borderId="1" xfId="3" applyNumberFormat="1" applyFont="1" applyFill="1" applyBorder="1" applyAlignment="1">
      <alignment horizontal="center" vertical="center"/>
    </xf>
    <xf numFmtId="10" fontId="18" fillId="0" borderId="1" xfId="5" applyNumberFormat="1" applyFont="1" applyFill="1" applyBorder="1" applyAlignment="1">
      <alignment horizontal="center" vertical="center"/>
    </xf>
    <xf numFmtId="168" fontId="19" fillId="10" borderId="36" xfId="2" applyNumberFormat="1" applyFont="1" applyFill="1" applyBorder="1" applyAlignment="1">
      <alignment horizontal="center" vertical="center" wrapText="1"/>
    </xf>
    <xf numFmtId="10" fontId="19" fillId="10" borderId="36" xfId="5" applyNumberFormat="1" applyFont="1" applyFill="1" applyBorder="1" applyAlignment="1">
      <alignment horizontal="center" vertical="center"/>
    </xf>
    <xf numFmtId="168" fontId="19" fillId="10" borderId="37" xfId="3" applyNumberFormat="1" applyFont="1" applyFill="1" applyBorder="1" applyAlignment="1">
      <alignment horizontal="center" vertical="center"/>
    </xf>
    <xf numFmtId="10" fontId="19" fillId="10" borderId="36" xfId="5" applyNumberFormat="1" applyFont="1" applyFill="1" applyBorder="1" applyAlignment="1">
      <alignment horizontal="center" vertical="center" wrapText="1"/>
    </xf>
    <xf numFmtId="165" fontId="15" fillId="0" borderId="0" xfId="2" applyNumberFormat="1" applyFont="1"/>
    <xf numFmtId="0" fontId="20" fillId="9" borderId="29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38" xfId="2" applyFont="1" applyFill="1" applyBorder="1" applyAlignment="1">
      <alignment horizontal="center" vertical="center"/>
    </xf>
    <xf numFmtId="0" fontId="20" fillId="9" borderId="36" xfId="2" applyFont="1" applyFill="1" applyBorder="1" applyAlignment="1">
      <alignment horizontal="center" vertical="center"/>
    </xf>
    <xf numFmtId="0" fontId="20" fillId="9" borderId="37" xfId="2" applyFont="1" applyFill="1" applyBorder="1" applyAlignment="1">
      <alignment horizontal="center" vertical="center"/>
    </xf>
    <xf numFmtId="0" fontId="20" fillId="9" borderId="39" xfId="2" applyFont="1" applyFill="1" applyBorder="1" applyAlignment="1">
      <alignment horizontal="center"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168" fontId="18" fillId="0" borderId="2" xfId="3" applyNumberFormat="1" applyFont="1" applyBorder="1" applyAlignment="1">
      <alignment horizontal="center" vertical="center"/>
    </xf>
    <xf numFmtId="10" fontId="18" fillId="0" borderId="19" xfId="5" applyNumberFormat="1" applyFont="1" applyBorder="1" applyAlignment="1">
      <alignment horizontal="center" vertical="center"/>
    </xf>
    <xf numFmtId="168" fontId="18" fillId="8" borderId="43" xfId="3" applyNumberFormat="1" applyFont="1" applyFill="1" applyBorder="1" applyAlignment="1">
      <alignment horizontal="center" vertical="center"/>
    </xf>
    <xf numFmtId="168" fontId="18" fillId="0" borderId="7" xfId="3" applyNumberFormat="1" applyFont="1" applyBorder="1" applyAlignment="1">
      <alignment horizontal="center" vertical="center"/>
    </xf>
    <xf numFmtId="168" fontId="18" fillId="3" borderId="44" xfId="0" applyNumberFormat="1" applyFont="1" applyFill="1" applyBorder="1" applyAlignment="1">
      <alignment horizontal="center" vertical="center"/>
    </xf>
    <xf numFmtId="0" fontId="18" fillId="0" borderId="3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168" fontId="18" fillId="0" borderId="9" xfId="3" applyNumberFormat="1" applyFont="1" applyBorder="1" applyAlignment="1">
      <alignment horizontal="center" vertical="center"/>
    </xf>
    <xf numFmtId="10" fontId="18" fillId="0" borderId="9" xfId="5" applyNumberFormat="1" applyFont="1" applyBorder="1" applyAlignment="1">
      <alignment horizontal="center" vertical="center"/>
    </xf>
    <xf numFmtId="168" fontId="18" fillId="8" borderId="3" xfId="3" applyNumberFormat="1" applyFont="1" applyFill="1" applyBorder="1" applyAlignment="1">
      <alignment horizontal="center" vertical="center"/>
    </xf>
    <xf numFmtId="168" fontId="18" fillId="3" borderId="8" xfId="0" applyNumberFormat="1" applyFont="1" applyFill="1" applyBorder="1" applyAlignment="1">
      <alignment horizontal="center" vertical="center"/>
    </xf>
    <xf numFmtId="0" fontId="19" fillId="10" borderId="29" xfId="2" applyFont="1" applyFill="1" applyBorder="1" applyAlignment="1">
      <alignment horizontal="left" vertical="center"/>
    </xf>
    <xf numFmtId="0" fontId="19" fillId="10" borderId="30" xfId="2" applyFont="1" applyFill="1" applyBorder="1" applyAlignment="1">
      <alignment horizontal="left" vertical="center"/>
    </xf>
    <xf numFmtId="0" fontId="19" fillId="10" borderId="31" xfId="2" applyFont="1" applyFill="1" applyBorder="1" applyAlignment="1">
      <alignment horizontal="left" vertical="center"/>
    </xf>
    <xf numFmtId="168" fontId="19" fillId="10" borderId="36" xfId="3" applyNumberFormat="1" applyFont="1" applyFill="1" applyBorder="1" applyAlignment="1">
      <alignment horizontal="center" vertical="center"/>
    </xf>
    <xf numFmtId="168" fontId="19" fillId="10" borderId="45" xfId="3" applyNumberFormat="1" applyFont="1" applyFill="1" applyBorder="1" applyAlignment="1">
      <alignment horizontal="center" vertical="center"/>
    </xf>
    <xf numFmtId="168" fontId="19" fillId="10" borderId="35" xfId="3" applyNumberFormat="1" applyFont="1" applyFill="1" applyBorder="1" applyAlignment="1">
      <alignment horizontal="center" vertical="center"/>
    </xf>
    <xf numFmtId="168" fontId="18" fillId="0" borderId="1" xfId="3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6" xfId="0" applyFont="1" applyBorder="1" applyAlignment="1">
      <alignment horizontal="left" vertical="center"/>
    </xf>
    <xf numFmtId="168" fontId="18" fillId="0" borderId="47" xfId="3" applyNumberFormat="1" applyFont="1" applyBorder="1" applyAlignment="1">
      <alignment horizontal="center" vertical="center"/>
    </xf>
    <xf numFmtId="168" fontId="18" fillId="8" borderId="48" xfId="3" applyNumberFormat="1" applyFont="1" applyFill="1" applyBorder="1" applyAlignment="1">
      <alignment horizontal="center" vertical="center"/>
    </xf>
    <xf numFmtId="10" fontId="15" fillId="0" borderId="0" xfId="5" applyNumberFormat="1" applyFont="1"/>
    <xf numFmtId="169" fontId="15" fillId="0" borderId="0" xfId="2" applyNumberFormat="1" applyFont="1"/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10" fontId="18" fillId="3" borderId="1" xfId="5" applyNumberFormat="1" applyFont="1" applyFill="1" applyBorder="1" applyAlignment="1">
      <alignment horizontal="center" vertical="center"/>
    </xf>
    <xf numFmtId="168" fontId="18" fillId="3" borderId="8" xfId="3" applyNumberFormat="1" applyFont="1" applyFill="1" applyBorder="1" applyAlignment="1">
      <alignment horizontal="center" vertical="center"/>
    </xf>
    <xf numFmtId="0" fontId="18" fillId="0" borderId="49" xfId="0" applyFont="1" applyBorder="1" applyAlignment="1">
      <alignment horizontal="left" vertical="center"/>
    </xf>
    <xf numFmtId="0" fontId="18" fillId="0" borderId="50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168" fontId="18" fillId="3" borderId="22" xfId="3" applyNumberFormat="1" applyFont="1" applyFill="1" applyBorder="1" applyAlignment="1">
      <alignment horizontal="center" vertical="center"/>
    </xf>
    <xf numFmtId="10" fontId="18" fillId="3" borderId="22" xfId="5" applyNumberFormat="1" applyFont="1" applyFill="1" applyBorder="1" applyAlignment="1">
      <alignment horizontal="center" vertical="center"/>
    </xf>
    <xf numFmtId="168" fontId="18" fillId="3" borderId="23" xfId="3" applyNumberFormat="1" applyFont="1" applyFill="1" applyBorder="1" applyAlignment="1">
      <alignment horizontal="center" vertical="center"/>
    </xf>
    <xf numFmtId="0" fontId="19" fillId="10" borderId="29" xfId="2" applyFont="1" applyFill="1" applyBorder="1" applyAlignment="1">
      <alignment horizontal="left" vertical="center" wrapText="1"/>
    </xf>
    <xf numFmtId="0" fontId="19" fillId="10" borderId="30" xfId="2" applyFont="1" applyFill="1" applyBorder="1" applyAlignment="1">
      <alignment horizontal="left" vertical="center" wrapText="1"/>
    </xf>
    <xf numFmtId="0" fontId="19" fillId="10" borderId="31" xfId="2" applyFont="1" applyFill="1" applyBorder="1" applyAlignment="1">
      <alignment horizontal="left" vertical="center" wrapText="1"/>
    </xf>
    <xf numFmtId="0" fontId="19" fillId="10" borderId="38" xfId="2" applyFont="1" applyFill="1" applyBorder="1" applyAlignment="1">
      <alignment horizontal="left" vertical="center" wrapText="1"/>
    </xf>
    <xf numFmtId="0" fontId="19" fillId="0" borderId="14" xfId="2" applyFont="1" applyBorder="1" applyAlignment="1">
      <alignment horizontal="left" vertical="center" wrapText="1"/>
    </xf>
    <xf numFmtId="168" fontId="20" fillId="0" borderId="0" xfId="3" applyNumberFormat="1" applyFont="1" applyAlignment="1">
      <alignment horizontal="center" vertical="center"/>
    </xf>
    <xf numFmtId="170" fontId="21" fillId="0" borderId="0" xfId="3" applyNumberFormat="1" applyFont="1" applyAlignment="1">
      <alignment horizontal="center" vertical="center"/>
    </xf>
    <xf numFmtId="168" fontId="21" fillId="0" borderId="0" xfId="3" applyNumberFormat="1" applyFont="1" applyAlignment="1">
      <alignment horizontal="center" vertical="center"/>
    </xf>
    <xf numFmtId="0" fontId="19" fillId="0" borderId="0" xfId="2" applyFont="1" applyAlignment="1">
      <alignment horizontal="left" vertical="center" wrapText="1"/>
    </xf>
    <xf numFmtId="168" fontId="15" fillId="0" borderId="6" xfId="2" applyNumberFormat="1" applyFont="1" applyBorder="1"/>
    <xf numFmtId="168" fontId="18" fillId="4" borderId="44" xfId="0" applyNumberFormat="1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165" fontId="22" fillId="0" borderId="0" xfId="0" applyNumberFormat="1" applyFont="1" applyAlignment="1">
      <alignment horizontal="center" vertical="center"/>
    </xf>
    <xf numFmtId="171" fontId="23" fillId="0" borderId="0" xfId="3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5" fillId="0" borderId="12" xfId="2" applyFont="1" applyBorder="1"/>
    <xf numFmtId="3" fontId="24" fillId="0" borderId="0" xfId="2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 vertical="center"/>
    </xf>
    <xf numFmtId="3" fontId="24" fillId="0" borderId="0" xfId="2" quotePrefix="1" applyNumberFormat="1" applyFont="1" applyAlignment="1">
      <alignment horizontal="right"/>
    </xf>
    <xf numFmtId="172" fontId="24" fillId="0" borderId="0" xfId="2" applyNumberFormat="1" applyFont="1" applyAlignment="1">
      <alignment horizontal="center" vertical="center"/>
    </xf>
    <xf numFmtId="0" fontId="25" fillId="3" borderId="0" xfId="2" applyFont="1" applyFill="1" applyAlignment="1">
      <alignment horizontal="center"/>
    </xf>
    <xf numFmtId="0" fontId="24" fillId="3" borderId="0" xfId="2" applyFont="1" applyFill="1" applyAlignment="1">
      <alignment horizontal="center"/>
    </xf>
    <xf numFmtId="168" fontId="15" fillId="3" borderId="0" xfId="3" applyNumberFormat="1" applyFont="1" applyFill="1" applyAlignment="1">
      <alignment horizontal="center"/>
    </xf>
    <xf numFmtId="2" fontId="15" fillId="3" borderId="0" xfId="4" applyNumberFormat="1" applyFont="1" applyFill="1" applyAlignment="1">
      <alignment horizontal="center"/>
    </xf>
    <xf numFmtId="165" fontId="15" fillId="0" borderId="0" xfId="2" applyNumberFormat="1" applyFont="1" applyAlignment="1">
      <alignment horizontal="center" vertical="center"/>
    </xf>
    <xf numFmtId="168" fontId="15" fillId="0" borderId="0" xfId="3" applyNumberFormat="1" applyFont="1" applyAlignment="1">
      <alignment horizontal="center"/>
    </xf>
    <xf numFmtId="2" fontId="15" fillId="0" borderId="0" xfId="4" applyNumberFormat="1" applyFont="1" applyAlignment="1">
      <alignment horizontal="center"/>
    </xf>
    <xf numFmtId="0" fontId="15" fillId="0" borderId="17" xfId="2" applyFont="1" applyBorder="1"/>
    <xf numFmtId="0" fontId="15" fillId="0" borderId="18" xfId="2" applyFont="1" applyBorder="1"/>
    <xf numFmtId="0" fontId="15" fillId="3" borderId="0" xfId="2" applyFont="1" applyFill="1"/>
    <xf numFmtId="1" fontId="15" fillId="3" borderId="0" xfId="2" applyNumberFormat="1" applyFont="1" applyFill="1"/>
    <xf numFmtId="165" fontId="15" fillId="3" borderId="0" xfId="2" applyNumberFormat="1" applyFont="1" applyFill="1"/>
    <xf numFmtId="3" fontId="15" fillId="3" borderId="0" xfId="2" applyNumberFormat="1" applyFont="1" applyFill="1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3" fontId="0" fillId="0" borderId="0" xfId="0" applyNumberFormat="1" applyFill="1" applyBorder="1"/>
    <xf numFmtId="10" fontId="13" fillId="0" borderId="0" xfId="0" applyNumberFormat="1" applyFont="1" applyFill="1" applyBorder="1"/>
    <xf numFmtId="0" fontId="0" fillId="0" borderId="0" xfId="0" applyBorder="1" applyAlignment="1">
      <alignment wrapText="1"/>
    </xf>
    <xf numFmtId="0" fontId="1" fillId="0" borderId="0" xfId="1" applyBorder="1" applyAlignment="1">
      <alignment horizontal="center"/>
    </xf>
    <xf numFmtId="9" fontId="0" fillId="0" borderId="0" xfId="0" applyNumberFormat="1" applyBorder="1"/>
    <xf numFmtId="0" fontId="0" fillId="11" borderId="1" xfId="0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center" vertical="center" wrapText="1"/>
    </xf>
    <xf numFmtId="3" fontId="27" fillId="0" borderId="0" xfId="0" applyNumberFormat="1" applyFont="1" applyFill="1" applyBorder="1"/>
    <xf numFmtId="0" fontId="27" fillId="0" borderId="0" xfId="0" quotePrefix="1" applyFont="1" applyFill="1" applyBorder="1"/>
    <xf numFmtId="0" fontId="27" fillId="0" borderId="0" xfId="0" applyFont="1" applyFill="1" applyBorder="1" applyAlignment="1">
      <alignment horizontal="center" wrapText="1"/>
    </xf>
    <xf numFmtId="0" fontId="27" fillId="0" borderId="0" xfId="0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10" fontId="28" fillId="0" borderId="0" xfId="0" applyNumberFormat="1" applyFont="1" applyFill="1" applyBorder="1"/>
    <xf numFmtId="10" fontId="28" fillId="0" borderId="0" xfId="0" applyNumberFormat="1" applyFont="1" applyFill="1" applyBorder="1" applyAlignment="1">
      <alignment horizontal="center"/>
    </xf>
    <xf numFmtId="10" fontId="27" fillId="0" borderId="0" xfId="0" applyNumberFormat="1" applyFont="1" applyFill="1" applyBorder="1"/>
    <xf numFmtId="164" fontId="27" fillId="0" borderId="0" xfId="0" applyNumberFormat="1" applyFont="1" applyFill="1" applyBorder="1"/>
    <xf numFmtId="10" fontId="27" fillId="0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3" fontId="28" fillId="0" borderId="0" xfId="0" applyNumberFormat="1" applyFont="1" applyFill="1" applyBorder="1"/>
    <xf numFmtId="0" fontId="27" fillId="0" borderId="0" xfId="0" applyFont="1" applyFill="1" applyBorder="1" applyAlignment="1">
      <alignment wrapText="1"/>
    </xf>
    <xf numFmtId="0" fontId="27" fillId="0" borderId="0" xfId="0" applyFont="1" applyFill="1" applyBorder="1" applyAlignment="1">
      <alignment horizontal="right"/>
    </xf>
    <xf numFmtId="9" fontId="27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10" fontId="0" fillId="0" borderId="0" xfId="0" applyNumberFormat="1" applyFont="1" applyFill="1" applyBorder="1"/>
    <xf numFmtId="0" fontId="1" fillId="0" borderId="0" xfId="1" applyBorder="1" applyAlignment="1">
      <alignment horizontal="center"/>
    </xf>
    <xf numFmtId="0" fontId="29" fillId="0" borderId="0" xfId="1" applyFont="1" applyFill="1" applyBorder="1" applyAlignment="1">
      <alignment horizontal="center" wrapText="1"/>
    </xf>
    <xf numFmtId="0" fontId="28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7" fillId="0" borderId="0" xfId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3" fillId="5" borderId="1" xfId="0" applyFont="1" applyFill="1" applyBorder="1" applyAlignment="1">
      <alignment horizontal="left" vertical="center" indent="3"/>
    </xf>
    <xf numFmtId="0" fontId="0" fillId="0" borderId="3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3"/>
    </xf>
    <xf numFmtId="0" fontId="18" fillId="0" borderId="20" xfId="2" applyFont="1" applyBorder="1" applyAlignment="1">
      <alignment horizontal="center" vertical="center"/>
    </xf>
    <xf numFmtId="0" fontId="18" fillId="0" borderId="10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9" xfId="2" applyFont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6" fillId="2" borderId="2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49" fontId="17" fillId="2" borderId="10" xfId="0" applyNumberFormat="1" applyFont="1" applyFill="1" applyBorder="1" applyAlignment="1">
      <alignment horizontal="center" vertical="center" wrapText="1"/>
    </xf>
    <xf numFmtId="49" fontId="17" fillId="2" borderId="1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7" fillId="2" borderId="8" xfId="0" applyNumberFormat="1" applyFont="1" applyFill="1" applyBorder="1" applyAlignment="1">
      <alignment horizontal="center" vertical="center" wrapText="1"/>
    </xf>
    <xf numFmtId="49" fontId="17" fillId="2" borderId="22" xfId="0" applyNumberFormat="1" applyFont="1" applyFill="1" applyBorder="1" applyAlignment="1">
      <alignment horizontal="center" vertical="center" wrapText="1"/>
    </xf>
    <xf numFmtId="167" fontId="17" fillId="2" borderId="1" xfId="0" applyNumberFormat="1" applyFont="1" applyFill="1" applyBorder="1" applyAlignment="1">
      <alignment horizontal="center" vertical="center" wrapText="1"/>
    </xf>
    <xf numFmtId="167" fontId="17" fillId="2" borderId="8" xfId="0" applyNumberFormat="1" applyFont="1" applyFill="1" applyBorder="1" applyAlignment="1">
      <alignment horizontal="center" vertical="center" wrapText="1"/>
    </xf>
    <xf numFmtId="167" fontId="17" fillId="2" borderId="22" xfId="0" applyNumberFormat="1" applyFont="1" applyFill="1" applyBorder="1" applyAlignment="1">
      <alignment horizontal="center" vertical="center" wrapText="1"/>
    </xf>
    <xf numFmtId="167" fontId="17" fillId="2" borderId="23" xfId="0" applyNumberFormat="1" applyFont="1" applyFill="1" applyBorder="1" applyAlignment="1">
      <alignment horizontal="center" vertical="center" wrapText="1"/>
    </xf>
    <xf numFmtId="0" fontId="18" fillId="0" borderId="3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20" fillId="9" borderId="29" xfId="2" applyFont="1" applyFill="1" applyBorder="1" applyAlignment="1">
      <alignment horizontal="center" vertical="center"/>
    </xf>
    <xf numFmtId="0" fontId="20" fillId="9" borderId="30" xfId="2" applyFont="1" applyFill="1" applyBorder="1" applyAlignment="1">
      <alignment horizontal="center" vertical="center"/>
    </xf>
    <xf numFmtId="0" fontId="20" fillId="9" borderId="31" xfId="2" applyFont="1" applyFill="1" applyBorder="1" applyAlignment="1">
      <alignment horizontal="center" vertical="center"/>
    </xf>
    <xf numFmtId="0" fontId="20" fillId="9" borderId="20" xfId="2" applyFont="1" applyFill="1" applyBorder="1" applyAlignment="1">
      <alignment horizontal="center" vertical="center"/>
    </xf>
    <xf numFmtId="0" fontId="20" fillId="9" borderId="10" xfId="2" applyFont="1" applyFill="1" applyBorder="1" applyAlignment="1">
      <alignment horizontal="center" vertical="center"/>
    </xf>
    <xf numFmtId="0" fontId="20" fillId="9" borderId="11" xfId="2" applyFont="1" applyFill="1" applyBorder="1" applyAlignment="1">
      <alignment horizontal="center" vertical="center"/>
    </xf>
    <xf numFmtId="0" fontId="20" fillId="9" borderId="24" xfId="2" applyFont="1" applyFill="1" applyBorder="1" applyAlignment="1">
      <alignment horizontal="center" vertical="center"/>
    </xf>
    <xf numFmtId="0" fontId="20" fillId="9" borderId="25" xfId="2" applyFont="1" applyFill="1" applyBorder="1" applyAlignment="1">
      <alignment horizontal="center" vertical="center"/>
    </xf>
    <xf numFmtId="0" fontId="20" fillId="9" borderId="32" xfId="2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168" fontId="18" fillId="3" borderId="25" xfId="3" applyNumberFormat="1" applyFont="1" applyFill="1" applyBorder="1" applyAlignment="1">
      <alignment horizontal="center" vertical="center"/>
    </xf>
    <xf numFmtId="168" fontId="18" fillId="3" borderId="28" xfId="3" applyNumberFormat="1" applyFont="1" applyFill="1" applyBorder="1" applyAlignment="1">
      <alignment horizontal="center" vertical="center"/>
    </xf>
    <xf numFmtId="10" fontId="18" fillId="0" borderId="25" xfId="5" applyNumberFormat="1" applyFont="1" applyBorder="1" applyAlignment="1">
      <alignment horizontal="center" vertical="center"/>
    </xf>
    <xf numFmtId="10" fontId="18" fillId="0" borderId="28" xfId="5" applyNumberFormat="1" applyFont="1" applyBorder="1" applyAlignment="1">
      <alignment horizontal="center" vertical="center"/>
    </xf>
    <xf numFmtId="168" fontId="18" fillId="8" borderId="32" xfId="3" applyNumberFormat="1" applyFont="1" applyFill="1" applyBorder="1" applyAlignment="1">
      <alignment horizontal="center" vertical="center"/>
    </xf>
    <xf numFmtId="168" fontId="18" fillId="8" borderId="34" xfId="3" applyNumberFormat="1" applyFont="1" applyFill="1" applyBorder="1" applyAlignment="1">
      <alignment horizontal="center" vertical="center"/>
    </xf>
    <xf numFmtId="0" fontId="19" fillId="10" borderId="35" xfId="2" applyFont="1" applyFill="1" applyBorder="1" applyAlignment="1">
      <alignment horizontal="left" vertical="center" wrapText="1"/>
    </xf>
    <xf numFmtId="0" fontId="19" fillId="10" borderId="36" xfId="2" applyFont="1" applyFill="1" applyBorder="1" applyAlignment="1">
      <alignment horizontal="left" vertical="center" wrapText="1"/>
    </xf>
    <xf numFmtId="0" fontId="19" fillId="10" borderId="38" xfId="2" applyFont="1" applyFill="1" applyBorder="1" applyAlignment="1">
      <alignment horizontal="left" vertical="center" wrapText="1"/>
    </xf>
    <xf numFmtId="0" fontId="20" fillId="9" borderId="15" xfId="2" applyFont="1" applyFill="1" applyBorder="1" applyAlignment="1">
      <alignment horizontal="center" vertical="center"/>
    </xf>
    <xf numFmtId="0" fontId="25" fillId="9" borderId="29" xfId="2" applyFont="1" applyFill="1" applyBorder="1" applyAlignment="1">
      <alignment horizontal="center" vertical="center"/>
    </xf>
    <xf numFmtId="0" fontId="25" fillId="9" borderId="30" xfId="2" applyFont="1" applyFill="1" applyBorder="1" applyAlignment="1">
      <alignment horizontal="center" vertical="center"/>
    </xf>
    <xf numFmtId="0" fontId="25" fillId="9" borderId="31" xfId="2" applyFont="1" applyFill="1" applyBorder="1" applyAlignment="1">
      <alignment horizontal="center" vertical="center"/>
    </xf>
    <xf numFmtId="0" fontId="26" fillId="9" borderId="29" xfId="2" applyFont="1" applyFill="1" applyBorder="1" applyAlignment="1">
      <alignment horizontal="center"/>
    </xf>
    <xf numFmtId="0" fontId="26" fillId="9" borderId="30" xfId="2" applyFont="1" applyFill="1" applyBorder="1" applyAlignment="1">
      <alignment horizontal="center"/>
    </xf>
    <xf numFmtId="0" fontId="26" fillId="9" borderId="31" xfId="2" applyFont="1" applyFill="1" applyBorder="1" applyAlignment="1">
      <alignment horizontal="center"/>
    </xf>
    <xf numFmtId="164" fontId="15" fillId="0" borderId="13" xfId="5" applyNumberFormat="1" applyFont="1" applyBorder="1" applyAlignment="1">
      <alignment horizontal="center" vertical="center"/>
    </xf>
    <xf numFmtId="164" fontId="15" fillId="0" borderId="14" xfId="5" applyNumberFormat="1" applyFont="1" applyBorder="1" applyAlignment="1">
      <alignment horizontal="center" vertical="center"/>
    </xf>
    <xf numFmtId="164" fontId="15" fillId="0" borderId="15" xfId="5" applyNumberFormat="1" applyFont="1" applyBorder="1" applyAlignment="1">
      <alignment horizontal="center" vertical="center"/>
    </xf>
    <xf numFmtId="164" fontId="15" fillId="0" borderId="17" xfId="5" applyNumberFormat="1" applyFont="1" applyBorder="1" applyAlignment="1">
      <alignment horizontal="center" vertical="center"/>
    </xf>
    <xf numFmtId="164" fontId="15" fillId="0" borderId="12" xfId="5" applyNumberFormat="1" applyFont="1" applyBorder="1" applyAlignment="1">
      <alignment horizontal="center" vertical="center"/>
    </xf>
    <xf numFmtId="164" fontId="15" fillId="0" borderId="18" xfId="5" applyNumberFormat="1" applyFont="1" applyBorder="1" applyAlignment="1">
      <alignment horizontal="center" vertical="center"/>
    </xf>
  </cellXfs>
  <cellStyles count="6">
    <cellStyle name="Millares 2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Percent" xfId="5" builtinId="5"/>
    <cellStyle name="Porcentaje 2 2" xfId="4" xr:uid="{00000000-0005-0000-0000-000005000000}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442713</xdr:colOff>
      <xdr:row>25</xdr:row>
      <xdr:rowOff>84473</xdr:rowOff>
    </xdr:from>
    <xdr:to>
      <xdr:col>11</xdr:col>
      <xdr:colOff>259198</xdr:colOff>
      <xdr:row>28</xdr:row>
      <xdr:rowOff>60757</xdr:rowOff>
    </xdr:to>
    <xdr:sp macro="" textlink="">
      <xdr:nvSpPr>
        <xdr:cNvPr id="90" name="Triángulo isósceles 89">
          <a:extLst>
            <a:ext uri="{FF2B5EF4-FFF2-40B4-BE49-F238E27FC236}">
              <a16:creationId xmlns:a16="http://schemas.microsoft.com/office/drawing/2014/main" id="{F0BA9F21-A144-4342-94FA-37B2B4413DD9}"/>
            </a:ext>
          </a:extLst>
        </xdr:cNvPr>
        <xdr:cNvSpPr/>
      </xdr:nvSpPr>
      <xdr:spPr>
        <a:xfrm>
          <a:off x="7273499" y="4620187"/>
          <a:ext cx="578485" cy="520570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426179</xdr:colOff>
      <xdr:row>21</xdr:row>
      <xdr:rowOff>99397</xdr:rowOff>
    </xdr:from>
    <xdr:to>
      <xdr:col>6</xdr:col>
      <xdr:colOff>599346</xdr:colOff>
      <xdr:row>24</xdr:row>
      <xdr:rowOff>52127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1D750DCC-82C5-4C49-9101-44694959F600}"/>
            </a:ext>
          </a:extLst>
        </xdr:cNvPr>
        <xdr:cNvSpPr/>
      </xdr:nvSpPr>
      <xdr:spPr>
        <a:xfrm>
          <a:off x="3474179" y="3909397"/>
          <a:ext cx="935167" cy="49701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 2 -3</a:t>
          </a:r>
        </a:p>
      </xdr:txBody>
    </xdr:sp>
    <xdr:clientData/>
  </xdr:twoCellAnchor>
  <xdr:twoCellAnchor>
    <xdr:from>
      <xdr:col>8</xdr:col>
      <xdr:colOff>743714</xdr:colOff>
      <xdr:row>24</xdr:row>
      <xdr:rowOff>179128</xdr:rowOff>
    </xdr:from>
    <xdr:to>
      <xdr:col>11</xdr:col>
      <xdr:colOff>113260</xdr:colOff>
      <xdr:row>26</xdr:row>
      <xdr:rowOff>168866</xdr:rowOff>
    </xdr:to>
    <xdr:sp macro="" textlink="">
      <xdr:nvSpPr>
        <xdr:cNvPr id="92" name="Rectángulo 91">
          <a:extLst>
            <a:ext uri="{FF2B5EF4-FFF2-40B4-BE49-F238E27FC236}">
              <a16:creationId xmlns:a16="http://schemas.microsoft.com/office/drawing/2014/main" id="{5980E8B1-253C-49C0-B3FF-1276E04AE41C}"/>
            </a:ext>
          </a:extLst>
        </xdr:cNvPr>
        <xdr:cNvSpPr/>
      </xdr:nvSpPr>
      <xdr:spPr>
        <a:xfrm>
          <a:off x="6050500" y="4533414"/>
          <a:ext cx="1655546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</a:t>
          </a:r>
        </a:p>
        <a:p>
          <a:pPr algn="ctr"/>
          <a:r>
            <a:rPr lang="es-CL" sz="1000">
              <a:solidFill>
                <a:schemeClr val="tx1"/>
              </a:solidFill>
            </a:rPr>
            <a:t> PRE CONCENTRADO</a:t>
          </a:r>
        </a:p>
      </xdr:txBody>
    </xdr:sp>
    <xdr:clientData/>
  </xdr:twoCellAnchor>
  <xdr:twoCellAnchor>
    <xdr:from>
      <xdr:col>10</xdr:col>
      <xdr:colOff>713814</xdr:colOff>
      <xdr:row>16</xdr:row>
      <xdr:rowOff>100823</xdr:rowOff>
    </xdr:from>
    <xdr:to>
      <xdr:col>10</xdr:col>
      <xdr:colOff>731956</xdr:colOff>
      <xdr:row>25</xdr:row>
      <xdr:rowOff>84473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8B9D6B89-D76D-4842-A392-52996FFB79D0}"/>
            </a:ext>
          </a:extLst>
        </xdr:cNvPr>
        <xdr:cNvCxnSpPr>
          <a:cxnSpLocks/>
          <a:stCxn id="104" idx="3"/>
          <a:endCxn id="90" idx="0"/>
        </xdr:cNvCxnSpPr>
      </xdr:nvCxnSpPr>
      <xdr:spPr>
        <a:xfrm>
          <a:off x="7544600" y="3003680"/>
          <a:ext cx="18142" cy="16165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155794</xdr:colOff>
      <xdr:row>4</xdr:row>
      <xdr:rowOff>27994</xdr:rowOff>
    </xdr:from>
    <xdr:to>
      <xdr:col>6</xdr:col>
      <xdr:colOff>155794</xdr:colOff>
      <xdr:row>7</xdr:row>
      <xdr:rowOff>179263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2F8E2AA9-805E-4FAA-9902-077E3D1FB34F}"/>
            </a:ext>
          </a:extLst>
        </xdr:cNvPr>
        <xdr:cNvCxnSpPr>
          <a:cxnSpLocks/>
          <a:endCxn id="95" idx="0"/>
        </xdr:cNvCxnSpPr>
      </xdr:nvCxnSpPr>
      <xdr:spPr>
        <a:xfrm>
          <a:off x="3965794" y="1116565"/>
          <a:ext cx="0" cy="6955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417697</xdr:colOff>
      <xdr:row>7</xdr:row>
      <xdr:rowOff>179263</xdr:rowOff>
    </xdr:from>
    <xdr:to>
      <xdr:col>6</xdr:col>
      <xdr:colOff>655891</xdr:colOff>
      <xdr:row>9</xdr:row>
      <xdr:rowOff>35250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55BEDF9E-F0FA-4C67-AB00-1F58786B54BF}"/>
            </a:ext>
          </a:extLst>
        </xdr:cNvPr>
        <xdr:cNvSpPr/>
      </xdr:nvSpPr>
      <xdr:spPr>
        <a:xfrm>
          <a:off x="3465697" y="1812120"/>
          <a:ext cx="1000194" cy="21884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CHANCADO</a:t>
          </a:r>
        </a:p>
      </xdr:txBody>
    </xdr:sp>
    <xdr:clientData/>
  </xdr:twoCellAnchor>
  <xdr:twoCellAnchor>
    <xdr:from>
      <xdr:col>5</xdr:col>
      <xdr:colOff>127001</xdr:colOff>
      <xdr:row>2</xdr:row>
      <xdr:rowOff>36286</xdr:rowOff>
    </xdr:from>
    <xdr:to>
      <xdr:col>6</xdr:col>
      <xdr:colOff>479925</xdr:colOff>
      <xdr:row>3</xdr:row>
      <xdr:rowOff>171166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E89532F-C047-434D-8873-54712F237F76}"/>
            </a:ext>
          </a:extLst>
        </xdr:cNvPr>
        <xdr:cNvSpPr/>
      </xdr:nvSpPr>
      <xdr:spPr>
        <a:xfrm>
          <a:off x="3175001" y="399143"/>
          <a:ext cx="1114924" cy="316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 MINA</a:t>
          </a:r>
        </a:p>
      </xdr:txBody>
    </xdr:sp>
    <xdr:clientData/>
  </xdr:twoCellAnchor>
  <xdr:twoCellAnchor>
    <xdr:from>
      <xdr:col>5</xdr:col>
      <xdr:colOff>626745</xdr:colOff>
      <xdr:row>13</xdr:row>
      <xdr:rowOff>33825</xdr:rowOff>
    </xdr:from>
    <xdr:to>
      <xdr:col>6</xdr:col>
      <xdr:colOff>443230</xdr:colOff>
      <xdr:row>15</xdr:row>
      <xdr:rowOff>54429</xdr:rowOff>
    </xdr:to>
    <xdr:sp macro="" textlink="">
      <xdr:nvSpPr>
        <xdr:cNvPr id="97" name="Triángulo isósceles 96">
          <a:extLst>
            <a:ext uri="{FF2B5EF4-FFF2-40B4-BE49-F238E27FC236}">
              <a16:creationId xmlns:a16="http://schemas.microsoft.com/office/drawing/2014/main" id="{B1ECCE15-F2F5-4308-84E6-F8FA2F7FD186}"/>
            </a:ext>
          </a:extLst>
        </xdr:cNvPr>
        <xdr:cNvSpPr/>
      </xdr:nvSpPr>
      <xdr:spPr>
        <a:xfrm>
          <a:off x="3674745" y="2392396"/>
          <a:ext cx="578485" cy="383462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35014</xdr:colOff>
      <xdr:row>15</xdr:row>
      <xdr:rowOff>124053</xdr:rowOff>
    </xdr:from>
    <xdr:to>
      <xdr:col>6</xdr:col>
      <xdr:colOff>6527</xdr:colOff>
      <xdr:row>17</xdr:row>
      <xdr:rowOff>113791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971DBBA9-977C-4342-8140-43B9C22BA050}"/>
            </a:ext>
          </a:extLst>
        </xdr:cNvPr>
        <xdr:cNvSpPr/>
      </xdr:nvSpPr>
      <xdr:spPr>
        <a:xfrm>
          <a:off x="3083014" y="2845482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GRUESOS</a:t>
          </a:r>
        </a:p>
      </xdr:txBody>
    </xdr:sp>
    <xdr:clientData/>
  </xdr:twoCellAnchor>
  <xdr:twoCellAnchor>
    <xdr:from>
      <xdr:col>6</xdr:col>
      <xdr:colOff>153988</xdr:colOff>
      <xdr:row>9</xdr:row>
      <xdr:rowOff>35250</xdr:rowOff>
    </xdr:from>
    <xdr:to>
      <xdr:col>6</xdr:col>
      <xdr:colOff>155794</xdr:colOff>
      <xdr:row>13</xdr:row>
      <xdr:rowOff>33825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2DF33D96-099D-4741-AEC6-241D96ADBD5D}"/>
            </a:ext>
          </a:extLst>
        </xdr:cNvPr>
        <xdr:cNvCxnSpPr>
          <a:cxnSpLocks/>
          <a:stCxn id="95" idx="2"/>
          <a:endCxn id="97" idx="0"/>
        </xdr:cNvCxnSpPr>
      </xdr:nvCxnSpPr>
      <xdr:spPr>
        <a:xfrm flipH="1">
          <a:off x="3963988" y="1668107"/>
          <a:ext cx="1806" cy="7242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15</xdr:row>
      <xdr:rowOff>54429</xdr:rowOff>
    </xdr:from>
    <xdr:to>
      <xdr:col>6</xdr:col>
      <xdr:colOff>153988</xdr:colOff>
      <xdr:row>21</xdr:row>
      <xdr:rowOff>99397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75DD6965-E07C-4482-99F0-19CAB753D7FC}"/>
            </a:ext>
          </a:extLst>
        </xdr:cNvPr>
        <xdr:cNvCxnSpPr>
          <a:cxnSpLocks/>
          <a:stCxn id="97" idx="3"/>
          <a:endCxn id="91" idx="0"/>
        </xdr:cNvCxnSpPr>
      </xdr:nvCxnSpPr>
      <xdr:spPr>
        <a:xfrm flipH="1">
          <a:off x="3941763" y="2775858"/>
          <a:ext cx="22225" cy="11335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615408</xdr:colOff>
      <xdr:row>28</xdr:row>
      <xdr:rowOff>107567</xdr:rowOff>
    </xdr:from>
    <xdr:to>
      <xdr:col>6</xdr:col>
      <xdr:colOff>431893</xdr:colOff>
      <xdr:row>31</xdr:row>
      <xdr:rowOff>83852</xdr:rowOff>
    </xdr:to>
    <xdr:sp macro="" textlink="">
      <xdr:nvSpPr>
        <xdr:cNvPr id="101" name="Triángulo isósceles 100">
          <a:extLst>
            <a:ext uri="{FF2B5EF4-FFF2-40B4-BE49-F238E27FC236}">
              <a16:creationId xmlns:a16="http://schemas.microsoft.com/office/drawing/2014/main" id="{D07E6E24-DD3E-4B37-AF29-7D6B81868309}"/>
            </a:ext>
          </a:extLst>
        </xdr:cNvPr>
        <xdr:cNvSpPr/>
      </xdr:nvSpPr>
      <xdr:spPr>
        <a:xfrm>
          <a:off x="3663408" y="5187567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5</xdr:col>
      <xdr:colOff>80370</xdr:colOff>
      <xdr:row>30</xdr:row>
      <xdr:rowOff>104781</xdr:rowOff>
    </xdr:from>
    <xdr:to>
      <xdr:col>6</xdr:col>
      <xdr:colOff>51883</xdr:colOff>
      <xdr:row>32</xdr:row>
      <xdr:rowOff>94519</xdr:rowOff>
    </xdr:to>
    <xdr:sp macro="" textlink="">
      <xdr:nvSpPr>
        <xdr:cNvPr id="102" name="Rectángulo 101">
          <a:extLst>
            <a:ext uri="{FF2B5EF4-FFF2-40B4-BE49-F238E27FC236}">
              <a16:creationId xmlns:a16="http://schemas.microsoft.com/office/drawing/2014/main" id="{BC7199EA-8BB9-45A2-A949-21C05B65CB4A}"/>
            </a:ext>
          </a:extLst>
        </xdr:cNvPr>
        <xdr:cNvSpPr/>
      </xdr:nvSpPr>
      <xdr:spPr>
        <a:xfrm>
          <a:off x="3128370" y="5547638"/>
          <a:ext cx="733513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</a:t>
          </a:r>
        </a:p>
        <a:p>
          <a:pPr algn="ctr"/>
          <a:r>
            <a:rPr lang="es-CL" sz="1000">
              <a:solidFill>
                <a:schemeClr val="tx1"/>
              </a:solidFill>
            </a:rPr>
            <a:t>DE FINOS</a:t>
          </a:r>
        </a:p>
      </xdr:txBody>
    </xdr:sp>
    <xdr:clientData/>
  </xdr:twoCellAnchor>
  <xdr:twoCellAnchor>
    <xdr:from>
      <xdr:col>6</xdr:col>
      <xdr:colOff>41518</xdr:colOff>
      <xdr:row>38</xdr:row>
      <xdr:rowOff>60703</xdr:rowOff>
    </xdr:from>
    <xdr:to>
      <xdr:col>6</xdr:col>
      <xdr:colOff>243785</xdr:colOff>
      <xdr:row>39</xdr:row>
      <xdr:rowOff>76308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7541572-13A5-4E71-8182-5A9A9900A598}"/>
            </a:ext>
          </a:extLst>
        </xdr:cNvPr>
        <xdr:cNvSpPr/>
      </xdr:nvSpPr>
      <xdr:spPr>
        <a:xfrm>
          <a:off x="3851518" y="6954989"/>
          <a:ext cx="202267" cy="197033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10</xdr:col>
      <xdr:colOff>424571</xdr:colOff>
      <xdr:row>13</xdr:row>
      <xdr:rowOff>124538</xdr:rowOff>
    </xdr:from>
    <xdr:to>
      <xdr:col>11</xdr:col>
      <xdr:colOff>241056</xdr:colOff>
      <xdr:row>16</xdr:row>
      <xdr:rowOff>100823</xdr:rowOff>
    </xdr:to>
    <xdr:sp macro="" textlink="">
      <xdr:nvSpPr>
        <xdr:cNvPr id="104" name="Triángulo isósceles 103">
          <a:extLst>
            <a:ext uri="{FF2B5EF4-FFF2-40B4-BE49-F238E27FC236}">
              <a16:creationId xmlns:a16="http://schemas.microsoft.com/office/drawing/2014/main" id="{7882E07F-A36E-419A-B75F-E583583513D6}"/>
            </a:ext>
          </a:extLst>
        </xdr:cNvPr>
        <xdr:cNvSpPr/>
      </xdr:nvSpPr>
      <xdr:spPr>
        <a:xfrm>
          <a:off x="7255357" y="2483109"/>
          <a:ext cx="578485" cy="520571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9</xdr:col>
      <xdr:colOff>358984</xdr:colOff>
      <xdr:row>13</xdr:row>
      <xdr:rowOff>87811</xdr:rowOff>
    </xdr:from>
    <xdr:to>
      <xdr:col>10</xdr:col>
      <xdr:colOff>611711</xdr:colOff>
      <xdr:row>15</xdr:row>
      <xdr:rowOff>77548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D1133D64-0363-425A-9CEF-27834C7675E3}"/>
            </a:ext>
          </a:extLst>
        </xdr:cNvPr>
        <xdr:cNvSpPr/>
      </xdr:nvSpPr>
      <xdr:spPr>
        <a:xfrm>
          <a:off x="6427770" y="2446382"/>
          <a:ext cx="1014727" cy="352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 PRE CONCENTRADO</a:t>
          </a:r>
        </a:p>
      </xdr:txBody>
    </xdr:sp>
    <xdr:clientData/>
  </xdr:twoCellAnchor>
  <xdr:twoCellAnchor>
    <xdr:from>
      <xdr:col>10</xdr:col>
      <xdr:colOff>713815</xdr:colOff>
      <xdr:row>9</xdr:row>
      <xdr:rowOff>152249</xdr:rowOff>
    </xdr:from>
    <xdr:to>
      <xdr:col>13</xdr:col>
      <xdr:colOff>328552</xdr:colOff>
      <xdr:row>13</xdr:row>
      <xdr:rowOff>124538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58576808-842E-4A1A-A4D9-4F9C9BA124A2}"/>
            </a:ext>
          </a:extLst>
        </xdr:cNvPr>
        <xdr:cNvCxnSpPr>
          <a:cxnSpLocks/>
          <a:endCxn id="104" idx="0"/>
        </xdr:cNvCxnSpPr>
      </xdr:nvCxnSpPr>
      <xdr:spPr>
        <a:xfrm rot="10800000" flipV="1">
          <a:off x="7544601" y="1785106"/>
          <a:ext cx="1900737" cy="6980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243786</xdr:colOff>
      <xdr:row>28</xdr:row>
      <xdr:rowOff>60757</xdr:rowOff>
    </xdr:from>
    <xdr:to>
      <xdr:col>10</xdr:col>
      <xdr:colOff>731957</xdr:colOff>
      <xdr:row>38</xdr:row>
      <xdr:rowOff>159220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99BE7463-65B2-4E58-ABF7-10E5F719205D}"/>
            </a:ext>
          </a:extLst>
        </xdr:cNvPr>
        <xdr:cNvCxnSpPr>
          <a:cxnSpLocks/>
          <a:stCxn id="90" idx="3"/>
          <a:endCxn id="103" idx="6"/>
        </xdr:cNvCxnSpPr>
      </xdr:nvCxnSpPr>
      <xdr:spPr>
        <a:xfrm rot="5400000">
          <a:off x="4851890" y="4342653"/>
          <a:ext cx="1912749" cy="350895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426178</xdr:colOff>
      <xdr:row>22</xdr:row>
      <xdr:rowOff>166475</xdr:rowOff>
    </xdr:from>
    <xdr:to>
      <xdr:col>6</xdr:col>
      <xdr:colOff>41517</xdr:colOff>
      <xdr:row>38</xdr:row>
      <xdr:rowOff>159219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787A3419-1649-44ED-82B4-F32660208049}"/>
            </a:ext>
          </a:extLst>
        </xdr:cNvPr>
        <xdr:cNvCxnSpPr>
          <a:cxnSpLocks/>
          <a:stCxn id="91" idx="1"/>
          <a:endCxn id="103" idx="2"/>
        </xdr:cNvCxnSpPr>
      </xdr:nvCxnSpPr>
      <xdr:spPr>
        <a:xfrm rot="10800000" flipH="1" flipV="1">
          <a:off x="3474178" y="4157904"/>
          <a:ext cx="377339" cy="2895601"/>
        </a:xfrm>
        <a:prstGeom prst="bentConnector3">
          <a:avLst>
            <a:gd name="adj1" fmla="val -75294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131763</xdr:colOff>
      <xdr:row>24</xdr:row>
      <xdr:rowOff>52127</xdr:rowOff>
    </xdr:from>
    <xdr:to>
      <xdr:col>6</xdr:col>
      <xdr:colOff>142651</xdr:colOff>
      <xdr:row>28</xdr:row>
      <xdr:rowOff>107567</xdr:rowOff>
    </xdr:to>
    <xdr:cxnSp macro="">
      <xdr:nvCxnSpPr>
        <xdr:cNvPr id="109" name="Conector recto de flecha 108">
          <a:extLst>
            <a:ext uri="{FF2B5EF4-FFF2-40B4-BE49-F238E27FC236}">
              <a16:creationId xmlns:a16="http://schemas.microsoft.com/office/drawing/2014/main" id="{97A52ECC-39E3-4A67-9D5A-0BD1AE2DED43}"/>
            </a:ext>
          </a:extLst>
        </xdr:cNvPr>
        <xdr:cNvCxnSpPr>
          <a:cxnSpLocks/>
          <a:stCxn id="91" idx="2"/>
          <a:endCxn id="101" idx="0"/>
        </xdr:cNvCxnSpPr>
      </xdr:nvCxnSpPr>
      <xdr:spPr>
        <a:xfrm>
          <a:off x="3941763" y="4406413"/>
          <a:ext cx="10888" cy="7811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142651</xdr:colOff>
      <xdr:row>31</xdr:row>
      <xdr:rowOff>83852</xdr:rowOff>
    </xdr:from>
    <xdr:to>
      <xdr:col>6</xdr:col>
      <xdr:colOff>142652</xdr:colOff>
      <xdr:row>38</xdr:row>
      <xdr:rowOff>60703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4A3B0E69-4C7B-49C0-BE8C-9B8442929F74}"/>
            </a:ext>
          </a:extLst>
        </xdr:cNvPr>
        <xdr:cNvCxnSpPr>
          <a:cxnSpLocks/>
          <a:stCxn id="101" idx="3"/>
          <a:endCxn id="103" idx="0"/>
        </xdr:cNvCxnSpPr>
      </xdr:nvCxnSpPr>
      <xdr:spPr>
        <a:xfrm>
          <a:off x="3952651" y="5708138"/>
          <a:ext cx="1" cy="1246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379604</xdr:colOff>
      <xdr:row>45</xdr:row>
      <xdr:rowOff>110204</xdr:rowOff>
    </xdr:from>
    <xdr:to>
      <xdr:col>6</xdr:col>
      <xdr:colOff>616857</xdr:colOff>
      <xdr:row>48</xdr:row>
      <xdr:rowOff>45359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9A13497A-16BA-47C2-9EC4-F76A45CBF367}"/>
            </a:ext>
          </a:extLst>
        </xdr:cNvPr>
        <xdr:cNvSpPr/>
      </xdr:nvSpPr>
      <xdr:spPr>
        <a:xfrm>
          <a:off x="3427604" y="8274490"/>
          <a:ext cx="999253" cy="4794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100">
              <a:solidFill>
                <a:schemeClr val="tx1"/>
              </a:solidFill>
            </a:rPr>
            <a:t>PLANTA CNN</a:t>
          </a:r>
        </a:p>
      </xdr:txBody>
    </xdr:sp>
    <xdr:clientData/>
  </xdr:twoCellAnchor>
  <xdr:twoCellAnchor>
    <xdr:from>
      <xdr:col>6</xdr:col>
      <xdr:colOff>117231</xdr:colOff>
      <xdr:row>39</xdr:row>
      <xdr:rowOff>76308</xdr:rowOff>
    </xdr:from>
    <xdr:to>
      <xdr:col>6</xdr:col>
      <xdr:colOff>142652</xdr:colOff>
      <xdr:row>45</xdr:row>
      <xdr:rowOff>110204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2CD91D65-9873-4CCE-A6EE-3EF2E5B75596}"/>
            </a:ext>
          </a:extLst>
        </xdr:cNvPr>
        <xdr:cNvCxnSpPr>
          <a:cxnSpLocks/>
          <a:stCxn id="103" idx="4"/>
          <a:endCxn id="111" idx="0"/>
        </xdr:cNvCxnSpPr>
      </xdr:nvCxnSpPr>
      <xdr:spPr>
        <a:xfrm flipH="1">
          <a:off x="3927231" y="7152022"/>
          <a:ext cx="25421" cy="11224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616857</xdr:colOff>
      <xdr:row>46</xdr:row>
      <xdr:rowOff>154214</xdr:rowOff>
    </xdr:from>
    <xdr:to>
      <xdr:col>9</xdr:col>
      <xdr:colOff>244929</xdr:colOff>
      <xdr:row>46</xdr:row>
      <xdr:rowOff>168496</xdr:rowOff>
    </xdr:to>
    <xdr:cxnSp macro="">
      <xdr:nvCxnSpPr>
        <xdr:cNvPr id="113" name="Conector recto de flecha 112">
          <a:extLst>
            <a:ext uri="{FF2B5EF4-FFF2-40B4-BE49-F238E27FC236}">
              <a16:creationId xmlns:a16="http://schemas.microsoft.com/office/drawing/2014/main" id="{B8704296-6D2A-4C71-B18E-B7E80195CC55}"/>
            </a:ext>
          </a:extLst>
        </xdr:cNvPr>
        <xdr:cNvCxnSpPr>
          <a:cxnSpLocks/>
          <a:stCxn id="111" idx="3"/>
        </xdr:cNvCxnSpPr>
      </xdr:nvCxnSpPr>
      <xdr:spPr>
        <a:xfrm flipV="1">
          <a:off x="4907643" y="8509000"/>
          <a:ext cx="2013857" cy="142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652314</xdr:colOff>
      <xdr:row>47</xdr:row>
      <xdr:rowOff>56844</xdr:rowOff>
    </xdr:from>
    <xdr:to>
      <xdr:col>9</xdr:col>
      <xdr:colOff>142086</xdr:colOff>
      <xdr:row>49</xdr:row>
      <xdr:rowOff>18724</xdr:rowOff>
    </xdr:to>
    <xdr:sp macro="" textlink="">
      <xdr:nvSpPr>
        <xdr:cNvPr id="114" name="Rectángulo 113">
          <a:extLst>
            <a:ext uri="{FF2B5EF4-FFF2-40B4-BE49-F238E27FC236}">
              <a16:creationId xmlns:a16="http://schemas.microsoft.com/office/drawing/2014/main" id="{96B3550C-C79E-4E91-A225-E3D1CDDD5F79}"/>
            </a:ext>
          </a:extLst>
        </xdr:cNvPr>
        <xdr:cNvSpPr/>
      </xdr:nvSpPr>
      <xdr:spPr>
        <a:xfrm>
          <a:off x="5804885" y="8593058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RECHAZOS PLANTA</a:t>
          </a:r>
        </a:p>
      </xdr:txBody>
    </xdr:sp>
    <xdr:clientData/>
  </xdr:twoCellAnchor>
  <xdr:twoCellAnchor>
    <xdr:from>
      <xdr:col>6</xdr:col>
      <xdr:colOff>110437</xdr:colOff>
      <xdr:row>48</xdr:row>
      <xdr:rowOff>45359</xdr:rowOff>
    </xdr:from>
    <xdr:to>
      <xdr:col>6</xdr:col>
      <xdr:colOff>117231</xdr:colOff>
      <xdr:row>52</xdr:row>
      <xdr:rowOff>94685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1A0E3965-FAF0-4FF2-AF5D-0C1C4E25312E}"/>
            </a:ext>
          </a:extLst>
        </xdr:cNvPr>
        <xdr:cNvCxnSpPr>
          <a:cxnSpLocks/>
          <a:stCxn id="111" idx="2"/>
        </xdr:cNvCxnSpPr>
      </xdr:nvCxnSpPr>
      <xdr:spPr>
        <a:xfrm flipH="1">
          <a:off x="3920437" y="8753930"/>
          <a:ext cx="6794" cy="7750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653144</xdr:colOff>
      <xdr:row>49</xdr:row>
      <xdr:rowOff>155926</xdr:rowOff>
    </xdr:from>
    <xdr:to>
      <xdr:col>6</xdr:col>
      <xdr:colOff>142916</xdr:colOff>
      <xdr:row>51</xdr:row>
      <xdr:rowOff>117805</xdr:rowOff>
    </xdr:to>
    <xdr:sp macro="" textlink="">
      <xdr:nvSpPr>
        <xdr:cNvPr id="116" name="Rectángulo 115">
          <a:extLst>
            <a:ext uri="{FF2B5EF4-FFF2-40B4-BE49-F238E27FC236}">
              <a16:creationId xmlns:a16="http://schemas.microsoft.com/office/drawing/2014/main" id="{E3B34511-4EB2-4FF2-903D-A0338EB2BCA5}"/>
            </a:ext>
          </a:extLst>
        </xdr:cNvPr>
        <xdr:cNvSpPr/>
      </xdr:nvSpPr>
      <xdr:spPr>
        <a:xfrm>
          <a:off x="3419930" y="9054997"/>
          <a:ext cx="1013772" cy="3247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PRODUCCIÓN  PLANTA</a:t>
          </a:r>
        </a:p>
      </xdr:txBody>
    </xdr:sp>
    <xdr:clientData/>
  </xdr:twoCellAnchor>
  <xdr:twoCellAnchor>
    <xdr:from>
      <xdr:col>11</xdr:col>
      <xdr:colOff>263073</xdr:colOff>
      <xdr:row>10</xdr:row>
      <xdr:rowOff>6167</xdr:rowOff>
    </xdr:from>
    <xdr:to>
      <xdr:col>13</xdr:col>
      <xdr:colOff>266999</xdr:colOff>
      <xdr:row>12</xdr:row>
      <xdr:rowOff>72571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2CFA3D33-F12E-4BD1-B7DC-F0C5839E644E}"/>
            </a:ext>
          </a:extLst>
        </xdr:cNvPr>
        <xdr:cNvSpPr/>
      </xdr:nvSpPr>
      <xdr:spPr>
        <a:xfrm>
          <a:off x="8463644" y="1829524"/>
          <a:ext cx="1527926" cy="429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Alimentación</a:t>
          </a:r>
          <a:r>
            <a:rPr lang="es-CL" sz="1000" baseline="0">
              <a:solidFill>
                <a:schemeClr val="tx1"/>
              </a:solidFill>
            </a:rPr>
            <a:t> a Sotck </a:t>
          </a:r>
          <a:r>
            <a:rPr lang="es-CL" sz="1000">
              <a:solidFill>
                <a:schemeClr val="tx1"/>
              </a:solidFill>
            </a:rPr>
            <a:t>Pre Concentrado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329712</xdr:colOff>
      <xdr:row>1</xdr:row>
      <xdr:rowOff>137012</xdr:rowOff>
    </xdr:from>
    <xdr:to>
      <xdr:col>4</xdr:col>
      <xdr:colOff>636202</xdr:colOff>
      <xdr:row>4</xdr:row>
      <xdr:rowOff>64064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143A1A-7C4D-48B1-BB32-B33BA2CC0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212" y="257662"/>
          <a:ext cx="1195490" cy="50172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frez/Downloads/02.%20BALANCE%20METALURGICO%2001%20AL%2028%20DE%20FEBRERO%20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SIPcfg"/>
      <sheetName val="Resumen Ejecutivo"/>
      <sheetName val="CONCENTRADORA"/>
      <sheetName val="FUNDICIÓN"/>
      <sheetName val="REFINERÍAS"/>
      <sheetName val="GEL"/>
      <sheetName val="ECL"/>
      <sheetName val="Real vs P1"/>
      <sheetName val="Resumen Desbalances"/>
      <sheetName val="Resumen Recuperaciones"/>
      <sheetName val="Balance de Masa Validado"/>
      <sheetName val="Balance de Masa Reconciliado"/>
      <sheetName val="Recuperaciones Cobre"/>
      <sheetName val="Recuperaciones Molibdeno"/>
      <sheetName val="Datos Base"/>
      <sheetName val="Cálculos Fundición"/>
      <sheetName val="Finanzas"/>
      <sheetName val="Control-Flujo"/>
    </sheetNames>
    <sheetDataSet>
      <sheetData sheetId="0"/>
      <sheetData sheetId="1"/>
      <sheetData sheetId="2"/>
      <sheetData sheetId="3">
        <row r="73">
          <cell r="O73">
            <v>739.37822735119551</v>
          </cell>
          <cell r="P73">
            <v>735.63697352079851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445">
          <cell r="G44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Q92"/>
  <sheetViews>
    <sheetView showOutlineSymbols="0" zoomScale="70" zoomScaleNormal="70" workbookViewId="0">
      <selection activeCell="L24" sqref="L24"/>
    </sheetView>
  </sheetViews>
  <sheetFormatPr baseColWidth="10" defaultRowHeight="15"/>
  <cols>
    <col min="1" max="1" width="30.5" customWidth="1"/>
    <col min="6" max="6" width="6" customWidth="1"/>
    <col min="7" max="7" width="29.5" customWidth="1"/>
    <col min="11" max="11" width="14.5" customWidth="1"/>
    <col min="15" max="15" width="15.83203125" customWidth="1"/>
    <col min="16" max="16" width="13" customWidth="1"/>
    <col min="18" max="18" width="10.83203125" customWidth="1"/>
    <col min="19" max="19" width="16.1640625" customWidth="1"/>
    <col min="21" max="21" width="17" bestFit="1" customWidth="1"/>
  </cols>
  <sheetData>
    <row r="1" spans="1:43">
      <c r="A1" s="1">
        <v>583301.162109375</v>
      </c>
      <c r="B1" s="4">
        <v>0.37790346463125002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spans="1:43">
      <c r="A2" s="1">
        <v>583301.162109375</v>
      </c>
      <c r="B2" s="4">
        <v>0.37790346463125002</v>
      </c>
      <c r="C2" s="147"/>
      <c r="D2" s="147"/>
      <c r="E2" s="147"/>
      <c r="F2" s="147"/>
      <c r="G2" s="147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7"/>
      <c r="S2" s="147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</row>
    <row r="3" spans="1:43">
      <c r="A3" s="2">
        <v>-44967.697890624899</v>
      </c>
      <c r="B3" s="4">
        <v>0.37790346463125002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</row>
    <row r="4" spans="1:43">
      <c r="A4" s="1">
        <v>628268.86</v>
      </c>
      <c r="B4" s="4">
        <v>0.37790346463124996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</row>
    <row r="5" spans="1:43">
      <c r="A5" s="1">
        <v>75874.895862327437</v>
      </c>
      <c r="B5" s="4">
        <v>0.37790346463124991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</row>
    <row r="6" spans="1:43">
      <c r="A6" s="1">
        <v>552393.96413767268</v>
      </c>
      <c r="B6" s="4">
        <v>0.37790346463124991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</row>
    <row r="7" spans="1:43">
      <c r="A7" s="2">
        <v>-33721.58</v>
      </c>
      <c r="B7" s="4">
        <v>0.37676999999999999</v>
      </c>
      <c r="C7" s="147"/>
      <c r="D7" s="147"/>
      <c r="E7" s="147"/>
      <c r="F7" s="147"/>
      <c r="G7" s="147"/>
      <c r="H7" s="147"/>
      <c r="I7" s="147"/>
      <c r="J7" s="147"/>
      <c r="K7" s="149"/>
      <c r="L7" s="147"/>
      <c r="M7" s="147"/>
      <c r="N7" s="147"/>
      <c r="O7" s="147"/>
      <c r="P7" s="147"/>
      <c r="Q7" s="147"/>
      <c r="R7" s="147"/>
      <c r="S7" s="147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</row>
    <row r="8" spans="1:43">
      <c r="A8" s="1">
        <v>586115.54413767252</v>
      </c>
      <c r="B8" s="4">
        <v>0.37783825186113629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</row>
    <row r="9" spans="1:43">
      <c r="A9" s="1">
        <v>0</v>
      </c>
      <c r="B9" s="4">
        <v>0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</row>
    <row r="10" spans="1:43">
      <c r="A10" s="2">
        <v>-1959</v>
      </c>
      <c r="B10" s="4">
        <v>0.44311678375964458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</row>
    <row r="11" spans="1:43">
      <c r="A11" s="1">
        <v>1959</v>
      </c>
      <c r="B11" s="4">
        <v>0.44311678375964458</v>
      </c>
      <c r="C11" s="147"/>
      <c r="D11" s="147"/>
      <c r="E11" s="147"/>
      <c r="F11" s="147"/>
      <c r="G11" s="147"/>
      <c r="H11" s="150"/>
      <c r="I11" s="150"/>
      <c r="J11" s="150"/>
      <c r="K11" s="147"/>
      <c r="L11" s="147"/>
      <c r="M11" s="149"/>
      <c r="N11" s="147"/>
      <c r="O11" s="147"/>
      <c r="P11" s="147"/>
      <c r="Q11" s="147"/>
      <c r="R11" s="147"/>
      <c r="S11" s="147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</row>
    <row r="12" spans="1:43">
      <c r="A12" s="2">
        <v>0</v>
      </c>
      <c r="B12" s="4">
        <v>0.45584654871357999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9"/>
      <c r="N12" s="147"/>
      <c r="O12" s="147"/>
      <c r="P12" s="147"/>
      <c r="Q12" s="147"/>
      <c r="R12" s="147"/>
      <c r="S12" s="147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</row>
    <row r="13" spans="1:43">
      <c r="A13" s="1">
        <v>1959</v>
      </c>
      <c r="B13" s="4">
        <v>0.44311678375964458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</row>
    <row r="14" spans="1:43">
      <c r="A14" s="5">
        <v>663949.43999999994</v>
      </c>
      <c r="B14" s="6">
        <v>0.3780383102513204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</row>
    <row r="15" spans="1:43">
      <c r="A15" s="5">
        <v>350092.80308343825</v>
      </c>
      <c r="B15" s="6">
        <v>0.12902619391825659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</row>
    <row r="16" spans="1:43">
      <c r="A16" s="5">
        <v>313856.63691656175</v>
      </c>
      <c r="B16" s="6">
        <v>0.65580000000000005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</row>
    <row r="17" spans="1:43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</row>
    <row r="18" spans="1:43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</row>
    <row r="19" spans="1:43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</row>
    <row r="20" spans="1:43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</row>
    <row r="21" spans="1:43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</row>
    <row r="22" spans="1:43" ht="19">
      <c r="A22" s="147"/>
      <c r="B22" s="147"/>
      <c r="C22" s="147"/>
      <c r="D22" s="147"/>
      <c r="E22" s="147"/>
      <c r="F22" s="147"/>
      <c r="G22" s="147"/>
      <c r="H22" s="169"/>
      <c r="I22" s="169"/>
      <c r="J22" s="147"/>
      <c r="K22" s="170" t="s">
        <v>4</v>
      </c>
      <c r="L22" s="170"/>
      <c r="M22" s="170"/>
      <c r="N22" s="147"/>
      <c r="O22" s="168"/>
      <c r="P22" s="168"/>
      <c r="Q22" s="147"/>
      <c r="R22" s="147"/>
      <c r="S22" s="151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</row>
    <row r="23" spans="1:43">
      <c r="A23" s="147"/>
      <c r="B23" s="147"/>
      <c r="C23" s="147"/>
      <c r="D23" s="147"/>
      <c r="E23" s="147"/>
      <c r="F23" s="147"/>
      <c r="G23" s="147"/>
      <c r="H23" s="152"/>
      <c r="I23" s="152"/>
      <c r="J23" s="147"/>
      <c r="K23" s="164" t="s">
        <v>1</v>
      </c>
      <c r="L23" s="164" t="s">
        <v>2</v>
      </c>
      <c r="M23" s="164" t="s">
        <v>5</v>
      </c>
      <c r="N23" s="147"/>
      <c r="O23" s="153"/>
      <c r="P23" s="153"/>
      <c r="Q23" s="154"/>
      <c r="R23" s="147"/>
      <c r="S23" s="155"/>
      <c r="T23" s="140"/>
      <c r="U23" s="140"/>
      <c r="V23" s="140"/>
      <c r="W23" s="140"/>
      <c r="X23" s="140"/>
      <c r="Y23" s="140"/>
      <c r="Z23" s="141"/>
      <c r="AA23" s="141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</row>
    <row r="24" spans="1:43">
      <c r="A24" s="147"/>
      <c r="B24" s="147"/>
      <c r="C24" s="147"/>
      <c r="D24" s="147"/>
      <c r="E24" s="147"/>
      <c r="F24" s="147"/>
      <c r="G24" s="147"/>
      <c r="H24" s="149"/>
      <c r="I24" s="156"/>
      <c r="J24" s="147"/>
      <c r="K24" s="165">
        <f>A1</f>
        <v>583301.162109375</v>
      </c>
      <c r="L24" s="166">
        <f>IF(B1&gt;1,B1/100,B1)</f>
        <v>0.37790346463125002</v>
      </c>
      <c r="M24" s="165">
        <f>+K24*L24</f>
        <v>220431.53008456723</v>
      </c>
      <c r="N24" s="149"/>
      <c r="O24" s="156"/>
      <c r="P24" s="157"/>
      <c r="Q24" s="156"/>
      <c r="R24" s="154"/>
      <c r="S24" s="158"/>
      <c r="T24" s="142"/>
      <c r="U24" s="140"/>
      <c r="V24" s="140"/>
      <c r="W24" s="141"/>
      <c r="X24" s="141"/>
      <c r="Y24" s="140"/>
      <c r="Z24" s="141"/>
      <c r="AA24" s="141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</row>
    <row r="25" spans="1:43">
      <c r="A25" s="147"/>
      <c r="B25" s="147"/>
      <c r="C25" s="147"/>
      <c r="D25" s="147"/>
      <c r="E25" s="147"/>
      <c r="F25" s="147"/>
      <c r="G25" s="147"/>
      <c r="H25" s="149"/>
      <c r="I25" s="156"/>
      <c r="J25" s="147"/>
      <c r="K25" s="165">
        <f t="shared" ref="K25:K39" si="0">A2</f>
        <v>583301.162109375</v>
      </c>
      <c r="L25" s="166">
        <f t="shared" ref="L25:L39" si="1">IF(B2&gt;1,B2/100,B2)</f>
        <v>0.37790346463125002</v>
      </c>
      <c r="M25" s="165">
        <f t="shared" ref="M25:M35" si="2">+K25*L25</f>
        <v>220431.53008456723</v>
      </c>
      <c r="N25" s="147"/>
      <c r="O25" s="156"/>
      <c r="P25" s="157"/>
      <c r="Q25" s="156"/>
      <c r="R25" s="154"/>
      <c r="S25" s="158"/>
      <c r="T25" s="142"/>
      <c r="U25" s="140"/>
      <c r="V25" s="140"/>
      <c r="W25" s="141"/>
      <c r="X25" s="141"/>
      <c r="Y25" s="140"/>
      <c r="Z25" s="141"/>
      <c r="AA25" s="141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</row>
    <row r="26" spans="1:43">
      <c r="A26" s="147"/>
      <c r="B26" s="149"/>
      <c r="C26" s="149"/>
      <c r="D26" s="149"/>
      <c r="E26" s="147"/>
      <c r="F26" s="147"/>
      <c r="G26" s="159"/>
      <c r="H26" s="160"/>
      <c r="I26" s="154"/>
      <c r="J26" s="159"/>
      <c r="K26" s="165">
        <f t="shared" si="0"/>
        <v>-44967.697890624899</v>
      </c>
      <c r="L26" s="166">
        <f t="shared" si="1"/>
        <v>0.37790346463125002</v>
      </c>
      <c r="M26" s="165">
        <f t="shared" si="2"/>
        <v>-16993.448829358502</v>
      </c>
      <c r="N26" s="147"/>
      <c r="O26" s="156"/>
      <c r="P26" s="157"/>
      <c r="Q26" s="156"/>
      <c r="R26" s="154"/>
      <c r="S26" s="158"/>
      <c r="T26" s="142"/>
      <c r="U26" s="140"/>
      <c r="V26" s="140"/>
      <c r="W26" s="141"/>
      <c r="X26" s="141"/>
      <c r="Y26" s="140"/>
      <c r="Z26" s="141"/>
      <c r="AA26" s="141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</row>
    <row r="27" spans="1:43">
      <c r="A27" s="147"/>
      <c r="B27" s="147"/>
      <c r="C27" s="147"/>
      <c r="D27" s="147"/>
      <c r="E27" s="147"/>
      <c r="F27" s="147"/>
      <c r="G27" s="147"/>
      <c r="H27" s="149"/>
      <c r="I27" s="156"/>
      <c r="J27" s="147"/>
      <c r="K27" s="165">
        <f t="shared" si="0"/>
        <v>628268.86</v>
      </c>
      <c r="L27" s="166">
        <f t="shared" si="1"/>
        <v>0.37790346463124996</v>
      </c>
      <c r="M27" s="165">
        <f t="shared" si="2"/>
        <v>237424.97891392573</v>
      </c>
      <c r="N27" s="147"/>
      <c r="O27" s="156"/>
      <c r="P27" s="157"/>
      <c r="Q27" s="156"/>
      <c r="R27" s="154"/>
      <c r="S27" s="158"/>
      <c r="T27" s="142"/>
      <c r="U27" s="140"/>
      <c r="V27" s="140"/>
      <c r="W27" s="141"/>
      <c r="X27" s="141"/>
      <c r="Y27" s="140"/>
      <c r="Z27" s="141"/>
      <c r="AA27" s="141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</row>
    <row r="28" spans="1:43">
      <c r="A28" s="147"/>
      <c r="B28" s="147"/>
      <c r="C28" s="147"/>
      <c r="D28" s="147"/>
      <c r="E28" s="147"/>
      <c r="F28" s="147"/>
      <c r="G28" s="147"/>
      <c r="H28" s="149"/>
      <c r="I28" s="156"/>
      <c r="J28" s="147"/>
      <c r="K28" s="165">
        <f t="shared" si="0"/>
        <v>75874.895862327437</v>
      </c>
      <c r="L28" s="166">
        <f t="shared" si="1"/>
        <v>0.37790346463124991</v>
      </c>
      <c r="M28" s="165">
        <f t="shared" si="2"/>
        <v>28673.386024908828</v>
      </c>
      <c r="N28" s="147"/>
      <c r="O28" s="156"/>
      <c r="P28" s="157"/>
      <c r="Q28" s="156"/>
      <c r="R28" s="154"/>
      <c r="S28" s="158"/>
      <c r="T28" s="142"/>
      <c r="U28" s="140"/>
      <c r="V28" s="140"/>
      <c r="W28" s="141"/>
      <c r="X28" s="141"/>
      <c r="Y28" s="140"/>
      <c r="Z28" s="141"/>
      <c r="AA28" s="141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</row>
    <row r="29" spans="1:43">
      <c r="A29" s="147"/>
      <c r="B29" s="149"/>
      <c r="C29" s="149"/>
      <c r="D29" s="149"/>
      <c r="E29" s="149"/>
      <c r="F29" s="147"/>
      <c r="G29" s="147"/>
      <c r="H29" s="149"/>
      <c r="I29" s="156"/>
      <c r="J29" s="147"/>
      <c r="K29" s="165">
        <f t="shared" si="0"/>
        <v>552393.96413767268</v>
      </c>
      <c r="L29" s="166">
        <f t="shared" si="1"/>
        <v>0.37790346463124991</v>
      </c>
      <c r="M29" s="165">
        <f t="shared" si="2"/>
        <v>208751.59288901693</v>
      </c>
      <c r="N29" s="147"/>
      <c r="O29" s="156"/>
      <c r="P29" s="157"/>
      <c r="Q29" s="156"/>
      <c r="R29" s="154"/>
      <c r="S29" s="158"/>
      <c r="T29" s="142"/>
      <c r="U29" s="140"/>
      <c r="V29" s="140"/>
      <c r="W29" s="141"/>
      <c r="X29" s="141"/>
      <c r="Y29" s="140"/>
      <c r="Z29" s="141"/>
      <c r="AA29" s="141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</row>
    <row r="30" spans="1:43">
      <c r="A30" s="147"/>
      <c r="B30" s="149"/>
      <c r="C30" s="149"/>
      <c r="D30" s="149"/>
      <c r="E30" s="147"/>
      <c r="F30" s="147"/>
      <c r="G30" s="159"/>
      <c r="H30" s="160"/>
      <c r="I30" s="154"/>
      <c r="J30" s="159"/>
      <c r="K30" s="165">
        <f t="shared" si="0"/>
        <v>-33721.58</v>
      </c>
      <c r="L30" s="166">
        <f t="shared" si="1"/>
        <v>0.37676999999999999</v>
      </c>
      <c r="M30" s="165">
        <f t="shared" si="2"/>
        <v>-12705.279696600001</v>
      </c>
      <c r="N30" s="147"/>
      <c r="O30" s="156"/>
      <c r="P30" s="157"/>
      <c r="Q30" s="156"/>
      <c r="R30" s="154"/>
      <c r="S30" s="158"/>
      <c r="T30" s="142"/>
      <c r="U30" s="140"/>
      <c r="V30" s="140"/>
      <c r="W30" s="141"/>
      <c r="X30" s="141"/>
      <c r="Y30" s="140"/>
      <c r="Z30" s="141"/>
      <c r="AA30" s="141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</row>
    <row r="31" spans="1:43">
      <c r="A31" s="147"/>
      <c r="B31" s="147"/>
      <c r="C31" s="147"/>
      <c r="D31" s="147"/>
      <c r="E31" s="147"/>
      <c r="F31" s="147"/>
      <c r="G31" s="147"/>
      <c r="H31" s="149"/>
      <c r="I31" s="156"/>
      <c r="J31" s="147"/>
      <c r="K31" s="165">
        <f t="shared" si="0"/>
        <v>586115.54413767252</v>
      </c>
      <c r="L31" s="166">
        <f t="shared" si="1"/>
        <v>0.37783825186113629</v>
      </c>
      <c r="M31" s="165">
        <f t="shared" si="2"/>
        <v>221456.87258561686</v>
      </c>
      <c r="N31" s="147"/>
      <c r="O31" s="156"/>
      <c r="P31" s="157"/>
      <c r="Q31" s="156"/>
      <c r="R31" s="154"/>
      <c r="S31" s="158"/>
      <c r="T31" s="142"/>
      <c r="U31" s="140"/>
      <c r="V31" s="140"/>
      <c r="W31" s="141"/>
      <c r="X31" s="141"/>
      <c r="Y31" s="140"/>
      <c r="Z31" s="141"/>
      <c r="AA31" s="141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</row>
    <row r="32" spans="1:43">
      <c r="A32" s="147"/>
      <c r="B32" s="149"/>
      <c r="C32" s="149"/>
      <c r="D32" s="149"/>
      <c r="E32" s="149"/>
      <c r="F32" s="147"/>
      <c r="G32" s="147"/>
      <c r="H32" s="149"/>
      <c r="I32" s="156"/>
      <c r="J32" s="147"/>
      <c r="K32" s="165">
        <f t="shared" si="0"/>
        <v>0</v>
      </c>
      <c r="L32" s="166">
        <f t="shared" si="1"/>
        <v>0</v>
      </c>
      <c r="M32" s="165">
        <f t="shared" si="2"/>
        <v>0</v>
      </c>
      <c r="N32" s="147"/>
      <c r="O32" s="156"/>
      <c r="P32" s="157"/>
      <c r="Q32" s="156"/>
      <c r="R32" s="154"/>
      <c r="S32" s="158"/>
      <c r="T32" s="142"/>
      <c r="U32" s="140"/>
      <c r="V32" s="140"/>
      <c r="W32" s="140"/>
      <c r="X32" s="140"/>
      <c r="Y32" s="140"/>
      <c r="Z32" s="141"/>
      <c r="AA32" s="141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</row>
    <row r="33" spans="1:43">
      <c r="A33" s="147"/>
      <c r="B33" s="147"/>
      <c r="C33" s="149"/>
      <c r="D33" s="149"/>
      <c r="E33" s="147"/>
      <c r="F33" s="147"/>
      <c r="G33" s="159"/>
      <c r="H33" s="160"/>
      <c r="I33" s="154"/>
      <c r="J33" s="159"/>
      <c r="K33" s="165">
        <f t="shared" si="0"/>
        <v>-1959</v>
      </c>
      <c r="L33" s="166">
        <f t="shared" si="1"/>
        <v>0.44311678375964458</v>
      </c>
      <c r="M33" s="165">
        <f t="shared" si="2"/>
        <v>-868.06577938514374</v>
      </c>
      <c r="N33" s="147"/>
      <c r="O33" s="156"/>
      <c r="P33" s="157"/>
      <c r="Q33" s="156"/>
      <c r="R33" s="154"/>
      <c r="S33" s="158"/>
      <c r="T33" s="142"/>
      <c r="U33" s="140"/>
      <c r="V33" s="140"/>
      <c r="W33" s="141"/>
      <c r="X33" s="140"/>
      <c r="Y33" s="140"/>
      <c r="Z33" s="141"/>
      <c r="AA33" s="141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</row>
    <row r="34" spans="1:43">
      <c r="A34" s="147"/>
      <c r="B34" s="147"/>
      <c r="C34" s="147"/>
      <c r="D34" s="147"/>
      <c r="E34" s="147"/>
      <c r="F34" s="147"/>
      <c r="G34" s="147"/>
      <c r="H34" s="149"/>
      <c r="I34" s="156"/>
      <c r="J34" s="147"/>
      <c r="K34" s="165">
        <f t="shared" si="0"/>
        <v>1959</v>
      </c>
      <c r="L34" s="166">
        <f t="shared" si="1"/>
        <v>0.44311678375964458</v>
      </c>
      <c r="M34" s="165">
        <f t="shared" si="2"/>
        <v>868.06577938514374</v>
      </c>
      <c r="N34" s="147"/>
      <c r="O34" s="156"/>
      <c r="P34" s="157"/>
      <c r="Q34" s="156"/>
      <c r="R34" s="154"/>
      <c r="S34" s="158"/>
      <c r="T34" s="142"/>
      <c r="U34" s="140"/>
      <c r="V34" s="140"/>
      <c r="W34" s="140"/>
      <c r="X34" s="140"/>
      <c r="Y34" s="140"/>
      <c r="Z34" s="141"/>
      <c r="AA34" s="141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</row>
    <row r="35" spans="1:43">
      <c r="A35" s="147"/>
      <c r="B35" s="149"/>
      <c r="C35" s="149"/>
      <c r="D35" s="149"/>
      <c r="E35" s="147"/>
      <c r="F35" s="147"/>
      <c r="G35" s="159"/>
      <c r="H35" s="160"/>
      <c r="I35" s="154"/>
      <c r="J35" s="159"/>
      <c r="K35" s="165">
        <f t="shared" si="0"/>
        <v>0</v>
      </c>
      <c r="L35" s="166">
        <f t="shared" si="1"/>
        <v>0.45584654871357999</v>
      </c>
      <c r="M35" s="165">
        <f t="shared" si="2"/>
        <v>0</v>
      </c>
      <c r="N35" s="147"/>
      <c r="O35" s="156"/>
      <c r="P35" s="157"/>
      <c r="Q35" s="156"/>
      <c r="R35" s="154"/>
      <c r="S35" s="158"/>
      <c r="T35" s="142"/>
      <c r="U35" s="140"/>
      <c r="V35" s="140"/>
      <c r="W35" s="140"/>
      <c r="X35" s="140"/>
      <c r="Y35" s="140"/>
      <c r="Z35" s="141"/>
      <c r="AA35" s="141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</row>
    <row r="36" spans="1:43">
      <c r="A36" s="147"/>
      <c r="B36" s="147"/>
      <c r="C36" s="147"/>
      <c r="D36" s="147"/>
      <c r="E36" s="147"/>
      <c r="F36" s="147"/>
      <c r="G36" s="147"/>
      <c r="H36" s="149"/>
      <c r="I36" s="156"/>
      <c r="J36" s="147"/>
      <c r="K36" s="165">
        <f t="shared" si="0"/>
        <v>1959</v>
      </c>
      <c r="L36" s="166">
        <f t="shared" si="1"/>
        <v>0.44311678375964458</v>
      </c>
      <c r="M36" s="165">
        <f t="shared" ref="M36:M39" si="3">+K36*L36</f>
        <v>868.06577938514374</v>
      </c>
      <c r="N36" s="147"/>
      <c r="O36" s="156"/>
      <c r="P36" s="157"/>
      <c r="Q36" s="156"/>
      <c r="R36" s="154"/>
      <c r="S36" s="158"/>
      <c r="T36" s="142"/>
      <c r="U36" s="140"/>
      <c r="V36" s="140"/>
      <c r="W36" s="140"/>
      <c r="X36" s="140"/>
      <c r="Y36" s="140"/>
      <c r="Z36" s="141"/>
      <c r="AA36" s="141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</row>
    <row r="37" spans="1:43">
      <c r="A37" s="147"/>
      <c r="B37" s="147"/>
      <c r="C37" s="147"/>
      <c r="D37" s="147"/>
      <c r="E37" s="147"/>
      <c r="F37" s="147"/>
      <c r="G37" s="147"/>
      <c r="H37" s="149"/>
      <c r="I37" s="156"/>
      <c r="J37" s="147"/>
      <c r="K37" s="165">
        <f t="shared" si="0"/>
        <v>663949.43999999994</v>
      </c>
      <c r="L37" s="166">
        <f t="shared" si="1"/>
        <v>0.3780383102513204</v>
      </c>
      <c r="M37" s="165">
        <f t="shared" si="3"/>
        <v>250998.32438991041</v>
      </c>
      <c r="N37" s="149"/>
      <c r="O37" s="156"/>
      <c r="P37" s="157"/>
      <c r="Q37" s="156"/>
      <c r="R37" s="154"/>
      <c r="S37" s="158"/>
      <c r="T37" s="142"/>
      <c r="U37" s="140"/>
      <c r="V37" s="140"/>
      <c r="W37" s="140"/>
      <c r="X37" s="140"/>
      <c r="Y37" s="140"/>
      <c r="Z37" s="141"/>
      <c r="AA37" s="141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</row>
    <row r="38" spans="1:43">
      <c r="A38" s="147"/>
      <c r="B38" s="147"/>
      <c r="C38" s="147"/>
      <c r="D38" s="147"/>
      <c r="E38" s="147"/>
      <c r="F38" s="147"/>
      <c r="G38" s="147"/>
      <c r="H38" s="149"/>
      <c r="I38" s="156"/>
      <c r="J38" s="147"/>
      <c r="K38" s="165">
        <f t="shared" si="0"/>
        <v>350092.80308343825</v>
      </c>
      <c r="L38" s="166">
        <f t="shared" si="1"/>
        <v>0.12902619391825659</v>
      </c>
      <c r="M38" s="165">
        <f t="shared" si="3"/>
        <v>45171.141900029725</v>
      </c>
      <c r="N38" s="147"/>
      <c r="O38" s="156"/>
      <c r="P38" s="157"/>
      <c r="Q38" s="156"/>
      <c r="R38" s="154"/>
      <c r="S38" s="158"/>
      <c r="T38" s="142"/>
      <c r="U38" s="140"/>
      <c r="V38" s="140"/>
      <c r="W38" s="140"/>
      <c r="X38" s="140"/>
      <c r="Y38" s="140"/>
      <c r="Z38" s="141"/>
      <c r="AA38" s="141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</row>
    <row r="39" spans="1:43">
      <c r="A39" s="147"/>
      <c r="B39" s="147"/>
      <c r="C39" s="147"/>
      <c r="D39" s="147"/>
      <c r="E39" s="147"/>
      <c r="F39" s="147"/>
      <c r="G39" s="147"/>
      <c r="H39" s="160"/>
      <c r="I39" s="154"/>
      <c r="J39" s="147"/>
      <c r="K39" s="165">
        <f t="shared" si="0"/>
        <v>313856.63691656175</v>
      </c>
      <c r="L39" s="166">
        <f t="shared" si="1"/>
        <v>0.65580000000000005</v>
      </c>
      <c r="M39" s="165">
        <f t="shared" si="3"/>
        <v>205827.1824898812</v>
      </c>
      <c r="N39" s="147"/>
      <c r="O39" s="156"/>
      <c r="P39" s="157"/>
      <c r="Q39" s="156"/>
      <c r="R39" s="154"/>
      <c r="S39" s="158"/>
      <c r="T39" s="142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</row>
    <row r="40" spans="1:43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9"/>
      <c r="L40" s="147"/>
      <c r="M40" s="147"/>
      <c r="N40" s="147"/>
      <c r="O40" s="147"/>
      <c r="P40" s="147"/>
      <c r="Q40" s="147"/>
      <c r="R40" s="147"/>
      <c r="S40" s="147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</row>
    <row r="41" spans="1:43">
      <c r="A41" s="147"/>
      <c r="B41" s="147"/>
      <c r="C41" s="147"/>
      <c r="D41" s="147"/>
      <c r="E41" s="147"/>
      <c r="F41" s="147"/>
      <c r="G41" s="161"/>
      <c r="H41" s="171"/>
      <c r="I41" s="171"/>
      <c r="J41" s="147"/>
      <c r="K41" s="171"/>
      <c r="L41" s="171"/>
      <c r="M41" s="147"/>
      <c r="N41" s="147"/>
      <c r="O41" s="162" t="s">
        <v>22</v>
      </c>
      <c r="P41" s="157">
        <f>+K39/K37</f>
        <v>0.47271165243630869</v>
      </c>
      <c r="Q41" s="157">
        <f>+M39/M37</f>
        <v>0.82003408982978454</v>
      </c>
      <c r="R41" s="147"/>
      <c r="S41" s="147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</row>
    <row r="42" spans="1:43">
      <c r="A42" s="147"/>
      <c r="B42" s="147"/>
      <c r="C42" s="147"/>
      <c r="D42" s="147"/>
      <c r="E42" s="147"/>
      <c r="F42" s="147"/>
      <c r="G42" s="161"/>
      <c r="H42" s="153"/>
      <c r="I42" s="153"/>
      <c r="J42" s="147"/>
      <c r="K42" s="153"/>
      <c r="L42" s="153"/>
      <c r="M42" s="147"/>
      <c r="N42" s="147"/>
      <c r="O42" s="147"/>
      <c r="P42" s="147"/>
      <c r="Q42" s="147"/>
      <c r="R42" s="147"/>
      <c r="S42" s="147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</row>
    <row r="43" spans="1:43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9"/>
      <c r="L43" s="163"/>
      <c r="M43" s="147"/>
      <c r="N43" s="147"/>
      <c r="O43" s="147"/>
      <c r="P43" s="147"/>
      <c r="Q43" s="147"/>
      <c r="R43" s="147"/>
      <c r="S43" s="147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</row>
    <row r="44" spans="1:43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9"/>
      <c r="L44" s="163"/>
      <c r="M44" s="147"/>
      <c r="N44" s="147"/>
      <c r="O44" s="162"/>
      <c r="P44" s="149"/>
      <c r="Q44" s="147"/>
      <c r="R44" s="147"/>
      <c r="S44" s="147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</row>
    <row r="45" spans="1:43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9"/>
      <c r="L45" s="163"/>
      <c r="M45" s="147"/>
      <c r="N45" s="147"/>
      <c r="O45" s="162"/>
      <c r="P45" s="149"/>
      <c r="Q45" s="147"/>
      <c r="R45" s="147"/>
      <c r="S45" s="147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</row>
    <row r="46" spans="1:43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9"/>
      <c r="L46" s="163"/>
      <c r="M46" s="147"/>
      <c r="N46" s="147"/>
      <c r="O46" s="162"/>
      <c r="P46" s="149"/>
      <c r="Q46" s="147"/>
      <c r="R46" s="147"/>
      <c r="S46" s="147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</row>
    <row r="47" spans="1:43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38"/>
      <c r="L47" s="145"/>
      <c r="M47" s="137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</row>
    <row r="48" spans="1:43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38"/>
      <c r="L48" s="145"/>
      <c r="M48" s="137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</row>
    <row r="49" spans="1:43">
      <c r="A49" s="140"/>
      <c r="B49" s="140"/>
      <c r="C49" s="140"/>
      <c r="D49" s="140"/>
      <c r="E49" s="140"/>
      <c r="F49" s="140"/>
      <c r="G49" s="140"/>
      <c r="H49" s="140"/>
      <c r="I49" s="140"/>
      <c r="J49" s="137"/>
      <c r="K49" s="138"/>
      <c r="L49" s="145"/>
      <c r="M49" s="137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</row>
    <row r="50" spans="1:43">
      <c r="A50" s="140"/>
      <c r="B50" s="140"/>
      <c r="C50" s="140"/>
      <c r="D50" s="140"/>
      <c r="E50" s="140"/>
      <c r="F50" s="140"/>
      <c r="G50" s="140"/>
      <c r="H50" s="140"/>
      <c r="I50" s="140"/>
      <c r="J50" s="137"/>
      <c r="K50" s="138"/>
      <c r="L50" s="145"/>
      <c r="M50" s="137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</row>
    <row r="51" spans="1:43">
      <c r="A51" s="140"/>
      <c r="B51" s="140"/>
      <c r="C51" s="140"/>
      <c r="D51" s="140"/>
      <c r="E51" s="140"/>
      <c r="F51" s="140"/>
      <c r="G51" s="140"/>
      <c r="H51" s="140"/>
      <c r="I51" s="140"/>
      <c r="J51" s="137"/>
      <c r="K51" s="138"/>
      <c r="L51" s="139"/>
      <c r="M51" s="137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</row>
    <row r="52" spans="1:43">
      <c r="A52" s="140"/>
      <c r="B52" s="140"/>
      <c r="C52" s="140"/>
      <c r="D52" s="140"/>
      <c r="E52" s="140"/>
      <c r="F52" s="140"/>
      <c r="G52" s="140"/>
      <c r="H52" s="140"/>
      <c r="I52" s="140"/>
      <c r="J52" s="137"/>
      <c r="K52" s="138"/>
      <c r="L52" s="145"/>
      <c r="M52" s="137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</row>
    <row r="53" spans="1:43">
      <c r="A53" s="140"/>
      <c r="B53" s="140"/>
      <c r="C53" s="140"/>
      <c r="D53" s="140"/>
      <c r="E53" s="140"/>
      <c r="F53" s="140"/>
      <c r="G53" s="140"/>
      <c r="H53" s="140"/>
      <c r="I53" s="140"/>
      <c r="J53" s="137"/>
      <c r="K53" s="138"/>
      <c r="L53" s="145"/>
      <c r="M53" s="137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</row>
    <row r="54" spans="1:43">
      <c r="A54" s="140"/>
      <c r="B54" s="140"/>
      <c r="C54" s="140"/>
      <c r="D54" s="140"/>
      <c r="E54" s="140"/>
      <c r="F54" s="140"/>
      <c r="G54" s="140"/>
      <c r="H54" s="140"/>
      <c r="I54" s="140"/>
      <c r="J54" s="137"/>
      <c r="K54" s="138"/>
      <c r="L54" s="145"/>
      <c r="M54" s="137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40"/>
      <c r="AM54" s="140"/>
      <c r="AN54" s="140"/>
      <c r="AO54" s="140"/>
      <c r="AP54" s="140"/>
      <c r="AQ54" s="140"/>
    </row>
    <row r="55" spans="1:43">
      <c r="A55" s="140"/>
      <c r="B55" s="140"/>
      <c r="C55" s="140"/>
      <c r="D55" s="140"/>
      <c r="E55" s="140"/>
      <c r="F55" s="140"/>
      <c r="G55" s="140"/>
      <c r="H55" s="140"/>
      <c r="I55" s="140"/>
      <c r="J55" s="137"/>
      <c r="K55" s="138"/>
      <c r="L55" s="145"/>
      <c r="M55" s="137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40"/>
      <c r="AM55" s="140"/>
      <c r="AN55" s="140"/>
      <c r="AO55" s="140"/>
      <c r="AP55" s="140"/>
      <c r="AQ55" s="140"/>
    </row>
    <row r="56" spans="1:43">
      <c r="A56" s="140"/>
      <c r="B56" s="140"/>
      <c r="C56" s="140"/>
      <c r="D56" s="140"/>
      <c r="E56" s="140"/>
      <c r="F56" s="140"/>
      <c r="G56" s="140"/>
      <c r="H56" s="140"/>
      <c r="I56" s="140"/>
      <c r="J56" s="137"/>
      <c r="K56" s="138"/>
      <c r="L56" s="145"/>
      <c r="M56" s="137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40"/>
      <c r="AM56" s="140"/>
      <c r="AN56" s="140"/>
      <c r="AO56" s="140"/>
      <c r="AP56" s="140"/>
      <c r="AQ56" s="140"/>
    </row>
    <row r="57" spans="1:43">
      <c r="A57" s="140"/>
      <c r="B57" s="140"/>
      <c r="C57" s="140"/>
      <c r="D57" s="140"/>
      <c r="E57" s="140"/>
      <c r="F57" s="140"/>
      <c r="G57" s="140"/>
      <c r="H57" s="140"/>
      <c r="I57" s="140"/>
      <c r="J57" s="137"/>
      <c r="K57" s="138"/>
      <c r="L57" s="145"/>
      <c r="M57" s="137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40"/>
      <c r="AN57" s="140"/>
      <c r="AO57" s="140"/>
      <c r="AP57" s="140"/>
      <c r="AQ57" s="140"/>
    </row>
    <row r="58" spans="1:43">
      <c r="A58" s="140"/>
      <c r="B58" s="140"/>
      <c r="C58" s="140"/>
      <c r="D58" s="140"/>
      <c r="E58" s="140"/>
      <c r="F58" s="140"/>
      <c r="G58" s="140"/>
      <c r="H58" s="140"/>
      <c r="I58" s="140"/>
      <c r="J58" s="137"/>
      <c r="K58" s="138"/>
      <c r="L58" s="145"/>
      <c r="M58" s="137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40"/>
      <c r="AM58" s="140"/>
      <c r="AN58" s="140"/>
      <c r="AO58" s="140"/>
      <c r="AP58" s="140"/>
      <c r="AQ58" s="140"/>
    </row>
    <row r="59" spans="1:43">
      <c r="A59" s="140"/>
      <c r="B59" s="140"/>
      <c r="C59" s="140"/>
      <c r="D59" s="140"/>
      <c r="E59" s="140"/>
      <c r="F59" s="140"/>
      <c r="G59" s="140"/>
      <c r="H59" s="140"/>
      <c r="I59" s="140"/>
      <c r="J59" s="137"/>
      <c r="K59" s="137"/>
      <c r="L59" s="137"/>
      <c r="M59" s="137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40"/>
      <c r="AM59" s="140"/>
      <c r="AN59" s="140"/>
      <c r="AO59" s="140"/>
      <c r="AP59" s="140"/>
      <c r="AQ59" s="140"/>
    </row>
    <row r="60" spans="1:43">
      <c r="A60" s="137"/>
      <c r="B60" s="137"/>
      <c r="C60" s="137"/>
      <c r="D60" s="137"/>
      <c r="E60" s="137"/>
      <c r="F60" s="137"/>
      <c r="G60" s="143"/>
      <c r="H60" s="167"/>
      <c r="I60" s="167"/>
      <c r="J60" s="137"/>
      <c r="K60" s="137"/>
      <c r="L60" s="137"/>
      <c r="M60" s="137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40"/>
      <c r="AM60" s="140"/>
      <c r="AN60" s="140"/>
      <c r="AO60" s="140"/>
      <c r="AP60" s="140"/>
      <c r="AQ60" s="140"/>
    </row>
    <row r="61" spans="1:43">
      <c r="A61" s="137"/>
      <c r="B61" s="137"/>
      <c r="C61" s="137"/>
      <c r="D61" s="137"/>
      <c r="E61" s="137"/>
      <c r="F61" s="137"/>
      <c r="G61" s="143"/>
      <c r="H61" s="144"/>
      <c r="I61" s="144"/>
      <c r="J61" s="137"/>
      <c r="K61" s="137"/>
      <c r="L61" s="137"/>
      <c r="M61" s="137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40"/>
      <c r="AM61" s="140"/>
      <c r="AN61" s="140"/>
      <c r="AO61" s="140"/>
      <c r="AP61" s="140"/>
      <c r="AQ61" s="140"/>
    </row>
    <row r="62" spans="1:43">
      <c r="A62" s="137"/>
      <c r="B62" s="137"/>
      <c r="C62" s="137"/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40"/>
      <c r="AM62" s="140"/>
      <c r="AN62" s="140"/>
      <c r="AO62" s="140"/>
      <c r="AP62" s="140"/>
      <c r="AQ62" s="140"/>
    </row>
    <row r="63" spans="1:43">
      <c r="A63" s="137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40"/>
      <c r="AM63" s="140"/>
      <c r="AN63" s="140"/>
      <c r="AO63" s="140"/>
      <c r="AP63" s="140"/>
      <c r="AQ63" s="140"/>
    </row>
    <row r="64" spans="1:43">
      <c r="A64" s="137"/>
      <c r="B64" s="137"/>
      <c r="C64" s="137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40"/>
      <c r="AM64" s="140"/>
      <c r="AN64" s="140"/>
      <c r="AO64" s="140"/>
      <c r="AP64" s="140"/>
      <c r="AQ64" s="140"/>
    </row>
    <row r="65" spans="1:43">
      <c r="A65" s="137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40"/>
      <c r="AM65" s="140"/>
      <c r="AN65" s="140"/>
      <c r="AO65" s="140"/>
      <c r="AP65" s="140"/>
      <c r="AQ65" s="140"/>
    </row>
    <row r="66" spans="1:43">
      <c r="A66" s="137"/>
      <c r="B66" s="137"/>
      <c r="C66" s="137"/>
      <c r="D66" s="137"/>
      <c r="E66" s="137"/>
      <c r="F66" s="137"/>
      <c r="G66" s="137"/>
      <c r="H66" s="137"/>
      <c r="I66" s="137"/>
      <c r="J66" s="137"/>
      <c r="K66" s="137"/>
      <c r="L66" s="137"/>
      <c r="M66" s="137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140"/>
      <c r="AN66" s="140"/>
      <c r="AO66" s="140"/>
      <c r="AP66" s="140"/>
      <c r="AQ66" s="140"/>
    </row>
    <row r="67" spans="1:43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40"/>
      <c r="AM67" s="140"/>
      <c r="AN67" s="140"/>
      <c r="AO67" s="140"/>
      <c r="AP67" s="140"/>
      <c r="AQ67" s="140"/>
    </row>
    <row r="68" spans="1:43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40"/>
      <c r="AM68" s="140"/>
      <c r="AN68" s="140"/>
      <c r="AO68" s="140"/>
      <c r="AP68" s="140"/>
      <c r="AQ68" s="140"/>
    </row>
    <row r="69" spans="1:43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40"/>
      <c r="AM69" s="140"/>
      <c r="AN69" s="140"/>
      <c r="AO69" s="140"/>
      <c r="AP69" s="140"/>
      <c r="AQ69" s="140"/>
    </row>
    <row r="70" spans="1:43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40"/>
      <c r="AM70" s="140"/>
      <c r="AN70" s="140"/>
      <c r="AO70" s="140"/>
      <c r="AP70" s="140"/>
      <c r="AQ70" s="140"/>
    </row>
    <row r="71" spans="1:43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40"/>
      <c r="AM71" s="140"/>
      <c r="AN71" s="140"/>
      <c r="AO71" s="140"/>
      <c r="AP71" s="140"/>
      <c r="AQ71" s="140"/>
    </row>
    <row r="72" spans="1:43">
      <c r="A72" s="137"/>
      <c r="B72" s="137"/>
      <c r="C72" s="137"/>
      <c r="D72" s="137"/>
      <c r="E72" s="137"/>
      <c r="F72" s="137"/>
      <c r="G72" s="137"/>
      <c r="H72" s="137"/>
      <c r="I72" s="137"/>
      <c r="J72" s="137"/>
      <c r="K72" s="137"/>
      <c r="L72" s="137"/>
      <c r="M72" s="137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40"/>
      <c r="AM72" s="140"/>
      <c r="AN72" s="140"/>
      <c r="AO72" s="140"/>
      <c r="AP72" s="140"/>
      <c r="AQ72" s="140"/>
    </row>
    <row r="73" spans="1:43">
      <c r="A73" s="137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40"/>
      <c r="AM73" s="140"/>
      <c r="AN73" s="140"/>
      <c r="AO73" s="140"/>
      <c r="AP73" s="140"/>
      <c r="AQ73" s="140"/>
    </row>
    <row r="74" spans="1:43">
      <c r="A74" s="137"/>
      <c r="B74" s="137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40"/>
      <c r="AM74" s="140"/>
      <c r="AN74" s="140"/>
      <c r="AO74" s="140"/>
      <c r="AP74" s="140"/>
      <c r="AQ74" s="140"/>
    </row>
    <row r="75" spans="1:43">
      <c r="A75" s="137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40"/>
      <c r="AM75" s="140"/>
      <c r="AN75" s="140"/>
      <c r="AO75" s="140"/>
      <c r="AP75" s="140"/>
      <c r="AQ75" s="140"/>
    </row>
    <row r="76" spans="1:43">
      <c r="A76" s="137"/>
      <c r="B76" s="137"/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40"/>
      <c r="AM76" s="140"/>
      <c r="AN76" s="140"/>
      <c r="AO76" s="140"/>
      <c r="AP76" s="140"/>
      <c r="AQ76" s="140"/>
    </row>
    <row r="77" spans="1:43">
      <c r="A77" s="137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40"/>
      <c r="AM77" s="140"/>
      <c r="AN77" s="140"/>
      <c r="AO77" s="140"/>
      <c r="AP77" s="140"/>
      <c r="AQ77" s="140"/>
    </row>
    <row r="78" spans="1:43">
      <c r="A78" s="137"/>
      <c r="B78" s="137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40"/>
      <c r="AM78" s="140"/>
      <c r="AN78" s="140"/>
      <c r="AO78" s="140"/>
      <c r="AP78" s="140"/>
      <c r="AQ78" s="140"/>
    </row>
    <row r="79" spans="1:43">
      <c r="A79" s="137"/>
      <c r="B79" s="137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40"/>
      <c r="AM79" s="140"/>
      <c r="AN79" s="140"/>
      <c r="AO79" s="140"/>
      <c r="AP79" s="140"/>
      <c r="AQ79" s="140"/>
    </row>
    <row r="80" spans="1:43">
      <c r="A80" s="137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40"/>
      <c r="AO80" s="140"/>
      <c r="AP80" s="140"/>
      <c r="AQ80" s="140"/>
    </row>
    <row r="81" spans="1:43">
      <c r="A81" s="137"/>
      <c r="B81" s="137"/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40"/>
      <c r="AM81" s="140"/>
      <c r="AN81" s="140"/>
      <c r="AO81" s="140"/>
      <c r="AP81" s="140"/>
      <c r="AQ81" s="140"/>
    </row>
    <row r="82" spans="1:43">
      <c r="A82" s="137"/>
      <c r="B82" s="137"/>
      <c r="C82" s="137"/>
      <c r="D82" s="137"/>
      <c r="E82" s="137"/>
      <c r="F82" s="137"/>
      <c r="G82" s="137"/>
      <c r="H82" s="137"/>
      <c r="I82" s="137"/>
      <c r="J82" s="137"/>
      <c r="K82" s="137"/>
      <c r="L82" s="137"/>
      <c r="M82" s="137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</row>
    <row r="83" spans="1:43">
      <c r="A83" s="137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</row>
    <row r="84" spans="1:43">
      <c r="A84" s="137"/>
      <c r="B84" s="137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40"/>
      <c r="AM84" s="140"/>
      <c r="AN84" s="140"/>
      <c r="AO84" s="140"/>
      <c r="AP84" s="140"/>
      <c r="AQ84" s="140"/>
    </row>
    <row r="85" spans="1:43">
      <c r="A85" s="137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40"/>
      <c r="AM85" s="140"/>
      <c r="AN85" s="140"/>
      <c r="AO85" s="140"/>
      <c r="AP85" s="140"/>
      <c r="AQ85" s="140"/>
    </row>
    <row r="86" spans="1:43">
      <c r="A86" s="137"/>
      <c r="B86" s="137"/>
      <c r="C86" s="137"/>
      <c r="D86" s="137"/>
      <c r="E86" s="137"/>
      <c r="F86" s="137"/>
      <c r="G86" s="137"/>
      <c r="H86" s="137"/>
      <c r="I86" s="137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40"/>
      <c r="AM86" s="140"/>
      <c r="AN86" s="140"/>
      <c r="AO86" s="140"/>
      <c r="AP86" s="140"/>
      <c r="AQ86" s="140"/>
    </row>
    <row r="87" spans="1:43"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40"/>
      <c r="AM87" s="140"/>
      <c r="AN87" s="140"/>
      <c r="AO87" s="140"/>
      <c r="AP87" s="140"/>
      <c r="AQ87" s="140"/>
    </row>
    <row r="88" spans="1:43"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</row>
    <row r="89" spans="1:43"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40"/>
      <c r="AM89" s="140"/>
      <c r="AN89" s="140"/>
      <c r="AO89" s="140"/>
      <c r="AP89" s="140"/>
      <c r="AQ89" s="140"/>
    </row>
    <row r="90" spans="1:43"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</row>
    <row r="91" spans="1:43"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40"/>
      <c r="AM91" s="140"/>
      <c r="AN91" s="140"/>
      <c r="AO91" s="140"/>
      <c r="AP91" s="140"/>
      <c r="AQ91" s="140"/>
    </row>
    <row r="92" spans="1:43"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40"/>
      <c r="AM92" s="140"/>
      <c r="AN92" s="140"/>
      <c r="AO92" s="140"/>
      <c r="AP92" s="140"/>
      <c r="AQ92" s="140"/>
    </row>
  </sheetData>
  <mergeCells count="6">
    <mergeCell ref="H60:I60"/>
    <mergeCell ref="O22:P22"/>
    <mergeCell ref="H22:I22"/>
    <mergeCell ref="K22:M22"/>
    <mergeCell ref="H41:I41"/>
    <mergeCell ref="K41:L41"/>
  </mergeCells>
  <conditionalFormatting sqref="O24:P39">
    <cfRule type="expression" dxfId="1" priority="2">
      <formula>ABS(O24)&gt;=10%</formula>
    </cfRule>
  </conditionalFormatting>
  <conditionalFormatting sqref="P41:Q41">
    <cfRule type="expression" dxfId="0" priority="1">
      <formula>ABS(P41)&gt;=10%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B2:O74"/>
  <sheetViews>
    <sheetView showGridLines="0" tabSelected="1" topLeftCell="A31" zoomScale="90" zoomScaleNormal="90" workbookViewId="0">
      <selection activeCell="H69" sqref="H69"/>
    </sheetView>
  </sheetViews>
  <sheetFormatPr baseColWidth="10" defaultRowHeight="15"/>
  <cols>
    <col min="1" max="1" width="6.83203125" customWidth="1"/>
    <col min="7" max="7" width="12.1640625" customWidth="1"/>
    <col min="15" max="15" width="5.1640625" customWidth="1"/>
  </cols>
  <sheetData>
    <row r="2" spans="2:15" ht="16" thickBot="1"/>
    <row r="3" spans="2:1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2:15">
      <c r="B4" s="10"/>
      <c r="O4" s="3"/>
    </row>
    <row r="5" spans="2:15">
      <c r="B5" s="10"/>
      <c r="G5" s="11">
        <f>+Utilidad!K24</f>
        <v>583301.162109375</v>
      </c>
      <c r="O5" s="3"/>
    </row>
    <row r="6" spans="2:15">
      <c r="B6" s="10"/>
      <c r="G6" s="12">
        <f>+Utilidad!L24</f>
        <v>0.37790346463125002</v>
      </c>
      <c r="O6" s="3"/>
    </row>
    <row r="7" spans="2:15">
      <c r="B7" s="10"/>
      <c r="G7" s="13">
        <f>+Utilidad!M24</f>
        <v>220431.53008456723</v>
      </c>
      <c r="O7" s="3"/>
    </row>
    <row r="8" spans="2:15">
      <c r="B8" s="10"/>
      <c r="O8" s="3"/>
    </row>
    <row r="9" spans="2:15">
      <c r="B9" s="10"/>
      <c r="O9" s="3"/>
    </row>
    <row r="10" spans="2:15">
      <c r="B10" s="10"/>
      <c r="O10" s="3"/>
    </row>
    <row r="11" spans="2:15">
      <c r="B11" s="10"/>
      <c r="G11" s="11">
        <f>+Utilidad!K25</f>
        <v>583301.162109375</v>
      </c>
      <c r="N11" s="11">
        <f>+Utilidad!K32</f>
        <v>0</v>
      </c>
      <c r="O11" s="3"/>
    </row>
    <row r="12" spans="2:15">
      <c r="B12" s="10"/>
      <c r="G12" s="12">
        <f>+Utilidad!L25</f>
        <v>0.37790346463125002</v>
      </c>
      <c r="N12" s="12">
        <f>+Utilidad!L32</f>
        <v>0</v>
      </c>
      <c r="O12" s="3"/>
    </row>
    <row r="13" spans="2:15">
      <c r="B13" s="10"/>
      <c r="G13" s="13">
        <f>+Utilidad!M25</f>
        <v>220431.53008456723</v>
      </c>
      <c r="N13" s="13">
        <f>+Utilidad!M32</f>
        <v>0</v>
      </c>
      <c r="O13" s="3"/>
    </row>
    <row r="14" spans="2:15">
      <c r="B14" s="10"/>
      <c r="O14" s="3"/>
    </row>
    <row r="15" spans="2:15">
      <c r="B15" s="10"/>
      <c r="O15" s="3"/>
    </row>
    <row r="16" spans="2:15">
      <c r="B16" s="10"/>
      <c r="O16" s="3"/>
    </row>
    <row r="17" spans="2:15">
      <c r="B17" s="10"/>
      <c r="G17" s="14">
        <f>+G11-G19</f>
        <v>-44967.697890624986</v>
      </c>
      <c r="O17" s="3"/>
    </row>
    <row r="18" spans="2:15">
      <c r="B18" s="10"/>
      <c r="L18" s="14">
        <f>+N11-L22</f>
        <v>-1959</v>
      </c>
      <c r="O18" s="3"/>
    </row>
    <row r="19" spans="2:15">
      <c r="B19" s="10"/>
      <c r="G19" s="11">
        <f>+Utilidad!K27</f>
        <v>628268.86</v>
      </c>
      <c r="O19" s="3"/>
    </row>
    <row r="20" spans="2:15">
      <c r="B20" s="10"/>
      <c r="G20" s="12">
        <f>+Utilidad!L27</f>
        <v>0.37790346463124996</v>
      </c>
      <c r="O20" s="3"/>
    </row>
    <row r="21" spans="2:15">
      <c r="B21" s="10"/>
      <c r="G21" s="13">
        <f>+Utilidad!M27</f>
        <v>237424.97891392573</v>
      </c>
      <c r="O21" s="3"/>
    </row>
    <row r="22" spans="2:15">
      <c r="B22" s="10"/>
      <c r="L22" s="15">
        <f>+Utilidad!K34</f>
        <v>1959</v>
      </c>
      <c r="O22" s="3"/>
    </row>
    <row r="23" spans="2:15">
      <c r="B23" s="10"/>
      <c r="L23" s="16">
        <f>+Utilidad!L34</f>
        <v>0.44311678375964458</v>
      </c>
      <c r="O23" s="3"/>
    </row>
    <row r="24" spans="2:15">
      <c r="B24" s="10"/>
      <c r="L24" s="17">
        <f>+Utilidad!M34</f>
        <v>868.06577938514374</v>
      </c>
      <c r="O24" s="3"/>
    </row>
    <row r="25" spans="2:15">
      <c r="B25" s="10"/>
      <c r="O25" s="3"/>
    </row>
    <row r="26" spans="2:15">
      <c r="B26" s="10"/>
      <c r="O26" s="3"/>
    </row>
    <row r="27" spans="2:15">
      <c r="B27" s="10"/>
      <c r="C27" s="15">
        <f>+Utilidad!K28</f>
        <v>75874.895862327437</v>
      </c>
      <c r="G27" s="11">
        <f>+Utilidad!K29</f>
        <v>552393.96413767268</v>
      </c>
      <c r="O27" s="3"/>
    </row>
    <row r="28" spans="2:15">
      <c r="B28" s="10"/>
      <c r="C28" s="16">
        <f>+Utilidad!L28</f>
        <v>0.37790346463124991</v>
      </c>
      <c r="G28" s="12">
        <f>+Utilidad!L29</f>
        <v>0.37790346463124991</v>
      </c>
      <c r="O28" s="3"/>
    </row>
    <row r="29" spans="2:15">
      <c r="B29" s="10"/>
      <c r="C29" s="17">
        <f>+Utilidad!M28</f>
        <v>28673.386024908828</v>
      </c>
      <c r="G29" s="13">
        <f>+Utilidad!M29</f>
        <v>208751.59288901693</v>
      </c>
      <c r="O29" s="3"/>
    </row>
    <row r="30" spans="2:15">
      <c r="B30" s="10"/>
      <c r="L30" s="14">
        <f>+L22-L32</f>
        <v>0</v>
      </c>
      <c r="O30" s="3"/>
    </row>
    <row r="31" spans="2:15">
      <c r="B31" s="10"/>
      <c r="O31" s="3"/>
    </row>
    <row r="32" spans="2:15">
      <c r="B32" s="10"/>
      <c r="L32" s="15">
        <f>+Utilidad!K36</f>
        <v>1959</v>
      </c>
      <c r="O32" s="3"/>
    </row>
    <row r="33" spans="2:15">
      <c r="B33" s="10"/>
      <c r="G33" s="14">
        <f>+G27-G35</f>
        <v>-33721.579999999842</v>
      </c>
      <c r="L33" s="16">
        <f>+Utilidad!L36</f>
        <v>0.44311678375964458</v>
      </c>
      <c r="O33" s="3"/>
    </row>
    <row r="34" spans="2:15">
      <c r="B34" s="10"/>
      <c r="L34" s="17">
        <f>+Utilidad!M36</f>
        <v>868.06577938514374</v>
      </c>
      <c r="O34" s="3"/>
    </row>
    <row r="35" spans="2:15">
      <c r="B35" s="10"/>
      <c r="G35" s="11">
        <f>+Utilidad!K31</f>
        <v>586115.54413767252</v>
      </c>
      <c r="O35" s="3"/>
    </row>
    <row r="36" spans="2:15">
      <c r="B36" s="10"/>
      <c r="G36" s="12">
        <f>+Utilidad!L31</f>
        <v>0.37783825186113629</v>
      </c>
      <c r="O36" s="3"/>
    </row>
    <row r="37" spans="2:15">
      <c r="B37" s="10"/>
      <c r="G37" s="13">
        <f>+Utilidad!M31</f>
        <v>221456.87258561686</v>
      </c>
      <c r="O37" s="3"/>
    </row>
    <row r="38" spans="2:15">
      <c r="B38" s="10"/>
      <c r="O38" s="3"/>
    </row>
    <row r="39" spans="2:15">
      <c r="B39" s="10"/>
      <c r="O39" s="3"/>
    </row>
    <row r="40" spans="2:15">
      <c r="B40" s="10"/>
      <c r="O40" s="3"/>
    </row>
    <row r="41" spans="2:15">
      <c r="B41" s="10"/>
      <c r="G41" s="11">
        <f>+Utilidad!K37</f>
        <v>663949.43999999994</v>
      </c>
      <c r="O41" s="3"/>
    </row>
    <row r="42" spans="2:15">
      <c r="B42" s="10"/>
      <c r="G42" s="12">
        <f>+Utilidad!L37</f>
        <v>0.3780383102513204</v>
      </c>
      <c r="O42" s="3"/>
    </row>
    <row r="43" spans="2:15">
      <c r="B43" s="10"/>
      <c r="G43" s="13">
        <f>+Utilidad!M37</f>
        <v>250998.32438991041</v>
      </c>
      <c r="O43" s="3"/>
    </row>
    <row r="44" spans="2:15">
      <c r="B44" s="10"/>
      <c r="O44" s="3"/>
    </row>
    <row r="45" spans="2:15">
      <c r="B45" s="10"/>
      <c r="O45" s="3"/>
    </row>
    <row r="46" spans="2:15">
      <c r="B46" s="10"/>
      <c r="O46" s="3"/>
    </row>
    <row r="47" spans="2:15">
      <c r="B47" s="10"/>
      <c r="J47" s="11">
        <f>+Utilidad!K38</f>
        <v>350092.80308343825</v>
      </c>
      <c r="O47" s="3"/>
    </row>
    <row r="48" spans="2:15">
      <c r="B48" s="10"/>
      <c r="J48" s="12">
        <f>+Utilidad!L38</f>
        <v>0.12902619391825659</v>
      </c>
      <c r="O48" s="3"/>
    </row>
    <row r="49" spans="2:15">
      <c r="B49" s="10"/>
      <c r="J49" s="13">
        <f>+Utilidad!M38</f>
        <v>45171.141900029725</v>
      </c>
      <c r="O49" s="3"/>
    </row>
    <row r="50" spans="2:15">
      <c r="B50" s="10"/>
      <c r="G50" s="11">
        <f>+Utilidad!K39</f>
        <v>313856.63691656175</v>
      </c>
      <c r="O50" s="3"/>
    </row>
    <row r="51" spans="2:15">
      <c r="B51" s="10"/>
      <c r="G51" s="12">
        <f>+Utilidad!L39</f>
        <v>0.65580000000000005</v>
      </c>
      <c r="O51" s="3"/>
    </row>
    <row r="52" spans="2:15">
      <c r="B52" s="10"/>
      <c r="G52" s="13">
        <f>+Utilidad!M39</f>
        <v>205827.1824898812</v>
      </c>
      <c r="O52" s="3"/>
    </row>
    <row r="53" spans="2:15" ht="16" thickBot="1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0"/>
    </row>
    <row r="55" spans="2:15" ht="16">
      <c r="C55" s="21" t="s">
        <v>23</v>
      </c>
    </row>
    <row r="56" spans="2:15" ht="19">
      <c r="C56" s="172" t="s">
        <v>24</v>
      </c>
      <c r="D56" s="172"/>
      <c r="E56" s="173"/>
      <c r="F56" s="174" t="s">
        <v>25</v>
      </c>
      <c r="G56" s="174"/>
      <c r="H56" s="174"/>
      <c r="I56" s="175" t="s">
        <v>26</v>
      </c>
      <c r="J56" s="175"/>
      <c r="K56" s="175"/>
      <c r="L56" s="175"/>
    </row>
    <row r="57" spans="2:15" ht="27.75" customHeight="1">
      <c r="C57" s="176" t="s">
        <v>3</v>
      </c>
      <c r="D57" s="177"/>
      <c r="E57" s="22">
        <f>+G5</f>
        <v>583301.162109375</v>
      </c>
      <c r="F57" s="178" t="s">
        <v>31</v>
      </c>
      <c r="G57" s="179"/>
      <c r="H57" s="23">
        <f>+G17</f>
        <v>-44967.697890624986</v>
      </c>
      <c r="I57" s="179" t="s">
        <v>34</v>
      </c>
      <c r="J57" s="179"/>
      <c r="K57" s="179"/>
      <c r="L57" s="23">
        <f>+G50</f>
        <v>313856.63691656175</v>
      </c>
    </row>
    <row r="58" spans="2:15" ht="27.75" customHeight="1">
      <c r="C58" s="176" t="s">
        <v>38</v>
      </c>
      <c r="D58" s="177"/>
      <c r="E58" s="22">
        <f>+N11</f>
        <v>0</v>
      </c>
      <c r="F58" s="179" t="s">
        <v>32</v>
      </c>
      <c r="G58" s="179"/>
      <c r="H58" s="23">
        <f>+G33</f>
        <v>-33721.579999999842</v>
      </c>
      <c r="I58" s="179" t="s">
        <v>35</v>
      </c>
      <c r="J58" s="179"/>
      <c r="K58" s="179"/>
      <c r="L58" s="23">
        <f>+J47</f>
        <v>350092.80308343825</v>
      </c>
    </row>
    <row r="59" spans="2:15" ht="27.75" customHeight="1">
      <c r="C59" s="176"/>
      <c r="D59" s="177"/>
      <c r="E59" s="22"/>
      <c r="F59" s="179" t="s">
        <v>27</v>
      </c>
      <c r="G59" s="179"/>
      <c r="H59" s="23">
        <f>+L18</f>
        <v>-1959</v>
      </c>
      <c r="I59" s="179"/>
      <c r="J59" s="179"/>
      <c r="K59" s="179"/>
      <c r="L59" s="23"/>
    </row>
    <row r="60" spans="2:15" ht="27.75" customHeight="1">
      <c r="C60" s="180"/>
      <c r="D60" s="181"/>
      <c r="E60" s="22"/>
      <c r="F60" s="179" t="s">
        <v>33</v>
      </c>
      <c r="G60" s="179"/>
      <c r="H60" s="23">
        <f>+L30</f>
        <v>0</v>
      </c>
      <c r="I60" s="179"/>
      <c r="J60" s="179"/>
      <c r="K60" s="179"/>
      <c r="L60" s="23"/>
    </row>
    <row r="61" spans="2:15" ht="19">
      <c r="C61" s="182" t="s">
        <v>28</v>
      </c>
      <c r="D61" s="183"/>
      <c r="E61" s="24">
        <f>+SUM(E57:E60)</f>
        <v>583301.162109375</v>
      </c>
      <c r="F61" s="184" t="s">
        <v>29</v>
      </c>
      <c r="G61" s="184"/>
      <c r="H61" s="25">
        <f>+SUM(H57:H60)</f>
        <v>-80648.277890624828</v>
      </c>
      <c r="I61" s="184" t="s">
        <v>30</v>
      </c>
      <c r="J61" s="184"/>
      <c r="K61" s="184"/>
      <c r="L61" s="24">
        <f>+SUM(L57:L60)</f>
        <v>663949.43999999994</v>
      </c>
    </row>
    <row r="63" spans="2:15" ht="19">
      <c r="H63" s="26" t="s">
        <v>36</v>
      </c>
      <c r="I63" s="27"/>
      <c r="J63" s="28"/>
      <c r="K63" s="27"/>
      <c r="L63" s="29">
        <f>+E61-H61-L61</f>
        <v>0</v>
      </c>
    </row>
    <row r="66" spans="3:12" ht="16">
      <c r="C66" s="21" t="s">
        <v>37</v>
      </c>
    </row>
    <row r="67" spans="3:12" ht="19">
      <c r="C67" s="185" t="s">
        <v>24</v>
      </c>
      <c r="D67" s="185"/>
      <c r="E67" s="186"/>
      <c r="F67" s="187" t="s">
        <v>25</v>
      </c>
      <c r="G67" s="187"/>
      <c r="H67" s="187"/>
      <c r="I67" s="188" t="s">
        <v>26</v>
      </c>
      <c r="J67" s="188"/>
      <c r="K67" s="188"/>
      <c r="L67" s="188"/>
    </row>
    <row r="68" spans="3:12" ht="30" customHeight="1">
      <c r="C68" s="176" t="s">
        <v>3</v>
      </c>
      <c r="D68" s="177"/>
      <c r="E68" s="22">
        <f>+G7</f>
        <v>220431.53008456723</v>
      </c>
      <c r="F68" s="178" t="s">
        <v>31</v>
      </c>
      <c r="G68" s="179"/>
      <c r="H68" s="23">
        <f>+Utilidad!M26</f>
        <v>-16993.448829358502</v>
      </c>
      <c r="I68" s="179" t="s">
        <v>34</v>
      </c>
      <c r="J68" s="179"/>
      <c r="K68" s="179"/>
      <c r="L68" s="23">
        <f>+J49</f>
        <v>45171.141900029725</v>
      </c>
    </row>
    <row r="69" spans="3:12" ht="30" customHeight="1">
      <c r="C69" s="176" t="s">
        <v>38</v>
      </c>
      <c r="D69" s="177"/>
      <c r="E69" s="22">
        <f>+N13</f>
        <v>0</v>
      </c>
      <c r="F69" s="179" t="s">
        <v>32</v>
      </c>
      <c r="G69" s="179"/>
      <c r="H69" s="23">
        <f>+Utilidad!M30</f>
        <v>-12705.279696600001</v>
      </c>
      <c r="I69" s="179" t="s">
        <v>35</v>
      </c>
      <c r="J69" s="179"/>
      <c r="K69" s="179"/>
      <c r="L69" s="23">
        <f>+G52</f>
        <v>205827.1824898812</v>
      </c>
    </row>
    <row r="70" spans="3:12" ht="30" customHeight="1">
      <c r="C70" s="176"/>
      <c r="D70" s="177"/>
      <c r="E70" s="22"/>
      <c r="F70" s="179" t="s">
        <v>27</v>
      </c>
      <c r="G70" s="179"/>
      <c r="H70" s="23">
        <f>+Utilidad!M33</f>
        <v>-868.06577938514374</v>
      </c>
      <c r="I70" s="179"/>
      <c r="J70" s="179"/>
      <c r="K70" s="179"/>
      <c r="L70" s="23"/>
    </row>
    <row r="71" spans="3:12" ht="30" customHeight="1">
      <c r="C71" s="180"/>
      <c r="D71" s="181"/>
      <c r="E71" s="22"/>
      <c r="F71" s="179" t="s">
        <v>33</v>
      </c>
      <c r="G71" s="179"/>
      <c r="H71" s="23">
        <f>+Utilidad!M35</f>
        <v>0</v>
      </c>
      <c r="I71" s="179"/>
      <c r="J71" s="179"/>
      <c r="K71" s="179"/>
      <c r="L71" s="23"/>
    </row>
    <row r="72" spans="3:12" ht="19">
      <c r="C72" s="182" t="s">
        <v>28</v>
      </c>
      <c r="D72" s="183"/>
      <c r="E72" s="24">
        <f>+SUM(E68:E71)</f>
        <v>220431.53008456723</v>
      </c>
      <c r="F72" s="184" t="s">
        <v>29</v>
      </c>
      <c r="G72" s="184"/>
      <c r="H72" s="25">
        <f>+SUM(H68:H71)</f>
        <v>-30566.794305343647</v>
      </c>
      <c r="I72" s="184" t="s">
        <v>30</v>
      </c>
      <c r="J72" s="184"/>
      <c r="K72" s="184"/>
      <c r="L72" s="24">
        <f>+SUM(L68:L71)</f>
        <v>250998.32438991094</v>
      </c>
    </row>
    <row r="74" spans="3:12" ht="19">
      <c r="H74" s="26" t="s">
        <v>36</v>
      </c>
      <c r="I74" s="27"/>
      <c r="J74" s="28"/>
      <c r="K74" s="27"/>
      <c r="L74" s="29">
        <f>+E72-H72-L72</f>
        <v>0</v>
      </c>
    </row>
  </sheetData>
  <mergeCells count="36">
    <mergeCell ref="C71:D71"/>
    <mergeCell ref="F71:G71"/>
    <mergeCell ref="I71:K71"/>
    <mergeCell ref="C72:D72"/>
    <mergeCell ref="F72:G72"/>
    <mergeCell ref="I72:K72"/>
    <mergeCell ref="C61:D61"/>
    <mergeCell ref="F61:G61"/>
    <mergeCell ref="I61:K61"/>
    <mergeCell ref="F68:G68"/>
    <mergeCell ref="I68:K68"/>
    <mergeCell ref="C68:D68"/>
    <mergeCell ref="C67:E67"/>
    <mergeCell ref="F67:H67"/>
    <mergeCell ref="I67:L67"/>
    <mergeCell ref="F69:G69"/>
    <mergeCell ref="I69:K69"/>
    <mergeCell ref="C70:D70"/>
    <mergeCell ref="F70:G70"/>
    <mergeCell ref="I70:K70"/>
    <mergeCell ref="C69:D69"/>
    <mergeCell ref="C60:D60"/>
    <mergeCell ref="F60:G60"/>
    <mergeCell ref="I60:K60"/>
    <mergeCell ref="C58:D58"/>
    <mergeCell ref="F58:G58"/>
    <mergeCell ref="I58:K58"/>
    <mergeCell ref="C59:D59"/>
    <mergeCell ref="F59:G59"/>
    <mergeCell ref="I59:K59"/>
    <mergeCell ref="C56:E56"/>
    <mergeCell ref="F56:H56"/>
    <mergeCell ref="I56:L56"/>
    <mergeCell ref="C57:D57"/>
    <mergeCell ref="F57:G57"/>
    <mergeCell ref="I57:K5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7CAC9012-2024-4AC9-B926-AEDB6D48918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G17</xm:sqref>
        </x14:conditionalFormatting>
        <x14:conditionalFormatting xmlns:xm="http://schemas.microsoft.com/office/excel/2006/main">
          <x14:cfRule type="iconSet" priority="5" id="{9697AD11-3F06-4DB4-A125-96A59E828AE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G33</xm:sqref>
        </x14:conditionalFormatting>
        <x14:conditionalFormatting xmlns:xm="http://schemas.microsoft.com/office/excel/2006/main">
          <x14:cfRule type="iconSet" priority="4" id="{6FA6CEE7-9014-48D6-AA77-05DF6F68FA5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L18</xm:sqref>
        </x14:conditionalFormatting>
        <x14:conditionalFormatting xmlns:xm="http://schemas.microsoft.com/office/excel/2006/main">
          <x14:cfRule type="iconSet" priority="3" id="{32DF3E73-7F72-49F4-ACD2-4F924609515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L30</xm:sqref>
        </x14:conditionalFormatting>
        <x14:conditionalFormatting xmlns:xm="http://schemas.microsoft.com/office/excel/2006/main">
          <x14:cfRule type="iconSet" priority="2" id="{4225EAE5-354D-4998-A826-EC8C123F635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H61</xm:sqref>
        </x14:conditionalFormatting>
        <x14:conditionalFormatting xmlns:xm="http://schemas.microsoft.com/office/excel/2006/main">
          <x14:cfRule type="iconSet" priority="1" id="{4AD70773-39BA-43E7-852C-2F7F9B471E6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H72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9DE0-78BC-4345-99BD-3F9E87A1A64E}">
  <dimension ref="A1"/>
  <sheetViews>
    <sheetView workbookViewId="0">
      <selection activeCell="G31" sqref="G31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C374-0CD8-884C-A3C5-447DF675B8F1}">
  <dimension ref="A1:C17"/>
  <sheetViews>
    <sheetView workbookViewId="0">
      <selection activeCell="D11" sqref="D11"/>
    </sheetView>
  </sheetViews>
  <sheetFormatPr baseColWidth="10" defaultRowHeight="15"/>
  <cols>
    <col min="1" max="1" width="28" customWidth="1"/>
  </cols>
  <sheetData>
    <row r="1" spans="1:3">
      <c r="A1" s="146" t="s">
        <v>76</v>
      </c>
      <c r="B1" s="146" t="s">
        <v>1</v>
      </c>
      <c r="C1" s="146" t="s">
        <v>77</v>
      </c>
    </row>
    <row r="2" spans="1:3">
      <c r="A2" s="146" t="s">
        <v>8</v>
      </c>
      <c r="B2" s="1">
        <f>Utilidad!K24</f>
        <v>583301.162109375</v>
      </c>
      <c r="C2" s="4">
        <f>Utilidad!L24</f>
        <v>0.37790346463125002</v>
      </c>
    </row>
    <row r="3" spans="1:3">
      <c r="A3" s="146" t="s">
        <v>0</v>
      </c>
      <c r="B3" s="1">
        <f>Utilidad!K25</f>
        <v>583301.162109375</v>
      </c>
      <c r="C3" s="4">
        <f>Utilidad!L25</f>
        <v>0.37790346463125002</v>
      </c>
    </row>
    <row r="4" spans="1:3">
      <c r="A4" s="146" t="s">
        <v>11</v>
      </c>
      <c r="B4" s="1">
        <f>Utilidad!K26</f>
        <v>-44967.697890624899</v>
      </c>
      <c r="C4" s="4">
        <f>Utilidad!L26</f>
        <v>0.37790346463125002</v>
      </c>
    </row>
    <row r="5" spans="1:3">
      <c r="A5" s="146" t="s">
        <v>9</v>
      </c>
      <c r="B5" s="1">
        <f>Utilidad!K27</f>
        <v>628268.86</v>
      </c>
      <c r="C5" s="4">
        <f>Utilidad!L27</f>
        <v>0.37790346463124996</v>
      </c>
    </row>
    <row r="6" spans="1:3">
      <c r="A6" s="146" t="s">
        <v>12</v>
      </c>
      <c r="B6" s="1">
        <f>Utilidad!K28</f>
        <v>75874.895862327437</v>
      </c>
      <c r="C6" s="4">
        <f>Utilidad!L28</f>
        <v>0.37790346463124991</v>
      </c>
    </row>
    <row r="7" spans="1:3">
      <c r="A7" s="146" t="s">
        <v>10</v>
      </c>
      <c r="B7" s="1">
        <f>Utilidad!K29</f>
        <v>552393.96413767268</v>
      </c>
      <c r="C7" s="4">
        <f>Utilidad!L29</f>
        <v>0.37790346463124991</v>
      </c>
    </row>
    <row r="8" spans="1:3">
      <c r="A8" s="146" t="s">
        <v>14</v>
      </c>
      <c r="B8" s="1">
        <f>Utilidad!K30</f>
        <v>-33721.58</v>
      </c>
      <c r="C8" s="4">
        <f>Utilidad!L30</f>
        <v>0.37676999999999999</v>
      </c>
    </row>
    <row r="9" spans="1:3">
      <c r="A9" s="146" t="s">
        <v>13</v>
      </c>
      <c r="B9" s="1">
        <f>Utilidad!K31</f>
        <v>586115.54413767252</v>
      </c>
      <c r="C9" s="4">
        <f>Utilidad!L31</f>
        <v>0.37783825186113629</v>
      </c>
    </row>
    <row r="10" spans="1:3">
      <c r="A10" s="146" t="s">
        <v>17</v>
      </c>
      <c r="B10" s="1">
        <f>Utilidad!K32</f>
        <v>0</v>
      </c>
      <c r="C10" s="4">
        <f>Utilidad!L32</f>
        <v>0</v>
      </c>
    </row>
    <row r="11" spans="1:3">
      <c r="A11" s="146" t="s">
        <v>15</v>
      </c>
      <c r="B11" s="1">
        <f>Utilidad!K33</f>
        <v>-1959</v>
      </c>
      <c r="C11" s="4">
        <f>Utilidad!L33</f>
        <v>0.44311678375964458</v>
      </c>
    </row>
    <row r="12" spans="1:3">
      <c r="A12" s="146" t="s">
        <v>16</v>
      </c>
      <c r="B12" s="1">
        <f>Utilidad!K34</f>
        <v>1959</v>
      </c>
      <c r="C12" s="4">
        <f>Utilidad!L34</f>
        <v>0.44311678375964458</v>
      </c>
    </row>
    <row r="13" spans="1:3">
      <c r="A13" s="146" t="s">
        <v>18</v>
      </c>
      <c r="B13" s="1">
        <f>Utilidad!K35</f>
        <v>0</v>
      </c>
      <c r="C13" s="4">
        <f>Utilidad!L35</f>
        <v>0.45584654871357999</v>
      </c>
    </row>
    <row r="14" spans="1:3">
      <c r="A14" s="146" t="s">
        <v>19</v>
      </c>
      <c r="B14" s="1">
        <f>Utilidad!K36</f>
        <v>1959</v>
      </c>
      <c r="C14" s="4">
        <f>Utilidad!L36</f>
        <v>0.44311678375964458</v>
      </c>
    </row>
    <row r="15" spans="1:3">
      <c r="A15" s="146" t="s">
        <v>20</v>
      </c>
      <c r="B15" s="1">
        <f>Utilidad!K37</f>
        <v>663949.43999999994</v>
      </c>
      <c r="C15" s="4">
        <f>Utilidad!L37</f>
        <v>0.3780383102513204</v>
      </c>
    </row>
    <row r="16" spans="1:3">
      <c r="A16" s="146" t="s">
        <v>21</v>
      </c>
      <c r="B16" s="1">
        <f>Utilidad!K38</f>
        <v>350092.80308343825</v>
      </c>
      <c r="C16" s="4">
        <f>Utilidad!L38</f>
        <v>0.12902619391825659</v>
      </c>
    </row>
    <row r="17" spans="1:3">
      <c r="A17" s="146" t="s">
        <v>7</v>
      </c>
      <c r="B17" s="1">
        <f>Utilidad!K39</f>
        <v>313856.63691656175</v>
      </c>
      <c r="C17" s="4">
        <f>Utilidad!L39</f>
        <v>0.65580000000000005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V46"/>
  <sheetViews>
    <sheetView showGridLines="0" zoomScale="130" zoomScaleNormal="130" workbookViewId="0">
      <pane xSplit="3" ySplit="8" topLeftCell="D9" activePane="bottomRight" state="frozen"/>
      <selection pane="topRight"/>
      <selection pane="bottomLeft"/>
      <selection pane="bottomRight" activeCell="D42" sqref="D42:F43"/>
    </sheetView>
  </sheetViews>
  <sheetFormatPr baseColWidth="10" defaultColWidth="6.33203125" defaultRowHeight="15" customHeight="1"/>
  <cols>
    <col min="1" max="2" width="2.33203125" style="34" customWidth="1"/>
    <col min="3" max="3" width="15.5" style="34" hidden="1" customWidth="1"/>
    <col min="4" max="5" width="12.6640625" style="34" customWidth="1"/>
    <col min="6" max="6" width="15.33203125" style="34" customWidth="1"/>
    <col min="7" max="7" width="12" style="34" customWidth="1"/>
    <col min="8" max="8" width="12.33203125" style="34" customWidth="1"/>
    <col min="9" max="9" width="13.5" style="34" customWidth="1"/>
    <col min="10" max="12" width="13" style="34" customWidth="1"/>
    <col min="13" max="13" width="14.6640625" style="34" customWidth="1"/>
    <col min="14" max="14" width="13.33203125" style="34" customWidth="1"/>
    <col min="15" max="15" width="13.5" style="34" customWidth="1"/>
    <col min="16" max="16" width="2.33203125" style="34" customWidth="1"/>
    <col min="17" max="17" width="13.6640625" style="34" customWidth="1"/>
    <col min="18" max="18" width="10.6640625" style="34" customWidth="1"/>
    <col min="19" max="19" width="15.5" style="34" customWidth="1"/>
    <col min="20" max="20" width="11.5" style="34" customWidth="1"/>
    <col min="21" max="21" width="12" style="34" customWidth="1"/>
    <col min="22" max="22" width="11.5" style="34" customWidth="1"/>
    <col min="23" max="23" width="12" style="34" customWidth="1"/>
    <col min="24" max="24" width="11.5" style="34" customWidth="1"/>
    <col min="25" max="25" width="12.6640625" style="34" customWidth="1"/>
    <col min="26" max="26" width="10.6640625" style="34" customWidth="1"/>
    <col min="27" max="27" width="19" style="34" customWidth="1"/>
    <col min="28" max="28" width="13.33203125" style="34" customWidth="1"/>
    <col min="29" max="29" width="18" style="34" customWidth="1"/>
    <col min="30" max="30" width="42.5" style="34" customWidth="1"/>
    <col min="31" max="31" width="31" style="34" customWidth="1"/>
    <col min="32" max="32" width="35" style="34" customWidth="1"/>
    <col min="33" max="33" width="31" style="34" customWidth="1"/>
    <col min="34" max="34" width="35" style="34" customWidth="1"/>
    <col min="35" max="35" width="31" style="34" customWidth="1"/>
    <col min="36" max="36" width="37.6640625" style="34" customWidth="1"/>
    <col min="37" max="37" width="11.5" style="34" customWidth="1"/>
    <col min="38" max="38" width="54" style="34" customWidth="1"/>
    <col min="39" max="39" width="43.5" style="34" customWidth="1"/>
    <col min="40" max="40" width="44.6640625" style="34" customWidth="1"/>
    <col min="41" max="250" width="6.33203125" style="34"/>
    <col min="251" max="252" width="2.33203125" style="34" customWidth="1"/>
    <col min="253" max="253" width="0" style="34" hidden="1" customWidth="1"/>
    <col min="254" max="256" width="12.6640625" style="34" customWidth="1"/>
    <col min="257" max="257" width="12" style="34" customWidth="1"/>
    <col min="258" max="258" width="12.33203125" style="34" customWidth="1"/>
    <col min="259" max="259" width="13.5" style="34" customWidth="1"/>
    <col min="260" max="260" width="0" style="34" hidden="1" customWidth="1"/>
    <col min="261" max="263" width="13" style="34" customWidth="1"/>
    <col min="264" max="264" width="14.6640625" style="34" customWidth="1"/>
    <col min="265" max="265" width="13.33203125" style="34" customWidth="1"/>
    <col min="266" max="266" width="13.5" style="34" customWidth="1"/>
    <col min="267" max="267" width="2.33203125" style="34" customWidth="1"/>
    <col min="268" max="268" width="13.6640625" style="34" customWidth="1"/>
    <col min="269" max="269" width="10.6640625" style="34" customWidth="1"/>
    <col min="270" max="270" width="12" style="34" customWidth="1"/>
    <col min="271" max="271" width="11.5" style="34" customWidth="1"/>
    <col min="272" max="272" width="16" style="34" customWidth="1"/>
    <col min="273" max="274" width="10.6640625" style="34" customWidth="1"/>
    <col min="275" max="275" width="15.5" style="34" customWidth="1"/>
    <col min="276" max="276" width="11.5" style="34" customWidth="1"/>
    <col min="277" max="277" width="12" style="34" customWidth="1"/>
    <col min="278" max="278" width="11.5" style="34" customWidth="1"/>
    <col min="279" max="279" width="12" style="34" customWidth="1"/>
    <col min="280" max="280" width="11.5" style="34" customWidth="1"/>
    <col min="281" max="281" width="12.6640625" style="34" customWidth="1"/>
    <col min="282" max="282" width="10.6640625" style="34" customWidth="1"/>
    <col min="283" max="283" width="19" style="34" customWidth="1"/>
    <col min="284" max="284" width="13.33203125" style="34" customWidth="1"/>
    <col min="285" max="285" width="18" style="34" customWidth="1"/>
    <col min="286" max="286" width="42.5" style="34" customWidth="1"/>
    <col min="287" max="287" width="31" style="34" customWidth="1"/>
    <col min="288" max="288" width="35" style="34" customWidth="1"/>
    <col min="289" max="289" width="31" style="34" customWidth="1"/>
    <col min="290" max="290" width="35" style="34" customWidth="1"/>
    <col min="291" max="291" width="31" style="34" customWidth="1"/>
    <col min="292" max="292" width="37.6640625" style="34" customWidth="1"/>
    <col min="293" max="293" width="11.5" style="34" customWidth="1"/>
    <col min="294" max="294" width="54" style="34" customWidth="1"/>
    <col min="295" max="295" width="43.5" style="34" customWidth="1"/>
    <col min="296" max="296" width="44.6640625" style="34" customWidth="1"/>
    <col min="297" max="506" width="6.33203125" style="34"/>
    <col min="507" max="508" width="2.33203125" style="34" customWidth="1"/>
    <col min="509" max="509" width="0" style="34" hidden="1" customWidth="1"/>
    <col min="510" max="512" width="12.6640625" style="34" customWidth="1"/>
    <col min="513" max="513" width="12" style="34" customWidth="1"/>
    <col min="514" max="514" width="12.33203125" style="34" customWidth="1"/>
    <col min="515" max="515" width="13.5" style="34" customWidth="1"/>
    <col min="516" max="516" width="0" style="34" hidden="1" customWidth="1"/>
    <col min="517" max="519" width="13" style="34" customWidth="1"/>
    <col min="520" max="520" width="14.6640625" style="34" customWidth="1"/>
    <col min="521" max="521" width="13.33203125" style="34" customWidth="1"/>
    <col min="522" max="522" width="13.5" style="34" customWidth="1"/>
    <col min="523" max="523" width="2.33203125" style="34" customWidth="1"/>
    <col min="524" max="524" width="13.6640625" style="34" customWidth="1"/>
    <col min="525" max="525" width="10.6640625" style="34" customWidth="1"/>
    <col min="526" max="526" width="12" style="34" customWidth="1"/>
    <col min="527" max="527" width="11.5" style="34" customWidth="1"/>
    <col min="528" max="528" width="16" style="34" customWidth="1"/>
    <col min="529" max="530" width="10.6640625" style="34" customWidth="1"/>
    <col min="531" max="531" width="15.5" style="34" customWidth="1"/>
    <col min="532" max="532" width="11.5" style="34" customWidth="1"/>
    <col min="533" max="533" width="12" style="34" customWidth="1"/>
    <col min="534" max="534" width="11.5" style="34" customWidth="1"/>
    <col min="535" max="535" width="12" style="34" customWidth="1"/>
    <col min="536" max="536" width="11.5" style="34" customWidth="1"/>
    <col min="537" max="537" width="12.6640625" style="34" customWidth="1"/>
    <col min="538" max="538" width="10.6640625" style="34" customWidth="1"/>
    <col min="539" max="539" width="19" style="34" customWidth="1"/>
    <col min="540" max="540" width="13.33203125" style="34" customWidth="1"/>
    <col min="541" max="541" width="18" style="34" customWidth="1"/>
    <col min="542" max="542" width="42.5" style="34" customWidth="1"/>
    <col min="543" max="543" width="31" style="34" customWidth="1"/>
    <col min="544" max="544" width="35" style="34" customWidth="1"/>
    <col min="545" max="545" width="31" style="34" customWidth="1"/>
    <col min="546" max="546" width="35" style="34" customWidth="1"/>
    <col min="547" max="547" width="31" style="34" customWidth="1"/>
    <col min="548" max="548" width="37.6640625" style="34" customWidth="1"/>
    <col min="549" max="549" width="11.5" style="34" customWidth="1"/>
    <col min="550" max="550" width="54" style="34" customWidth="1"/>
    <col min="551" max="551" width="43.5" style="34" customWidth="1"/>
    <col min="552" max="552" width="44.6640625" style="34" customWidth="1"/>
    <col min="553" max="762" width="6.33203125" style="34"/>
    <col min="763" max="764" width="2.33203125" style="34" customWidth="1"/>
    <col min="765" max="765" width="0" style="34" hidden="1" customWidth="1"/>
    <col min="766" max="768" width="12.6640625" style="34" customWidth="1"/>
    <col min="769" max="769" width="12" style="34" customWidth="1"/>
    <col min="770" max="770" width="12.33203125" style="34" customWidth="1"/>
    <col min="771" max="771" width="13.5" style="34" customWidth="1"/>
    <col min="772" max="772" width="0" style="34" hidden="1" customWidth="1"/>
    <col min="773" max="775" width="13" style="34" customWidth="1"/>
    <col min="776" max="776" width="14.6640625" style="34" customWidth="1"/>
    <col min="777" max="777" width="13.33203125" style="34" customWidth="1"/>
    <col min="778" max="778" width="13.5" style="34" customWidth="1"/>
    <col min="779" max="779" width="2.33203125" style="34" customWidth="1"/>
    <col min="780" max="780" width="13.6640625" style="34" customWidth="1"/>
    <col min="781" max="781" width="10.6640625" style="34" customWidth="1"/>
    <col min="782" max="782" width="12" style="34" customWidth="1"/>
    <col min="783" max="783" width="11.5" style="34" customWidth="1"/>
    <col min="784" max="784" width="16" style="34" customWidth="1"/>
    <col min="785" max="786" width="10.6640625" style="34" customWidth="1"/>
    <col min="787" max="787" width="15.5" style="34" customWidth="1"/>
    <col min="788" max="788" width="11.5" style="34" customWidth="1"/>
    <col min="789" max="789" width="12" style="34" customWidth="1"/>
    <col min="790" max="790" width="11.5" style="34" customWidth="1"/>
    <col min="791" max="791" width="12" style="34" customWidth="1"/>
    <col min="792" max="792" width="11.5" style="34" customWidth="1"/>
    <col min="793" max="793" width="12.6640625" style="34" customWidth="1"/>
    <col min="794" max="794" width="10.6640625" style="34" customWidth="1"/>
    <col min="795" max="795" width="19" style="34" customWidth="1"/>
    <col min="796" max="796" width="13.33203125" style="34" customWidth="1"/>
    <col min="797" max="797" width="18" style="34" customWidth="1"/>
    <col min="798" max="798" width="42.5" style="34" customWidth="1"/>
    <col min="799" max="799" width="31" style="34" customWidth="1"/>
    <col min="800" max="800" width="35" style="34" customWidth="1"/>
    <col min="801" max="801" width="31" style="34" customWidth="1"/>
    <col min="802" max="802" width="35" style="34" customWidth="1"/>
    <col min="803" max="803" width="31" style="34" customWidth="1"/>
    <col min="804" max="804" width="37.6640625" style="34" customWidth="1"/>
    <col min="805" max="805" width="11.5" style="34" customWidth="1"/>
    <col min="806" max="806" width="54" style="34" customWidth="1"/>
    <col min="807" max="807" width="43.5" style="34" customWidth="1"/>
    <col min="808" max="808" width="44.6640625" style="34" customWidth="1"/>
    <col min="809" max="1018" width="6.33203125" style="34"/>
    <col min="1019" max="1020" width="2.33203125" style="34" customWidth="1"/>
    <col min="1021" max="1021" width="0" style="34" hidden="1" customWidth="1"/>
    <col min="1022" max="1024" width="12.6640625" style="34" customWidth="1"/>
    <col min="1025" max="1025" width="12" style="34" customWidth="1"/>
    <col min="1026" max="1026" width="12.33203125" style="34" customWidth="1"/>
    <col min="1027" max="1027" width="13.5" style="34" customWidth="1"/>
    <col min="1028" max="1028" width="0" style="34" hidden="1" customWidth="1"/>
    <col min="1029" max="1031" width="13" style="34" customWidth="1"/>
    <col min="1032" max="1032" width="14.6640625" style="34" customWidth="1"/>
    <col min="1033" max="1033" width="13.33203125" style="34" customWidth="1"/>
    <col min="1034" max="1034" width="13.5" style="34" customWidth="1"/>
    <col min="1035" max="1035" width="2.33203125" style="34" customWidth="1"/>
    <col min="1036" max="1036" width="13.6640625" style="34" customWidth="1"/>
    <col min="1037" max="1037" width="10.6640625" style="34" customWidth="1"/>
    <col min="1038" max="1038" width="12" style="34" customWidth="1"/>
    <col min="1039" max="1039" width="11.5" style="34" customWidth="1"/>
    <col min="1040" max="1040" width="16" style="34" customWidth="1"/>
    <col min="1041" max="1042" width="10.6640625" style="34" customWidth="1"/>
    <col min="1043" max="1043" width="15.5" style="34" customWidth="1"/>
    <col min="1044" max="1044" width="11.5" style="34" customWidth="1"/>
    <col min="1045" max="1045" width="12" style="34" customWidth="1"/>
    <col min="1046" max="1046" width="11.5" style="34" customWidth="1"/>
    <col min="1047" max="1047" width="12" style="34" customWidth="1"/>
    <col min="1048" max="1048" width="11.5" style="34" customWidth="1"/>
    <col min="1049" max="1049" width="12.6640625" style="34" customWidth="1"/>
    <col min="1050" max="1050" width="10.6640625" style="34" customWidth="1"/>
    <col min="1051" max="1051" width="19" style="34" customWidth="1"/>
    <col min="1052" max="1052" width="13.33203125" style="34" customWidth="1"/>
    <col min="1053" max="1053" width="18" style="34" customWidth="1"/>
    <col min="1054" max="1054" width="42.5" style="34" customWidth="1"/>
    <col min="1055" max="1055" width="31" style="34" customWidth="1"/>
    <col min="1056" max="1056" width="35" style="34" customWidth="1"/>
    <col min="1057" max="1057" width="31" style="34" customWidth="1"/>
    <col min="1058" max="1058" width="35" style="34" customWidth="1"/>
    <col min="1059" max="1059" width="31" style="34" customWidth="1"/>
    <col min="1060" max="1060" width="37.6640625" style="34" customWidth="1"/>
    <col min="1061" max="1061" width="11.5" style="34" customWidth="1"/>
    <col min="1062" max="1062" width="54" style="34" customWidth="1"/>
    <col min="1063" max="1063" width="43.5" style="34" customWidth="1"/>
    <col min="1064" max="1064" width="44.6640625" style="34" customWidth="1"/>
    <col min="1065" max="1274" width="6.33203125" style="34"/>
    <col min="1275" max="1276" width="2.33203125" style="34" customWidth="1"/>
    <col min="1277" max="1277" width="0" style="34" hidden="1" customWidth="1"/>
    <col min="1278" max="1280" width="12.6640625" style="34" customWidth="1"/>
    <col min="1281" max="1281" width="12" style="34" customWidth="1"/>
    <col min="1282" max="1282" width="12.33203125" style="34" customWidth="1"/>
    <col min="1283" max="1283" width="13.5" style="34" customWidth="1"/>
    <col min="1284" max="1284" width="0" style="34" hidden="1" customWidth="1"/>
    <col min="1285" max="1287" width="13" style="34" customWidth="1"/>
    <col min="1288" max="1288" width="14.6640625" style="34" customWidth="1"/>
    <col min="1289" max="1289" width="13.33203125" style="34" customWidth="1"/>
    <col min="1290" max="1290" width="13.5" style="34" customWidth="1"/>
    <col min="1291" max="1291" width="2.33203125" style="34" customWidth="1"/>
    <col min="1292" max="1292" width="13.6640625" style="34" customWidth="1"/>
    <col min="1293" max="1293" width="10.6640625" style="34" customWidth="1"/>
    <col min="1294" max="1294" width="12" style="34" customWidth="1"/>
    <col min="1295" max="1295" width="11.5" style="34" customWidth="1"/>
    <col min="1296" max="1296" width="16" style="34" customWidth="1"/>
    <col min="1297" max="1298" width="10.6640625" style="34" customWidth="1"/>
    <col min="1299" max="1299" width="15.5" style="34" customWidth="1"/>
    <col min="1300" max="1300" width="11.5" style="34" customWidth="1"/>
    <col min="1301" max="1301" width="12" style="34" customWidth="1"/>
    <col min="1302" max="1302" width="11.5" style="34" customWidth="1"/>
    <col min="1303" max="1303" width="12" style="34" customWidth="1"/>
    <col min="1304" max="1304" width="11.5" style="34" customWidth="1"/>
    <col min="1305" max="1305" width="12.6640625" style="34" customWidth="1"/>
    <col min="1306" max="1306" width="10.6640625" style="34" customWidth="1"/>
    <col min="1307" max="1307" width="19" style="34" customWidth="1"/>
    <col min="1308" max="1308" width="13.33203125" style="34" customWidth="1"/>
    <col min="1309" max="1309" width="18" style="34" customWidth="1"/>
    <col min="1310" max="1310" width="42.5" style="34" customWidth="1"/>
    <col min="1311" max="1311" width="31" style="34" customWidth="1"/>
    <col min="1312" max="1312" width="35" style="34" customWidth="1"/>
    <col min="1313" max="1313" width="31" style="34" customWidth="1"/>
    <col min="1314" max="1314" width="35" style="34" customWidth="1"/>
    <col min="1315" max="1315" width="31" style="34" customWidth="1"/>
    <col min="1316" max="1316" width="37.6640625" style="34" customWidth="1"/>
    <col min="1317" max="1317" width="11.5" style="34" customWidth="1"/>
    <col min="1318" max="1318" width="54" style="34" customWidth="1"/>
    <col min="1319" max="1319" width="43.5" style="34" customWidth="1"/>
    <col min="1320" max="1320" width="44.6640625" style="34" customWidth="1"/>
    <col min="1321" max="1530" width="6.33203125" style="34"/>
    <col min="1531" max="1532" width="2.33203125" style="34" customWidth="1"/>
    <col min="1533" max="1533" width="0" style="34" hidden="1" customWidth="1"/>
    <col min="1534" max="1536" width="12.6640625" style="34" customWidth="1"/>
    <col min="1537" max="1537" width="12" style="34" customWidth="1"/>
    <col min="1538" max="1538" width="12.33203125" style="34" customWidth="1"/>
    <col min="1539" max="1539" width="13.5" style="34" customWidth="1"/>
    <col min="1540" max="1540" width="0" style="34" hidden="1" customWidth="1"/>
    <col min="1541" max="1543" width="13" style="34" customWidth="1"/>
    <col min="1544" max="1544" width="14.6640625" style="34" customWidth="1"/>
    <col min="1545" max="1545" width="13.33203125" style="34" customWidth="1"/>
    <col min="1546" max="1546" width="13.5" style="34" customWidth="1"/>
    <col min="1547" max="1547" width="2.33203125" style="34" customWidth="1"/>
    <col min="1548" max="1548" width="13.6640625" style="34" customWidth="1"/>
    <col min="1549" max="1549" width="10.6640625" style="34" customWidth="1"/>
    <col min="1550" max="1550" width="12" style="34" customWidth="1"/>
    <col min="1551" max="1551" width="11.5" style="34" customWidth="1"/>
    <col min="1552" max="1552" width="16" style="34" customWidth="1"/>
    <col min="1553" max="1554" width="10.6640625" style="34" customWidth="1"/>
    <col min="1555" max="1555" width="15.5" style="34" customWidth="1"/>
    <col min="1556" max="1556" width="11.5" style="34" customWidth="1"/>
    <col min="1557" max="1557" width="12" style="34" customWidth="1"/>
    <col min="1558" max="1558" width="11.5" style="34" customWidth="1"/>
    <col min="1559" max="1559" width="12" style="34" customWidth="1"/>
    <col min="1560" max="1560" width="11.5" style="34" customWidth="1"/>
    <col min="1561" max="1561" width="12.6640625" style="34" customWidth="1"/>
    <col min="1562" max="1562" width="10.6640625" style="34" customWidth="1"/>
    <col min="1563" max="1563" width="19" style="34" customWidth="1"/>
    <col min="1564" max="1564" width="13.33203125" style="34" customWidth="1"/>
    <col min="1565" max="1565" width="18" style="34" customWidth="1"/>
    <col min="1566" max="1566" width="42.5" style="34" customWidth="1"/>
    <col min="1567" max="1567" width="31" style="34" customWidth="1"/>
    <col min="1568" max="1568" width="35" style="34" customWidth="1"/>
    <col min="1569" max="1569" width="31" style="34" customWidth="1"/>
    <col min="1570" max="1570" width="35" style="34" customWidth="1"/>
    <col min="1571" max="1571" width="31" style="34" customWidth="1"/>
    <col min="1572" max="1572" width="37.6640625" style="34" customWidth="1"/>
    <col min="1573" max="1573" width="11.5" style="34" customWidth="1"/>
    <col min="1574" max="1574" width="54" style="34" customWidth="1"/>
    <col min="1575" max="1575" width="43.5" style="34" customWidth="1"/>
    <col min="1576" max="1576" width="44.6640625" style="34" customWidth="1"/>
    <col min="1577" max="1786" width="6.33203125" style="34"/>
    <col min="1787" max="1788" width="2.33203125" style="34" customWidth="1"/>
    <col min="1789" max="1789" width="0" style="34" hidden="1" customWidth="1"/>
    <col min="1790" max="1792" width="12.6640625" style="34" customWidth="1"/>
    <col min="1793" max="1793" width="12" style="34" customWidth="1"/>
    <col min="1794" max="1794" width="12.33203125" style="34" customWidth="1"/>
    <col min="1795" max="1795" width="13.5" style="34" customWidth="1"/>
    <col min="1796" max="1796" width="0" style="34" hidden="1" customWidth="1"/>
    <col min="1797" max="1799" width="13" style="34" customWidth="1"/>
    <col min="1800" max="1800" width="14.6640625" style="34" customWidth="1"/>
    <col min="1801" max="1801" width="13.33203125" style="34" customWidth="1"/>
    <col min="1802" max="1802" width="13.5" style="34" customWidth="1"/>
    <col min="1803" max="1803" width="2.33203125" style="34" customWidth="1"/>
    <col min="1804" max="1804" width="13.6640625" style="34" customWidth="1"/>
    <col min="1805" max="1805" width="10.6640625" style="34" customWidth="1"/>
    <col min="1806" max="1806" width="12" style="34" customWidth="1"/>
    <col min="1807" max="1807" width="11.5" style="34" customWidth="1"/>
    <col min="1808" max="1808" width="16" style="34" customWidth="1"/>
    <col min="1809" max="1810" width="10.6640625" style="34" customWidth="1"/>
    <col min="1811" max="1811" width="15.5" style="34" customWidth="1"/>
    <col min="1812" max="1812" width="11.5" style="34" customWidth="1"/>
    <col min="1813" max="1813" width="12" style="34" customWidth="1"/>
    <col min="1814" max="1814" width="11.5" style="34" customWidth="1"/>
    <col min="1815" max="1815" width="12" style="34" customWidth="1"/>
    <col min="1816" max="1816" width="11.5" style="34" customWidth="1"/>
    <col min="1817" max="1817" width="12.6640625" style="34" customWidth="1"/>
    <col min="1818" max="1818" width="10.6640625" style="34" customWidth="1"/>
    <col min="1819" max="1819" width="19" style="34" customWidth="1"/>
    <col min="1820" max="1820" width="13.33203125" style="34" customWidth="1"/>
    <col min="1821" max="1821" width="18" style="34" customWidth="1"/>
    <col min="1822" max="1822" width="42.5" style="34" customWidth="1"/>
    <col min="1823" max="1823" width="31" style="34" customWidth="1"/>
    <col min="1824" max="1824" width="35" style="34" customWidth="1"/>
    <col min="1825" max="1825" width="31" style="34" customWidth="1"/>
    <col min="1826" max="1826" width="35" style="34" customWidth="1"/>
    <col min="1827" max="1827" width="31" style="34" customWidth="1"/>
    <col min="1828" max="1828" width="37.6640625" style="34" customWidth="1"/>
    <col min="1829" max="1829" width="11.5" style="34" customWidth="1"/>
    <col min="1830" max="1830" width="54" style="34" customWidth="1"/>
    <col min="1831" max="1831" width="43.5" style="34" customWidth="1"/>
    <col min="1832" max="1832" width="44.6640625" style="34" customWidth="1"/>
    <col min="1833" max="2042" width="6.33203125" style="34"/>
    <col min="2043" max="2044" width="2.33203125" style="34" customWidth="1"/>
    <col min="2045" max="2045" width="0" style="34" hidden="1" customWidth="1"/>
    <col min="2046" max="2048" width="12.6640625" style="34" customWidth="1"/>
    <col min="2049" max="2049" width="12" style="34" customWidth="1"/>
    <col min="2050" max="2050" width="12.33203125" style="34" customWidth="1"/>
    <col min="2051" max="2051" width="13.5" style="34" customWidth="1"/>
    <col min="2052" max="2052" width="0" style="34" hidden="1" customWidth="1"/>
    <col min="2053" max="2055" width="13" style="34" customWidth="1"/>
    <col min="2056" max="2056" width="14.6640625" style="34" customWidth="1"/>
    <col min="2057" max="2057" width="13.33203125" style="34" customWidth="1"/>
    <col min="2058" max="2058" width="13.5" style="34" customWidth="1"/>
    <col min="2059" max="2059" width="2.33203125" style="34" customWidth="1"/>
    <col min="2060" max="2060" width="13.6640625" style="34" customWidth="1"/>
    <col min="2061" max="2061" width="10.6640625" style="34" customWidth="1"/>
    <col min="2062" max="2062" width="12" style="34" customWidth="1"/>
    <col min="2063" max="2063" width="11.5" style="34" customWidth="1"/>
    <col min="2064" max="2064" width="16" style="34" customWidth="1"/>
    <col min="2065" max="2066" width="10.6640625" style="34" customWidth="1"/>
    <col min="2067" max="2067" width="15.5" style="34" customWidth="1"/>
    <col min="2068" max="2068" width="11.5" style="34" customWidth="1"/>
    <col min="2069" max="2069" width="12" style="34" customWidth="1"/>
    <col min="2070" max="2070" width="11.5" style="34" customWidth="1"/>
    <col min="2071" max="2071" width="12" style="34" customWidth="1"/>
    <col min="2072" max="2072" width="11.5" style="34" customWidth="1"/>
    <col min="2073" max="2073" width="12.6640625" style="34" customWidth="1"/>
    <col min="2074" max="2074" width="10.6640625" style="34" customWidth="1"/>
    <col min="2075" max="2075" width="19" style="34" customWidth="1"/>
    <col min="2076" max="2076" width="13.33203125" style="34" customWidth="1"/>
    <col min="2077" max="2077" width="18" style="34" customWidth="1"/>
    <col min="2078" max="2078" width="42.5" style="34" customWidth="1"/>
    <col min="2079" max="2079" width="31" style="34" customWidth="1"/>
    <col min="2080" max="2080" width="35" style="34" customWidth="1"/>
    <col min="2081" max="2081" width="31" style="34" customWidth="1"/>
    <col min="2082" max="2082" width="35" style="34" customWidth="1"/>
    <col min="2083" max="2083" width="31" style="34" customWidth="1"/>
    <col min="2084" max="2084" width="37.6640625" style="34" customWidth="1"/>
    <col min="2085" max="2085" width="11.5" style="34" customWidth="1"/>
    <col min="2086" max="2086" width="54" style="34" customWidth="1"/>
    <col min="2087" max="2087" width="43.5" style="34" customWidth="1"/>
    <col min="2088" max="2088" width="44.6640625" style="34" customWidth="1"/>
    <col min="2089" max="2298" width="6.33203125" style="34"/>
    <col min="2299" max="2300" width="2.33203125" style="34" customWidth="1"/>
    <col min="2301" max="2301" width="0" style="34" hidden="1" customWidth="1"/>
    <col min="2302" max="2304" width="12.6640625" style="34" customWidth="1"/>
    <col min="2305" max="2305" width="12" style="34" customWidth="1"/>
    <col min="2306" max="2306" width="12.33203125" style="34" customWidth="1"/>
    <col min="2307" max="2307" width="13.5" style="34" customWidth="1"/>
    <col min="2308" max="2308" width="0" style="34" hidden="1" customWidth="1"/>
    <col min="2309" max="2311" width="13" style="34" customWidth="1"/>
    <col min="2312" max="2312" width="14.6640625" style="34" customWidth="1"/>
    <col min="2313" max="2313" width="13.33203125" style="34" customWidth="1"/>
    <col min="2314" max="2314" width="13.5" style="34" customWidth="1"/>
    <col min="2315" max="2315" width="2.33203125" style="34" customWidth="1"/>
    <col min="2316" max="2316" width="13.6640625" style="34" customWidth="1"/>
    <col min="2317" max="2317" width="10.6640625" style="34" customWidth="1"/>
    <col min="2318" max="2318" width="12" style="34" customWidth="1"/>
    <col min="2319" max="2319" width="11.5" style="34" customWidth="1"/>
    <col min="2320" max="2320" width="16" style="34" customWidth="1"/>
    <col min="2321" max="2322" width="10.6640625" style="34" customWidth="1"/>
    <col min="2323" max="2323" width="15.5" style="34" customWidth="1"/>
    <col min="2324" max="2324" width="11.5" style="34" customWidth="1"/>
    <col min="2325" max="2325" width="12" style="34" customWidth="1"/>
    <col min="2326" max="2326" width="11.5" style="34" customWidth="1"/>
    <col min="2327" max="2327" width="12" style="34" customWidth="1"/>
    <col min="2328" max="2328" width="11.5" style="34" customWidth="1"/>
    <col min="2329" max="2329" width="12.6640625" style="34" customWidth="1"/>
    <col min="2330" max="2330" width="10.6640625" style="34" customWidth="1"/>
    <col min="2331" max="2331" width="19" style="34" customWidth="1"/>
    <col min="2332" max="2332" width="13.33203125" style="34" customWidth="1"/>
    <col min="2333" max="2333" width="18" style="34" customWidth="1"/>
    <col min="2334" max="2334" width="42.5" style="34" customWidth="1"/>
    <col min="2335" max="2335" width="31" style="34" customWidth="1"/>
    <col min="2336" max="2336" width="35" style="34" customWidth="1"/>
    <col min="2337" max="2337" width="31" style="34" customWidth="1"/>
    <col min="2338" max="2338" width="35" style="34" customWidth="1"/>
    <col min="2339" max="2339" width="31" style="34" customWidth="1"/>
    <col min="2340" max="2340" width="37.6640625" style="34" customWidth="1"/>
    <col min="2341" max="2341" width="11.5" style="34" customWidth="1"/>
    <col min="2342" max="2342" width="54" style="34" customWidth="1"/>
    <col min="2343" max="2343" width="43.5" style="34" customWidth="1"/>
    <col min="2344" max="2344" width="44.6640625" style="34" customWidth="1"/>
    <col min="2345" max="2554" width="6.33203125" style="34"/>
    <col min="2555" max="2556" width="2.33203125" style="34" customWidth="1"/>
    <col min="2557" max="2557" width="0" style="34" hidden="1" customWidth="1"/>
    <col min="2558" max="2560" width="12.6640625" style="34" customWidth="1"/>
    <col min="2561" max="2561" width="12" style="34" customWidth="1"/>
    <col min="2562" max="2562" width="12.33203125" style="34" customWidth="1"/>
    <col min="2563" max="2563" width="13.5" style="34" customWidth="1"/>
    <col min="2564" max="2564" width="0" style="34" hidden="1" customWidth="1"/>
    <col min="2565" max="2567" width="13" style="34" customWidth="1"/>
    <col min="2568" max="2568" width="14.6640625" style="34" customWidth="1"/>
    <col min="2569" max="2569" width="13.33203125" style="34" customWidth="1"/>
    <col min="2570" max="2570" width="13.5" style="34" customWidth="1"/>
    <col min="2571" max="2571" width="2.33203125" style="34" customWidth="1"/>
    <col min="2572" max="2572" width="13.6640625" style="34" customWidth="1"/>
    <col min="2573" max="2573" width="10.6640625" style="34" customWidth="1"/>
    <col min="2574" max="2574" width="12" style="34" customWidth="1"/>
    <col min="2575" max="2575" width="11.5" style="34" customWidth="1"/>
    <col min="2576" max="2576" width="16" style="34" customWidth="1"/>
    <col min="2577" max="2578" width="10.6640625" style="34" customWidth="1"/>
    <col min="2579" max="2579" width="15.5" style="34" customWidth="1"/>
    <col min="2580" max="2580" width="11.5" style="34" customWidth="1"/>
    <col min="2581" max="2581" width="12" style="34" customWidth="1"/>
    <col min="2582" max="2582" width="11.5" style="34" customWidth="1"/>
    <col min="2583" max="2583" width="12" style="34" customWidth="1"/>
    <col min="2584" max="2584" width="11.5" style="34" customWidth="1"/>
    <col min="2585" max="2585" width="12.6640625" style="34" customWidth="1"/>
    <col min="2586" max="2586" width="10.6640625" style="34" customWidth="1"/>
    <col min="2587" max="2587" width="19" style="34" customWidth="1"/>
    <col min="2588" max="2588" width="13.33203125" style="34" customWidth="1"/>
    <col min="2589" max="2589" width="18" style="34" customWidth="1"/>
    <col min="2590" max="2590" width="42.5" style="34" customWidth="1"/>
    <col min="2591" max="2591" width="31" style="34" customWidth="1"/>
    <col min="2592" max="2592" width="35" style="34" customWidth="1"/>
    <col min="2593" max="2593" width="31" style="34" customWidth="1"/>
    <col min="2594" max="2594" width="35" style="34" customWidth="1"/>
    <col min="2595" max="2595" width="31" style="34" customWidth="1"/>
    <col min="2596" max="2596" width="37.6640625" style="34" customWidth="1"/>
    <col min="2597" max="2597" width="11.5" style="34" customWidth="1"/>
    <col min="2598" max="2598" width="54" style="34" customWidth="1"/>
    <col min="2599" max="2599" width="43.5" style="34" customWidth="1"/>
    <col min="2600" max="2600" width="44.6640625" style="34" customWidth="1"/>
    <col min="2601" max="2810" width="6.33203125" style="34"/>
    <col min="2811" max="2812" width="2.33203125" style="34" customWidth="1"/>
    <col min="2813" max="2813" width="0" style="34" hidden="1" customWidth="1"/>
    <col min="2814" max="2816" width="12.6640625" style="34" customWidth="1"/>
    <col min="2817" max="2817" width="12" style="34" customWidth="1"/>
    <col min="2818" max="2818" width="12.33203125" style="34" customWidth="1"/>
    <col min="2819" max="2819" width="13.5" style="34" customWidth="1"/>
    <col min="2820" max="2820" width="0" style="34" hidden="1" customWidth="1"/>
    <col min="2821" max="2823" width="13" style="34" customWidth="1"/>
    <col min="2824" max="2824" width="14.6640625" style="34" customWidth="1"/>
    <col min="2825" max="2825" width="13.33203125" style="34" customWidth="1"/>
    <col min="2826" max="2826" width="13.5" style="34" customWidth="1"/>
    <col min="2827" max="2827" width="2.33203125" style="34" customWidth="1"/>
    <col min="2828" max="2828" width="13.6640625" style="34" customWidth="1"/>
    <col min="2829" max="2829" width="10.6640625" style="34" customWidth="1"/>
    <col min="2830" max="2830" width="12" style="34" customWidth="1"/>
    <col min="2831" max="2831" width="11.5" style="34" customWidth="1"/>
    <col min="2832" max="2832" width="16" style="34" customWidth="1"/>
    <col min="2833" max="2834" width="10.6640625" style="34" customWidth="1"/>
    <col min="2835" max="2835" width="15.5" style="34" customWidth="1"/>
    <col min="2836" max="2836" width="11.5" style="34" customWidth="1"/>
    <col min="2837" max="2837" width="12" style="34" customWidth="1"/>
    <col min="2838" max="2838" width="11.5" style="34" customWidth="1"/>
    <col min="2839" max="2839" width="12" style="34" customWidth="1"/>
    <col min="2840" max="2840" width="11.5" style="34" customWidth="1"/>
    <col min="2841" max="2841" width="12.6640625" style="34" customWidth="1"/>
    <col min="2842" max="2842" width="10.6640625" style="34" customWidth="1"/>
    <col min="2843" max="2843" width="19" style="34" customWidth="1"/>
    <col min="2844" max="2844" width="13.33203125" style="34" customWidth="1"/>
    <col min="2845" max="2845" width="18" style="34" customWidth="1"/>
    <col min="2846" max="2846" width="42.5" style="34" customWidth="1"/>
    <col min="2847" max="2847" width="31" style="34" customWidth="1"/>
    <col min="2848" max="2848" width="35" style="34" customWidth="1"/>
    <col min="2849" max="2849" width="31" style="34" customWidth="1"/>
    <col min="2850" max="2850" width="35" style="34" customWidth="1"/>
    <col min="2851" max="2851" width="31" style="34" customWidth="1"/>
    <col min="2852" max="2852" width="37.6640625" style="34" customWidth="1"/>
    <col min="2853" max="2853" width="11.5" style="34" customWidth="1"/>
    <col min="2854" max="2854" width="54" style="34" customWidth="1"/>
    <col min="2855" max="2855" width="43.5" style="34" customWidth="1"/>
    <col min="2856" max="2856" width="44.6640625" style="34" customWidth="1"/>
    <col min="2857" max="3066" width="6.33203125" style="34"/>
    <col min="3067" max="3068" width="2.33203125" style="34" customWidth="1"/>
    <col min="3069" max="3069" width="0" style="34" hidden="1" customWidth="1"/>
    <col min="3070" max="3072" width="12.6640625" style="34" customWidth="1"/>
    <col min="3073" max="3073" width="12" style="34" customWidth="1"/>
    <col min="3074" max="3074" width="12.33203125" style="34" customWidth="1"/>
    <col min="3075" max="3075" width="13.5" style="34" customWidth="1"/>
    <col min="3076" max="3076" width="0" style="34" hidden="1" customWidth="1"/>
    <col min="3077" max="3079" width="13" style="34" customWidth="1"/>
    <col min="3080" max="3080" width="14.6640625" style="34" customWidth="1"/>
    <col min="3081" max="3081" width="13.33203125" style="34" customWidth="1"/>
    <col min="3082" max="3082" width="13.5" style="34" customWidth="1"/>
    <col min="3083" max="3083" width="2.33203125" style="34" customWidth="1"/>
    <col min="3084" max="3084" width="13.6640625" style="34" customWidth="1"/>
    <col min="3085" max="3085" width="10.6640625" style="34" customWidth="1"/>
    <col min="3086" max="3086" width="12" style="34" customWidth="1"/>
    <col min="3087" max="3087" width="11.5" style="34" customWidth="1"/>
    <col min="3088" max="3088" width="16" style="34" customWidth="1"/>
    <col min="3089" max="3090" width="10.6640625" style="34" customWidth="1"/>
    <col min="3091" max="3091" width="15.5" style="34" customWidth="1"/>
    <col min="3092" max="3092" width="11.5" style="34" customWidth="1"/>
    <col min="3093" max="3093" width="12" style="34" customWidth="1"/>
    <col min="3094" max="3094" width="11.5" style="34" customWidth="1"/>
    <col min="3095" max="3095" width="12" style="34" customWidth="1"/>
    <col min="3096" max="3096" width="11.5" style="34" customWidth="1"/>
    <col min="3097" max="3097" width="12.6640625" style="34" customWidth="1"/>
    <col min="3098" max="3098" width="10.6640625" style="34" customWidth="1"/>
    <col min="3099" max="3099" width="19" style="34" customWidth="1"/>
    <col min="3100" max="3100" width="13.33203125" style="34" customWidth="1"/>
    <col min="3101" max="3101" width="18" style="34" customWidth="1"/>
    <col min="3102" max="3102" width="42.5" style="34" customWidth="1"/>
    <col min="3103" max="3103" width="31" style="34" customWidth="1"/>
    <col min="3104" max="3104" width="35" style="34" customWidth="1"/>
    <col min="3105" max="3105" width="31" style="34" customWidth="1"/>
    <col min="3106" max="3106" width="35" style="34" customWidth="1"/>
    <col min="3107" max="3107" width="31" style="34" customWidth="1"/>
    <col min="3108" max="3108" width="37.6640625" style="34" customWidth="1"/>
    <col min="3109" max="3109" width="11.5" style="34" customWidth="1"/>
    <col min="3110" max="3110" width="54" style="34" customWidth="1"/>
    <col min="3111" max="3111" width="43.5" style="34" customWidth="1"/>
    <col min="3112" max="3112" width="44.6640625" style="34" customWidth="1"/>
    <col min="3113" max="3322" width="6.33203125" style="34"/>
    <col min="3323" max="3324" width="2.33203125" style="34" customWidth="1"/>
    <col min="3325" max="3325" width="0" style="34" hidden="1" customWidth="1"/>
    <col min="3326" max="3328" width="12.6640625" style="34" customWidth="1"/>
    <col min="3329" max="3329" width="12" style="34" customWidth="1"/>
    <col min="3330" max="3330" width="12.33203125" style="34" customWidth="1"/>
    <col min="3331" max="3331" width="13.5" style="34" customWidth="1"/>
    <col min="3332" max="3332" width="0" style="34" hidden="1" customWidth="1"/>
    <col min="3333" max="3335" width="13" style="34" customWidth="1"/>
    <col min="3336" max="3336" width="14.6640625" style="34" customWidth="1"/>
    <col min="3337" max="3337" width="13.33203125" style="34" customWidth="1"/>
    <col min="3338" max="3338" width="13.5" style="34" customWidth="1"/>
    <col min="3339" max="3339" width="2.33203125" style="34" customWidth="1"/>
    <col min="3340" max="3340" width="13.6640625" style="34" customWidth="1"/>
    <col min="3341" max="3341" width="10.6640625" style="34" customWidth="1"/>
    <col min="3342" max="3342" width="12" style="34" customWidth="1"/>
    <col min="3343" max="3343" width="11.5" style="34" customWidth="1"/>
    <col min="3344" max="3344" width="16" style="34" customWidth="1"/>
    <col min="3345" max="3346" width="10.6640625" style="34" customWidth="1"/>
    <col min="3347" max="3347" width="15.5" style="34" customWidth="1"/>
    <col min="3348" max="3348" width="11.5" style="34" customWidth="1"/>
    <col min="3349" max="3349" width="12" style="34" customWidth="1"/>
    <col min="3350" max="3350" width="11.5" style="34" customWidth="1"/>
    <col min="3351" max="3351" width="12" style="34" customWidth="1"/>
    <col min="3352" max="3352" width="11.5" style="34" customWidth="1"/>
    <col min="3353" max="3353" width="12.6640625" style="34" customWidth="1"/>
    <col min="3354" max="3354" width="10.6640625" style="34" customWidth="1"/>
    <col min="3355" max="3355" width="19" style="34" customWidth="1"/>
    <col min="3356" max="3356" width="13.33203125" style="34" customWidth="1"/>
    <col min="3357" max="3357" width="18" style="34" customWidth="1"/>
    <col min="3358" max="3358" width="42.5" style="34" customWidth="1"/>
    <col min="3359" max="3359" width="31" style="34" customWidth="1"/>
    <col min="3360" max="3360" width="35" style="34" customWidth="1"/>
    <col min="3361" max="3361" width="31" style="34" customWidth="1"/>
    <col min="3362" max="3362" width="35" style="34" customWidth="1"/>
    <col min="3363" max="3363" width="31" style="34" customWidth="1"/>
    <col min="3364" max="3364" width="37.6640625" style="34" customWidth="1"/>
    <col min="3365" max="3365" width="11.5" style="34" customWidth="1"/>
    <col min="3366" max="3366" width="54" style="34" customWidth="1"/>
    <col min="3367" max="3367" width="43.5" style="34" customWidth="1"/>
    <col min="3368" max="3368" width="44.6640625" style="34" customWidth="1"/>
    <col min="3369" max="3578" width="6.33203125" style="34"/>
    <col min="3579" max="3580" width="2.33203125" style="34" customWidth="1"/>
    <col min="3581" max="3581" width="0" style="34" hidden="1" customWidth="1"/>
    <col min="3582" max="3584" width="12.6640625" style="34" customWidth="1"/>
    <col min="3585" max="3585" width="12" style="34" customWidth="1"/>
    <col min="3586" max="3586" width="12.33203125" style="34" customWidth="1"/>
    <col min="3587" max="3587" width="13.5" style="34" customWidth="1"/>
    <col min="3588" max="3588" width="0" style="34" hidden="1" customWidth="1"/>
    <col min="3589" max="3591" width="13" style="34" customWidth="1"/>
    <col min="3592" max="3592" width="14.6640625" style="34" customWidth="1"/>
    <col min="3593" max="3593" width="13.33203125" style="34" customWidth="1"/>
    <col min="3594" max="3594" width="13.5" style="34" customWidth="1"/>
    <col min="3595" max="3595" width="2.33203125" style="34" customWidth="1"/>
    <col min="3596" max="3596" width="13.6640625" style="34" customWidth="1"/>
    <col min="3597" max="3597" width="10.6640625" style="34" customWidth="1"/>
    <col min="3598" max="3598" width="12" style="34" customWidth="1"/>
    <col min="3599" max="3599" width="11.5" style="34" customWidth="1"/>
    <col min="3600" max="3600" width="16" style="34" customWidth="1"/>
    <col min="3601" max="3602" width="10.6640625" style="34" customWidth="1"/>
    <col min="3603" max="3603" width="15.5" style="34" customWidth="1"/>
    <col min="3604" max="3604" width="11.5" style="34" customWidth="1"/>
    <col min="3605" max="3605" width="12" style="34" customWidth="1"/>
    <col min="3606" max="3606" width="11.5" style="34" customWidth="1"/>
    <col min="3607" max="3607" width="12" style="34" customWidth="1"/>
    <col min="3608" max="3608" width="11.5" style="34" customWidth="1"/>
    <col min="3609" max="3609" width="12.6640625" style="34" customWidth="1"/>
    <col min="3610" max="3610" width="10.6640625" style="34" customWidth="1"/>
    <col min="3611" max="3611" width="19" style="34" customWidth="1"/>
    <col min="3612" max="3612" width="13.33203125" style="34" customWidth="1"/>
    <col min="3613" max="3613" width="18" style="34" customWidth="1"/>
    <col min="3614" max="3614" width="42.5" style="34" customWidth="1"/>
    <col min="3615" max="3615" width="31" style="34" customWidth="1"/>
    <col min="3616" max="3616" width="35" style="34" customWidth="1"/>
    <col min="3617" max="3617" width="31" style="34" customWidth="1"/>
    <col min="3618" max="3618" width="35" style="34" customWidth="1"/>
    <col min="3619" max="3619" width="31" style="34" customWidth="1"/>
    <col min="3620" max="3620" width="37.6640625" style="34" customWidth="1"/>
    <col min="3621" max="3621" width="11.5" style="34" customWidth="1"/>
    <col min="3622" max="3622" width="54" style="34" customWidth="1"/>
    <col min="3623" max="3623" width="43.5" style="34" customWidth="1"/>
    <col min="3624" max="3624" width="44.6640625" style="34" customWidth="1"/>
    <col min="3625" max="3834" width="6.33203125" style="34"/>
    <col min="3835" max="3836" width="2.33203125" style="34" customWidth="1"/>
    <col min="3837" max="3837" width="0" style="34" hidden="1" customWidth="1"/>
    <col min="3838" max="3840" width="12.6640625" style="34" customWidth="1"/>
    <col min="3841" max="3841" width="12" style="34" customWidth="1"/>
    <col min="3842" max="3842" width="12.33203125" style="34" customWidth="1"/>
    <col min="3843" max="3843" width="13.5" style="34" customWidth="1"/>
    <col min="3844" max="3844" width="0" style="34" hidden="1" customWidth="1"/>
    <col min="3845" max="3847" width="13" style="34" customWidth="1"/>
    <col min="3848" max="3848" width="14.6640625" style="34" customWidth="1"/>
    <col min="3849" max="3849" width="13.33203125" style="34" customWidth="1"/>
    <col min="3850" max="3850" width="13.5" style="34" customWidth="1"/>
    <col min="3851" max="3851" width="2.33203125" style="34" customWidth="1"/>
    <col min="3852" max="3852" width="13.6640625" style="34" customWidth="1"/>
    <col min="3853" max="3853" width="10.6640625" style="34" customWidth="1"/>
    <col min="3854" max="3854" width="12" style="34" customWidth="1"/>
    <col min="3855" max="3855" width="11.5" style="34" customWidth="1"/>
    <col min="3856" max="3856" width="16" style="34" customWidth="1"/>
    <col min="3857" max="3858" width="10.6640625" style="34" customWidth="1"/>
    <col min="3859" max="3859" width="15.5" style="34" customWidth="1"/>
    <col min="3860" max="3860" width="11.5" style="34" customWidth="1"/>
    <col min="3861" max="3861" width="12" style="34" customWidth="1"/>
    <col min="3862" max="3862" width="11.5" style="34" customWidth="1"/>
    <col min="3863" max="3863" width="12" style="34" customWidth="1"/>
    <col min="3864" max="3864" width="11.5" style="34" customWidth="1"/>
    <col min="3865" max="3865" width="12.6640625" style="34" customWidth="1"/>
    <col min="3866" max="3866" width="10.6640625" style="34" customWidth="1"/>
    <col min="3867" max="3867" width="19" style="34" customWidth="1"/>
    <col min="3868" max="3868" width="13.33203125" style="34" customWidth="1"/>
    <col min="3869" max="3869" width="18" style="34" customWidth="1"/>
    <col min="3870" max="3870" width="42.5" style="34" customWidth="1"/>
    <col min="3871" max="3871" width="31" style="34" customWidth="1"/>
    <col min="3872" max="3872" width="35" style="34" customWidth="1"/>
    <col min="3873" max="3873" width="31" style="34" customWidth="1"/>
    <col min="3874" max="3874" width="35" style="34" customWidth="1"/>
    <col min="3875" max="3875" width="31" style="34" customWidth="1"/>
    <col min="3876" max="3876" width="37.6640625" style="34" customWidth="1"/>
    <col min="3877" max="3877" width="11.5" style="34" customWidth="1"/>
    <col min="3878" max="3878" width="54" style="34" customWidth="1"/>
    <col min="3879" max="3879" width="43.5" style="34" customWidth="1"/>
    <col min="3880" max="3880" width="44.6640625" style="34" customWidth="1"/>
    <col min="3881" max="4090" width="6.33203125" style="34"/>
    <col min="4091" max="4092" width="2.33203125" style="34" customWidth="1"/>
    <col min="4093" max="4093" width="0" style="34" hidden="1" customWidth="1"/>
    <col min="4094" max="4096" width="12.6640625" style="34" customWidth="1"/>
    <col min="4097" max="4097" width="12" style="34" customWidth="1"/>
    <col min="4098" max="4098" width="12.33203125" style="34" customWidth="1"/>
    <col min="4099" max="4099" width="13.5" style="34" customWidth="1"/>
    <col min="4100" max="4100" width="0" style="34" hidden="1" customWidth="1"/>
    <col min="4101" max="4103" width="13" style="34" customWidth="1"/>
    <col min="4104" max="4104" width="14.6640625" style="34" customWidth="1"/>
    <col min="4105" max="4105" width="13.33203125" style="34" customWidth="1"/>
    <col min="4106" max="4106" width="13.5" style="34" customWidth="1"/>
    <col min="4107" max="4107" width="2.33203125" style="34" customWidth="1"/>
    <col min="4108" max="4108" width="13.6640625" style="34" customWidth="1"/>
    <col min="4109" max="4109" width="10.6640625" style="34" customWidth="1"/>
    <col min="4110" max="4110" width="12" style="34" customWidth="1"/>
    <col min="4111" max="4111" width="11.5" style="34" customWidth="1"/>
    <col min="4112" max="4112" width="16" style="34" customWidth="1"/>
    <col min="4113" max="4114" width="10.6640625" style="34" customWidth="1"/>
    <col min="4115" max="4115" width="15.5" style="34" customWidth="1"/>
    <col min="4116" max="4116" width="11.5" style="34" customWidth="1"/>
    <col min="4117" max="4117" width="12" style="34" customWidth="1"/>
    <col min="4118" max="4118" width="11.5" style="34" customWidth="1"/>
    <col min="4119" max="4119" width="12" style="34" customWidth="1"/>
    <col min="4120" max="4120" width="11.5" style="34" customWidth="1"/>
    <col min="4121" max="4121" width="12.6640625" style="34" customWidth="1"/>
    <col min="4122" max="4122" width="10.6640625" style="34" customWidth="1"/>
    <col min="4123" max="4123" width="19" style="34" customWidth="1"/>
    <col min="4124" max="4124" width="13.33203125" style="34" customWidth="1"/>
    <col min="4125" max="4125" width="18" style="34" customWidth="1"/>
    <col min="4126" max="4126" width="42.5" style="34" customWidth="1"/>
    <col min="4127" max="4127" width="31" style="34" customWidth="1"/>
    <col min="4128" max="4128" width="35" style="34" customWidth="1"/>
    <col min="4129" max="4129" width="31" style="34" customWidth="1"/>
    <col min="4130" max="4130" width="35" style="34" customWidth="1"/>
    <col min="4131" max="4131" width="31" style="34" customWidth="1"/>
    <col min="4132" max="4132" width="37.6640625" style="34" customWidth="1"/>
    <col min="4133" max="4133" width="11.5" style="34" customWidth="1"/>
    <col min="4134" max="4134" width="54" style="34" customWidth="1"/>
    <col min="4135" max="4135" width="43.5" style="34" customWidth="1"/>
    <col min="4136" max="4136" width="44.6640625" style="34" customWidth="1"/>
    <col min="4137" max="4346" width="6.33203125" style="34"/>
    <col min="4347" max="4348" width="2.33203125" style="34" customWidth="1"/>
    <col min="4349" max="4349" width="0" style="34" hidden="1" customWidth="1"/>
    <col min="4350" max="4352" width="12.6640625" style="34" customWidth="1"/>
    <col min="4353" max="4353" width="12" style="34" customWidth="1"/>
    <col min="4354" max="4354" width="12.33203125" style="34" customWidth="1"/>
    <col min="4355" max="4355" width="13.5" style="34" customWidth="1"/>
    <col min="4356" max="4356" width="0" style="34" hidden="1" customWidth="1"/>
    <col min="4357" max="4359" width="13" style="34" customWidth="1"/>
    <col min="4360" max="4360" width="14.6640625" style="34" customWidth="1"/>
    <col min="4361" max="4361" width="13.33203125" style="34" customWidth="1"/>
    <col min="4362" max="4362" width="13.5" style="34" customWidth="1"/>
    <col min="4363" max="4363" width="2.33203125" style="34" customWidth="1"/>
    <col min="4364" max="4364" width="13.6640625" style="34" customWidth="1"/>
    <col min="4365" max="4365" width="10.6640625" style="34" customWidth="1"/>
    <col min="4366" max="4366" width="12" style="34" customWidth="1"/>
    <col min="4367" max="4367" width="11.5" style="34" customWidth="1"/>
    <col min="4368" max="4368" width="16" style="34" customWidth="1"/>
    <col min="4369" max="4370" width="10.6640625" style="34" customWidth="1"/>
    <col min="4371" max="4371" width="15.5" style="34" customWidth="1"/>
    <col min="4372" max="4372" width="11.5" style="34" customWidth="1"/>
    <col min="4373" max="4373" width="12" style="34" customWidth="1"/>
    <col min="4374" max="4374" width="11.5" style="34" customWidth="1"/>
    <col min="4375" max="4375" width="12" style="34" customWidth="1"/>
    <col min="4376" max="4376" width="11.5" style="34" customWidth="1"/>
    <col min="4377" max="4377" width="12.6640625" style="34" customWidth="1"/>
    <col min="4378" max="4378" width="10.6640625" style="34" customWidth="1"/>
    <col min="4379" max="4379" width="19" style="34" customWidth="1"/>
    <col min="4380" max="4380" width="13.33203125" style="34" customWidth="1"/>
    <col min="4381" max="4381" width="18" style="34" customWidth="1"/>
    <col min="4382" max="4382" width="42.5" style="34" customWidth="1"/>
    <col min="4383" max="4383" width="31" style="34" customWidth="1"/>
    <col min="4384" max="4384" width="35" style="34" customWidth="1"/>
    <col min="4385" max="4385" width="31" style="34" customWidth="1"/>
    <col min="4386" max="4386" width="35" style="34" customWidth="1"/>
    <col min="4387" max="4387" width="31" style="34" customWidth="1"/>
    <col min="4388" max="4388" width="37.6640625" style="34" customWidth="1"/>
    <col min="4389" max="4389" width="11.5" style="34" customWidth="1"/>
    <col min="4390" max="4390" width="54" style="34" customWidth="1"/>
    <col min="4391" max="4391" width="43.5" style="34" customWidth="1"/>
    <col min="4392" max="4392" width="44.6640625" style="34" customWidth="1"/>
    <col min="4393" max="4602" width="6.33203125" style="34"/>
    <col min="4603" max="4604" width="2.33203125" style="34" customWidth="1"/>
    <col min="4605" max="4605" width="0" style="34" hidden="1" customWidth="1"/>
    <col min="4606" max="4608" width="12.6640625" style="34" customWidth="1"/>
    <col min="4609" max="4609" width="12" style="34" customWidth="1"/>
    <col min="4610" max="4610" width="12.33203125" style="34" customWidth="1"/>
    <col min="4611" max="4611" width="13.5" style="34" customWidth="1"/>
    <col min="4612" max="4612" width="0" style="34" hidden="1" customWidth="1"/>
    <col min="4613" max="4615" width="13" style="34" customWidth="1"/>
    <col min="4616" max="4616" width="14.6640625" style="34" customWidth="1"/>
    <col min="4617" max="4617" width="13.33203125" style="34" customWidth="1"/>
    <col min="4618" max="4618" width="13.5" style="34" customWidth="1"/>
    <col min="4619" max="4619" width="2.33203125" style="34" customWidth="1"/>
    <col min="4620" max="4620" width="13.6640625" style="34" customWidth="1"/>
    <col min="4621" max="4621" width="10.6640625" style="34" customWidth="1"/>
    <col min="4622" max="4622" width="12" style="34" customWidth="1"/>
    <col min="4623" max="4623" width="11.5" style="34" customWidth="1"/>
    <col min="4624" max="4624" width="16" style="34" customWidth="1"/>
    <col min="4625" max="4626" width="10.6640625" style="34" customWidth="1"/>
    <col min="4627" max="4627" width="15.5" style="34" customWidth="1"/>
    <col min="4628" max="4628" width="11.5" style="34" customWidth="1"/>
    <col min="4629" max="4629" width="12" style="34" customWidth="1"/>
    <col min="4630" max="4630" width="11.5" style="34" customWidth="1"/>
    <col min="4631" max="4631" width="12" style="34" customWidth="1"/>
    <col min="4632" max="4632" width="11.5" style="34" customWidth="1"/>
    <col min="4633" max="4633" width="12.6640625" style="34" customWidth="1"/>
    <col min="4634" max="4634" width="10.6640625" style="34" customWidth="1"/>
    <col min="4635" max="4635" width="19" style="34" customWidth="1"/>
    <col min="4636" max="4636" width="13.33203125" style="34" customWidth="1"/>
    <col min="4637" max="4637" width="18" style="34" customWidth="1"/>
    <col min="4638" max="4638" width="42.5" style="34" customWidth="1"/>
    <col min="4639" max="4639" width="31" style="34" customWidth="1"/>
    <col min="4640" max="4640" width="35" style="34" customWidth="1"/>
    <col min="4641" max="4641" width="31" style="34" customWidth="1"/>
    <col min="4642" max="4642" width="35" style="34" customWidth="1"/>
    <col min="4643" max="4643" width="31" style="34" customWidth="1"/>
    <col min="4644" max="4644" width="37.6640625" style="34" customWidth="1"/>
    <col min="4645" max="4645" width="11.5" style="34" customWidth="1"/>
    <col min="4646" max="4646" width="54" style="34" customWidth="1"/>
    <col min="4647" max="4647" width="43.5" style="34" customWidth="1"/>
    <col min="4648" max="4648" width="44.6640625" style="34" customWidth="1"/>
    <col min="4649" max="4858" width="6.33203125" style="34"/>
    <col min="4859" max="4860" width="2.33203125" style="34" customWidth="1"/>
    <col min="4861" max="4861" width="0" style="34" hidden="1" customWidth="1"/>
    <col min="4862" max="4864" width="12.6640625" style="34" customWidth="1"/>
    <col min="4865" max="4865" width="12" style="34" customWidth="1"/>
    <col min="4866" max="4866" width="12.33203125" style="34" customWidth="1"/>
    <col min="4867" max="4867" width="13.5" style="34" customWidth="1"/>
    <col min="4868" max="4868" width="0" style="34" hidden="1" customWidth="1"/>
    <col min="4869" max="4871" width="13" style="34" customWidth="1"/>
    <col min="4872" max="4872" width="14.6640625" style="34" customWidth="1"/>
    <col min="4873" max="4873" width="13.33203125" style="34" customWidth="1"/>
    <col min="4874" max="4874" width="13.5" style="34" customWidth="1"/>
    <col min="4875" max="4875" width="2.33203125" style="34" customWidth="1"/>
    <col min="4876" max="4876" width="13.6640625" style="34" customWidth="1"/>
    <col min="4877" max="4877" width="10.6640625" style="34" customWidth="1"/>
    <col min="4878" max="4878" width="12" style="34" customWidth="1"/>
    <col min="4879" max="4879" width="11.5" style="34" customWidth="1"/>
    <col min="4880" max="4880" width="16" style="34" customWidth="1"/>
    <col min="4881" max="4882" width="10.6640625" style="34" customWidth="1"/>
    <col min="4883" max="4883" width="15.5" style="34" customWidth="1"/>
    <col min="4884" max="4884" width="11.5" style="34" customWidth="1"/>
    <col min="4885" max="4885" width="12" style="34" customWidth="1"/>
    <col min="4886" max="4886" width="11.5" style="34" customWidth="1"/>
    <col min="4887" max="4887" width="12" style="34" customWidth="1"/>
    <col min="4888" max="4888" width="11.5" style="34" customWidth="1"/>
    <col min="4889" max="4889" width="12.6640625" style="34" customWidth="1"/>
    <col min="4890" max="4890" width="10.6640625" style="34" customWidth="1"/>
    <col min="4891" max="4891" width="19" style="34" customWidth="1"/>
    <col min="4892" max="4892" width="13.33203125" style="34" customWidth="1"/>
    <col min="4893" max="4893" width="18" style="34" customWidth="1"/>
    <col min="4894" max="4894" width="42.5" style="34" customWidth="1"/>
    <col min="4895" max="4895" width="31" style="34" customWidth="1"/>
    <col min="4896" max="4896" width="35" style="34" customWidth="1"/>
    <col min="4897" max="4897" width="31" style="34" customWidth="1"/>
    <col min="4898" max="4898" width="35" style="34" customWidth="1"/>
    <col min="4899" max="4899" width="31" style="34" customWidth="1"/>
    <col min="4900" max="4900" width="37.6640625" style="34" customWidth="1"/>
    <col min="4901" max="4901" width="11.5" style="34" customWidth="1"/>
    <col min="4902" max="4902" width="54" style="34" customWidth="1"/>
    <col min="4903" max="4903" width="43.5" style="34" customWidth="1"/>
    <col min="4904" max="4904" width="44.6640625" style="34" customWidth="1"/>
    <col min="4905" max="5114" width="6.33203125" style="34"/>
    <col min="5115" max="5116" width="2.33203125" style="34" customWidth="1"/>
    <col min="5117" max="5117" width="0" style="34" hidden="1" customWidth="1"/>
    <col min="5118" max="5120" width="12.6640625" style="34" customWidth="1"/>
    <col min="5121" max="5121" width="12" style="34" customWidth="1"/>
    <col min="5122" max="5122" width="12.33203125" style="34" customWidth="1"/>
    <col min="5123" max="5123" width="13.5" style="34" customWidth="1"/>
    <col min="5124" max="5124" width="0" style="34" hidden="1" customWidth="1"/>
    <col min="5125" max="5127" width="13" style="34" customWidth="1"/>
    <col min="5128" max="5128" width="14.6640625" style="34" customWidth="1"/>
    <col min="5129" max="5129" width="13.33203125" style="34" customWidth="1"/>
    <col min="5130" max="5130" width="13.5" style="34" customWidth="1"/>
    <col min="5131" max="5131" width="2.33203125" style="34" customWidth="1"/>
    <col min="5132" max="5132" width="13.6640625" style="34" customWidth="1"/>
    <col min="5133" max="5133" width="10.6640625" style="34" customWidth="1"/>
    <col min="5134" max="5134" width="12" style="34" customWidth="1"/>
    <col min="5135" max="5135" width="11.5" style="34" customWidth="1"/>
    <col min="5136" max="5136" width="16" style="34" customWidth="1"/>
    <col min="5137" max="5138" width="10.6640625" style="34" customWidth="1"/>
    <col min="5139" max="5139" width="15.5" style="34" customWidth="1"/>
    <col min="5140" max="5140" width="11.5" style="34" customWidth="1"/>
    <col min="5141" max="5141" width="12" style="34" customWidth="1"/>
    <col min="5142" max="5142" width="11.5" style="34" customWidth="1"/>
    <col min="5143" max="5143" width="12" style="34" customWidth="1"/>
    <col min="5144" max="5144" width="11.5" style="34" customWidth="1"/>
    <col min="5145" max="5145" width="12.6640625" style="34" customWidth="1"/>
    <col min="5146" max="5146" width="10.6640625" style="34" customWidth="1"/>
    <col min="5147" max="5147" width="19" style="34" customWidth="1"/>
    <col min="5148" max="5148" width="13.33203125" style="34" customWidth="1"/>
    <col min="5149" max="5149" width="18" style="34" customWidth="1"/>
    <col min="5150" max="5150" width="42.5" style="34" customWidth="1"/>
    <col min="5151" max="5151" width="31" style="34" customWidth="1"/>
    <col min="5152" max="5152" width="35" style="34" customWidth="1"/>
    <col min="5153" max="5153" width="31" style="34" customWidth="1"/>
    <col min="5154" max="5154" width="35" style="34" customWidth="1"/>
    <col min="5155" max="5155" width="31" style="34" customWidth="1"/>
    <col min="5156" max="5156" width="37.6640625" style="34" customWidth="1"/>
    <col min="5157" max="5157" width="11.5" style="34" customWidth="1"/>
    <col min="5158" max="5158" width="54" style="34" customWidth="1"/>
    <col min="5159" max="5159" width="43.5" style="34" customWidth="1"/>
    <col min="5160" max="5160" width="44.6640625" style="34" customWidth="1"/>
    <col min="5161" max="5370" width="6.33203125" style="34"/>
    <col min="5371" max="5372" width="2.33203125" style="34" customWidth="1"/>
    <col min="5373" max="5373" width="0" style="34" hidden="1" customWidth="1"/>
    <col min="5374" max="5376" width="12.6640625" style="34" customWidth="1"/>
    <col min="5377" max="5377" width="12" style="34" customWidth="1"/>
    <col min="5378" max="5378" width="12.33203125" style="34" customWidth="1"/>
    <col min="5379" max="5379" width="13.5" style="34" customWidth="1"/>
    <col min="5380" max="5380" width="0" style="34" hidden="1" customWidth="1"/>
    <col min="5381" max="5383" width="13" style="34" customWidth="1"/>
    <col min="5384" max="5384" width="14.6640625" style="34" customWidth="1"/>
    <col min="5385" max="5385" width="13.33203125" style="34" customWidth="1"/>
    <col min="5386" max="5386" width="13.5" style="34" customWidth="1"/>
    <col min="5387" max="5387" width="2.33203125" style="34" customWidth="1"/>
    <col min="5388" max="5388" width="13.6640625" style="34" customWidth="1"/>
    <col min="5389" max="5389" width="10.6640625" style="34" customWidth="1"/>
    <col min="5390" max="5390" width="12" style="34" customWidth="1"/>
    <col min="5391" max="5391" width="11.5" style="34" customWidth="1"/>
    <col min="5392" max="5392" width="16" style="34" customWidth="1"/>
    <col min="5393" max="5394" width="10.6640625" style="34" customWidth="1"/>
    <col min="5395" max="5395" width="15.5" style="34" customWidth="1"/>
    <col min="5396" max="5396" width="11.5" style="34" customWidth="1"/>
    <col min="5397" max="5397" width="12" style="34" customWidth="1"/>
    <col min="5398" max="5398" width="11.5" style="34" customWidth="1"/>
    <col min="5399" max="5399" width="12" style="34" customWidth="1"/>
    <col min="5400" max="5400" width="11.5" style="34" customWidth="1"/>
    <col min="5401" max="5401" width="12.6640625" style="34" customWidth="1"/>
    <col min="5402" max="5402" width="10.6640625" style="34" customWidth="1"/>
    <col min="5403" max="5403" width="19" style="34" customWidth="1"/>
    <col min="5404" max="5404" width="13.33203125" style="34" customWidth="1"/>
    <col min="5405" max="5405" width="18" style="34" customWidth="1"/>
    <col min="5406" max="5406" width="42.5" style="34" customWidth="1"/>
    <col min="5407" max="5407" width="31" style="34" customWidth="1"/>
    <col min="5408" max="5408" width="35" style="34" customWidth="1"/>
    <col min="5409" max="5409" width="31" style="34" customWidth="1"/>
    <col min="5410" max="5410" width="35" style="34" customWidth="1"/>
    <col min="5411" max="5411" width="31" style="34" customWidth="1"/>
    <col min="5412" max="5412" width="37.6640625" style="34" customWidth="1"/>
    <col min="5413" max="5413" width="11.5" style="34" customWidth="1"/>
    <col min="5414" max="5414" width="54" style="34" customWidth="1"/>
    <col min="5415" max="5415" width="43.5" style="34" customWidth="1"/>
    <col min="5416" max="5416" width="44.6640625" style="34" customWidth="1"/>
    <col min="5417" max="5626" width="6.33203125" style="34"/>
    <col min="5627" max="5628" width="2.33203125" style="34" customWidth="1"/>
    <col min="5629" max="5629" width="0" style="34" hidden="1" customWidth="1"/>
    <col min="5630" max="5632" width="12.6640625" style="34" customWidth="1"/>
    <col min="5633" max="5633" width="12" style="34" customWidth="1"/>
    <col min="5634" max="5634" width="12.33203125" style="34" customWidth="1"/>
    <col min="5635" max="5635" width="13.5" style="34" customWidth="1"/>
    <col min="5636" max="5636" width="0" style="34" hidden="1" customWidth="1"/>
    <col min="5637" max="5639" width="13" style="34" customWidth="1"/>
    <col min="5640" max="5640" width="14.6640625" style="34" customWidth="1"/>
    <col min="5641" max="5641" width="13.33203125" style="34" customWidth="1"/>
    <col min="5642" max="5642" width="13.5" style="34" customWidth="1"/>
    <col min="5643" max="5643" width="2.33203125" style="34" customWidth="1"/>
    <col min="5644" max="5644" width="13.6640625" style="34" customWidth="1"/>
    <col min="5645" max="5645" width="10.6640625" style="34" customWidth="1"/>
    <col min="5646" max="5646" width="12" style="34" customWidth="1"/>
    <col min="5647" max="5647" width="11.5" style="34" customWidth="1"/>
    <col min="5648" max="5648" width="16" style="34" customWidth="1"/>
    <col min="5649" max="5650" width="10.6640625" style="34" customWidth="1"/>
    <col min="5651" max="5651" width="15.5" style="34" customWidth="1"/>
    <col min="5652" max="5652" width="11.5" style="34" customWidth="1"/>
    <col min="5653" max="5653" width="12" style="34" customWidth="1"/>
    <col min="5654" max="5654" width="11.5" style="34" customWidth="1"/>
    <col min="5655" max="5655" width="12" style="34" customWidth="1"/>
    <col min="5656" max="5656" width="11.5" style="34" customWidth="1"/>
    <col min="5657" max="5657" width="12.6640625" style="34" customWidth="1"/>
    <col min="5658" max="5658" width="10.6640625" style="34" customWidth="1"/>
    <col min="5659" max="5659" width="19" style="34" customWidth="1"/>
    <col min="5660" max="5660" width="13.33203125" style="34" customWidth="1"/>
    <col min="5661" max="5661" width="18" style="34" customWidth="1"/>
    <col min="5662" max="5662" width="42.5" style="34" customWidth="1"/>
    <col min="5663" max="5663" width="31" style="34" customWidth="1"/>
    <col min="5664" max="5664" width="35" style="34" customWidth="1"/>
    <col min="5665" max="5665" width="31" style="34" customWidth="1"/>
    <col min="5666" max="5666" width="35" style="34" customWidth="1"/>
    <col min="5667" max="5667" width="31" style="34" customWidth="1"/>
    <col min="5668" max="5668" width="37.6640625" style="34" customWidth="1"/>
    <col min="5669" max="5669" width="11.5" style="34" customWidth="1"/>
    <col min="5670" max="5670" width="54" style="34" customWidth="1"/>
    <col min="5671" max="5671" width="43.5" style="34" customWidth="1"/>
    <col min="5672" max="5672" width="44.6640625" style="34" customWidth="1"/>
    <col min="5673" max="5882" width="6.33203125" style="34"/>
    <col min="5883" max="5884" width="2.33203125" style="34" customWidth="1"/>
    <col min="5885" max="5885" width="0" style="34" hidden="1" customWidth="1"/>
    <col min="5886" max="5888" width="12.6640625" style="34" customWidth="1"/>
    <col min="5889" max="5889" width="12" style="34" customWidth="1"/>
    <col min="5890" max="5890" width="12.33203125" style="34" customWidth="1"/>
    <col min="5891" max="5891" width="13.5" style="34" customWidth="1"/>
    <col min="5892" max="5892" width="0" style="34" hidden="1" customWidth="1"/>
    <col min="5893" max="5895" width="13" style="34" customWidth="1"/>
    <col min="5896" max="5896" width="14.6640625" style="34" customWidth="1"/>
    <col min="5897" max="5897" width="13.33203125" style="34" customWidth="1"/>
    <col min="5898" max="5898" width="13.5" style="34" customWidth="1"/>
    <col min="5899" max="5899" width="2.33203125" style="34" customWidth="1"/>
    <col min="5900" max="5900" width="13.6640625" style="34" customWidth="1"/>
    <col min="5901" max="5901" width="10.6640625" style="34" customWidth="1"/>
    <col min="5902" max="5902" width="12" style="34" customWidth="1"/>
    <col min="5903" max="5903" width="11.5" style="34" customWidth="1"/>
    <col min="5904" max="5904" width="16" style="34" customWidth="1"/>
    <col min="5905" max="5906" width="10.6640625" style="34" customWidth="1"/>
    <col min="5907" max="5907" width="15.5" style="34" customWidth="1"/>
    <col min="5908" max="5908" width="11.5" style="34" customWidth="1"/>
    <col min="5909" max="5909" width="12" style="34" customWidth="1"/>
    <col min="5910" max="5910" width="11.5" style="34" customWidth="1"/>
    <col min="5911" max="5911" width="12" style="34" customWidth="1"/>
    <col min="5912" max="5912" width="11.5" style="34" customWidth="1"/>
    <col min="5913" max="5913" width="12.6640625" style="34" customWidth="1"/>
    <col min="5914" max="5914" width="10.6640625" style="34" customWidth="1"/>
    <col min="5915" max="5915" width="19" style="34" customWidth="1"/>
    <col min="5916" max="5916" width="13.33203125" style="34" customWidth="1"/>
    <col min="5917" max="5917" width="18" style="34" customWidth="1"/>
    <col min="5918" max="5918" width="42.5" style="34" customWidth="1"/>
    <col min="5919" max="5919" width="31" style="34" customWidth="1"/>
    <col min="5920" max="5920" width="35" style="34" customWidth="1"/>
    <col min="5921" max="5921" width="31" style="34" customWidth="1"/>
    <col min="5922" max="5922" width="35" style="34" customWidth="1"/>
    <col min="5923" max="5923" width="31" style="34" customWidth="1"/>
    <col min="5924" max="5924" width="37.6640625" style="34" customWidth="1"/>
    <col min="5925" max="5925" width="11.5" style="34" customWidth="1"/>
    <col min="5926" max="5926" width="54" style="34" customWidth="1"/>
    <col min="5927" max="5927" width="43.5" style="34" customWidth="1"/>
    <col min="5928" max="5928" width="44.6640625" style="34" customWidth="1"/>
    <col min="5929" max="6138" width="6.33203125" style="34"/>
    <col min="6139" max="6140" width="2.33203125" style="34" customWidth="1"/>
    <col min="6141" max="6141" width="0" style="34" hidden="1" customWidth="1"/>
    <col min="6142" max="6144" width="12.6640625" style="34" customWidth="1"/>
    <col min="6145" max="6145" width="12" style="34" customWidth="1"/>
    <col min="6146" max="6146" width="12.33203125" style="34" customWidth="1"/>
    <col min="6147" max="6147" width="13.5" style="34" customWidth="1"/>
    <col min="6148" max="6148" width="0" style="34" hidden="1" customWidth="1"/>
    <col min="6149" max="6151" width="13" style="34" customWidth="1"/>
    <col min="6152" max="6152" width="14.6640625" style="34" customWidth="1"/>
    <col min="6153" max="6153" width="13.33203125" style="34" customWidth="1"/>
    <col min="6154" max="6154" width="13.5" style="34" customWidth="1"/>
    <col min="6155" max="6155" width="2.33203125" style="34" customWidth="1"/>
    <col min="6156" max="6156" width="13.6640625" style="34" customWidth="1"/>
    <col min="6157" max="6157" width="10.6640625" style="34" customWidth="1"/>
    <col min="6158" max="6158" width="12" style="34" customWidth="1"/>
    <col min="6159" max="6159" width="11.5" style="34" customWidth="1"/>
    <col min="6160" max="6160" width="16" style="34" customWidth="1"/>
    <col min="6161" max="6162" width="10.6640625" style="34" customWidth="1"/>
    <col min="6163" max="6163" width="15.5" style="34" customWidth="1"/>
    <col min="6164" max="6164" width="11.5" style="34" customWidth="1"/>
    <col min="6165" max="6165" width="12" style="34" customWidth="1"/>
    <col min="6166" max="6166" width="11.5" style="34" customWidth="1"/>
    <col min="6167" max="6167" width="12" style="34" customWidth="1"/>
    <col min="6168" max="6168" width="11.5" style="34" customWidth="1"/>
    <col min="6169" max="6169" width="12.6640625" style="34" customWidth="1"/>
    <col min="6170" max="6170" width="10.6640625" style="34" customWidth="1"/>
    <col min="6171" max="6171" width="19" style="34" customWidth="1"/>
    <col min="6172" max="6172" width="13.33203125" style="34" customWidth="1"/>
    <col min="6173" max="6173" width="18" style="34" customWidth="1"/>
    <col min="6174" max="6174" width="42.5" style="34" customWidth="1"/>
    <col min="6175" max="6175" width="31" style="34" customWidth="1"/>
    <col min="6176" max="6176" width="35" style="34" customWidth="1"/>
    <col min="6177" max="6177" width="31" style="34" customWidth="1"/>
    <col min="6178" max="6178" width="35" style="34" customWidth="1"/>
    <col min="6179" max="6179" width="31" style="34" customWidth="1"/>
    <col min="6180" max="6180" width="37.6640625" style="34" customWidth="1"/>
    <col min="6181" max="6181" width="11.5" style="34" customWidth="1"/>
    <col min="6182" max="6182" width="54" style="34" customWidth="1"/>
    <col min="6183" max="6183" width="43.5" style="34" customWidth="1"/>
    <col min="6184" max="6184" width="44.6640625" style="34" customWidth="1"/>
    <col min="6185" max="6394" width="6.33203125" style="34"/>
    <col min="6395" max="6396" width="2.33203125" style="34" customWidth="1"/>
    <col min="6397" max="6397" width="0" style="34" hidden="1" customWidth="1"/>
    <col min="6398" max="6400" width="12.6640625" style="34" customWidth="1"/>
    <col min="6401" max="6401" width="12" style="34" customWidth="1"/>
    <col min="6402" max="6402" width="12.33203125" style="34" customWidth="1"/>
    <col min="6403" max="6403" width="13.5" style="34" customWidth="1"/>
    <col min="6404" max="6404" width="0" style="34" hidden="1" customWidth="1"/>
    <col min="6405" max="6407" width="13" style="34" customWidth="1"/>
    <col min="6408" max="6408" width="14.6640625" style="34" customWidth="1"/>
    <col min="6409" max="6409" width="13.33203125" style="34" customWidth="1"/>
    <col min="6410" max="6410" width="13.5" style="34" customWidth="1"/>
    <col min="6411" max="6411" width="2.33203125" style="34" customWidth="1"/>
    <col min="6412" max="6412" width="13.6640625" style="34" customWidth="1"/>
    <col min="6413" max="6413" width="10.6640625" style="34" customWidth="1"/>
    <col min="6414" max="6414" width="12" style="34" customWidth="1"/>
    <col min="6415" max="6415" width="11.5" style="34" customWidth="1"/>
    <col min="6416" max="6416" width="16" style="34" customWidth="1"/>
    <col min="6417" max="6418" width="10.6640625" style="34" customWidth="1"/>
    <col min="6419" max="6419" width="15.5" style="34" customWidth="1"/>
    <col min="6420" max="6420" width="11.5" style="34" customWidth="1"/>
    <col min="6421" max="6421" width="12" style="34" customWidth="1"/>
    <col min="6422" max="6422" width="11.5" style="34" customWidth="1"/>
    <col min="6423" max="6423" width="12" style="34" customWidth="1"/>
    <col min="6424" max="6424" width="11.5" style="34" customWidth="1"/>
    <col min="6425" max="6425" width="12.6640625" style="34" customWidth="1"/>
    <col min="6426" max="6426" width="10.6640625" style="34" customWidth="1"/>
    <col min="6427" max="6427" width="19" style="34" customWidth="1"/>
    <col min="6428" max="6428" width="13.33203125" style="34" customWidth="1"/>
    <col min="6429" max="6429" width="18" style="34" customWidth="1"/>
    <col min="6430" max="6430" width="42.5" style="34" customWidth="1"/>
    <col min="6431" max="6431" width="31" style="34" customWidth="1"/>
    <col min="6432" max="6432" width="35" style="34" customWidth="1"/>
    <col min="6433" max="6433" width="31" style="34" customWidth="1"/>
    <col min="6434" max="6434" width="35" style="34" customWidth="1"/>
    <col min="6435" max="6435" width="31" style="34" customWidth="1"/>
    <col min="6436" max="6436" width="37.6640625" style="34" customWidth="1"/>
    <col min="6437" max="6437" width="11.5" style="34" customWidth="1"/>
    <col min="6438" max="6438" width="54" style="34" customWidth="1"/>
    <col min="6439" max="6439" width="43.5" style="34" customWidth="1"/>
    <col min="6440" max="6440" width="44.6640625" style="34" customWidth="1"/>
    <col min="6441" max="6650" width="6.33203125" style="34"/>
    <col min="6651" max="6652" width="2.33203125" style="34" customWidth="1"/>
    <col min="6653" max="6653" width="0" style="34" hidden="1" customWidth="1"/>
    <col min="6654" max="6656" width="12.6640625" style="34" customWidth="1"/>
    <col min="6657" max="6657" width="12" style="34" customWidth="1"/>
    <col min="6658" max="6658" width="12.33203125" style="34" customWidth="1"/>
    <col min="6659" max="6659" width="13.5" style="34" customWidth="1"/>
    <col min="6660" max="6660" width="0" style="34" hidden="1" customWidth="1"/>
    <col min="6661" max="6663" width="13" style="34" customWidth="1"/>
    <col min="6664" max="6664" width="14.6640625" style="34" customWidth="1"/>
    <col min="6665" max="6665" width="13.33203125" style="34" customWidth="1"/>
    <col min="6666" max="6666" width="13.5" style="34" customWidth="1"/>
    <col min="6667" max="6667" width="2.33203125" style="34" customWidth="1"/>
    <col min="6668" max="6668" width="13.6640625" style="34" customWidth="1"/>
    <col min="6669" max="6669" width="10.6640625" style="34" customWidth="1"/>
    <col min="6670" max="6670" width="12" style="34" customWidth="1"/>
    <col min="6671" max="6671" width="11.5" style="34" customWidth="1"/>
    <col min="6672" max="6672" width="16" style="34" customWidth="1"/>
    <col min="6673" max="6674" width="10.6640625" style="34" customWidth="1"/>
    <col min="6675" max="6675" width="15.5" style="34" customWidth="1"/>
    <col min="6676" max="6676" width="11.5" style="34" customWidth="1"/>
    <col min="6677" max="6677" width="12" style="34" customWidth="1"/>
    <col min="6678" max="6678" width="11.5" style="34" customWidth="1"/>
    <col min="6679" max="6679" width="12" style="34" customWidth="1"/>
    <col min="6680" max="6680" width="11.5" style="34" customWidth="1"/>
    <col min="6681" max="6681" width="12.6640625" style="34" customWidth="1"/>
    <col min="6682" max="6682" width="10.6640625" style="34" customWidth="1"/>
    <col min="6683" max="6683" width="19" style="34" customWidth="1"/>
    <col min="6684" max="6684" width="13.33203125" style="34" customWidth="1"/>
    <col min="6685" max="6685" width="18" style="34" customWidth="1"/>
    <col min="6686" max="6686" width="42.5" style="34" customWidth="1"/>
    <col min="6687" max="6687" width="31" style="34" customWidth="1"/>
    <col min="6688" max="6688" width="35" style="34" customWidth="1"/>
    <col min="6689" max="6689" width="31" style="34" customWidth="1"/>
    <col min="6690" max="6690" width="35" style="34" customWidth="1"/>
    <col min="6691" max="6691" width="31" style="34" customWidth="1"/>
    <col min="6692" max="6692" width="37.6640625" style="34" customWidth="1"/>
    <col min="6693" max="6693" width="11.5" style="34" customWidth="1"/>
    <col min="6694" max="6694" width="54" style="34" customWidth="1"/>
    <col min="6695" max="6695" width="43.5" style="34" customWidth="1"/>
    <col min="6696" max="6696" width="44.6640625" style="34" customWidth="1"/>
    <col min="6697" max="6906" width="6.33203125" style="34"/>
    <col min="6907" max="6908" width="2.33203125" style="34" customWidth="1"/>
    <col min="6909" max="6909" width="0" style="34" hidden="1" customWidth="1"/>
    <col min="6910" max="6912" width="12.6640625" style="34" customWidth="1"/>
    <col min="6913" max="6913" width="12" style="34" customWidth="1"/>
    <col min="6914" max="6914" width="12.33203125" style="34" customWidth="1"/>
    <col min="6915" max="6915" width="13.5" style="34" customWidth="1"/>
    <col min="6916" max="6916" width="0" style="34" hidden="1" customWidth="1"/>
    <col min="6917" max="6919" width="13" style="34" customWidth="1"/>
    <col min="6920" max="6920" width="14.6640625" style="34" customWidth="1"/>
    <col min="6921" max="6921" width="13.33203125" style="34" customWidth="1"/>
    <col min="6922" max="6922" width="13.5" style="34" customWidth="1"/>
    <col min="6923" max="6923" width="2.33203125" style="34" customWidth="1"/>
    <col min="6924" max="6924" width="13.6640625" style="34" customWidth="1"/>
    <col min="6925" max="6925" width="10.6640625" style="34" customWidth="1"/>
    <col min="6926" max="6926" width="12" style="34" customWidth="1"/>
    <col min="6927" max="6927" width="11.5" style="34" customWidth="1"/>
    <col min="6928" max="6928" width="16" style="34" customWidth="1"/>
    <col min="6929" max="6930" width="10.6640625" style="34" customWidth="1"/>
    <col min="6931" max="6931" width="15.5" style="34" customWidth="1"/>
    <col min="6932" max="6932" width="11.5" style="34" customWidth="1"/>
    <col min="6933" max="6933" width="12" style="34" customWidth="1"/>
    <col min="6934" max="6934" width="11.5" style="34" customWidth="1"/>
    <col min="6935" max="6935" width="12" style="34" customWidth="1"/>
    <col min="6936" max="6936" width="11.5" style="34" customWidth="1"/>
    <col min="6937" max="6937" width="12.6640625" style="34" customWidth="1"/>
    <col min="6938" max="6938" width="10.6640625" style="34" customWidth="1"/>
    <col min="6939" max="6939" width="19" style="34" customWidth="1"/>
    <col min="6940" max="6940" width="13.33203125" style="34" customWidth="1"/>
    <col min="6941" max="6941" width="18" style="34" customWidth="1"/>
    <col min="6942" max="6942" width="42.5" style="34" customWidth="1"/>
    <col min="6943" max="6943" width="31" style="34" customWidth="1"/>
    <col min="6944" max="6944" width="35" style="34" customWidth="1"/>
    <col min="6945" max="6945" width="31" style="34" customWidth="1"/>
    <col min="6946" max="6946" width="35" style="34" customWidth="1"/>
    <col min="6947" max="6947" width="31" style="34" customWidth="1"/>
    <col min="6948" max="6948" width="37.6640625" style="34" customWidth="1"/>
    <col min="6949" max="6949" width="11.5" style="34" customWidth="1"/>
    <col min="6950" max="6950" width="54" style="34" customWidth="1"/>
    <col min="6951" max="6951" width="43.5" style="34" customWidth="1"/>
    <col min="6952" max="6952" width="44.6640625" style="34" customWidth="1"/>
    <col min="6953" max="7162" width="6.33203125" style="34"/>
    <col min="7163" max="7164" width="2.33203125" style="34" customWidth="1"/>
    <col min="7165" max="7165" width="0" style="34" hidden="1" customWidth="1"/>
    <col min="7166" max="7168" width="12.6640625" style="34" customWidth="1"/>
    <col min="7169" max="7169" width="12" style="34" customWidth="1"/>
    <col min="7170" max="7170" width="12.33203125" style="34" customWidth="1"/>
    <col min="7171" max="7171" width="13.5" style="34" customWidth="1"/>
    <col min="7172" max="7172" width="0" style="34" hidden="1" customWidth="1"/>
    <col min="7173" max="7175" width="13" style="34" customWidth="1"/>
    <col min="7176" max="7176" width="14.6640625" style="34" customWidth="1"/>
    <col min="7177" max="7177" width="13.33203125" style="34" customWidth="1"/>
    <col min="7178" max="7178" width="13.5" style="34" customWidth="1"/>
    <col min="7179" max="7179" width="2.33203125" style="34" customWidth="1"/>
    <col min="7180" max="7180" width="13.6640625" style="34" customWidth="1"/>
    <col min="7181" max="7181" width="10.6640625" style="34" customWidth="1"/>
    <col min="7182" max="7182" width="12" style="34" customWidth="1"/>
    <col min="7183" max="7183" width="11.5" style="34" customWidth="1"/>
    <col min="7184" max="7184" width="16" style="34" customWidth="1"/>
    <col min="7185" max="7186" width="10.6640625" style="34" customWidth="1"/>
    <col min="7187" max="7187" width="15.5" style="34" customWidth="1"/>
    <col min="7188" max="7188" width="11.5" style="34" customWidth="1"/>
    <col min="7189" max="7189" width="12" style="34" customWidth="1"/>
    <col min="7190" max="7190" width="11.5" style="34" customWidth="1"/>
    <col min="7191" max="7191" width="12" style="34" customWidth="1"/>
    <col min="7192" max="7192" width="11.5" style="34" customWidth="1"/>
    <col min="7193" max="7193" width="12.6640625" style="34" customWidth="1"/>
    <col min="7194" max="7194" width="10.6640625" style="34" customWidth="1"/>
    <col min="7195" max="7195" width="19" style="34" customWidth="1"/>
    <col min="7196" max="7196" width="13.33203125" style="34" customWidth="1"/>
    <col min="7197" max="7197" width="18" style="34" customWidth="1"/>
    <col min="7198" max="7198" width="42.5" style="34" customWidth="1"/>
    <col min="7199" max="7199" width="31" style="34" customWidth="1"/>
    <col min="7200" max="7200" width="35" style="34" customWidth="1"/>
    <col min="7201" max="7201" width="31" style="34" customWidth="1"/>
    <col min="7202" max="7202" width="35" style="34" customWidth="1"/>
    <col min="7203" max="7203" width="31" style="34" customWidth="1"/>
    <col min="7204" max="7204" width="37.6640625" style="34" customWidth="1"/>
    <col min="7205" max="7205" width="11.5" style="34" customWidth="1"/>
    <col min="7206" max="7206" width="54" style="34" customWidth="1"/>
    <col min="7207" max="7207" width="43.5" style="34" customWidth="1"/>
    <col min="7208" max="7208" width="44.6640625" style="34" customWidth="1"/>
    <col min="7209" max="7418" width="6.33203125" style="34"/>
    <col min="7419" max="7420" width="2.33203125" style="34" customWidth="1"/>
    <col min="7421" max="7421" width="0" style="34" hidden="1" customWidth="1"/>
    <col min="7422" max="7424" width="12.6640625" style="34" customWidth="1"/>
    <col min="7425" max="7425" width="12" style="34" customWidth="1"/>
    <col min="7426" max="7426" width="12.33203125" style="34" customWidth="1"/>
    <col min="7427" max="7427" width="13.5" style="34" customWidth="1"/>
    <col min="7428" max="7428" width="0" style="34" hidden="1" customWidth="1"/>
    <col min="7429" max="7431" width="13" style="34" customWidth="1"/>
    <col min="7432" max="7432" width="14.6640625" style="34" customWidth="1"/>
    <col min="7433" max="7433" width="13.33203125" style="34" customWidth="1"/>
    <col min="7434" max="7434" width="13.5" style="34" customWidth="1"/>
    <col min="7435" max="7435" width="2.33203125" style="34" customWidth="1"/>
    <col min="7436" max="7436" width="13.6640625" style="34" customWidth="1"/>
    <col min="7437" max="7437" width="10.6640625" style="34" customWidth="1"/>
    <col min="7438" max="7438" width="12" style="34" customWidth="1"/>
    <col min="7439" max="7439" width="11.5" style="34" customWidth="1"/>
    <col min="7440" max="7440" width="16" style="34" customWidth="1"/>
    <col min="7441" max="7442" width="10.6640625" style="34" customWidth="1"/>
    <col min="7443" max="7443" width="15.5" style="34" customWidth="1"/>
    <col min="7444" max="7444" width="11.5" style="34" customWidth="1"/>
    <col min="7445" max="7445" width="12" style="34" customWidth="1"/>
    <col min="7446" max="7446" width="11.5" style="34" customWidth="1"/>
    <col min="7447" max="7447" width="12" style="34" customWidth="1"/>
    <col min="7448" max="7448" width="11.5" style="34" customWidth="1"/>
    <col min="7449" max="7449" width="12.6640625" style="34" customWidth="1"/>
    <col min="7450" max="7450" width="10.6640625" style="34" customWidth="1"/>
    <col min="7451" max="7451" width="19" style="34" customWidth="1"/>
    <col min="7452" max="7452" width="13.33203125" style="34" customWidth="1"/>
    <col min="7453" max="7453" width="18" style="34" customWidth="1"/>
    <col min="7454" max="7454" width="42.5" style="34" customWidth="1"/>
    <col min="7455" max="7455" width="31" style="34" customWidth="1"/>
    <col min="7456" max="7456" width="35" style="34" customWidth="1"/>
    <col min="7457" max="7457" width="31" style="34" customWidth="1"/>
    <col min="7458" max="7458" width="35" style="34" customWidth="1"/>
    <col min="7459" max="7459" width="31" style="34" customWidth="1"/>
    <col min="7460" max="7460" width="37.6640625" style="34" customWidth="1"/>
    <col min="7461" max="7461" width="11.5" style="34" customWidth="1"/>
    <col min="7462" max="7462" width="54" style="34" customWidth="1"/>
    <col min="7463" max="7463" width="43.5" style="34" customWidth="1"/>
    <col min="7464" max="7464" width="44.6640625" style="34" customWidth="1"/>
    <col min="7465" max="7674" width="6.33203125" style="34"/>
    <col min="7675" max="7676" width="2.33203125" style="34" customWidth="1"/>
    <col min="7677" max="7677" width="0" style="34" hidden="1" customWidth="1"/>
    <col min="7678" max="7680" width="12.6640625" style="34" customWidth="1"/>
    <col min="7681" max="7681" width="12" style="34" customWidth="1"/>
    <col min="7682" max="7682" width="12.33203125" style="34" customWidth="1"/>
    <col min="7683" max="7683" width="13.5" style="34" customWidth="1"/>
    <col min="7684" max="7684" width="0" style="34" hidden="1" customWidth="1"/>
    <col min="7685" max="7687" width="13" style="34" customWidth="1"/>
    <col min="7688" max="7688" width="14.6640625" style="34" customWidth="1"/>
    <col min="7689" max="7689" width="13.33203125" style="34" customWidth="1"/>
    <col min="7690" max="7690" width="13.5" style="34" customWidth="1"/>
    <col min="7691" max="7691" width="2.33203125" style="34" customWidth="1"/>
    <col min="7692" max="7692" width="13.6640625" style="34" customWidth="1"/>
    <col min="7693" max="7693" width="10.6640625" style="34" customWidth="1"/>
    <col min="7694" max="7694" width="12" style="34" customWidth="1"/>
    <col min="7695" max="7695" width="11.5" style="34" customWidth="1"/>
    <col min="7696" max="7696" width="16" style="34" customWidth="1"/>
    <col min="7697" max="7698" width="10.6640625" style="34" customWidth="1"/>
    <col min="7699" max="7699" width="15.5" style="34" customWidth="1"/>
    <col min="7700" max="7700" width="11.5" style="34" customWidth="1"/>
    <col min="7701" max="7701" width="12" style="34" customWidth="1"/>
    <col min="7702" max="7702" width="11.5" style="34" customWidth="1"/>
    <col min="7703" max="7703" width="12" style="34" customWidth="1"/>
    <col min="7704" max="7704" width="11.5" style="34" customWidth="1"/>
    <col min="7705" max="7705" width="12.6640625" style="34" customWidth="1"/>
    <col min="7706" max="7706" width="10.6640625" style="34" customWidth="1"/>
    <col min="7707" max="7707" width="19" style="34" customWidth="1"/>
    <col min="7708" max="7708" width="13.33203125" style="34" customWidth="1"/>
    <col min="7709" max="7709" width="18" style="34" customWidth="1"/>
    <col min="7710" max="7710" width="42.5" style="34" customWidth="1"/>
    <col min="7711" max="7711" width="31" style="34" customWidth="1"/>
    <col min="7712" max="7712" width="35" style="34" customWidth="1"/>
    <col min="7713" max="7713" width="31" style="34" customWidth="1"/>
    <col min="7714" max="7714" width="35" style="34" customWidth="1"/>
    <col min="7715" max="7715" width="31" style="34" customWidth="1"/>
    <col min="7716" max="7716" width="37.6640625" style="34" customWidth="1"/>
    <col min="7717" max="7717" width="11.5" style="34" customWidth="1"/>
    <col min="7718" max="7718" width="54" style="34" customWidth="1"/>
    <col min="7719" max="7719" width="43.5" style="34" customWidth="1"/>
    <col min="7720" max="7720" width="44.6640625" style="34" customWidth="1"/>
    <col min="7721" max="7930" width="6.33203125" style="34"/>
    <col min="7931" max="7932" width="2.33203125" style="34" customWidth="1"/>
    <col min="7933" max="7933" width="0" style="34" hidden="1" customWidth="1"/>
    <col min="7934" max="7936" width="12.6640625" style="34" customWidth="1"/>
    <col min="7937" max="7937" width="12" style="34" customWidth="1"/>
    <col min="7938" max="7938" width="12.33203125" style="34" customWidth="1"/>
    <col min="7939" max="7939" width="13.5" style="34" customWidth="1"/>
    <col min="7940" max="7940" width="0" style="34" hidden="1" customWidth="1"/>
    <col min="7941" max="7943" width="13" style="34" customWidth="1"/>
    <col min="7944" max="7944" width="14.6640625" style="34" customWidth="1"/>
    <col min="7945" max="7945" width="13.33203125" style="34" customWidth="1"/>
    <col min="7946" max="7946" width="13.5" style="34" customWidth="1"/>
    <col min="7947" max="7947" width="2.33203125" style="34" customWidth="1"/>
    <col min="7948" max="7948" width="13.6640625" style="34" customWidth="1"/>
    <col min="7949" max="7949" width="10.6640625" style="34" customWidth="1"/>
    <col min="7950" max="7950" width="12" style="34" customWidth="1"/>
    <col min="7951" max="7951" width="11.5" style="34" customWidth="1"/>
    <col min="7952" max="7952" width="16" style="34" customWidth="1"/>
    <col min="7953" max="7954" width="10.6640625" style="34" customWidth="1"/>
    <col min="7955" max="7955" width="15.5" style="34" customWidth="1"/>
    <col min="7956" max="7956" width="11.5" style="34" customWidth="1"/>
    <col min="7957" max="7957" width="12" style="34" customWidth="1"/>
    <col min="7958" max="7958" width="11.5" style="34" customWidth="1"/>
    <col min="7959" max="7959" width="12" style="34" customWidth="1"/>
    <col min="7960" max="7960" width="11.5" style="34" customWidth="1"/>
    <col min="7961" max="7961" width="12.6640625" style="34" customWidth="1"/>
    <col min="7962" max="7962" width="10.6640625" style="34" customWidth="1"/>
    <col min="7963" max="7963" width="19" style="34" customWidth="1"/>
    <col min="7964" max="7964" width="13.33203125" style="34" customWidth="1"/>
    <col min="7965" max="7965" width="18" style="34" customWidth="1"/>
    <col min="7966" max="7966" width="42.5" style="34" customWidth="1"/>
    <col min="7967" max="7967" width="31" style="34" customWidth="1"/>
    <col min="7968" max="7968" width="35" style="34" customWidth="1"/>
    <col min="7969" max="7969" width="31" style="34" customWidth="1"/>
    <col min="7970" max="7970" width="35" style="34" customWidth="1"/>
    <col min="7971" max="7971" width="31" style="34" customWidth="1"/>
    <col min="7972" max="7972" width="37.6640625" style="34" customWidth="1"/>
    <col min="7973" max="7973" width="11.5" style="34" customWidth="1"/>
    <col min="7974" max="7974" width="54" style="34" customWidth="1"/>
    <col min="7975" max="7975" width="43.5" style="34" customWidth="1"/>
    <col min="7976" max="7976" width="44.6640625" style="34" customWidth="1"/>
    <col min="7977" max="8186" width="6.33203125" style="34"/>
    <col min="8187" max="8188" width="2.33203125" style="34" customWidth="1"/>
    <col min="8189" max="8189" width="0" style="34" hidden="1" customWidth="1"/>
    <col min="8190" max="8192" width="12.6640625" style="34" customWidth="1"/>
    <col min="8193" max="8193" width="12" style="34" customWidth="1"/>
    <col min="8194" max="8194" width="12.33203125" style="34" customWidth="1"/>
    <col min="8195" max="8195" width="13.5" style="34" customWidth="1"/>
    <col min="8196" max="8196" width="0" style="34" hidden="1" customWidth="1"/>
    <col min="8197" max="8199" width="13" style="34" customWidth="1"/>
    <col min="8200" max="8200" width="14.6640625" style="34" customWidth="1"/>
    <col min="8201" max="8201" width="13.33203125" style="34" customWidth="1"/>
    <col min="8202" max="8202" width="13.5" style="34" customWidth="1"/>
    <col min="8203" max="8203" width="2.33203125" style="34" customWidth="1"/>
    <col min="8204" max="8204" width="13.6640625" style="34" customWidth="1"/>
    <col min="8205" max="8205" width="10.6640625" style="34" customWidth="1"/>
    <col min="8206" max="8206" width="12" style="34" customWidth="1"/>
    <col min="8207" max="8207" width="11.5" style="34" customWidth="1"/>
    <col min="8208" max="8208" width="16" style="34" customWidth="1"/>
    <col min="8209" max="8210" width="10.6640625" style="34" customWidth="1"/>
    <col min="8211" max="8211" width="15.5" style="34" customWidth="1"/>
    <col min="8212" max="8212" width="11.5" style="34" customWidth="1"/>
    <col min="8213" max="8213" width="12" style="34" customWidth="1"/>
    <col min="8214" max="8214" width="11.5" style="34" customWidth="1"/>
    <col min="8215" max="8215" width="12" style="34" customWidth="1"/>
    <col min="8216" max="8216" width="11.5" style="34" customWidth="1"/>
    <col min="8217" max="8217" width="12.6640625" style="34" customWidth="1"/>
    <col min="8218" max="8218" width="10.6640625" style="34" customWidth="1"/>
    <col min="8219" max="8219" width="19" style="34" customWidth="1"/>
    <col min="8220" max="8220" width="13.33203125" style="34" customWidth="1"/>
    <col min="8221" max="8221" width="18" style="34" customWidth="1"/>
    <col min="8222" max="8222" width="42.5" style="34" customWidth="1"/>
    <col min="8223" max="8223" width="31" style="34" customWidth="1"/>
    <col min="8224" max="8224" width="35" style="34" customWidth="1"/>
    <col min="8225" max="8225" width="31" style="34" customWidth="1"/>
    <col min="8226" max="8226" width="35" style="34" customWidth="1"/>
    <col min="8227" max="8227" width="31" style="34" customWidth="1"/>
    <col min="8228" max="8228" width="37.6640625" style="34" customWidth="1"/>
    <col min="8229" max="8229" width="11.5" style="34" customWidth="1"/>
    <col min="8230" max="8230" width="54" style="34" customWidth="1"/>
    <col min="8231" max="8231" width="43.5" style="34" customWidth="1"/>
    <col min="8232" max="8232" width="44.6640625" style="34" customWidth="1"/>
    <col min="8233" max="8442" width="6.33203125" style="34"/>
    <col min="8443" max="8444" width="2.33203125" style="34" customWidth="1"/>
    <col min="8445" max="8445" width="0" style="34" hidden="1" customWidth="1"/>
    <col min="8446" max="8448" width="12.6640625" style="34" customWidth="1"/>
    <col min="8449" max="8449" width="12" style="34" customWidth="1"/>
    <col min="8450" max="8450" width="12.33203125" style="34" customWidth="1"/>
    <col min="8451" max="8451" width="13.5" style="34" customWidth="1"/>
    <col min="8452" max="8452" width="0" style="34" hidden="1" customWidth="1"/>
    <col min="8453" max="8455" width="13" style="34" customWidth="1"/>
    <col min="8456" max="8456" width="14.6640625" style="34" customWidth="1"/>
    <col min="8457" max="8457" width="13.33203125" style="34" customWidth="1"/>
    <col min="8458" max="8458" width="13.5" style="34" customWidth="1"/>
    <col min="8459" max="8459" width="2.33203125" style="34" customWidth="1"/>
    <col min="8460" max="8460" width="13.6640625" style="34" customWidth="1"/>
    <col min="8461" max="8461" width="10.6640625" style="34" customWidth="1"/>
    <col min="8462" max="8462" width="12" style="34" customWidth="1"/>
    <col min="8463" max="8463" width="11.5" style="34" customWidth="1"/>
    <col min="8464" max="8464" width="16" style="34" customWidth="1"/>
    <col min="8465" max="8466" width="10.6640625" style="34" customWidth="1"/>
    <col min="8467" max="8467" width="15.5" style="34" customWidth="1"/>
    <col min="8468" max="8468" width="11.5" style="34" customWidth="1"/>
    <col min="8469" max="8469" width="12" style="34" customWidth="1"/>
    <col min="8470" max="8470" width="11.5" style="34" customWidth="1"/>
    <col min="8471" max="8471" width="12" style="34" customWidth="1"/>
    <col min="8472" max="8472" width="11.5" style="34" customWidth="1"/>
    <col min="8473" max="8473" width="12.6640625" style="34" customWidth="1"/>
    <col min="8474" max="8474" width="10.6640625" style="34" customWidth="1"/>
    <col min="8475" max="8475" width="19" style="34" customWidth="1"/>
    <col min="8476" max="8476" width="13.33203125" style="34" customWidth="1"/>
    <col min="8477" max="8477" width="18" style="34" customWidth="1"/>
    <col min="8478" max="8478" width="42.5" style="34" customWidth="1"/>
    <col min="8479" max="8479" width="31" style="34" customWidth="1"/>
    <col min="8480" max="8480" width="35" style="34" customWidth="1"/>
    <col min="8481" max="8481" width="31" style="34" customWidth="1"/>
    <col min="8482" max="8482" width="35" style="34" customWidth="1"/>
    <col min="8483" max="8483" width="31" style="34" customWidth="1"/>
    <col min="8484" max="8484" width="37.6640625" style="34" customWidth="1"/>
    <col min="8485" max="8485" width="11.5" style="34" customWidth="1"/>
    <col min="8486" max="8486" width="54" style="34" customWidth="1"/>
    <col min="8487" max="8487" width="43.5" style="34" customWidth="1"/>
    <col min="8488" max="8488" width="44.6640625" style="34" customWidth="1"/>
    <col min="8489" max="8698" width="6.33203125" style="34"/>
    <col min="8699" max="8700" width="2.33203125" style="34" customWidth="1"/>
    <col min="8701" max="8701" width="0" style="34" hidden="1" customWidth="1"/>
    <col min="8702" max="8704" width="12.6640625" style="34" customWidth="1"/>
    <col min="8705" max="8705" width="12" style="34" customWidth="1"/>
    <col min="8706" max="8706" width="12.33203125" style="34" customWidth="1"/>
    <col min="8707" max="8707" width="13.5" style="34" customWidth="1"/>
    <col min="8708" max="8708" width="0" style="34" hidden="1" customWidth="1"/>
    <col min="8709" max="8711" width="13" style="34" customWidth="1"/>
    <col min="8712" max="8712" width="14.6640625" style="34" customWidth="1"/>
    <col min="8713" max="8713" width="13.33203125" style="34" customWidth="1"/>
    <col min="8714" max="8714" width="13.5" style="34" customWidth="1"/>
    <col min="8715" max="8715" width="2.33203125" style="34" customWidth="1"/>
    <col min="8716" max="8716" width="13.6640625" style="34" customWidth="1"/>
    <col min="8717" max="8717" width="10.6640625" style="34" customWidth="1"/>
    <col min="8718" max="8718" width="12" style="34" customWidth="1"/>
    <col min="8719" max="8719" width="11.5" style="34" customWidth="1"/>
    <col min="8720" max="8720" width="16" style="34" customWidth="1"/>
    <col min="8721" max="8722" width="10.6640625" style="34" customWidth="1"/>
    <col min="8723" max="8723" width="15.5" style="34" customWidth="1"/>
    <col min="8724" max="8724" width="11.5" style="34" customWidth="1"/>
    <col min="8725" max="8725" width="12" style="34" customWidth="1"/>
    <col min="8726" max="8726" width="11.5" style="34" customWidth="1"/>
    <col min="8727" max="8727" width="12" style="34" customWidth="1"/>
    <col min="8728" max="8728" width="11.5" style="34" customWidth="1"/>
    <col min="8729" max="8729" width="12.6640625" style="34" customWidth="1"/>
    <col min="8730" max="8730" width="10.6640625" style="34" customWidth="1"/>
    <col min="8731" max="8731" width="19" style="34" customWidth="1"/>
    <col min="8732" max="8732" width="13.33203125" style="34" customWidth="1"/>
    <col min="8733" max="8733" width="18" style="34" customWidth="1"/>
    <col min="8734" max="8734" width="42.5" style="34" customWidth="1"/>
    <col min="8735" max="8735" width="31" style="34" customWidth="1"/>
    <col min="8736" max="8736" width="35" style="34" customWidth="1"/>
    <col min="8737" max="8737" width="31" style="34" customWidth="1"/>
    <col min="8738" max="8738" width="35" style="34" customWidth="1"/>
    <col min="8739" max="8739" width="31" style="34" customWidth="1"/>
    <col min="8740" max="8740" width="37.6640625" style="34" customWidth="1"/>
    <col min="8741" max="8741" width="11.5" style="34" customWidth="1"/>
    <col min="8742" max="8742" width="54" style="34" customWidth="1"/>
    <col min="8743" max="8743" width="43.5" style="34" customWidth="1"/>
    <col min="8744" max="8744" width="44.6640625" style="34" customWidth="1"/>
    <col min="8745" max="8954" width="6.33203125" style="34"/>
    <col min="8955" max="8956" width="2.33203125" style="34" customWidth="1"/>
    <col min="8957" max="8957" width="0" style="34" hidden="1" customWidth="1"/>
    <col min="8958" max="8960" width="12.6640625" style="34" customWidth="1"/>
    <col min="8961" max="8961" width="12" style="34" customWidth="1"/>
    <col min="8962" max="8962" width="12.33203125" style="34" customWidth="1"/>
    <col min="8963" max="8963" width="13.5" style="34" customWidth="1"/>
    <col min="8964" max="8964" width="0" style="34" hidden="1" customWidth="1"/>
    <col min="8965" max="8967" width="13" style="34" customWidth="1"/>
    <col min="8968" max="8968" width="14.6640625" style="34" customWidth="1"/>
    <col min="8969" max="8969" width="13.33203125" style="34" customWidth="1"/>
    <col min="8970" max="8970" width="13.5" style="34" customWidth="1"/>
    <col min="8971" max="8971" width="2.33203125" style="34" customWidth="1"/>
    <col min="8972" max="8972" width="13.6640625" style="34" customWidth="1"/>
    <col min="8973" max="8973" width="10.6640625" style="34" customWidth="1"/>
    <col min="8974" max="8974" width="12" style="34" customWidth="1"/>
    <col min="8975" max="8975" width="11.5" style="34" customWidth="1"/>
    <col min="8976" max="8976" width="16" style="34" customWidth="1"/>
    <col min="8977" max="8978" width="10.6640625" style="34" customWidth="1"/>
    <col min="8979" max="8979" width="15.5" style="34" customWidth="1"/>
    <col min="8980" max="8980" width="11.5" style="34" customWidth="1"/>
    <col min="8981" max="8981" width="12" style="34" customWidth="1"/>
    <col min="8982" max="8982" width="11.5" style="34" customWidth="1"/>
    <col min="8983" max="8983" width="12" style="34" customWidth="1"/>
    <col min="8984" max="8984" width="11.5" style="34" customWidth="1"/>
    <col min="8985" max="8985" width="12.6640625" style="34" customWidth="1"/>
    <col min="8986" max="8986" width="10.6640625" style="34" customWidth="1"/>
    <col min="8987" max="8987" width="19" style="34" customWidth="1"/>
    <col min="8988" max="8988" width="13.33203125" style="34" customWidth="1"/>
    <col min="8989" max="8989" width="18" style="34" customWidth="1"/>
    <col min="8990" max="8990" width="42.5" style="34" customWidth="1"/>
    <col min="8991" max="8991" width="31" style="34" customWidth="1"/>
    <col min="8992" max="8992" width="35" style="34" customWidth="1"/>
    <col min="8993" max="8993" width="31" style="34" customWidth="1"/>
    <col min="8994" max="8994" width="35" style="34" customWidth="1"/>
    <col min="8995" max="8995" width="31" style="34" customWidth="1"/>
    <col min="8996" max="8996" width="37.6640625" style="34" customWidth="1"/>
    <col min="8997" max="8997" width="11.5" style="34" customWidth="1"/>
    <col min="8998" max="8998" width="54" style="34" customWidth="1"/>
    <col min="8999" max="8999" width="43.5" style="34" customWidth="1"/>
    <col min="9000" max="9000" width="44.6640625" style="34" customWidth="1"/>
    <col min="9001" max="9210" width="6.33203125" style="34"/>
    <col min="9211" max="9212" width="2.33203125" style="34" customWidth="1"/>
    <col min="9213" max="9213" width="0" style="34" hidden="1" customWidth="1"/>
    <col min="9214" max="9216" width="12.6640625" style="34" customWidth="1"/>
    <col min="9217" max="9217" width="12" style="34" customWidth="1"/>
    <col min="9218" max="9218" width="12.33203125" style="34" customWidth="1"/>
    <col min="9219" max="9219" width="13.5" style="34" customWidth="1"/>
    <col min="9220" max="9220" width="0" style="34" hidden="1" customWidth="1"/>
    <col min="9221" max="9223" width="13" style="34" customWidth="1"/>
    <col min="9224" max="9224" width="14.6640625" style="34" customWidth="1"/>
    <col min="9225" max="9225" width="13.33203125" style="34" customWidth="1"/>
    <col min="9226" max="9226" width="13.5" style="34" customWidth="1"/>
    <col min="9227" max="9227" width="2.33203125" style="34" customWidth="1"/>
    <col min="9228" max="9228" width="13.6640625" style="34" customWidth="1"/>
    <col min="9229" max="9229" width="10.6640625" style="34" customWidth="1"/>
    <col min="9230" max="9230" width="12" style="34" customWidth="1"/>
    <col min="9231" max="9231" width="11.5" style="34" customWidth="1"/>
    <col min="9232" max="9232" width="16" style="34" customWidth="1"/>
    <col min="9233" max="9234" width="10.6640625" style="34" customWidth="1"/>
    <col min="9235" max="9235" width="15.5" style="34" customWidth="1"/>
    <col min="9236" max="9236" width="11.5" style="34" customWidth="1"/>
    <col min="9237" max="9237" width="12" style="34" customWidth="1"/>
    <col min="9238" max="9238" width="11.5" style="34" customWidth="1"/>
    <col min="9239" max="9239" width="12" style="34" customWidth="1"/>
    <col min="9240" max="9240" width="11.5" style="34" customWidth="1"/>
    <col min="9241" max="9241" width="12.6640625" style="34" customWidth="1"/>
    <col min="9242" max="9242" width="10.6640625" style="34" customWidth="1"/>
    <col min="9243" max="9243" width="19" style="34" customWidth="1"/>
    <col min="9244" max="9244" width="13.33203125" style="34" customWidth="1"/>
    <col min="9245" max="9245" width="18" style="34" customWidth="1"/>
    <col min="9246" max="9246" width="42.5" style="34" customWidth="1"/>
    <col min="9247" max="9247" width="31" style="34" customWidth="1"/>
    <col min="9248" max="9248" width="35" style="34" customWidth="1"/>
    <col min="9249" max="9249" width="31" style="34" customWidth="1"/>
    <col min="9250" max="9250" width="35" style="34" customWidth="1"/>
    <col min="9251" max="9251" width="31" style="34" customWidth="1"/>
    <col min="9252" max="9252" width="37.6640625" style="34" customWidth="1"/>
    <col min="9253" max="9253" width="11.5" style="34" customWidth="1"/>
    <col min="9254" max="9254" width="54" style="34" customWidth="1"/>
    <col min="9255" max="9255" width="43.5" style="34" customWidth="1"/>
    <col min="9256" max="9256" width="44.6640625" style="34" customWidth="1"/>
    <col min="9257" max="9466" width="6.33203125" style="34"/>
    <col min="9467" max="9468" width="2.33203125" style="34" customWidth="1"/>
    <col min="9469" max="9469" width="0" style="34" hidden="1" customWidth="1"/>
    <col min="9470" max="9472" width="12.6640625" style="34" customWidth="1"/>
    <col min="9473" max="9473" width="12" style="34" customWidth="1"/>
    <col min="9474" max="9474" width="12.33203125" style="34" customWidth="1"/>
    <col min="9475" max="9475" width="13.5" style="34" customWidth="1"/>
    <col min="9476" max="9476" width="0" style="34" hidden="1" customWidth="1"/>
    <col min="9477" max="9479" width="13" style="34" customWidth="1"/>
    <col min="9480" max="9480" width="14.6640625" style="34" customWidth="1"/>
    <col min="9481" max="9481" width="13.33203125" style="34" customWidth="1"/>
    <col min="9482" max="9482" width="13.5" style="34" customWidth="1"/>
    <col min="9483" max="9483" width="2.33203125" style="34" customWidth="1"/>
    <col min="9484" max="9484" width="13.6640625" style="34" customWidth="1"/>
    <col min="9485" max="9485" width="10.6640625" style="34" customWidth="1"/>
    <col min="9486" max="9486" width="12" style="34" customWidth="1"/>
    <col min="9487" max="9487" width="11.5" style="34" customWidth="1"/>
    <col min="9488" max="9488" width="16" style="34" customWidth="1"/>
    <col min="9489" max="9490" width="10.6640625" style="34" customWidth="1"/>
    <col min="9491" max="9491" width="15.5" style="34" customWidth="1"/>
    <col min="9492" max="9492" width="11.5" style="34" customWidth="1"/>
    <col min="9493" max="9493" width="12" style="34" customWidth="1"/>
    <col min="9494" max="9494" width="11.5" style="34" customWidth="1"/>
    <col min="9495" max="9495" width="12" style="34" customWidth="1"/>
    <col min="9496" max="9496" width="11.5" style="34" customWidth="1"/>
    <col min="9497" max="9497" width="12.6640625" style="34" customWidth="1"/>
    <col min="9498" max="9498" width="10.6640625" style="34" customWidth="1"/>
    <col min="9499" max="9499" width="19" style="34" customWidth="1"/>
    <col min="9500" max="9500" width="13.33203125" style="34" customWidth="1"/>
    <col min="9501" max="9501" width="18" style="34" customWidth="1"/>
    <col min="9502" max="9502" width="42.5" style="34" customWidth="1"/>
    <col min="9503" max="9503" width="31" style="34" customWidth="1"/>
    <col min="9504" max="9504" width="35" style="34" customWidth="1"/>
    <col min="9505" max="9505" width="31" style="34" customWidth="1"/>
    <col min="9506" max="9506" width="35" style="34" customWidth="1"/>
    <col min="9507" max="9507" width="31" style="34" customWidth="1"/>
    <col min="9508" max="9508" width="37.6640625" style="34" customWidth="1"/>
    <col min="9509" max="9509" width="11.5" style="34" customWidth="1"/>
    <col min="9510" max="9510" width="54" style="34" customWidth="1"/>
    <col min="9511" max="9511" width="43.5" style="34" customWidth="1"/>
    <col min="9512" max="9512" width="44.6640625" style="34" customWidth="1"/>
    <col min="9513" max="9722" width="6.33203125" style="34"/>
    <col min="9723" max="9724" width="2.33203125" style="34" customWidth="1"/>
    <col min="9725" max="9725" width="0" style="34" hidden="1" customWidth="1"/>
    <col min="9726" max="9728" width="12.6640625" style="34" customWidth="1"/>
    <col min="9729" max="9729" width="12" style="34" customWidth="1"/>
    <col min="9730" max="9730" width="12.33203125" style="34" customWidth="1"/>
    <col min="9731" max="9731" width="13.5" style="34" customWidth="1"/>
    <col min="9732" max="9732" width="0" style="34" hidden="1" customWidth="1"/>
    <col min="9733" max="9735" width="13" style="34" customWidth="1"/>
    <col min="9736" max="9736" width="14.6640625" style="34" customWidth="1"/>
    <col min="9737" max="9737" width="13.33203125" style="34" customWidth="1"/>
    <col min="9738" max="9738" width="13.5" style="34" customWidth="1"/>
    <col min="9739" max="9739" width="2.33203125" style="34" customWidth="1"/>
    <col min="9740" max="9740" width="13.6640625" style="34" customWidth="1"/>
    <col min="9741" max="9741" width="10.6640625" style="34" customWidth="1"/>
    <col min="9742" max="9742" width="12" style="34" customWidth="1"/>
    <col min="9743" max="9743" width="11.5" style="34" customWidth="1"/>
    <col min="9744" max="9744" width="16" style="34" customWidth="1"/>
    <col min="9745" max="9746" width="10.6640625" style="34" customWidth="1"/>
    <col min="9747" max="9747" width="15.5" style="34" customWidth="1"/>
    <col min="9748" max="9748" width="11.5" style="34" customWidth="1"/>
    <col min="9749" max="9749" width="12" style="34" customWidth="1"/>
    <col min="9750" max="9750" width="11.5" style="34" customWidth="1"/>
    <col min="9751" max="9751" width="12" style="34" customWidth="1"/>
    <col min="9752" max="9752" width="11.5" style="34" customWidth="1"/>
    <col min="9753" max="9753" width="12.6640625" style="34" customWidth="1"/>
    <col min="9754" max="9754" width="10.6640625" style="34" customWidth="1"/>
    <col min="9755" max="9755" width="19" style="34" customWidth="1"/>
    <col min="9756" max="9756" width="13.33203125" style="34" customWidth="1"/>
    <col min="9757" max="9757" width="18" style="34" customWidth="1"/>
    <col min="9758" max="9758" width="42.5" style="34" customWidth="1"/>
    <col min="9759" max="9759" width="31" style="34" customWidth="1"/>
    <col min="9760" max="9760" width="35" style="34" customWidth="1"/>
    <col min="9761" max="9761" width="31" style="34" customWidth="1"/>
    <col min="9762" max="9762" width="35" style="34" customWidth="1"/>
    <col min="9763" max="9763" width="31" style="34" customWidth="1"/>
    <col min="9764" max="9764" width="37.6640625" style="34" customWidth="1"/>
    <col min="9765" max="9765" width="11.5" style="34" customWidth="1"/>
    <col min="9766" max="9766" width="54" style="34" customWidth="1"/>
    <col min="9767" max="9767" width="43.5" style="34" customWidth="1"/>
    <col min="9768" max="9768" width="44.6640625" style="34" customWidth="1"/>
    <col min="9769" max="9978" width="6.33203125" style="34"/>
    <col min="9979" max="9980" width="2.33203125" style="34" customWidth="1"/>
    <col min="9981" max="9981" width="0" style="34" hidden="1" customWidth="1"/>
    <col min="9982" max="9984" width="12.6640625" style="34" customWidth="1"/>
    <col min="9985" max="9985" width="12" style="34" customWidth="1"/>
    <col min="9986" max="9986" width="12.33203125" style="34" customWidth="1"/>
    <col min="9987" max="9987" width="13.5" style="34" customWidth="1"/>
    <col min="9988" max="9988" width="0" style="34" hidden="1" customWidth="1"/>
    <col min="9989" max="9991" width="13" style="34" customWidth="1"/>
    <col min="9992" max="9992" width="14.6640625" style="34" customWidth="1"/>
    <col min="9993" max="9993" width="13.33203125" style="34" customWidth="1"/>
    <col min="9994" max="9994" width="13.5" style="34" customWidth="1"/>
    <col min="9995" max="9995" width="2.33203125" style="34" customWidth="1"/>
    <col min="9996" max="9996" width="13.6640625" style="34" customWidth="1"/>
    <col min="9997" max="9997" width="10.6640625" style="34" customWidth="1"/>
    <col min="9998" max="9998" width="12" style="34" customWidth="1"/>
    <col min="9999" max="9999" width="11.5" style="34" customWidth="1"/>
    <col min="10000" max="10000" width="16" style="34" customWidth="1"/>
    <col min="10001" max="10002" width="10.6640625" style="34" customWidth="1"/>
    <col min="10003" max="10003" width="15.5" style="34" customWidth="1"/>
    <col min="10004" max="10004" width="11.5" style="34" customWidth="1"/>
    <col min="10005" max="10005" width="12" style="34" customWidth="1"/>
    <col min="10006" max="10006" width="11.5" style="34" customWidth="1"/>
    <col min="10007" max="10007" width="12" style="34" customWidth="1"/>
    <col min="10008" max="10008" width="11.5" style="34" customWidth="1"/>
    <col min="10009" max="10009" width="12.6640625" style="34" customWidth="1"/>
    <col min="10010" max="10010" width="10.6640625" style="34" customWidth="1"/>
    <col min="10011" max="10011" width="19" style="34" customWidth="1"/>
    <col min="10012" max="10012" width="13.33203125" style="34" customWidth="1"/>
    <col min="10013" max="10013" width="18" style="34" customWidth="1"/>
    <col min="10014" max="10014" width="42.5" style="34" customWidth="1"/>
    <col min="10015" max="10015" width="31" style="34" customWidth="1"/>
    <col min="10016" max="10016" width="35" style="34" customWidth="1"/>
    <col min="10017" max="10017" width="31" style="34" customWidth="1"/>
    <col min="10018" max="10018" width="35" style="34" customWidth="1"/>
    <col min="10019" max="10019" width="31" style="34" customWidth="1"/>
    <col min="10020" max="10020" width="37.6640625" style="34" customWidth="1"/>
    <col min="10021" max="10021" width="11.5" style="34" customWidth="1"/>
    <col min="10022" max="10022" width="54" style="34" customWidth="1"/>
    <col min="10023" max="10023" width="43.5" style="34" customWidth="1"/>
    <col min="10024" max="10024" width="44.6640625" style="34" customWidth="1"/>
    <col min="10025" max="10234" width="6.33203125" style="34"/>
    <col min="10235" max="10236" width="2.33203125" style="34" customWidth="1"/>
    <col min="10237" max="10237" width="0" style="34" hidden="1" customWidth="1"/>
    <col min="10238" max="10240" width="12.6640625" style="34" customWidth="1"/>
    <col min="10241" max="10241" width="12" style="34" customWidth="1"/>
    <col min="10242" max="10242" width="12.33203125" style="34" customWidth="1"/>
    <col min="10243" max="10243" width="13.5" style="34" customWidth="1"/>
    <col min="10244" max="10244" width="0" style="34" hidden="1" customWidth="1"/>
    <col min="10245" max="10247" width="13" style="34" customWidth="1"/>
    <col min="10248" max="10248" width="14.6640625" style="34" customWidth="1"/>
    <col min="10249" max="10249" width="13.33203125" style="34" customWidth="1"/>
    <col min="10250" max="10250" width="13.5" style="34" customWidth="1"/>
    <col min="10251" max="10251" width="2.33203125" style="34" customWidth="1"/>
    <col min="10252" max="10252" width="13.6640625" style="34" customWidth="1"/>
    <col min="10253" max="10253" width="10.6640625" style="34" customWidth="1"/>
    <col min="10254" max="10254" width="12" style="34" customWidth="1"/>
    <col min="10255" max="10255" width="11.5" style="34" customWidth="1"/>
    <col min="10256" max="10256" width="16" style="34" customWidth="1"/>
    <col min="10257" max="10258" width="10.6640625" style="34" customWidth="1"/>
    <col min="10259" max="10259" width="15.5" style="34" customWidth="1"/>
    <col min="10260" max="10260" width="11.5" style="34" customWidth="1"/>
    <col min="10261" max="10261" width="12" style="34" customWidth="1"/>
    <col min="10262" max="10262" width="11.5" style="34" customWidth="1"/>
    <col min="10263" max="10263" width="12" style="34" customWidth="1"/>
    <col min="10264" max="10264" width="11.5" style="34" customWidth="1"/>
    <col min="10265" max="10265" width="12.6640625" style="34" customWidth="1"/>
    <col min="10266" max="10266" width="10.6640625" style="34" customWidth="1"/>
    <col min="10267" max="10267" width="19" style="34" customWidth="1"/>
    <col min="10268" max="10268" width="13.33203125" style="34" customWidth="1"/>
    <col min="10269" max="10269" width="18" style="34" customWidth="1"/>
    <col min="10270" max="10270" width="42.5" style="34" customWidth="1"/>
    <col min="10271" max="10271" width="31" style="34" customWidth="1"/>
    <col min="10272" max="10272" width="35" style="34" customWidth="1"/>
    <col min="10273" max="10273" width="31" style="34" customWidth="1"/>
    <col min="10274" max="10274" width="35" style="34" customWidth="1"/>
    <col min="10275" max="10275" width="31" style="34" customWidth="1"/>
    <col min="10276" max="10276" width="37.6640625" style="34" customWidth="1"/>
    <col min="10277" max="10277" width="11.5" style="34" customWidth="1"/>
    <col min="10278" max="10278" width="54" style="34" customWidth="1"/>
    <col min="10279" max="10279" width="43.5" style="34" customWidth="1"/>
    <col min="10280" max="10280" width="44.6640625" style="34" customWidth="1"/>
    <col min="10281" max="10490" width="6.33203125" style="34"/>
    <col min="10491" max="10492" width="2.33203125" style="34" customWidth="1"/>
    <col min="10493" max="10493" width="0" style="34" hidden="1" customWidth="1"/>
    <col min="10494" max="10496" width="12.6640625" style="34" customWidth="1"/>
    <col min="10497" max="10497" width="12" style="34" customWidth="1"/>
    <col min="10498" max="10498" width="12.33203125" style="34" customWidth="1"/>
    <col min="10499" max="10499" width="13.5" style="34" customWidth="1"/>
    <col min="10500" max="10500" width="0" style="34" hidden="1" customWidth="1"/>
    <col min="10501" max="10503" width="13" style="34" customWidth="1"/>
    <col min="10504" max="10504" width="14.6640625" style="34" customWidth="1"/>
    <col min="10505" max="10505" width="13.33203125" style="34" customWidth="1"/>
    <col min="10506" max="10506" width="13.5" style="34" customWidth="1"/>
    <col min="10507" max="10507" width="2.33203125" style="34" customWidth="1"/>
    <col min="10508" max="10508" width="13.6640625" style="34" customWidth="1"/>
    <col min="10509" max="10509" width="10.6640625" style="34" customWidth="1"/>
    <col min="10510" max="10510" width="12" style="34" customWidth="1"/>
    <col min="10511" max="10511" width="11.5" style="34" customWidth="1"/>
    <col min="10512" max="10512" width="16" style="34" customWidth="1"/>
    <col min="10513" max="10514" width="10.6640625" style="34" customWidth="1"/>
    <col min="10515" max="10515" width="15.5" style="34" customWidth="1"/>
    <col min="10516" max="10516" width="11.5" style="34" customWidth="1"/>
    <col min="10517" max="10517" width="12" style="34" customWidth="1"/>
    <col min="10518" max="10518" width="11.5" style="34" customWidth="1"/>
    <col min="10519" max="10519" width="12" style="34" customWidth="1"/>
    <col min="10520" max="10520" width="11.5" style="34" customWidth="1"/>
    <col min="10521" max="10521" width="12.6640625" style="34" customWidth="1"/>
    <col min="10522" max="10522" width="10.6640625" style="34" customWidth="1"/>
    <col min="10523" max="10523" width="19" style="34" customWidth="1"/>
    <col min="10524" max="10524" width="13.33203125" style="34" customWidth="1"/>
    <col min="10525" max="10525" width="18" style="34" customWidth="1"/>
    <col min="10526" max="10526" width="42.5" style="34" customWidth="1"/>
    <col min="10527" max="10527" width="31" style="34" customWidth="1"/>
    <col min="10528" max="10528" width="35" style="34" customWidth="1"/>
    <col min="10529" max="10529" width="31" style="34" customWidth="1"/>
    <col min="10530" max="10530" width="35" style="34" customWidth="1"/>
    <col min="10531" max="10531" width="31" style="34" customWidth="1"/>
    <col min="10532" max="10532" width="37.6640625" style="34" customWidth="1"/>
    <col min="10533" max="10533" width="11.5" style="34" customWidth="1"/>
    <col min="10534" max="10534" width="54" style="34" customWidth="1"/>
    <col min="10535" max="10535" width="43.5" style="34" customWidth="1"/>
    <col min="10536" max="10536" width="44.6640625" style="34" customWidth="1"/>
    <col min="10537" max="10746" width="6.33203125" style="34"/>
    <col min="10747" max="10748" width="2.33203125" style="34" customWidth="1"/>
    <col min="10749" max="10749" width="0" style="34" hidden="1" customWidth="1"/>
    <col min="10750" max="10752" width="12.6640625" style="34" customWidth="1"/>
    <col min="10753" max="10753" width="12" style="34" customWidth="1"/>
    <col min="10754" max="10754" width="12.33203125" style="34" customWidth="1"/>
    <col min="10755" max="10755" width="13.5" style="34" customWidth="1"/>
    <col min="10756" max="10756" width="0" style="34" hidden="1" customWidth="1"/>
    <col min="10757" max="10759" width="13" style="34" customWidth="1"/>
    <col min="10760" max="10760" width="14.6640625" style="34" customWidth="1"/>
    <col min="10761" max="10761" width="13.33203125" style="34" customWidth="1"/>
    <col min="10762" max="10762" width="13.5" style="34" customWidth="1"/>
    <col min="10763" max="10763" width="2.33203125" style="34" customWidth="1"/>
    <col min="10764" max="10764" width="13.6640625" style="34" customWidth="1"/>
    <col min="10765" max="10765" width="10.6640625" style="34" customWidth="1"/>
    <col min="10766" max="10766" width="12" style="34" customWidth="1"/>
    <col min="10767" max="10767" width="11.5" style="34" customWidth="1"/>
    <col min="10768" max="10768" width="16" style="34" customWidth="1"/>
    <col min="10769" max="10770" width="10.6640625" style="34" customWidth="1"/>
    <col min="10771" max="10771" width="15.5" style="34" customWidth="1"/>
    <col min="10772" max="10772" width="11.5" style="34" customWidth="1"/>
    <col min="10773" max="10773" width="12" style="34" customWidth="1"/>
    <col min="10774" max="10774" width="11.5" style="34" customWidth="1"/>
    <col min="10775" max="10775" width="12" style="34" customWidth="1"/>
    <col min="10776" max="10776" width="11.5" style="34" customWidth="1"/>
    <col min="10777" max="10777" width="12.6640625" style="34" customWidth="1"/>
    <col min="10778" max="10778" width="10.6640625" style="34" customWidth="1"/>
    <col min="10779" max="10779" width="19" style="34" customWidth="1"/>
    <col min="10780" max="10780" width="13.33203125" style="34" customWidth="1"/>
    <col min="10781" max="10781" width="18" style="34" customWidth="1"/>
    <col min="10782" max="10782" width="42.5" style="34" customWidth="1"/>
    <col min="10783" max="10783" width="31" style="34" customWidth="1"/>
    <col min="10784" max="10784" width="35" style="34" customWidth="1"/>
    <col min="10785" max="10785" width="31" style="34" customWidth="1"/>
    <col min="10786" max="10786" width="35" style="34" customWidth="1"/>
    <col min="10787" max="10787" width="31" style="34" customWidth="1"/>
    <col min="10788" max="10788" width="37.6640625" style="34" customWidth="1"/>
    <col min="10789" max="10789" width="11.5" style="34" customWidth="1"/>
    <col min="10790" max="10790" width="54" style="34" customWidth="1"/>
    <col min="10791" max="10791" width="43.5" style="34" customWidth="1"/>
    <col min="10792" max="10792" width="44.6640625" style="34" customWidth="1"/>
    <col min="10793" max="11002" width="6.33203125" style="34"/>
    <col min="11003" max="11004" width="2.33203125" style="34" customWidth="1"/>
    <col min="11005" max="11005" width="0" style="34" hidden="1" customWidth="1"/>
    <col min="11006" max="11008" width="12.6640625" style="34" customWidth="1"/>
    <col min="11009" max="11009" width="12" style="34" customWidth="1"/>
    <col min="11010" max="11010" width="12.33203125" style="34" customWidth="1"/>
    <col min="11011" max="11011" width="13.5" style="34" customWidth="1"/>
    <col min="11012" max="11012" width="0" style="34" hidden="1" customWidth="1"/>
    <col min="11013" max="11015" width="13" style="34" customWidth="1"/>
    <col min="11016" max="11016" width="14.6640625" style="34" customWidth="1"/>
    <col min="11017" max="11017" width="13.33203125" style="34" customWidth="1"/>
    <col min="11018" max="11018" width="13.5" style="34" customWidth="1"/>
    <col min="11019" max="11019" width="2.33203125" style="34" customWidth="1"/>
    <col min="11020" max="11020" width="13.6640625" style="34" customWidth="1"/>
    <col min="11021" max="11021" width="10.6640625" style="34" customWidth="1"/>
    <col min="11022" max="11022" width="12" style="34" customWidth="1"/>
    <col min="11023" max="11023" width="11.5" style="34" customWidth="1"/>
    <col min="11024" max="11024" width="16" style="34" customWidth="1"/>
    <col min="11025" max="11026" width="10.6640625" style="34" customWidth="1"/>
    <col min="11027" max="11027" width="15.5" style="34" customWidth="1"/>
    <col min="11028" max="11028" width="11.5" style="34" customWidth="1"/>
    <col min="11029" max="11029" width="12" style="34" customWidth="1"/>
    <col min="11030" max="11030" width="11.5" style="34" customWidth="1"/>
    <col min="11031" max="11031" width="12" style="34" customWidth="1"/>
    <col min="11032" max="11032" width="11.5" style="34" customWidth="1"/>
    <col min="11033" max="11033" width="12.6640625" style="34" customWidth="1"/>
    <col min="11034" max="11034" width="10.6640625" style="34" customWidth="1"/>
    <col min="11035" max="11035" width="19" style="34" customWidth="1"/>
    <col min="11036" max="11036" width="13.33203125" style="34" customWidth="1"/>
    <col min="11037" max="11037" width="18" style="34" customWidth="1"/>
    <col min="11038" max="11038" width="42.5" style="34" customWidth="1"/>
    <col min="11039" max="11039" width="31" style="34" customWidth="1"/>
    <col min="11040" max="11040" width="35" style="34" customWidth="1"/>
    <col min="11041" max="11041" width="31" style="34" customWidth="1"/>
    <col min="11042" max="11042" width="35" style="34" customWidth="1"/>
    <col min="11043" max="11043" width="31" style="34" customWidth="1"/>
    <col min="11044" max="11044" width="37.6640625" style="34" customWidth="1"/>
    <col min="11045" max="11045" width="11.5" style="34" customWidth="1"/>
    <col min="11046" max="11046" width="54" style="34" customWidth="1"/>
    <col min="11047" max="11047" width="43.5" style="34" customWidth="1"/>
    <col min="11048" max="11048" width="44.6640625" style="34" customWidth="1"/>
    <col min="11049" max="11258" width="6.33203125" style="34"/>
    <col min="11259" max="11260" width="2.33203125" style="34" customWidth="1"/>
    <col min="11261" max="11261" width="0" style="34" hidden="1" customWidth="1"/>
    <col min="11262" max="11264" width="12.6640625" style="34" customWidth="1"/>
    <col min="11265" max="11265" width="12" style="34" customWidth="1"/>
    <col min="11266" max="11266" width="12.33203125" style="34" customWidth="1"/>
    <col min="11267" max="11267" width="13.5" style="34" customWidth="1"/>
    <col min="11268" max="11268" width="0" style="34" hidden="1" customWidth="1"/>
    <col min="11269" max="11271" width="13" style="34" customWidth="1"/>
    <col min="11272" max="11272" width="14.6640625" style="34" customWidth="1"/>
    <col min="11273" max="11273" width="13.33203125" style="34" customWidth="1"/>
    <col min="11274" max="11274" width="13.5" style="34" customWidth="1"/>
    <col min="11275" max="11275" width="2.33203125" style="34" customWidth="1"/>
    <col min="11276" max="11276" width="13.6640625" style="34" customWidth="1"/>
    <col min="11277" max="11277" width="10.6640625" style="34" customWidth="1"/>
    <col min="11278" max="11278" width="12" style="34" customWidth="1"/>
    <col min="11279" max="11279" width="11.5" style="34" customWidth="1"/>
    <col min="11280" max="11280" width="16" style="34" customWidth="1"/>
    <col min="11281" max="11282" width="10.6640625" style="34" customWidth="1"/>
    <col min="11283" max="11283" width="15.5" style="34" customWidth="1"/>
    <col min="11284" max="11284" width="11.5" style="34" customWidth="1"/>
    <col min="11285" max="11285" width="12" style="34" customWidth="1"/>
    <col min="11286" max="11286" width="11.5" style="34" customWidth="1"/>
    <col min="11287" max="11287" width="12" style="34" customWidth="1"/>
    <col min="11288" max="11288" width="11.5" style="34" customWidth="1"/>
    <col min="11289" max="11289" width="12.6640625" style="34" customWidth="1"/>
    <col min="11290" max="11290" width="10.6640625" style="34" customWidth="1"/>
    <col min="11291" max="11291" width="19" style="34" customWidth="1"/>
    <col min="11292" max="11292" width="13.33203125" style="34" customWidth="1"/>
    <col min="11293" max="11293" width="18" style="34" customWidth="1"/>
    <col min="11294" max="11294" width="42.5" style="34" customWidth="1"/>
    <col min="11295" max="11295" width="31" style="34" customWidth="1"/>
    <col min="11296" max="11296" width="35" style="34" customWidth="1"/>
    <col min="11297" max="11297" width="31" style="34" customWidth="1"/>
    <col min="11298" max="11298" width="35" style="34" customWidth="1"/>
    <col min="11299" max="11299" width="31" style="34" customWidth="1"/>
    <col min="11300" max="11300" width="37.6640625" style="34" customWidth="1"/>
    <col min="11301" max="11301" width="11.5" style="34" customWidth="1"/>
    <col min="11302" max="11302" width="54" style="34" customWidth="1"/>
    <col min="11303" max="11303" width="43.5" style="34" customWidth="1"/>
    <col min="11304" max="11304" width="44.6640625" style="34" customWidth="1"/>
    <col min="11305" max="11514" width="6.33203125" style="34"/>
    <col min="11515" max="11516" width="2.33203125" style="34" customWidth="1"/>
    <col min="11517" max="11517" width="0" style="34" hidden="1" customWidth="1"/>
    <col min="11518" max="11520" width="12.6640625" style="34" customWidth="1"/>
    <col min="11521" max="11521" width="12" style="34" customWidth="1"/>
    <col min="11522" max="11522" width="12.33203125" style="34" customWidth="1"/>
    <col min="11523" max="11523" width="13.5" style="34" customWidth="1"/>
    <col min="11524" max="11524" width="0" style="34" hidden="1" customWidth="1"/>
    <col min="11525" max="11527" width="13" style="34" customWidth="1"/>
    <col min="11528" max="11528" width="14.6640625" style="34" customWidth="1"/>
    <col min="11529" max="11529" width="13.33203125" style="34" customWidth="1"/>
    <col min="11530" max="11530" width="13.5" style="34" customWidth="1"/>
    <col min="11531" max="11531" width="2.33203125" style="34" customWidth="1"/>
    <col min="11532" max="11532" width="13.6640625" style="34" customWidth="1"/>
    <col min="11533" max="11533" width="10.6640625" style="34" customWidth="1"/>
    <col min="11534" max="11534" width="12" style="34" customWidth="1"/>
    <col min="11535" max="11535" width="11.5" style="34" customWidth="1"/>
    <col min="11536" max="11536" width="16" style="34" customWidth="1"/>
    <col min="11537" max="11538" width="10.6640625" style="34" customWidth="1"/>
    <col min="11539" max="11539" width="15.5" style="34" customWidth="1"/>
    <col min="11540" max="11540" width="11.5" style="34" customWidth="1"/>
    <col min="11541" max="11541" width="12" style="34" customWidth="1"/>
    <col min="11542" max="11542" width="11.5" style="34" customWidth="1"/>
    <col min="11543" max="11543" width="12" style="34" customWidth="1"/>
    <col min="11544" max="11544" width="11.5" style="34" customWidth="1"/>
    <col min="11545" max="11545" width="12.6640625" style="34" customWidth="1"/>
    <col min="11546" max="11546" width="10.6640625" style="34" customWidth="1"/>
    <col min="11547" max="11547" width="19" style="34" customWidth="1"/>
    <col min="11548" max="11548" width="13.33203125" style="34" customWidth="1"/>
    <col min="11549" max="11549" width="18" style="34" customWidth="1"/>
    <col min="11550" max="11550" width="42.5" style="34" customWidth="1"/>
    <col min="11551" max="11551" width="31" style="34" customWidth="1"/>
    <col min="11552" max="11552" width="35" style="34" customWidth="1"/>
    <col min="11553" max="11553" width="31" style="34" customWidth="1"/>
    <col min="11554" max="11554" width="35" style="34" customWidth="1"/>
    <col min="11555" max="11555" width="31" style="34" customWidth="1"/>
    <col min="11556" max="11556" width="37.6640625" style="34" customWidth="1"/>
    <col min="11557" max="11557" width="11.5" style="34" customWidth="1"/>
    <col min="11558" max="11558" width="54" style="34" customWidth="1"/>
    <col min="11559" max="11559" width="43.5" style="34" customWidth="1"/>
    <col min="11560" max="11560" width="44.6640625" style="34" customWidth="1"/>
    <col min="11561" max="11770" width="6.33203125" style="34"/>
    <col min="11771" max="11772" width="2.33203125" style="34" customWidth="1"/>
    <col min="11773" max="11773" width="0" style="34" hidden="1" customWidth="1"/>
    <col min="11774" max="11776" width="12.6640625" style="34" customWidth="1"/>
    <col min="11777" max="11777" width="12" style="34" customWidth="1"/>
    <col min="11778" max="11778" width="12.33203125" style="34" customWidth="1"/>
    <col min="11779" max="11779" width="13.5" style="34" customWidth="1"/>
    <col min="11780" max="11780" width="0" style="34" hidden="1" customWidth="1"/>
    <col min="11781" max="11783" width="13" style="34" customWidth="1"/>
    <col min="11784" max="11784" width="14.6640625" style="34" customWidth="1"/>
    <col min="11785" max="11785" width="13.33203125" style="34" customWidth="1"/>
    <col min="11786" max="11786" width="13.5" style="34" customWidth="1"/>
    <col min="11787" max="11787" width="2.33203125" style="34" customWidth="1"/>
    <col min="11788" max="11788" width="13.6640625" style="34" customWidth="1"/>
    <col min="11789" max="11789" width="10.6640625" style="34" customWidth="1"/>
    <col min="11790" max="11790" width="12" style="34" customWidth="1"/>
    <col min="11791" max="11791" width="11.5" style="34" customWidth="1"/>
    <col min="11792" max="11792" width="16" style="34" customWidth="1"/>
    <col min="11793" max="11794" width="10.6640625" style="34" customWidth="1"/>
    <col min="11795" max="11795" width="15.5" style="34" customWidth="1"/>
    <col min="11796" max="11796" width="11.5" style="34" customWidth="1"/>
    <col min="11797" max="11797" width="12" style="34" customWidth="1"/>
    <col min="11798" max="11798" width="11.5" style="34" customWidth="1"/>
    <col min="11799" max="11799" width="12" style="34" customWidth="1"/>
    <col min="11800" max="11800" width="11.5" style="34" customWidth="1"/>
    <col min="11801" max="11801" width="12.6640625" style="34" customWidth="1"/>
    <col min="11802" max="11802" width="10.6640625" style="34" customWidth="1"/>
    <col min="11803" max="11803" width="19" style="34" customWidth="1"/>
    <col min="11804" max="11804" width="13.33203125" style="34" customWidth="1"/>
    <col min="11805" max="11805" width="18" style="34" customWidth="1"/>
    <col min="11806" max="11806" width="42.5" style="34" customWidth="1"/>
    <col min="11807" max="11807" width="31" style="34" customWidth="1"/>
    <col min="11808" max="11808" width="35" style="34" customWidth="1"/>
    <col min="11809" max="11809" width="31" style="34" customWidth="1"/>
    <col min="11810" max="11810" width="35" style="34" customWidth="1"/>
    <col min="11811" max="11811" width="31" style="34" customWidth="1"/>
    <col min="11812" max="11812" width="37.6640625" style="34" customWidth="1"/>
    <col min="11813" max="11813" width="11.5" style="34" customWidth="1"/>
    <col min="11814" max="11814" width="54" style="34" customWidth="1"/>
    <col min="11815" max="11815" width="43.5" style="34" customWidth="1"/>
    <col min="11816" max="11816" width="44.6640625" style="34" customWidth="1"/>
    <col min="11817" max="12026" width="6.33203125" style="34"/>
    <col min="12027" max="12028" width="2.33203125" style="34" customWidth="1"/>
    <col min="12029" max="12029" width="0" style="34" hidden="1" customWidth="1"/>
    <col min="12030" max="12032" width="12.6640625" style="34" customWidth="1"/>
    <col min="12033" max="12033" width="12" style="34" customWidth="1"/>
    <col min="12034" max="12034" width="12.33203125" style="34" customWidth="1"/>
    <col min="12035" max="12035" width="13.5" style="34" customWidth="1"/>
    <col min="12036" max="12036" width="0" style="34" hidden="1" customWidth="1"/>
    <col min="12037" max="12039" width="13" style="34" customWidth="1"/>
    <col min="12040" max="12040" width="14.6640625" style="34" customWidth="1"/>
    <col min="12041" max="12041" width="13.33203125" style="34" customWidth="1"/>
    <col min="12042" max="12042" width="13.5" style="34" customWidth="1"/>
    <col min="12043" max="12043" width="2.33203125" style="34" customWidth="1"/>
    <col min="12044" max="12044" width="13.6640625" style="34" customWidth="1"/>
    <col min="12045" max="12045" width="10.6640625" style="34" customWidth="1"/>
    <col min="12046" max="12046" width="12" style="34" customWidth="1"/>
    <col min="12047" max="12047" width="11.5" style="34" customWidth="1"/>
    <col min="12048" max="12048" width="16" style="34" customWidth="1"/>
    <col min="12049" max="12050" width="10.6640625" style="34" customWidth="1"/>
    <col min="12051" max="12051" width="15.5" style="34" customWidth="1"/>
    <col min="12052" max="12052" width="11.5" style="34" customWidth="1"/>
    <col min="12053" max="12053" width="12" style="34" customWidth="1"/>
    <col min="12054" max="12054" width="11.5" style="34" customWidth="1"/>
    <col min="12055" max="12055" width="12" style="34" customWidth="1"/>
    <col min="12056" max="12056" width="11.5" style="34" customWidth="1"/>
    <col min="12057" max="12057" width="12.6640625" style="34" customWidth="1"/>
    <col min="12058" max="12058" width="10.6640625" style="34" customWidth="1"/>
    <col min="12059" max="12059" width="19" style="34" customWidth="1"/>
    <col min="12060" max="12060" width="13.33203125" style="34" customWidth="1"/>
    <col min="12061" max="12061" width="18" style="34" customWidth="1"/>
    <col min="12062" max="12062" width="42.5" style="34" customWidth="1"/>
    <col min="12063" max="12063" width="31" style="34" customWidth="1"/>
    <col min="12064" max="12064" width="35" style="34" customWidth="1"/>
    <col min="12065" max="12065" width="31" style="34" customWidth="1"/>
    <col min="12066" max="12066" width="35" style="34" customWidth="1"/>
    <col min="12067" max="12067" width="31" style="34" customWidth="1"/>
    <col min="12068" max="12068" width="37.6640625" style="34" customWidth="1"/>
    <col min="12069" max="12069" width="11.5" style="34" customWidth="1"/>
    <col min="12070" max="12070" width="54" style="34" customWidth="1"/>
    <col min="12071" max="12071" width="43.5" style="34" customWidth="1"/>
    <col min="12072" max="12072" width="44.6640625" style="34" customWidth="1"/>
    <col min="12073" max="12282" width="6.33203125" style="34"/>
    <col min="12283" max="12284" width="2.33203125" style="34" customWidth="1"/>
    <col min="12285" max="12285" width="0" style="34" hidden="1" customWidth="1"/>
    <col min="12286" max="12288" width="12.6640625" style="34" customWidth="1"/>
    <col min="12289" max="12289" width="12" style="34" customWidth="1"/>
    <col min="12290" max="12290" width="12.33203125" style="34" customWidth="1"/>
    <col min="12291" max="12291" width="13.5" style="34" customWidth="1"/>
    <col min="12292" max="12292" width="0" style="34" hidden="1" customWidth="1"/>
    <col min="12293" max="12295" width="13" style="34" customWidth="1"/>
    <col min="12296" max="12296" width="14.6640625" style="34" customWidth="1"/>
    <col min="12297" max="12297" width="13.33203125" style="34" customWidth="1"/>
    <col min="12298" max="12298" width="13.5" style="34" customWidth="1"/>
    <col min="12299" max="12299" width="2.33203125" style="34" customWidth="1"/>
    <col min="12300" max="12300" width="13.6640625" style="34" customWidth="1"/>
    <col min="12301" max="12301" width="10.6640625" style="34" customWidth="1"/>
    <col min="12302" max="12302" width="12" style="34" customWidth="1"/>
    <col min="12303" max="12303" width="11.5" style="34" customWidth="1"/>
    <col min="12304" max="12304" width="16" style="34" customWidth="1"/>
    <col min="12305" max="12306" width="10.6640625" style="34" customWidth="1"/>
    <col min="12307" max="12307" width="15.5" style="34" customWidth="1"/>
    <col min="12308" max="12308" width="11.5" style="34" customWidth="1"/>
    <col min="12309" max="12309" width="12" style="34" customWidth="1"/>
    <col min="12310" max="12310" width="11.5" style="34" customWidth="1"/>
    <col min="12311" max="12311" width="12" style="34" customWidth="1"/>
    <col min="12312" max="12312" width="11.5" style="34" customWidth="1"/>
    <col min="12313" max="12313" width="12.6640625" style="34" customWidth="1"/>
    <col min="12314" max="12314" width="10.6640625" style="34" customWidth="1"/>
    <col min="12315" max="12315" width="19" style="34" customWidth="1"/>
    <col min="12316" max="12316" width="13.33203125" style="34" customWidth="1"/>
    <col min="12317" max="12317" width="18" style="34" customWidth="1"/>
    <col min="12318" max="12318" width="42.5" style="34" customWidth="1"/>
    <col min="12319" max="12319" width="31" style="34" customWidth="1"/>
    <col min="12320" max="12320" width="35" style="34" customWidth="1"/>
    <col min="12321" max="12321" width="31" style="34" customWidth="1"/>
    <col min="12322" max="12322" width="35" style="34" customWidth="1"/>
    <col min="12323" max="12323" width="31" style="34" customWidth="1"/>
    <col min="12324" max="12324" width="37.6640625" style="34" customWidth="1"/>
    <col min="12325" max="12325" width="11.5" style="34" customWidth="1"/>
    <col min="12326" max="12326" width="54" style="34" customWidth="1"/>
    <col min="12327" max="12327" width="43.5" style="34" customWidth="1"/>
    <col min="12328" max="12328" width="44.6640625" style="34" customWidth="1"/>
    <col min="12329" max="12538" width="6.33203125" style="34"/>
    <col min="12539" max="12540" width="2.33203125" style="34" customWidth="1"/>
    <col min="12541" max="12541" width="0" style="34" hidden="1" customWidth="1"/>
    <col min="12542" max="12544" width="12.6640625" style="34" customWidth="1"/>
    <col min="12545" max="12545" width="12" style="34" customWidth="1"/>
    <col min="12546" max="12546" width="12.33203125" style="34" customWidth="1"/>
    <col min="12547" max="12547" width="13.5" style="34" customWidth="1"/>
    <col min="12548" max="12548" width="0" style="34" hidden="1" customWidth="1"/>
    <col min="12549" max="12551" width="13" style="34" customWidth="1"/>
    <col min="12552" max="12552" width="14.6640625" style="34" customWidth="1"/>
    <col min="12553" max="12553" width="13.33203125" style="34" customWidth="1"/>
    <col min="12554" max="12554" width="13.5" style="34" customWidth="1"/>
    <col min="12555" max="12555" width="2.33203125" style="34" customWidth="1"/>
    <col min="12556" max="12556" width="13.6640625" style="34" customWidth="1"/>
    <col min="12557" max="12557" width="10.6640625" style="34" customWidth="1"/>
    <col min="12558" max="12558" width="12" style="34" customWidth="1"/>
    <col min="12559" max="12559" width="11.5" style="34" customWidth="1"/>
    <col min="12560" max="12560" width="16" style="34" customWidth="1"/>
    <col min="12561" max="12562" width="10.6640625" style="34" customWidth="1"/>
    <col min="12563" max="12563" width="15.5" style="34" customWidth="1"/>
    <col min="12564" max="12564" width="11.5" style="34" customWidth="1"/>
    <col min="12565" max="12565" width="12" style="34" customWidth="1"/>
    <col min="12566" max="12566" width="11.5" style="34" customWidth="1"/>
    <col min="12567" max="12567" width="12" style="34" customWidth="1"/>
    <col min="12568" max="12568" width="11.5" style="34" customWidth="1"/>
    <col min="12569" max="12569" width="12.6640625" style="34" customWidth="1"/>
    <col min="12570" max="12570" width="10.6640625" style="34" customWidth="1"/>
    <col min="12571" max="12571" width="19" style="34" customWidth="1"/>
    <col min="12572" max="12572" width="13.33203125" style="34" customWidth="1"/>
    <col min="12573" max="12573" width="18" style="34" customWidth="1"/>
    <col min="12574" max="12574" width="42.5" style="34" customWidth="1"/>
    <col min="12575" max="12575" width="31" style="34" customWidth="1"/>
    <col min="12576" max="12576" width="35" style="34" customWidth="1"/>
    <col min="12577" max="12577" width="31" style="34" customWidth="1"/>
    <col min="12578" max="12578" width="35" style="34" customWidth="1"/>
    <col min="12579" max="12579" width="31" style="34" customWidth="1"/>
    <col min="12580" max="12580" width="37.6640625" style="34" customWidth="1"/>
    <col min="12581" max="12581" width="11.5" style="34" customWidth="1"/>
    <col min="12582" max="12582" width="54" style="34" customWidth="1"/>
    <col min="12583" max="12583" width="43.5" style="34" customWidth="1"/>
    <col min="12584" max="12584" width="44.6640625" style="34" customWidth="1"/>
    <col min="12585" max="12794" width="6.33203125" style="34"/>
    <col min="12795" max="12796" width="2.33203125" style="34" customWidth="1"/>
    <col min="12797" max="12797" width="0" style="34" hidden="1" customWidth="1"/>
    <col min="12798" max="12800" width="12.6640625" style="34" customWidth="1"/>
    <col min="12801" max="12801" width="12" style="34" customWidth="1"/>
    <col min="12802" max="12802" width="12.33203125" style="34" customWidth="1"/>
    <col min="12803" max="12803" width="13.5" style="34" customWidth="1"/>
    <col min="12804" max="12804" width="0" style="34" hidden="1" customWidth="1"/>
    <col min="12805" max="12807" width="13" style="34" customWidth="1"/>
    <col min="12808" max="12808" width="14.6640625" style="34" customWidth="1"/>
    <col min="12809" max="12809" width="13.33203125" style="34" customWidth="1"/>
    <col min="12810" max="12810" width="13.5" style="34" customWidth="1"/>
    <col min="12811" max="12811" width="2.33203125" style="34" customWidth="1"/>
    <col min="12812" max="12812" width="13.6640625" style="34" customWidth="1"/>
    <col min="12813" max="12813" width="10.6640625" style="34" customWidth="1"/>
    <col min="12814" max="12814" width="12" style="34" customWidth="1"/>
    <col min="12815" max="12815" width="11.5" style="34" customWidth="1"/>
    <col min="12816" max="12816" width="16" style="34" customWidth="1"/>
    <col min="12817" max="12818" width="10.6640625" style="34" customWidth="1"/>
    <col min="12819" max="12819" width="15.5" style="34" customWidth="1"/>
    <col min="12820" max="12820" width="11.5" style="34" customWidth="1"/>
    <col min="12821" max="12821" width="12" style="34" customWidth="1"/>
    <col min="12822" max="12822" width="11.5" style="34" customWidth="1"/>
    <col min="12823" max="12823" width="12" style="34" customWidth="1"/>
    <col min="12824" max="12824" width="11.5" style="34" customWidth="1"/>
    <col min="12825" max="12825" width="12.6640625" style="34" customWidth="1"/>
    <col min="12826" max="12826" width="10.6640625" style="34" customWidth="1"/>
    <col min="12827" max="12827" width="19" style="34" customWidth="1"/>
    <col min="12828" max="12828" width="13.33203125" style="34" customWidth="1"/>
    <col min="12829" max="12829" width="18" style="34" customWidth="1"/>
    <col min="12830" max="12830" width="42.5" style="34" customWidth="1"/>
    <col min="12831" max="12831" width="31" style="34" customWidth="1"/>
    <col min="12832" max="12832" width="35" style="34" customWidth="1"/>
    <col min="12833" max="12833" width="31" style="34" customWidth="1"/>
    <col min="12834" max="12834" width="35" style="34" customWidth="1"/>
    <col min="12835" max="12835" width="31" style="34" customWidth="1"/>
    <col min="12836" max="12836" width="37.6640625" style="34" customWidth="1"/>
    <col min="12837" max="12837" width="11.5" style="34" customWidth="1"/>
    <col min="12838" max="12838" width="54" style="34" customWidth="1"/>
    <col min="12839" max="12839" width="43.5" style="34" customWidth="1"/>
    <col min="12840" max="12840" width="44.6640625" style="34" customWidth="1"/>
    <col min="12841" max="13050" width="6.33203125" style="34"/>
    <col min="13051" max="13052" width="2.33203125" style="34" customWidth="1"/>
    <col min="13053" max="13053" width="0" style="34" hidden="1" customWidth="1"/>
    <col min="13054" max="13056" width="12.6640625" style="34" customWidth="1"/>
    <col min="13057" max="13057" width="12" style="34" customWidth="1"/>
    <col min="13058" max="13058" width="12.33203125" style="34" customWidth="1"/>
    <col min="13059" max="13059" width="13.5" style="34" customWidth="1"/>
    <col min="13060" max="13060" width="0" style="34" hidden="1" customWidth="1"/>
    <col min="13061" max="13063" width="13" style="34" customWidth="1"/>
    <col min="13064" max="13064" width="14.6640625" style="34" customWidth="1"/>
    <col min="13065" max="13065" width="13.33203125" style="34" customWidth="1"/>
    <col min="13066" max="13066" width="13.5" style="34" customWidth="1"/>
    <col min="13067" max="13067" width="2.33203125" style="34" customWidth="1"/>
    <col min="13068" max="13068" width="13.6640625" style="34" customWidth="1"/>
    <col min="13069" max="13069" width="10.6640625" style="34" customWidth="1"/>
    <col min="13070" max="13070" width="12" style="34" customWidth="1"/>
    <col min="13071" max="13071" width="11.5" style="34" customWidth="1"/>
    <col min="13072" max="13072" width="16" style="34" customWidth="1"/>
    <col min="13073" max="13074" width="10.6640625" style="34" customWidth="1"/>
    <col min="13075" max="13075" width="15.5" style="34" customWidth="1"/>
    <col min="13076" max="13076" width="11.5" style="34" customWidth="1"/>
    <col min="13077" max="13077" width="12" style="34" customWidth="1"/>
    <col min="13078" max="13078" width="11.5" style="34" customWidth="1"/>
    <col min="13079" max="13079" width="12" style="34" customWidth="1"/>
    <col min="13080" max="13080" width="11.5" style="34" customWidth="1"/>
    <col min="13081" max="13081" width="12.6640625" style="34" customWidth="1"/>
    <col min="13082" max="13082" width="10.6640625" style="34" customWidth="1"/>
    <col min="13083" max="13083" width="19" style="34" customWidth="1"/>
    <col min="13084" max="13084" width="13.33203125" style="34" customWidth="1"/>
    <col min="13085" max="13085" width="18" style="34" customWidth="1"/>
    <col min="13086" max="13086" width="42.5" style="34" customWidth="1"/>
    <col min="13087" max="13087" width="31" style="34" customWidth="1"/>
    <col min="13088" max="13088" width="35" style="34" customWidth="1"/>
    <col min="13089" max="13089" width="31" style="34" customWidth="1"/>
    <col min="13090" max="13090" width="35" style="34" customWidth="1"/>
    <col min="13091" max="13091" width="31" style="34" customWidth="1"/>
    <col min="13092" max="13092" width="37.6640625" style="34" customWidth="1"/>
    <col min="13093" max="13093" width="11.5" style="34" customWidth="1"/>
    <col min="13094" max="13094" width="54" style="34" customWidth="1"/>
    <col min="13095" max="13095" width="43.5" style="34" customWidth="1"/>
    <col min="13096" max="13096" width="44.6640625" style="34" customWidth="1"/>
    <col min="13097" max="13306" width="6.33203125" style="34"/>
    <col min="13307" max="13308" width="2.33203125" style="34" customWidth="1"/>
    <col min="13309" max="13309" width="0" style="34" hidden="1" customWidth="1"/>
    <col min="13310" max="13312" width="12.6640625" style="34" customWidth="1"/>
    <col min="13313" max="13313" width="12" style="34" customWidth="1"/>
    <col min="13314" max="13314" width="12.33203125" style="34" customWidth="1"/>
    <col min="13315" max="13315" width="13.5" style="34" customWidth="1"/>
    <col min="13316" max="13316" width="0" style="34" hidden="1" customWidth="1"/>
    <col min="13317" max="13319" width="13" style="34" customWidth="1"/>
    <col min="13320" max="13320" width="14.6640625" style="34" customWidth="1"/>
    <col min="13321" max="13321" width="13.33203125" style="34" customWidth="1"/>
    <col min="13322" max="13322" width="13.5" style="34" customWidth="1"/>
    <col min="13323" max="13323" width="2.33203125" style="34" customWidth="1"/>
    <col min="13324" max="13324" width="13.6640625" style="34" customWidth="1"/>
    <col min="13325" max="13325" width="10.6640625" style="34" customWidth="1"/>
    <col min="13326" max="13326" width="12" style="34" customWidth="1"/>
    <col min="13327" max="13327" width="11.5" style="34" customWidth="1"/>
    <col min="13328" max="13328" width="16" style="34" customWidth="1"/>
    <col min="13329" max="13330" width="10.6640625" style="34" customWidth="1"/>
    <col min="13331" max="13331" width="15.5" style="34" customWidth="1"/>
    <col min="13332" max="13332" width="11.5" style="34" customWidth="1"/>
    <col min="13333" max="13333" width="12" style="34" customWidth="1"/>
    <col min="13334" max="13334" width="11.5" style="34" customWidth="1"/>
    <col min="13335" max="13335" width="12" style="34" customWidth="1"/>
    <col min="13336" max="13336" width="11.5" style="34" customWidth="1"/>
    <col min="13337" max="13337" width="12.6640625" style="34" customWidth="1"/>
    <col min="13338" max="13338" width="10.6640625" style="34" customWidth="1"/>
    <col min="13339" max="13339" width="19" style="34" customWidth="1"/>
    <col min="13340" max="13340" width="13.33203125" style="34" customWidth="1"/>
    <col min="13341" max="13341" width="18" style="34" customWidth="1"/>
    <col min="13342" max="13342" width="42.5" style="34" customWidth="1"/>
    <col min="13343" max="13343" width="31" style="34" customWidth="1"/>
    <col min="13344" max="13344" width="35" style="34" customWidth="1"/>
    <col min="13345" max="13345" width="31" style="34" customWidth="1"/>
    <col min="13346" max="13346" width="35" style="34" customWidth="1"/>
    <col min="13347" max="13347" width="31" style="34" customWidth="1"/>
    <col min="13348" max="13348" width="37.6640625" style="34" customWidth="1"/>
    <col min="13349" max="13349" width="11.5" style="34" customWidth="1"/>
    <col min="13350" max="13350" width="54" style="34" customWidth="1"/>
    <col min="13351" max="13351" width="43.5" style="34" customWidth="1"/>
    <col min="13352" max="13352" width="44.6640625" style="34" customWidth="1"/>
    <col min="13353" max="13562" width="6.33203125" style="34"/>
    <col min="13563" max="13564" width="2.33203125" style="34" customWidth="1"/>
    <col min="13565" max="13565" width="0" style="34" hidden="1" customWidth="1"/>
    <col min="13566" max="13568" width="12.6640625" style="34" customWidth="1"/>
    <col min="13569" max="13569" width="12" style="34" customWidth="1"/>
    <col min="13570" max="13570" width="12.33203125" style="34" customWidth="1"/>
    <col min="13571" max="13571" width="13.5" style="34" customWidth="1"/>
    <col min="13572" max="13572" width="0" style="34" hidden="1" customWidth="1"/>
    <col min="13573" max="13575" width="13" style="34" customWidth="1"/>
    <col min="13576" max="13576" width="14.6640625" style="34" customWidth="1"/>
    <col min="13577" max="13577" width="13.33203125" style="34" customWidth="1"/>
    <col min="13578" max="13578" width="13.5" style="34" customWidth="1"/>
    <col min="13579" max="13579" width="2.33203125" style="34" customWidth="1"/>
    <col min="13580" max="13580" width="13.6640625" style="34" customWidth="1"/>
    <col min="13581" max="13581" width="10.6640625" style="34" customWidth="1"/>
    <col min="13582" max="13582" width="12" style="34" customWidth="1"/>
    <col min="13583" max="13583" width="11.5" style="34" customWidth="1"/>
    <col min="13584" max="13584" width="16" style="34" customWidth="1"/>
    <col min="13585" max="13586" width="10.6640625" style="34" customWidth="1"/>
    <col min="13587" max="13587" width="15.5" style="34" customWidth="1"/>
    <col min="13588" max="13588" width="11.5" style="34" customWidth="1"/>
    <col min="13589" max="13589" width="12" style="34" customWidth="1"/>
    <col min="13590" max="13590" width="11.5" style="34" customWidth="1"/>
    <col min="13591" max="13591" width="12" style="34" customWidth="1"/>
    <col min="13592" max="13592" width="11.5" style="34" customWidth="1"/>
    <col min="13593" max="13593" width="12.6640625" style="34" customWidth="1"/>
    <col min="13594" max="13594" width="10.6640625" style="34" customWidth="1"/>
    <col min="13595" max="13595" width="19" style="34" customWidth="1"/>
    <col min="13596" max="13596" width="13.33203125" style="34" customWidth="1"/>
    <col min="13597" max="13597" width="18" style="34" customWidth="1"/>
    <col min="13598" max="13598" width="42.5" style="34" customWidth="1"/>
    <col min="13599" max="13599" width="31" style="34" customWidth="1"/>
    <col min="13600" max="13600" width="35" style="34" customWidth="1"/>
    <col min="13601" max="13601" width="31" style="34" customWidth="1"/>
    <col min="13602" max="13602" width="35" style="34" customWidth="1"/>
    <col min="13603" max="13603" width="31" style="34" customWidth="1"/>
    <col min="13604" max="13604" width="37.6640625" style="34" customWidth="1"/>
    <col min="13605" max="13605" width="11.5" style="34" customWidth="1"/>
    <col min="13606" max="13606" width="54" style="34" customWidth="1"/>
    <col min="13607" max="13607" width="43.5" style="34" customWidth="1"/>
    <col min="13608" max="13608" width="44.6640625" style="34" customWidth="1"/>
    <col min="13609" max="13818" width="6.33203125" style="34"/>
    <col min="13819" max="13820" width="2.33203125" style="34" customWidth="1"/>
    <col min="13821" max="13821" width="0" style="34" hidden="1" customWidth="1"/>
    <col min="13822" max="13824" width="12.6640625" style="34" customWidth="1"/>
    <col min="13825" max="13825" width="12" style="34" customWidth="1"/>
    <col min="13826" max="13826" width="12.33203125" style="34" customWidth="1"/>
    <col min="13827" max="13827" width="13.5" style="34" customWidth="1"/>
    <col min="13828" max="13828" width="0" style="34" hidden="1" customWidth="1"/>
    <col min="13829" max="13831" width="13" style="34" customWidth="1"/>
    <col min="13832" max="13832" width="14.6640625" style="34" customWidth="1"/>
    <col min="13833" max="13833" width="13.33203125" style="34" customWidth="1"/>
    <col min="13834" max="13834" width="13.5" style="34" customWidth="1"/>
    <col min="13835" max="13835" width="2.33203125" style="34" customWidth="1"/>
    <col min="13836" max="13836" width="13.6640625" style="34" customWidth="1"/>
    <col min="13837" max="13837" width="10.6640625" style="34" customWidth="1"/>
    <col min="13838" max="13838" width="12" style="34" customWidth="1"/>
    <col min="13839" max="13839" width="11.5" style="34" customWidth="1"/>
    <col min="13840" max="13840" width="16" style="34" customWidth="1"/>
    <col min="13841" max="13842" width="10.6640625" style="34" customWidth="1"/>
    <col min="13843" max="13843" width="15.5" style="34" customWidth="1"/>
    <col min="13844" max="13844" width="11.5" style="34" customWidth="1"/>
    <col min="13845" max="13845" width="12" style="34" customWidth="1"/>
    <col min="13846" max="13846" width="11.5" style="34" customWidth="1"/>
    <col min="13847" max="13847" width="12" style="34" customWidth="1"/>
    <col min="13848" max="13848" width="11.5" style="34" customWidth="1"/>
    <col min="13849" max="13849" width="12.6640625" style="34" customWidth="1"/>
    <col min="13850" max="13850" width="10.6640625" style="34" customWidth="1"/>
    <col min="13851" max="13851" width="19" style="34" customWidth="1"/>
    <col min="13852" max="13852" width="13.33203125" style="34" customWidth="1"/>
    <col min="13853" max="13853" width="18" style="34" customWidth="1"/>
    <col min="13854" max="13854" width="42.5" style="34" customWidth="1"/>
    <col min="13855" max="13855" width="31" style="34" customWidth="1"/>
    <col min="13856" max="13856" width="35" style="34" customWidth="1"/>
    <col min="13857" max="13857" width="31" style="34" customWidth="1"/>
    <col min="13858" max="13858" width="35" style="34" customWidth="1"/>
    <col min="13859" max="13859" width="31" style="34" customWidth="1"/>
    <col min="13860" max="13860" width="37.6640625" style="34" customWidth="1"/>
    <col min="13861" max="13861" width="11.5" style="34" customWidth="1"/>
    <col min="13862" max="13862" width="54" style="34" customWidth="1"/>
    <col min="13863" max="13863" width="43.5" style="34" customWidth="1"/>
    <col min="13864" max="13864" width="44.6640625" style="34" customWidth="1"/>
    <col min="13865" max="14074" width="6.33203125" style="34"/>
    <col min="14075" max="14076" width="2.33203125" style="34" customWidth="1"/>
    <col min="14077" max="14077" width="0" style="34" hidden="1" customWidth="1"/>
    <col min="14078" max="14080" width="12.6640625" style="34" customWidth="1"/>
    <col min="14081" max="14081" width="12" style="34" customWidth="1"/>
    <col min="14082" max="14082" width="12.33203125" style="34" customWidth="1"/>
    <col min="14083" max="14083" width="13.5" style="34" customWidth="1"/>
    <col min="14084" max="14084" width="0" style="34" hidden="1" customWidth="1"/>
    <col min="14085" max="14087" width="13" style="34" customWidth="1"/>
    <col min="14088" max="14088" width="14.6640625" style="34" customWidth="1"/>
    <col min="14089" max="14089" width="13.33203125" style="34" customWidth="1"/>
    <col min="14090" max="14090" width="13.5" style="34" customWidth="1"/>
    <col min="14091" max="14091" width="2.33203125" style="34" customWidth="1"/>
    <col min="14092" max="14092" width="13.6640625" style="34" customWidth="1"/>
    <col min="14093" max="14093" width="10.6640625" style="34" customWidth="1"/>
    <col min="14094" max="14094" width="12" style="34" customWidth="1"/>
    <col min="14095" max="14095" width="11.5" style="34" customWidth="1"/>
    <col min="14096" max="14096" width="16" style="34" customWidth="1"/>
    <col min="14097" max="14098" width="10.6640625" style="34" customWidth="1"/>
    <col min="14099" max="14099" width="15.5" style="34" customWidth="1"/>
    <col min="14100" max="14100" width="11.5" style="34" customWidth="1"/>
    <col min="14101" max="14101" width="12" style="34" customWidth="1"/>
    <col min="14102" max="14102" width="11.5" style="34" customWidth="1"/>
    <col min="14103" max="14103" width="12" style="34" customWidth="1"/>
    <col min="14104" max="14104" width="11.5" style="34" customWidth="1"/>
    <col min="14105" max="14105" width="12.6640625" style="34" customWidth="1"/>
    <col min="14106" max="14106" width="10.6640625" style="34" customWidth="1"/>
    <col min="14107" max="14107" width="19" style="34" customWidth="1"/>
    <col min="14108" max="14108" width="13.33203125" style="34" customWidth="1"/>
    <col min="14109" max="14109" width="18" style="34" customWidth="1"/>
    <col min="14110" max="14110" width="42.5" style="34" customWidth="1"/>
    <col min="14111" max="14111" width="31" style="34" customWidth="1"/>
    <col min="14112" max="14112" width="35" style="34" customWidth="1"/>
    <col min="14113" max="14113" width="31" style="34" customWidth="1"/>
    <col min="14114" max="14114" width="35" style="34" customWidth="1"/>
    <col min="14115" max="14115" width="31" style="34" customWidth="1"/>
    <col min="14116" max="14116" width="37.6640625" style="34" customWidth="1"/>
    <col min="14117" max="14117" width="11.5" style="34" customWidth="1"/>
    <col min="14118" max="14118" width="54" style="34" customWidth="1"/>
    <col min="14119" max="14119" width="43.5" style="34" customWidth="1"/>
    <col min="14120" max="14120" width="44.6640625" style="34" customWidth="1"/>
    <col min="14121" max="14330" width="6.33203125" style="34"/>
    <col min="14331" max="14332" width="2.33203125" style="34" customWidth="1"/>
    <col min="14333" max="14333" width="0" style="34" hidden="1" customWidth="1"/>
    <col min="14334" max="14336" width="12.6640625" style="34" customWidth="1"/>
    <col min="14337" max="14337" width="12" style="34" customWidth="1"/>
    <col min="14338" max="14338" width="12.33203125" style="34" customWidth="1"/>
    <col min="14339" max="14339" width="13.5" style="34" customWidth="1"/>
    <col min="14340" max="14340" width="0" style="34" hidden="1" customWidth="1"/>
    <col min="14341" max="14343" width="13" style="34" customWidth="1"/>
    <col min="14344" max="14344" width="14.6640625" style="34" customWidth="1"/>
    <col min="14345" max="14345" width="13.33203125" style="34" customWidth="1"/>
    <col min="14346" max="14346" width="13.5" style="34" customWidth="1"/>
    <col min="14347" max="14347" width="2.33203125" style="34" customWidth="1"/>
    <col min="14348" max="14348" width="13.6640625" style="34" customWidth="1"/>
    <col min="14349" max="14349" width="10.6640625" style="34" customWidth="1"/>
    <col min="14350" max="14350" width="12" style="34" customWidth="1"/>
    <col min="14351" max="14351" width="11.5" style="34" customWidth="1"/>
    <col min="14352" max="14352" width="16" style="34" customWidth="1"/>
    <col min="14353" max="14354" width="10.6640625" style="34" customWidth="1"/>
    <col min="14355" max="14355" width="15.5" style="34" customWidth="1"/>
    <col min="14356" max="14356" width="11.5" style="34" customWidth="1"/>
    <col min="14357" max="14357" width="12" style="34" customWidth="1"/>
    <col min="14358" max="14358" width="11.5" style="34" customWidth="1"/>
    <col min="14359" max="14359" width="12" style="34" customWidth="1"/>
    <col min="14360" max="14360" width="11.5" style="34" customWidth="1"/>
    <col min="14361" max="14361" width="12.6640625" style="34" customWidth="1"/>
    <col min="14362" max="14362" width="10.6640625" style="34" customWidth="1"/>
    <col min="14363" max="14363" width="19" style="34" customWidth="1"/>
    <col min="14364" max="14364" width="13.33203125" style="34" customWidth="1"/>
    <col min="14365" max="14365" width="18" style="34" customWidth="1"/>
    <col min="14366" max="14366" width="42.5" style="34" customWidth="1"/>
    <col min="14367" max="14367" width="31" style="34" customWidth="1"/>
    <col min="14368" max="14368" width="35" style="34" customWidth="1"/>
    <col min="14369" max="14369" width="31" style="34" customWidth="1"/>
    <col min="14370" max="14370" width="35" style="34" customWidth="1"/>
    <col min="14371" max="14371" width="31" style="34" customWidth="1"/>
    <col min="14372" max="14372" width="37.6640625" style="34" customWidth="1"/>
    <col min="14373" max="14373" width="11.5" style="34" customWidth="1"/>
    <col min="14374" max="14374" width="54" style="34" customWidth="1"/>
    <col min="14375" max="14375" width="43.5" style="34" customWidth="1"/>
    <col min="14376" max="14376" width="44.6640625" style="34" customWidth="1"/>
    <col min="14377" max="14586" width="6.33203125" style="34"/>
    <col min="14587" max="14588" width="2.33203125" style="34" customWidth="1"/>
    <col min="14589" max="14589" width="0" style="34" hidden="1" customWidth="1"/>
    <col min="14590" max="14592" width="12.6640625" style="34" customWidth="1"/>
    <col min="14593" max="14593" width="12" style="34" customWidth="1"/>
    <col min="14594" max="14594" width="12.33203125" style="34" customWidth="1"/>
    <col min="14595" max="14595" width="13.5" style="34" customWidth="1"/>
    <col min="14596" max="14596" width="0" style="34" hidden="1" customWidth="1"/>
    <col min="14597" max="14599" width="13" style="34" customWidth="1"/>
    <col min="14600" max="14600" width="14.6640625" style="34" customWidth="1"/>
    <col min="14601" max="14601" width="13.33203125" style="34" customWidth="1"/>
    <col min="14602" max="14602" width="13.5" style="34" customWidth="1"/>
    <col min="14603" max="14603" width="2.33203125" style="34" customWidth="1"/>
    <col min="14604" max="14604" width="13.6640625" style="34" customWidth="1"/>
    <col min="14605" max="14605" width="10.6640625" style="34" customWidth="1"/>
    <col min="14606" max="14606" width="12" style="34" customWidth="1"/>
    <col min="14607" max="14607" width="11.5" style="34" customWidth="1"/>
    <col min="14608" max="14608" width="16" style="34" customWidth="1"/>
    <col min="14609" max="14610" width="10.6640625" style="34" customWidth="1"/>
    <col min="14611" max="14611" width="15.5" style="34" customWidth="1"/>
    <col min="14612" max="14612" width="11.5" style="34" customWidth="1"/>
    <col min="14613" max="14613" width="12" style="34" customWidth="1"/>
    <col min="14614" max="14614" width="11.5" style="34" customWidth="1"/>
    <col min="14615" max="14615" width="12" style="34" customWidth="1"/>
    <col min="14616" max="14616" width="11.5" style="34" customWidth="1"/>
    <col min="14617" max="14617" width="12.6640625" style="34" customWidth="1"/>
    <col min="14618" max="14618" width="10.6640625" style="34" customWidth="1"/>
    <col min="14619" max="14619" width="19" style="34" customWidth="1"/>
    <col min="14620" max="14620" width="13.33203125" style="34" customWidth="1"/>
    <col min="14621" max="14621" width="18" style="34" customWidth="1"/>
    <col min="14622" max="14622" width="42.5" style="34" customWidth="1"/>
    <col min="14623" max="14623" width="31" style="34" customWidth="1"/>
    <col min="14624" max="14624" width="35" style="34" customWidth="1"/>
    <col min="14625" max="14625" width="31" style="34" customWidth="1"/>
    <col min="14626" max="14626" width="35" style="34" customWidth="1"/>
    <col min="14627" max="14627" width="31" style="34" customWidth="1"/>
    <col min="14628" max="14628" width="37.6640625" style="34" customWidth="1"/>
    <col min="14629" max="14629" width="11.5" style="34" customWidth="1"/>
    <col min="14630" max="14630" width="54" style="34" customWidth="1"/>
    <col min="14631" max="14631" width="43.5" style="34" customWidth="1"/>
    <col min="14632" max="14632" width="44.6640625" style="34" customWidth="1"/>
    <col min="14633" max="14842" width="6.33203125" style="34"/>
    <col min="14843" max="14844" width="2.33203125" style="34" customWidth="1"/>
    <col min="14845" max="14845" width="0" style="34" hidden="1" customWidth="1"/>
    <col min="14846" max="14848" width="12.6640625" style="34" customWidth="1"/>
    <col min="14849" max="14849" width="12" style="34" customWidth="1"/>
    <col min="14850" max="14850" width="12.33203125" style="34" customWidth="1"/>
    <col min="14851" max="14851" width="13.5" style="34" customWidth="1"/>
    <col min="14852" max="14852" width="0" style="34" hidden="1" customWidth="1"/>
    <col min="14853" max="14855" width="13" style="34" customWidth="1"/>
    <col min="14856" max="14856" width="14.6640625" style="34" customWidth="1"/>
    <col min="14857" max="14857" width="13.33203125" style="34" customWidth="1"/>
    <col min="14858" max="14858" width="13.5" style="34" customWidth="1"/>
    <col min="14859" max="14859" width="2.33203125" style="34" customWidth="1"/>
    <col min="14860" max="14860" width="13.6640625" style="34" customWidth="1"/>
    <col min="14861" max="14861" width="10.6640625" style="34" customWidth="1"/>
    <col min="14862" max="14862" width="12" style="34" customWidth="1"/>
    <col min="14863" max="14863" width="11.5" style="34" customWidth="1"/>
    <col min="14864" max="14864" width="16" style="34" customWidth="1"/>
    <col min="14865" max="14866" width="10.6640625" style="34" customWidth="1"/>
    <col min="14867" max="14867" width="15.5" style="34" customWidth="1"/>
    <col min="14868" max="14868" width="11.5" style="34" customWidth="1"/>
    <col min="14869" max="14869" width="12" style="34" customWidth="1"/>
    <col min="14870" max="14870" width="11.5" style="34" customWidth="1"/>
    <col min="14871" max="14871" width="12" style="34" customWidth="1"/>
    <col min="14872" max="14872" width="11.5" style="34" customWidth="1"/>
    <col min="14873" max="14873" width="12.6640625" style="34" customWidth="1"/>
    <col min="14874" max="14874" width="10.6640625" style="34" customWidth="1"/>
    <col min="14875" max="14875" width="19" style="34" customWidth="1"/>
    <col min="14876" max="14876" width="13.33203125" style="34" customWidth="1"/>
    <col min="14877" max="14877" width="18" style="34" customWidth="1"/>
    <col min="14878" max="14878" width="42.5" style="34" customWidth="1"/>
    <col min="14879" max="14879" width="31" style="34" customWidth="1"/>
    <col min="14880" max="14880" width="35" style="34" customWidth="1"/>
    <col min="14881" max="14881" width="31" style="34" customWidth="1"/>
    <col min="14882" max="14882" width="35" style="34" customWidth="1"/>
    <col min="14883" max="14883" width="31" style="34" customWidth="1"/>
    <col min="14884" max="14884" width="37.6640625" style="34" customWidth="1"/>
    <col min="14885" max="14885" width="11.5" style="34" customWidth="1"/>
    <col min="14886" max="14886" width="54" style="34" customWidth="1"/>
    <col min="14887" max="14887" width="43.5" style="34" customWidth="1"/>
    <col min="14888" max="14888" width="44.6640625" style="34" customWidth="1"/>
    <col min="14889" max="15098" width="6.33203125" style="34"/>
    <col min="15099" max="15100" width="2.33203125" style="34" customWidth="1"/>
    <col min="15101" max="15101" width="0" style="34" hidden="1" customWidth="1"/>
    <col min="15102" max="15104" width="12.6640625" style="34" customWidth="1"/>
    <col min="15105" max="15105" width="12" style="34" customWidth="1"/>
    <col min="15106" max="15106" width="12.33203125" style="34" customWidth="1"/>
    <col min="15107" max="15107" width="13.5" style="34" customWidth="1"/>
    <col min="15108" max="15108" width="0" style="34" hidden="1" customWidth="1"/>
    <col min="15109" max="15111" width="13" style="34" customWidth="1"/>
    <col min="15112" max="15112" width="14.6640625" style="34" customWidth="1"/>
    <col min="15113" max="15113" width="13.33203125" style="34" customWidth="1"/>
    <col min="15114" max="15114" width="13.5" style="34" customWidth="1"/>
    <col min="15115" max="15115" width="2.33203125" style="34" customWidth="1"/>
    <col min="15116" max="15116" width="13.6640625" style="34" customWidth="1"/>
    <col min="15117" max="15117" width="10.6640625" style="34" customWidth="1"/>
    <col min="15118" max="15118" width="12" style="34" customWidth="1"/>
    <col min="15119" max="15119" width="11.5" style="34" customWidth="1"/>
    <col min="15120" max="15120" width="16" style="34" customWidth="1"/>
    <col min="15121" max="15122" width="10.6640625" style="34" customWidth="1"/>
    <col min="15123" max="15123" width="15.5" style="34" customWidth="1"/>
    <col min="15124" max="15124" width="11.5" style="34" customWidth="1"/>
    <col min="15125" max="15125" width="12" style="34" customWidth="1"/>
    <col min="15126" max="15126" width="11.5" style="34" customWidth="1"/>
    <col min="15127" max="15127" width="12" style="34" customWidth="1"/>
    <col min="15128" max="15128" width="11.5" style="34" customWidth="1"/>
    <col min="15129" max="15129" width="12.6640625" style="34" customWidth="1"/>
    <col min="15130" max="15130" width="10.6640625" style="34" customWidth="1"/>
    <col min="15131" max="15131" width="19" style="34" customWidth="1"/>
    <col min="15132" max="15132" width="13.33203125" style="34" customWidth="1"/>
    <col min="15133" max="15133" width="18" style="34" customWidth="1"/>
    <col min="15134" max="15134" width="42.5" style="34" customWidth="1"/>
    <col min="15135" max="15135" width="31" style="34" customWidth="1"/>
    <col min="15136" max="15136" width="35" style="34" customWidth="1"/>
    <col min="15137" max="15137" width="31" style="34" customWidth="1"/>
    <col min="15138" max="15138" width="35" style="34" customWidth="1"/>
    <col min="15139" max="15139" width="31" style="34" customWidth="1"/>
    <col min="15140" max="15140" width="37.6640625" style="34" customWidth="1"/>
    <col min="15141" max="15141" width="11.5" style="34" customWidth="1"/>
    <col min="15142" max="15142" width="54" style="34" customWidth="1"/>
    <col min="15143" max="15143" width="43.5" style="34" customWidth="1"/>
    <col min="15144" max="15144" width="44.6640625" style="34" customWidth="1"/>
    <col min="15145" max="15354" width="6.33203125" style="34"/>
    <col min="15355" max="15356" width="2.33203125" style="34" customWidth="1"/>
    <col min="15357" max="15357" width="0" style="34" hidden="1" customWidth="1"/>
    <col min="15358" max="15360" width="12.6640625" style="34" customWidth="1"/>
    <col min="15361" max="15361" width="12" style="34" customWidth="1"/>
    <col min="15362" max="15362" width="12.33203125" style="34" customWidth="1"/>
    <col min="15363" max="15363" width="13.5" style="34" customWidth="1"/>
    <col min="15364" max="15364" width="0" style="34" hidden="1" customWidth="1"/>
    <col min="15365" max="15367" width="13" style="34" customWidth="1"/>
    <col min="15368" max="15368" width="14.6640625" style="34" customWidth="1"/>
    <col min="15369" max="15369" width="13.33203125" style="34" customWidth="1"/>
    <col min="15370" max="15370" width="13.5" style="34" customWidth="1"/>
    <col min="15371" max="15371" width="2.33203125" style="34" customWidth="1"/>
    <col min="15372" max="15372" width="13.6640625" style="34" customWidth="1"/>
    <col min="15373" max="15373" width="10.6640625" style="34" customWidth="1"/>
    <col min="15374" max="15374" width="12" style="34" customWidth="1"/>
    <col min="15375" max="15375" width="11.5" style="34" customWidth="1"/>
    <col min="15376" max="15376" width="16" style="34" customWidth="1"/>
    <col min="15377" max="15378" width="10.6640625" style="34" customWidth="1"/>
    <col min="15379" max="15379" width="15.5" style="34" customWidth="1"/>
    <col min="15380" max="15380" width="11.5" style="34" customWidth="1"/>
    <col min="15381" max="15381" width="12" style="34" customWidth="1"/>
    <col min="15382" max="15382" width="11.5" style="34" customWidth="1"/>
    <col min="15383" max="15383" width="12" style="34" customWidth="1"/>
    <col min="15384" max="15384" width="11.5" style="34" customWidth="1"/>
    <col min="15385" max="15385" width="12.6640625" style="34" customWidth="1"/>
    <col min="15386" max="15386" width="10.6640625" style="34" customWidth="1"/>
    <col min="15387" max="15387" width="19" style="34" customWidth="1"/>
    <col min="15388" max="15388" width="13.33203125" style="34" customWidth="1"/>
    <col min="15389" max="15389" width="18" style="34" customWidth="1"/>
    <col min="15390" max="15390" width="42.5" style="34" customWidth="1"/>
    <col min="15391" max="15391" width="31" style="34" customWidth="1"/>
    <col min="15392" max="15392" width="35" style="34" customWidth="1"/>
    <col min="15393" max="15393" width="31" style="34" customWidth="1"/>
    <col min="15394" max="15394" width="35" style="34" customWidth="1"/>
    <col min="15395" max="15395" width="31" style="34" customWidth="1"/>
    <col min="15396" max="15396" width="37.6640625" style="34" customWidth="1"/>
    <col min="15397" max="15397" width="11.5" style="34" customWidth="1"/>
    <col min="15398" max="15398" width="54" style="34" customWidth="1"/>
    <col min="15399" max="15399" width="43.5" style="34" customWidth="1"/>
    <col min="15400" max="15400" width="44.6640625" style="34" customWidth="1"/>
    <col min="15401" max="15610" width="6.33203125" style="34"/>
    <col min="15611" max="15612" width="2.33203125" style="34" customWidth="1"/>
    <col min="15613" max="15613" width="0" style="34" hidden="1" customWidth="1"/>
    <col min="15614" max="15616" width="12.6640625" style="34" customWidth="1"/>
    <col min="15617" max="15617" width="12" style="34" customWidth="1"/>
    <col min="15618" max="15618" width="12.33203125" style="34" customWidth="1"/>
    <col min="15619" max="15619" width="13.5" style="34" customWidth="1"/>
    <col min="15620" max="15620" width="0" style="34" hidden="1" customWidth="1"/>
    <col min="15621" max="15623" width="13" style="34" customWidth="1"/>
    <col min="15624" max="15624" width="14.6640625" style="34" customWidth="1"/>
    <col min="15625" max="15625" width="13.33203125" style="34" customWidth="1"/>
    <col min="15626" max="15626" width="13.5" style="34" customWidth="1"/>
    <col min="15627" max="15627" width="2.33203125" style="34" customWidth="1"/>
    <col min="15628" max="15628" width="13.6640625" style="34" customWidth="1"/>
    <col min="15629" max="15629" width="10.6640625" style="34" customWidth="1"/>
    <col min="15630" max="15630" width="12" style="34" customWidth="1"/>
    <col min="15631" max="15631" width="11.5" style="34" customWidth="1"/>
    <col min="15632" max="15632" width="16" style="34" customWidth="1"/>
    <col min="15633" max="15634" width="10.6640625" style="34" customWidth="1"/>
    <col min="15635" max="15635" width="15.5" style="34" customWidth="1"/>
    <col min="15636" max="15636" width="11.5" style="34" customWidth="1"/>
    <col min="15637" max="15637" width="12" style="34" customWidth="1"/>
    <col min="15638" max="15638" width="11.5" style="34" customWidth="1"/>
    <col min="15639" max="15639" width="12" style="34" customWidth="1"/>
    <col min="15640" max="15640" width="11.5" style="34" customWidth="1"/>
    <col min="15641" max="15641" width="12.6640625" style="34" customWidth="1"/>
    <col min="15642" max="15642" width="10.6640625" style="34" customWidth="1"/>
    <col min="15643" max="15643" width="19" style="34" customWidth="1"/>
    <col min="15644" max="15644" width="13.33203125" style="34" customWidth="1"/>
    <col min="15645" max="15645" width="18" style="34" customWidth="1"/>
    <col min="15646" max="15646" width="42.5" style="34" customWidth="1"/>
    <col min="15647" max="15647" width="31" style="34" customWidth="1"/>
    <col min="15648" max="15648" width="35" style="34" customWidth="1"/>
    <col min="15649" max="15649" width="31" style="34" customWidth="1"/>
    <col min="15650" max="15650" width="35" style="34" customWidth="1"/>
    <col min="15651" max="15651" width="31" style="34" customWidth="1"/>
    <col min="15652" max="15652" width="37.6640625" style="34" customWidth="1"/>
    <col min="15653" max="15653" width="11.5" style="34" customWidth="1"/>
    <col min="15654" max="15654" width="54" style="34" customWidth="1"/>
    <col min="15655" max="15655" width="43.5" style="34" customWidth="1"/>
    <col min="15656" max="15656" width="44.6640625" style="34" customWidth="1"/>
    <col min="15657" max="15866" width="6.33203125" style="34"/>
    <col min="15867" max="15868" width="2.33203125" style="34" customWidth="1"/>
    <col min="15869" max="15869" width="0" style="34" hidden="1" customWidth="1"/>
    <col min="15870" max="15872" width="12.6640625" style="34" customWidth="1"/>
    <col min="15873" max="15873" width="12" style="34" customWidth="1"/>
    <col min="15874" max="15874" width="12.33203125" style="34" customWidth="1"/>
    <col min="15875" max="15875" width="13.5" style="34" customWidth="1"/>
    <col min="15876" max="15876" width="0" style="34" hidden="1" customWidth="1"/>
    <col min="15877" max="15879" width="13" style="34" customWidth="1"/>
    <col min="15880" max="15880" width="14.6640625" style="34" customWidth="1"/>
    <col min="15881" max="15881" width="13.33203125" style="34" customWidth="1"/>
    <col min="15882" max="15882" width="13.5" style="34" customWidth="1"/>
    <col min="15883" max="15883" width="2.33203125" style="34" customWidth="1"/>
    <col min="15884" max="15884" width="13.6640625" style="34" customWidth="1"/>
    <col min="15885" max="15885" width="10.6640625" style="34" customWidth="1"/>
    <col min="15886" max="15886" width="12" style="34" customWidth="1"/>
    <col min="15887" max="15887" width="11.5" style="34" customWidth="1"/>
    <col min="15888" max="15888" width="16" style="34" customWidth="1"/>
    <col min="15889" max="15890" width="10.6640625" style="34" customWidth="1"/>
    <col min="15891" max="15891" width="15.5" style="34" customWidth="1"/>
    <col min="15892" max="15892" width="11.5" style="34" customWidth="1"/>
    <col min="15893" max="15893" width="12" style="34" customWidth="1"/>
    <col min="15894" max="15894" width="11.5" style="34" customWidth="1"/>
    <col min="15895" max="15895" width="12" style="34" customWidth="1"/>
    <col min="15896" max="15896" width="11.5" style="34" customWidth="1"/>
    <col min="15897" max="15897" width="12.6640625" style="34" customWidth="1"/>
    <col min="15898" max="15898" width="10.6640625" style="34" customWidth="1"/>
    <col min="15899" max="15899" width="19" style="34" customWidth="1"/>
    <col min="15900" max="15900" width="13.33203125" style="34" customWidth="1"/>
    <col min="15901" max="15901" width="18" style="34" customWidth="1"/>
    <col min="15902" max="15902" width="42.5" style="34" customWidth="1"/>
    <col min="15903" max="15903" width="31" style="34" customWidth="1"/>
    <col min="15904" max="15904" width="35" style="34" customWidth="1"/>
    <col min="15905" max="15905" width="31" style="34" customWidth="1"/>
    <col min="15906" max="15906" width="35" style="34" customWidth="1"/>
    <col min="15907" max="15907" width="31" style="34" customWidth="1"/>
    <col min="15908" max="15908" width="37.6640625" style="34" customWidth="1"/>
    <col min="15909" max="15909" width="11.5" style="34" customWidth="1"/>
    <col min="15910" max="15910" width="54" style="34" customWidth="1"/>
    <col min="15911" max="15911" width="43.5" style="34" customWidth="1"/>
    <col min="15912" max="15912" width="44.6640625" style="34" customWidth="1"/>
    <col min="15913" max="16122" width="6.33203125" style="34"/>
    <col min="16123" max="16124" width="2.33203125" style="34" customWidth="1"/>
    <col min="16125" max="16125" width="0" style="34" hidden="1" customWidth="1"/>
    <col min="16126" max="16128" width="12.6640625" style="34" customWidth="1"/>
    <col min="16129" max="16129" width="12" style="34" customWidth="1"/>
    <col min="16130" max="16130" width="12.33203125" style="34" customWidth="1"/>
    <col min="16131" max="16131" width="13.5" style="34" customWidth="1"/>
    <col min="16132" max="16132" width="0" style="34" hidden="1" customWidth="1"/>
    <col min="16133" max="16135" width="13" style="34" customWidth="1"/>
    <col min="16136" max="16136" width="14.6640625" style="34" customWidth="1"/>
    <col min="16137" max="16137" width="13.33203125" style="34" customWidth="1"/>
    <col min="16138" max="16138" width="13.5" style="34" customWidth="1"/>
    <col min="16139" max="16139" width="2.33203125" style="34" customWidth="1"/>
    <col min="16140" max="16140" width="13.6640625" style="34" customWidth="1"/>
    <col min="16141" max="16141" width="10.6640625" style="34" customWidth="1"/>
    <col min="16142" max="16142" width="12" style="34" customWidth="1"/>
    <col min="16143" max="16143" width="11.5" style="34" customWidth="1"/>
    <col min="16144" max="16144" width="16" style="34" customWidth="1"/>
    <col min="16145" max="16146" width="10.6640625" style="34" customWidth="1"/>
    <col min="16147" max="16147" width="15.5" style="34" customWidth="1"/>
    <col min="16148" max="16148" width="11.5" style="34" customWidth="1"/>
    <col min="16149" max="16149" width="12" style="34" customWidth="1"/>
    <col min="16150" max="16150" width="11.5" style="34" customWidth="1"/>
    <col min="16151" max="16151" width="12" style="34" customWidth="1"/>
    <col min="16152" max="16152" width="11.5" style="34" customWidth="1"/>
    <col min="16153" max="16153" width="12.6640625" style="34" customWidth="1"/>
    <col min="16154" max="16154" width="10.6640625" style="34" customWidth="1"/>
    <col min="16155" max="16155" width="19" style="34" customWidth="1"/>
    <col min="16156" max="16156" width="13.33203125" style="34" customWidth="1"/>
    <col min="16157" max="16157" width="18" style="34" customWidth="1"/>
    <col min="16158" max="16158" width="42.5" style="34" customWidth="1"/>
    <col min="16159" max="16159" width="31" style="34" customWidth="1"/>
    <col min="16160" max="16160" width="35" style="34" customWidth="1"/>
    <col min="16161" max="16161" width="31" style="34" customWidth="1"/>
    <col min="16162" max="16162" width="35" style="34" customWidth="1"/>
    <col min="16163" max="16163" width="31" style="34" customWidth="1"/>
    <col min="16164" max="16164" width="37.6640625" style="34" customWidth="1"/>
    <col min="16165" max="16165" width="11.5" style="34" customWidth="1"/>
    <col min="16166" max="16166" width="54" style="34" customWidth="1"/>
    <col min="16167" max="16167" width="43.5" style="34" customWidth="1"/>
    <col min="16168" max="16168" width="44.6640625" style="34" customWidth="1"/>
    <col min="16169" max="16384" width="6.33203125" style="34"/>
  </cols>
  <sheetData>
    <row r="1" spans="2:17" ht="9.5" customHeight="1" thickBot="1"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2"/>
      <c r="O1" s="32"/>
      <c r="P1" s="33"/>
    </row>
    <row r="2" spans="2:17" ht="15" customHeight="1">
      <c r="B2" s="35"/>
      <c r="C2" s="36"/>
      <c r="D2" s="197"/>
      <c r="E2" s="198"/>
      <c r="F2" s="203" t="s">
        <v>39</v>
      </c>
      <c r="G2" s="203"/>
      <c r="H2" s="203"/>
      <c r="I2" s="203"/>
      <c r="J2" s="203"/>
      <c r="K2" s="203"/>
      <c r="L2" s="203"/>
      <c r="M2" s="203"/>
      <c r="N2" s="203"/>
      <c r="O2" s="204"/>
      <c r="P2" s="37"/>
    </row>
    <row r="3" spans="2:17" ht="15" customHeight="1">
      <c r="B3" s="35"/>
      <c r="C3" s="36"/>
      <c r="D3" s="199"/>
      <c r="E3" s="200"/>
      <c r="F3" s="205"/>
      <c r="G3" s="205"/>
      <c r="H3" s="205"/>
      <c r="I3" s="205"/>
      <c r="J3" s="205"/>
      <c r="K3" s="205"/>
      <c r="L3" s="205"/>
      <c r="M3" s="205"/>
      <c r="N3" s="205"/>
      <c r="O3" s="206"/>
      <c r="P3" s="37"/>
    </row>
    <row r="4" spans="2:17" ht="15" customHeight="1">
      <c r="B4" s="35"/>
      <c r="C4" s="36"/>
      <c r="D4" s="199"/>
      <c r="E4" s="200"/>
      <c r="F4" s="205" t="s">
        <v>40</v>
      </c>
      <c r="G4" s="205"/>
      <c r="H4" s="205"/>
      <c r="I4" s="205"/>
      <c r="J4" s="205"/>
      <c r="K4" s="205"/>
      <c r="L4" s="205" t="s">
        <v>41</v>
      </c>
      <c r="M4" s="205"/>
      <c r="N4" s="208">
        <v>44819</v>
      </c>
      <c r="O4" s="209"/>
      <c r="P4" s="37"/>
    </row>
    <row r="5" spans="2:17" ht="15" customHeight="1" thickBot="1">
      <c r="B5" s="35"/>
      <c r="C5" s="36"/>
      <c r="D5" s="201"/>
      <c r="E5" s="202"/>
      <c r="F5" s="207"/>
      <c r="G5" s="207"/>
      <c r="H5" s="207"/>
      <c r="I5" s="207"/>
      <c r="J5" s="207"/>
      <c r="K5" s="207"/>
      <c r="L5" s="207"/>
      <c r="M5" s="207"/>
      <c r="N5" s="210"/>
      <c r="O5" s="211"/>
      <c r="P5" s="37"/>
    </row>
    <row r="6" spans="2:17" ht="14.25" customHeight="1" thickBot="1">
      <c r="B6" s="35"/>
      <c r="C6" s="36"/>
      <c r="D6" s="38"/>
      <c r="E6" s="38"/>
      <c r="F6" s="38"/>
      <c r="G6" s="38"/>
      <c r="H6" s="38"/>
      <c r="I6" s="38"/>
      <c r="J6" s="38"/>
      <c r="K6" s="38"/>
      <c r="L6" s="39"/>
      <c r="M6" s="36"/>
      <c r="P6" s="37"/>
    </row>
    <row r="7" spans="2:17" ht="15" customHeight="1">
      <c r="B7" s="40"/>
      <c r="C7" s="41"/>
      <c r="D7" s="189"/>
      <c r="E7" s="190"/>
      <c r="F7" s="190"/>
      <c r="G7" s="42" t="s">
        <v>42</v>
      </c>
      <c r="H7" s="42" t="s">
        <v>43</v>
      </c>
      <c r="I7" s="43" t="s">
        <v>44</v>
      </c>
      <c r="J7" s="193"/>
      <c r="K7" s="194"/>
      <c r="L7" s="194"/>
      <c r="M7" s="42" t="s">
        <v>42</v>
      </c>
      <c r="N7" s="42" t="s">
        <v>43</v>
      </c>
      <c r="O7" s="43" t="s">
        <v>44</v>
      </c>
      <c r="P7" s="37"/>
    </row>
    <row r="8" spans="2:17" ht="15" customHeight="1" thickBot="1">
      <c r="B8" s="40"/>
      <c r="C8" s="41"/>
      <c r="D8" s="191"/>
      <c r="E8" s="192"/>
      <c r="F8" s="192"/>
      <c r="G8" s="44" t="s">
        <v>1</v>
      </c>
      <c r="H8" s="44" t="s">
        <v>45</v>
      </c>
      <c r="I8" s="45" t="s">
        <v>6</v>
      </c>
      <c r="J8" s="195"/>
      <c r="K8" s="196"/>
      <c r="L8" s="196"/>
      <c r="M8" s="44" t="s">
        <v>1</v>
      </c>
      <c r="N8" s="44" t="s">
        <v>45</v>
      </c>
      <c r="O8" s="45" t="s">
        <v>6</v>
      </c>
      <c r="P8" s="37"/>
    </row>
    <row r="9" spans="2:17" ht="15" customHeight="1" thickBot="1">
      <c r="B9" s="40"/>
      <c r="C9" s="41"/>
      <c r="D9" s="215" t="s">
        <v>46</v>
      </c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7"/>
      <c r="P9" s="37"/>
    </row>
    <row r="10" spans="2:17" ht="15" customHeight="1" thickBot="1">
      <c r="B10" s="40"/>
      <c r="C10" s="41" t="s">
        <v>47</v>
      </c>
      <c r="D10" s="218" t="s">
        <v>24</v>
      </c>
      <c r="E10" s="219"/>
      <c r="F10" s="219"/>
      <c r="G10" s="219"/>
      <c r="H10" s="219"/>
      <c r="I10" s="220"/>
      <c r="J10" s="221" t="s">
        <v>48</v>
      </c>
      <c r="K10" s="222"/>
      <c r="L10" s="222"/>
      <c r="M10" s="222"/>
      <c r="N10" s="222"/>
      <c r="O10" s="223"/>
      <c r="P10" s="37"/>
    </row>
    <row r="11" spans="2:17" ht="15" customHeight="1">
      <c r="B11" s="40"/>
      <c r="C11" s="41"/>
      <c r="D11" s="212" t="s">
        <v>3</v>
      </c>
      <c r="E11" s="213"/>
      <c r="F11" s="214"/>
      <c r="G11" s="46">
        <f>Utilidad!K24</f>
        <v>583301.162109375</v>
      </c>
      <c r="H11" s="47">
        <f>Utilidad!L24</f>
        <v>0.37790346463125002</v>
      </c>
      <c r="I11" s="48">
        <f>+G11*H11</f>
        <v>220431.53008456723</v>
      </c>
      <c r="J11" s="224" t="s">
        <v>49</v>
      </c>
      <c r="K11" s="225"/>
      <c r="L11" s="225"/>
      <c r="M11" s="228">
        <f>Utilidad!K27</f>
        <v>628268.86</v>
      </c>
      <c r="N11" s="230">
        <f>Utilidad!L27</f>
        <v>0.37790346463124996</v>
      </c>
      <c r="O11" s="232">
        <f>+M11*N11</f>
        <v>237424.97891392573</v>
      </c>
      <c r="P11" s="37"/>
    </row>
    <row r="12" spans="2:17" ht="15" customHeight="1" thickBot="1">
      <c r="B12" s="40"/>
      <c r="C12" s="41"/>
      <c r="D12" s="212" t="s">
        <v>50</v>
      </c>
      <c r="E12" s="213"/>
      <c r="F12" s="214"/>
      <c r="G12" s="49">
        <f>Utilidad!K32</f>
        <v>0</v>
      </c>
      <c r="H12" s="50">
        <f>Utilidad!L32</f>
        <v>0</v>
      </c>
      <c r="I12" s="48">
        <f>+G12*H12</f>
        <v>0</v>
      </c>
      <c r="J12" s="226"/>
      <c r="K12" s="227"/>
      <c r="L12" s="227"/>
      <c r="M12" s="229"/>
      <c r="N12" s="231"/>
      <c r="O12" s="233"/>
      <c r="P12" s="37"/>
    </row>
    <row r="13" spans="2:17" ht="15" customHeight="1" thickBot="1">
      <c r="B13" s="40"/>
      <c r="C13" s="41"/>
      <c r="D13" s="234" t="s">
        <v>51</v>
      </c>
      <c r="E13" s="235"/>
      <c r="F13" s="235"/>
      <c r="G13" s="51">
        <f>+G12+G11</f>
        <v>583301.162109375</v>
      </c>
      <c r="H13" s="52">
        <f>+I13/G13</f>
        <v>0.37790346463125002</v>
      </c>
      <c r="I13" s="53">
        <f>+I12+I11</f>
        <v>220431.53008456723</v>
      </c>
      <c r="J13" s="236" t="s">
        <v>51</v>
      </c>
      <c r="K13" s="235"/>
      <c r="L13" s="235"/>
      <c r="M13" s="51">
        <f>+M11</f>
        <v>628268.86</v>
      </c>
      <c r="N13" s="54">
        <f>+N11</f>
        <v>0.37790346463124996</v>
      </c>
      <c r="O13" s="51">
        <f t="shared" ref="O13" si="0">+O11</f>
        <v>237424.97891392573</v>
      </c>
      <c r="P13" s="37"/>
    </row>
    <row r="14" spans="2:17" ht="15" hidden="1" customHeight="1" thickBot="1">
      <c r="B14" s="40"/>
      <c r="C14" s="41"/>
      <c r="P14" s="37"/>
      <c r="Q14" s="55"/>
    </row>
    <row r="15" spans="2:17" ht="15" hidden="1" customHeight="1" thickBot="1">
      <c r="B15" s="40"/>
      <c r="C15" s="41"/>
      <c r="D15" s="56" t="s">
        <v>52</v>
      </c>
      <c r="E15" s="57"/>
      <c r="F15" s="58"/>
      <c r="G15" s="59" t="s">
        <v>1</v>
      </c>
      <c r="H15" s="59" t="s">
        <v>45</v>
      </c>
      <c r="I15" s="60" t="s">
        <v>6</v>
      </c>
      <c r="J15" s="56" t="s">
        <v>53</v>
      </c>
      <c r="K15" s="61" t="s">
        <v>54</v>
      </c>
      <c r="P15" s="37"/>
      <c r="Q15" s="55"/>
    </row>
    <row r="16" spans="2:17" ht="15" hidden="1" customHeight="1">
      <c r="B16" s="40"/>
      <c r="C16" s="41"/>
      <c r="D16" s="62" t="s">
        <v>55</v>
      </c>
      <c r="E16" s="63"/>
      <c r="F16" s="64"/>
      <c r="G16" s="65">
        <v>99167</v>
      </c>
      <c r="H16" s="66"/>
      <c r="I16" s="67"/>
      <c r="J16" s="68">
        <f>+G16</f>
        <v>99167</v>
      </c>
      <c r="K16" s="69">
        <f>+G16-J16</f>
        <v>0</v>
      </c>
      <c r="P16" s="37"/>
      <c r="Q16" s="55"/>
    </row>
    <row r="17" spans="2:22" ht="15" hidden="1" customHeight="1">
      <c r="B17" s="40"/>
      <c r="C17" s="41"/>
      <c r="D17" s="70" t="s">
        <v>56</v>
      </c>
      <c r="E17" s="71"/>
      <c r="F17" s="72"/>
      <c r="G17" s="73">
        <v>77941.99999372079</v>
      </c>
      <c r="H17" s="74"/>
      <c r="I17" s="75"/>
      <c r="J17" s="68">
        <f>+G17</f>
        <v>77941.99999372079</v>
      </c>
      <c r="K17" s="76">
        <f>+G17-J17</f>
        <v>0</v>
      </c>
      <c r="P17" s="37"/>
      <c r="Q17" s="55"/>
    </row>
    <row r="18" spans="2:22" ht="15" hidden="1" customHeight="1" thickBot="1">
      <c r="B18" s="40"/>
      <c r="C18" s="41"/>
      <c r="D18" s="70" t="s">
        <v>57</v>
      </c>
      <c r="E18" s="71"/>
      <c r="F18" s="72"/>
      <c r="G18" s="73">
        <v>5274.1400000000285</v>
      </c>
      <c r="H18" s="74"/>
      <c r="I18" s="75"/>
      <c r="J18" s="68">
        <v>5274.1400000000285</v>
      </c>
      <c r="K18" s="76">
        <f>+G18-J18</f>
        <v>0</v>
      </c>
      <c r="P18" s="37"/>
      <c r="Q18" s="55"/>
    </row>
    <row r="19" spans="2:22" ht="15" hidden="1" customHeight="1" thickBot="1">
      <c r="B19" s="40"/>
      <c r="C19" s="41"/>
      <c r="D19" s="77" t="s">
        <v>51</v>
      </c>
      <c r="E19" s="78"/>
      <c r="F19" s="79"/>
      <c r="G19" s="80">
        <f>SUM(G16:G18)</f>
        <v>182383.1399937208</v>
      </c>
      <c r="H19" s="52"/>
      <c r="I19" s="81"/>
      <c r="J19" s="82">
        <f>SUM(J16:J18)</f>
        <v>182383.1399937208</v>
      </c>
      <c r="K19" s="53">
        <f>SUM(K16:K18)</f>
        <v>0</v>
      </c>
      <c r="P19" s="37"/>
      <c r="Q19" s="55"/>
    </row>
    <row r="20" spans="2:22" ht="15" customHeight="1" thickBot="1">
      <c r="B20" s="40"/>
      <c r="C20" s="41"/>
      <c r="P20" s="37"/>
      <c r="Q20" s="55"/>
    </row>
    <row r="21" spans="2:22" ht="15" customHeight="1" thickBot="1">
      <c r="B21" s="40"/>
      <c r="C21" s="41"/>
      <c r="D21" s="215" t="s">
        <v>58</v>
      </c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7"/>
      <c r="P21" s="37"/>
      <c r="Q21" s="55"/>
    </row>
    <row r="22" spans="2:22" ht="15" customHeight="1">
      <c r="B22" s="40"/>
      <c r="C22" s="41"/>
      <c r="D22" s="218" t="s">
        <v>24</v>
      </c>
      <c r="E22" s="219"/>
      <c r="F22" s="219"/>
      <c r="G22" s="219"/>
      <c r="H22" s="219"/>
      <c r="I22" s="220"/>
      <c r="J22" s="221" t="s">
        <v>48</v>
      </c>
      <c r="K22" s="222"/>
      <c r="L22" s="222"/>
      <c r="M22" s="222"/>
      <c r="N22" s="222"/>
      <c r="O22" s="223"/>
      <c r="P22" s="37"/>
      <c r="Q22" s="55"/>
    </row>
    <row r="23" spans="2:22" ht="15" customHeight="1">
      <c r="B23" s="40"/>
      <c r="C23" s="41"/>
      <c r="D23" s="212" t="s">
        <v>59</v>
      </c>
      <c r="E23" s="213"/>
      <c r="F23" s="214"/>
      <c r="G23" s="83">
        <f>Utilidad!K28+Utilidad!K31</f>
        <v>661990.43999999994</v>
      </c>
      <c r="H23" s="47">
        <f>((Utilidad!K28*Utilidad!L28)+(Utilidad!K31*Utilidad!L31))/G23</f>
        <v>0.37784572630765745</v>
      </c>
      <c r="I23" s="48">
        <f t="shared" ref="I23:I24" si="1">+G23*H23</f>
        <v>250130.25861052572</v>
      </c>
      <c r="J23" s="212" t="s">
        <v>60</v>
      </c>
      <c r="K23" s="213"/>
      <c r="L23" s="214"/>
      <c r="M23" s="83">
        <f>Utilidad!K39</f>
        <v>313856.63691656175</v>
      </c>
      <c r="N23" s="47">
        <f>Utilidad!L39</f>
        <v>0.65580000000000005</v>
      </c>
      <c r="O23" s="48">
        <f t="shared" ref="O23" si="2">+M23*N23</f>
        <v>205827.1824898812</v>
      </c>
      <c r="P23" s="37"/>
      <c r="Q23" s="55"/>
    </row>
    <row r="24" spans="2:22" ht="15" customHeight="1">
      <c r="B24" s="40"/>
      <c r="C24" s="41"/>
      <c r="D24" s="212" t="s">
        <v>61</v>
      </c>
      <c r="E24" s="213"/>
      <c r="F24" s="214"/>
      <c r="G24" s="83">
        <f>Utilidad!K36</f>
        <v>1959</v>
      </c>
      <c r="H24" s="47">
        <f>Utilidad!L36</f>
        <v>0.44311678375964458</v>
      </c>
      <c r="I24" s="48">
        <f t="shared" si="1"/>
        <v>868.06577938514374</v>
      </c>
      <c r="J24" s="212" t="s">
        <v>62</v>
      </c>
      <c r="K24" s="213"/>
      <c r="L24" s="214"/>
      <c r="M24" s="83"/>
      <c r="N24" s="47"/>
      <c r="O24" s="48"/>
      <c r="P24" s="37"/>
      <c r="Q24" s="55"/>
    </row>
    <row r="25" spans="2:22" ht="15" customHeight="1" thickBot="1">
      <c r="B25" s="40"/>
      <c r="C25" s="41"/>
      <c r="D25" s="84"/>
      <c r="E25" s="85"/>
      <c r="F25" s="86"/>
      <c r="G25" s="87"/>
      <c r="H25" s="66"/>
      <c r="I25" s="88"/>
      <c r="J25" s="84" t="s">
        <v>63</v>
      </c>
      <c r="K25" s="85"/>
      <c r="L25" s="86"/>
      <c r="M25" s="83">
        <v>8300</v>
      </c>
      <c r="N25" s="47">
        <v>0.65280000000000005</v>
      </c>
      <c r="O25" s="48">
        <f>+M25*N25</f>
        <v>5418.2400000000007</v>
      </c>
      <c r="P25" s="37"/>
      <c r="Q25" s="55"/>
    </row>
    <row r="26" spans="2:22" ht="15" customHeight="1" thickBot="1">
      <c r="B26" s="40"/>
      <c r="C26" s="41"/>
      <c r="D26" s="234" t="s">
        <v>64</v>
      </c>
      <c r="E26" s="235"/>
      <c r="F26" s="235"/>
      <c r="G26" s="53">
        <f>+G24+G23</f>
        <v>663949.43999999994</v>
      </c>
      <c r="H26" s="52">
        <f>+I26/G26</f>
        <v>0.37803831025132112</v>
      </c>
      <c r="I26" s="53">
        <f>+I24+I23</f>
        <v>250998.32438991088</v>
      </c>
      <c r="J26" s="234" t="s">
        <v>51</v>
      </c>
      <c r="K26" s="235"/>
      <c r="L26" s="235"/>
      <c r="M26" s="51">
        <f>+M24+M25</f>
        <v>8300</v>
      </c>
      <c r="N26" s="54">
        <f>+O26/M26</f>
        <v>0.65280000000000005</v>
      </c>
      <c r="O26" s="51">
        <f>+O24+O25</f>
        <v>5418.2400000000007</v>
      </c>
      <c r="P26" s="37"/>
      <c r="Q26" s="55"/>
    </row>
    <row r="27" spans="2:22" ht="15" customHeight="1" thickBot="1">
      <c r="B27" s="40"/>
      <c r="C27" s="41"/>
      <c r="H27" s="89"/>
      <c r="P27" s="37"/>
      <c r="R27" s="133"/>
      <c r="S27" s="133"/>
      <c r="T27" s="133"/>
      <c r="U27" s="133"/>
    </row>
    <row r="28" spans="2:22" ht="15" customHeight="1" thickBot="1">
      <c r="B28" s="40"/>
      <c r="C28" s="41"/>
      <c r="D28" s="218" t="s">
        <v>65</v>
      </c>
      <c r="E28" s="219"/>
      <c r="F28" s="219"/>
      <c r="G28" s="219"/>
      <c r="H28" s="219"/>
      <c r="I28" s="220"/>
      <c r="J28" s="216" t="s">
        <v>66</v>
      </c>
      <c r="K28" s="216"/>
      <c r="L28" s="216"/>
      <c r="M28" s="216"/>
      <c r="N28" s="216"/>
      <c r="O28" s="237"/>
      <c r="P28" s="37"/>
      <c r="Q28" s="90"/>
      <c r="R28" s="133"/>
      <c r="S28" s="134"/>
      <c r="T28" s="133"/>
      <c r="U28" s="134"/>
      <c r="V28" s="133"/>
    </row>
    <row r="29" spans="2:22" ht="15" customHeight="1">
      <c r="B29" s="40"/>
      <c r="C29" s="41"/>
      <c r="D29" s="91" t="s">
        <v>67</v>
      </c>
      <c r="E29" s="92"/>
      <c r="F29" s="93"/>
      <c r="G29" s="46"/>
      <c r="H29" s="94"/>
      <c r="I29" s="95"/>
      <c r="J29" s="92" t="s">
        <v>68</v>
      </c>
      <c r="K29" s="92"/>
      <c r="L29" s="93"/>
      <c r="M29" s="49">
        <v>291526.97579413588</v>
      </c>
      <c r="N29" s="50">
        <v>0.1157</v>
      </c>
      <c r="O29" s="49">
        <f t="shared" ref="O29:O30" si="3">+M29*N29</f>
        <v>33729.671099381521</v>
      </c>
      <c r="P29" s="37"/>
      <c r="Q29" s="90"/>
      <c r="R29" s="133"/>
      <c r="S29" s="134"/>
      <c r="T29" s="135"/>
      <c r="U29" s="134"/>
      <c r="V29" s="133"/>
    </row>
    <row r="30" spans="2:22" ht="15" customHeight="1">
      <c r="B30" s="40"/>
      <c r="C30" s="41"/>
      <c r="D30" s="84" t="s">
        <v>69</v>
      </c>
      <c r="E30" s="85"/>
      <c r="F30" s="86"/>
      <c r="G30" s="46">
        <v>8300</v>
      </c>
      <c r="H30" s="94">
        <v>0.65280000010805139</v>
      </c>
      <c r="I30" s="95">
        <f>+G30*H30</f>
        <v>5418.2400008968261</v>
      </c>
      <c r="J30" s="85" t="s">
        <v>70</v>
      </c>
      <c r="K30" s="85"/>
      <c r="L30" s="86"/>
      <c r="M30" s="49">
        <v>58565.827289302339</v>
      </c>
      <c r="N30" s="50">
        <v>0.18503986059212499</v>
      </c>
      <c r="O30" s="49">
        <f t="shared" si="3"/>
        <v>10837.012517074974</v>
      </c>
      <c r="P30" s="37"/>
      <c r="Q30" s="90"/>
      <c r="R30" s="136"/>
      <c r="S30" s="134"/>
      <c r="T30" s="135"/>
      <c r="U30" s="134"/>
      <c r="V30" s="133"/>
    </row>
    <row r="31" spans="2:22" ht="15" customHeight="1" thickBot="1">
      <c r="B31" s="40"/>
      <c r="C31" s="41"/>
      <c r="D31" s="96" t="s">
        <v>71</v>
      </c>
      <c r="E31" s="97"/>
      <c r="F31" s="98"/>
      <c r="G31" s="99"/>
      <c r="H31" s="100"/>
      <c r="I31" s="101"/>
      <c r="J31" s="92"/>
      <c r="K31" s="92"/>
      <c r="L31" s="93"/>
      <c r="M31" s="49"/>
      <c r="N31" s="50"/>
      <c r="O31" s="49"/>
      <c r="P31" s="37"/>
      <c r="Q31" s="90"/>
      <c r="R31" s="136"/>
      <c r="S31" s="134"/>
      <c r="T31" s="133"/>
      <c r="U31" s="136"/>
      <c r="V31" s="133"/>
    </row>
    <row r="32" spans="2:22" ht="15" customHeight="1" thickBot="1">
      <c r="B32" s="40"/>
      <c r="C32" s="41"/>
      <c r="D32" s="102" t="s">
        <v>51</v>
      </c>
      <c r="E32" s="103"/>
      <c r="F32" s="104"/>
      <c r="G32" s="51">
        <f>+G29+G30+G31</f>
        <v>8300</v>
      </c>
      <c r="H32" s="54">
        <f>+I32/G32</f>
        <v>0.65280000010805139</v>
      </c>
      <c r="I32" s="51">
        <f>+I29+I30+I31</f>
        <v>5418.2400008968261</v>
      </c>
      <c r="J32" s="102" t="s">
        <v>51</v>
      </c>
      <c r="K32" s="103"/>
      <c r="L32" s="105"/>
      <c r="M32" s="80">
        <f>+M30+M29</f>
        <v>350092.80308343819</v>
      </c>
      <c r="N32" s="54">
        <f>+O32/M32</f>
        <v>0.12729962805272191</v>
      </c>
      <c r="O32" s="80">
        <f>+O30+O29</f>
        <v>44566.683616456496</v>
      </c>
      <c r="P32" s="37"/>
      <c r="R32" s="133"/>
      <c r="S32" s="133"/>
      <c r="T32" s="133"/>
      <c r="U32" s="133"/>
      <c r="V32" s="133"/>
    </row>
    <row r="33" spans="2:16" ht="15" customHeight="1">
      <c r="B33" s="40"/>
      <c r="C33" s="41"/>
      <c r="F33" s="106"/>
      <c r="G33" s="106"/>
      <c r="H33" s="106"/>
      <c r="I33" s="106"/>
      <c r="J33" s="106"/>
      <c r="K33" s="106"/>
      <c r="L33" s="106"/>
      <c r="M33" s="107"/>
      <c r="N33" s="108"/>
      <c r="O33" s="109"/>
      <c r="P33" s="37"/>
    </row>
    <row r="34" spans="2:16" ht="13.5" hidden="1" customHeight="1" thickBot="1">
      <c r="B34" s="40"/>
      <c r="C34" s="41"/>
      <c r="D34" s="56" t="s">
        <v>52</v>
      </c>
      <c r="E34" s="57"/>
      <c r="F34" s="58"/>
      <c r="G34" s="59" t="s">
        <v>1</v>
      </c>
      <c r="H34" s="59" t="s">
        <v>45</v>
      </c>
      <c r="I34" s="60" t="s">
        <v>6</v>
      </c>
      <c r="J34" s="56" t="s">
        <v>53</v>
      </c>
      <c r="K34" s="61" t="s">
        <v>54</v>
      </c>
      <c r="L34" s="110"/>
      <c r="M34" s="107"/>
      <c r="N34" s="108"/>
      <c r="O34" s="109"/>
      <c r="P34" s="111"/>
    </row>
    <row r="35" spans="2:16" ht="13.5" hidden="1" customHeight="1" thickBot="1">
      <c r="B35" s="40"/>
      <c r="C35" s="41"/>
      <c r="D35" s="62" t="s">
        <v>72</v>
      </c>
      <c r="E35" s="63"/>
      <c r="F35" s="64"/>
      <c r="G35" s="65"/>
      <c r="H35" s="66"/>
      <c r="I35" s="67"/>
      <c r="J35" s="68"/>
      <c r="K35" s="112">
        <f>+G35-J35</f>
        <v>0</v>
      </c>
      <c r="L35" s="113"/>
      <c r="M35" s="114"/>
      <c r="N35" s="113"/>
      <c r="O35" s="113"/>
      <c r="P35" s="37"/>
    </row>
    <row r="36" spans="2:16" ht="13.5" hidden="1" customHeight="1" thickBot="1">
      <c r="B36" s="40"/>
      <c r="C36" s="41"/>
      <c r="D36" s="77" t="s">
        <v>51</v>
      </c>
      <c r="E36" s="78"/>
      <c r="F36" s="79"/>
      <c r="G36" s="80">
        <f>SUM(G35:G35)</f>
        <v>0</v>
      </c>
      <c r="H36" s="52"/>
      <c r="I36" s="81"/>
      <c r="J36" s="82">
        <f>SUM(J35:J35)</f>
        <v>0</v>
      </c>
      <c r="K36" s="53">
        <f>SUM(K35:K35)</f>
        <v>0</v>
      </c>
      <c r="L36" s="115"/>
      <c r="M36" s="116"/>
      <c r="N36" s="117"/>
      <c r="O36" s="118"/>
      <c r="P36" s="37"/>
    </row>
    <row r="37" spans="2:16" ht="13" hidden="1" customHeight="1">
      <c r="B37" s="40"/>
      <c r="L37" s="113"/>
      <c r="M37" s="109"/>
      <c r="N37" s="108"/>
      <c r="O37" s="109"/>
      <c r="P37" s="37"/>
    </row>
    <row r="38" spans="2:16" ht="15" customHeight="1" thickBot="1">
      <c r="B38" s="40"/>
      <c r="D38" s="119"/>
      <c r="H38" s="120"/>
      <c r="I38" s="121"/>
      <c r="J38" s="120"/>
      <c r="K38" s="122"/>
      <c r="L38" s="120"/>
      <c r="N38" s="123"/>
      <c r="P38" s="37"/>
    </row>
    <row r="39" spans="2:16" ht="15" customHeight="1" thickBot="1">
      <c r="B39" s="40"/>
      <c r="D39" s="238" t="s">
        <v>73</v>
      </c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40"/>
      <c r="P39" s="37"/>
    </row>
    <row r="40" spans="2:16" ht="15" customHeight="1" thickBot="1">
      <c r="B40" s="40"/>
      <c r="P40" s="37"/>
    </row>
    <row r="41" spans="2:16" ht="15" customHeight="1" thickBot="1">
      <c r="B41" s="40"/>
      <c r="D41" s="241" t="s">
        <v>74</v>
      </c>
      <c r="E41" s="242"/>
      <c r="F41" s="243"/>
      <c r="G41" s="124"/>
      <c r="H41" s="124"/>
      <c r="J41" s="241" t="s">
        <v>75</v>
      </c>
      <c r="K41" s="242"/>
      <c r="L41" s="243"/>
      <c r="M41" s="124"/>
      <c r="N41" s="124"/>
      <c r="P41" s="37"/>
    </row>
    <row r="42" spans="2:16" ht="15" customHeight="1">
      <c r="B42" s="40"/>
      <c r="D42" s="244">
        <f>Utilidad!P41</f>
        <v>0.47271165243630869</v>
      </c>
      <c r="E42" s="245"/>
      <c r="F42" s="246"/>
      <c r="G42" s="125"/>
      <c r="H42" s="125"/>
      <c r="J42" s="244">
        <f>Utilidad!Q41</f>
        <v>0.82003408982978454</v>
      </c>
      <c r="K42" s="245"/>
      <c r="L42" s="246"/>
      <c r="M42" s="125"/>
      <c r="N42" s="125"/>
      <c r="P42" s="37"/>
    </row>
    <row r="43" spans="2:16" ht="15" customHeight="1" thickBot="1">
      <c r="B43" s="40"/>
      <c r="D43" s="247"/>
      <c r="E43" s="248"/>
      <c r="F43" s="249"/>
      <c r="G43" s="126"/>
      <c r="H43" s="127"/>
      <c r="J43" s="247"/>
      <c r="K43" s="248"/>
      <c r="L43" s="249"/>
      <c r="M43" s="126"/>
      <c r="N43" s="127"/>
      <c r="P43" s="37"/>
    </row>
    <row r="44" spans="2:16" ht="15" hidden="1" customHeight="1" thickBot="1">
      <c r="B44" s="40"/>
      <c r="C44" s="119"/>
      <c r="D44" s="128"/>
      <c r="E44" s="128"/>
      <c r="F44" s="128"/>
      <c r="G44" s="129"/>
      <c r="H44" s="130"/>
      <c r="J44" s="128"/>
      <c r="K44" s="128"/>
      <c r="L44" s="128"/>
      <c r="M44" s="129"/>
      <c r="N44" s="130"/>
      <c r="P44" s="37"/>
    </row>
    <row r="45" spans="2:16" ht="14.25" customHeight="1" thickBot="1">
      <c r="B45" s="131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32"/>
    </row>
    <row r="46" spans="2:16" ht="14.25" customHeight="1"/>
  </sheetData>
  <mergeCells count="34">
    <mergeCell ref="D39:O39"/>
    <mergeCell ref="D41:F41"/>
    <mergeCell ref="J41:L41"/>
    <mergeCell ref="D42:F43"/>
    <mergeCell ref="J42:L43"/>
    <mergeCell ref="D24:F24"/>
    <mergeCell ref="J24:L24"/>
    <mergeCell ref="D26:F26"/>
    <mergeCell ref="J26:L26"/>
    <mergeCell ref="D28:I28"/>
    <mergeCell ref="J28:O28"/>
    <mergeCell ref="D23:F23"/>
    <mergeCell ref="J23:L23"/>
    <mergeCell ref="D9:O9"/>
    <mergeCell ref="D10:I10"/>
    <mergeCell ref="J10:O10"/>
    <mergeCell ref="D11:F11"/>
    <mergeCell ref="J11:L12"/>
    <mergeCell ref="M11:M12"/>
    <mergeCell ref="N11:N12"/>
    <mergeCell ref="O11:O12"/>
    <mergeCell ref="D12:F12"/>
    <mergeCell ref="D13:F13"/>
    <mergeCell ref="J13:L13"/>
    <mergeCell ref="D21:O21"/>
    <mergeCell ref="D22:I22"/>
    <mergeCell ref="J22:O22"/>
    <mergeCell ref="D7:F8"/>
    <mergeCell ref="J7:L8"/>
    <mergeCell ref="D2:E5"/>
    <mergeCell ref="F2:O3"/>
    <mergeCell ref="F4:K5"/>
    <mergeCell ref="L4:M5"/>
    <mergeCell ref="N4:O5"/>
  </mergeCells>
  <printOptions horizontalCentered="1"/>
  <pageMargins left="0.25" right="0.25" top="0.75" bottom="0.75" header="0.3" footer="0.3"/>
  <pageSetup scale="8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Utilidad</vt:lpstr>
      <vt:lpstr>Mapa de Proceso FeT</vt:lpstr>
      <vt:lpstr>Datos Extra</vt:lpstr>
      <vt:lpstr>Flujos</vt:lpstr>
      <vt:lpstr>Resumen Cerro Negro Norte</vt:lpstr>
      <vt:lpstr>'Resumen Cerro Negro Norte'!ECL_DelBal_por</vt:lpstr>
      <vt:lpstr>'Resumen Cerro Negro Norte'!ECL_DelBal_tmf</vt:lpstr>
      <vt:lpstr>'Resumen Cerro Negro Norte'!Print_Area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cp:lastPrinted>2022-10-01T20:46:09Z</cp:lastPrinted>
  <dcterms:created xsi:type="dcterms:W3CDTF">2021-07-14T22:30:42Z</dcterms:created>
  <dcterms:modified xsi:type="dcterms:W3CDTF">2022-11-28T13:43:58Z</dcterms:modified>
</cp:coreProperties>
</file>