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/>
  <mc:AlternateContent xmlns:mc="http://schemas.openxmlformats.org/markup-compatibility/2006">
    <mc:Choice Requires="x15">
      <x15ac:absPath xmlns:x15ac="http://schemas.microsoft.com/office/spreadsheetml/2010/11/ac" url="C:\Users\kikod\Documents\master\plataformes\Recursos\Material Profesor\"/>
    </mc:Choice>
  </mc:AlternateContent>
  <xr:revisionPtr revIDLastSave="0" documentId="8_{721C9F27-9AC7-46EF-980A-D68CF3B2D4C3}" xr6:coauthVersionLast="47" xr6:coauthVersionMax="47" xr10:uidLastSave="{00000000-0000-0000-0000-000000000000}"/>
  <bookViews>
    <workbookView xWindow="-108" yWindow="-108" windowWidth="23256" windowHeight="13176" activeTab="5" xr2:uid="{00000000-000D-0000-FFFF-FFFF00000000}"/>
  </bookViews>
  <sheets>
    <sheet name="MÒDUL" sheetId="2" r:id="rId1"/>
    <sheet name="RA-1" sheetId="3" r:id="rId2"/>
    <sheet name="RA-2" sheetId="1" r:id="rId3"/>
    <sheet name="RA-3" sheetId="4" r:id="rId4"/>
    <sheet name="RA-4" sheetId="5" r:id="rId5"/>
    <sheet name="Hoja1" sheetId="6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3" i="6" l="1"/>
  <c r="I12" i="6"/>
  <c r="H12" i="6" s="1"/>
  <c r="I11" i="6"/>
  <c r="H11" i="6" s="1"/>
  <c r="I10" i="6"/>
  <c r="I13" i="6" s="1"/>
  <c r="D2" i="6" s="1"/>
  <c r="C2" i="6" s="1"/>
  <c r="G11" i="5"/>
  <c r="I10" i="5"/>
  <c r="I11" i="5" s="1"/>
  <c r="D2" i="5" s="1"/>
  <c r="C2" i="5" s="1"/>
  <c r="H10" i="6" l="1"/>
  <c r="H13" i="6" s="1"/>
  <c r="F6" i="6" s="1"/>
  <c r="H10" i="5"/>
  <c r="H11" i="5" s="1"/>
  <c r="F6" i="5" s="1"/>
  <c r="G11" i="4" l="1"/>
  <c r="G12" i="2"/>
  <c r="G11" i="2"/>
  <c r="I10" i="4"/>
  <c r="I11" i="4" s="1"/>
  <c r="H10" i="4"/>
  <c r="H11" i="4" s="1"/>
  <c r="F6" i="4"/>
  <c r="D2" i="4"/>
  <c r="H12" i="2" s="1"/>
  <c r="G12" i="3"/>
  <c r="I11" i="3"/>
  <c r="H11" i="3" s="1"/>
  <c r="I10" i="3"/>
  <c r="H10" i="3" s="1"/>
  <c r="G10" i="2"/>
  <c r="I10" i="1"/>
  <c r="I11" i="1"/>
  <c r="H11" i="1" s="1"/>
  <c r="I15" i="1"/>
  <c r="H15" i="1" s="1"/>
  <c r="I12" i="1"/>
  <c r="H12" i="1" s="1"/>
  <c r="G16" i="1"/>
  <c r="C2" i="4" l="1"/>
  <c r="I16" i="1"/>
  <c r="D2" i="1" s="1"/>
  <c r="H11" i="2" s="1"/>
  <c r="G13" i="2"/>
  <c r="H10" i="1"/>
  <c r="H16" i="1" s="1"/>
  <c r="F6" i="1" s="1"/>
  <c r="H12" i="3"/>
  <c r="F6" i="3" s="1"/>
  <c r="I12" i="3"/>
  <c r="D2" i="3" s="1"/>
  <c r="C2" i="1" l="1"/>
  <c r="H10" i="2"/>
  <c r="H13" i="2" s="1"/>
  <c r="F6" i="2" s="1"/>
  <c r="C2" i="3"/>
  <c r="A2" i="2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5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</futureMetadata>
  <valueMetadata count="5">
    <bk>
      <rc t="1" v="0"/>
    </bk>
    <bk>
      <rc t="1" v="1"/>
    </bk>
    <bk>
      <rc t="1" v="2"/>
    </bk>
    <bk>
      <rc t="1" v="3"/>
    </bk>
    <bk>
      <rc t="1" v="4"/>
    </bk>
  </valueMetadata>
</metadata>
</file>

<file path=xl/sharedStrings.xml><?xml version="1.0" encoding="utf-8"?>
<sst xmlns="http://schemas.openxmlformats.org/spreadsheetml/2006/main" count="203" uniqueCount="58">
  <si>
    <t>Nota Mòdul</t>
  </si>
  <si>
    <t>Senyal</t>
  </si>
  <si>
    <t>Mínim</t>
  </si>
  <si>
    <t>Foto</t>
  </si>
  <si>
    <t>Roig</t>
  </si>
  <si>
    <t>Ambar</t>
  </si>
  <si>
    <t>Verd</t>
  </si>
  <si>
    <t>Ponderació</t>
  </si>
  <si>
    <t>Mòdul</t>
  </si>
  <si>
    <t>RAs</t>
  </si>
  <si>
    <t>Aconseguit</t>
  </si>
  <si>
    <t>RA 1</t>
  </si>
  <si>
    <t>RA 2</t>
  </si>
  <si>
    <t>RA 3</t>
  </si>
  <si>
    <t>Descriptor</t>
  </si>
  <si>
    <t>Excel·lent (4)</t>
  </si>
  <si>
    <t>Assolit(4)</t>
  </si>
  <si>
    <t>Bé (3)</t>
  </si>
  <si>
    <t>No Assolit(1)</t>
  </si>
  <si>
    <t>Suficient (2)</t>
  </si>
  <si>
    <t>Insuficient (1)</t>
  </si>
  <si>
    <t>Nom</t>
  </si>
  <si>
    <t>Activitat sumar 2+2 i explicar en un gif com funciona von-neuwman</t>
  </si>
  <si>
    <t>Observació en classe preguntes sistmàtiques sobre X</t>
  </si>
  <si>
    <t>Items</t>
  </si>
  <si>
    <t>Progrés</t>
  </si>
  <si>
    <t>Evidència 1</t>
  </si>
  <si>
    <t>Evidència 2</t>
  </si>
  <si>
    <t>Evidència 3</t>
  </si>
  <si>
    <t>Evidència N</t>
  </si>
  <si>
    <t>Afig evidències a l'esquerra de la N</t>
  </si>
  <si>
    <t>TOTALS</t>
  </si>
  <si>
    <t>No poses nota i no fa mitja</t>
  </si>
  <si>
    <t xml:space="preserve">Puntua en base als descriptors </t>
  </si>
  <si>
    <t>Si vols puntuar sobre 10 canvia la formúla de la columna I</t>
  </si>
  <si>
    <t>RA - 2</t>
  </si>
  <si>
    <t>Afig evidències a l'esquerra</t>
  </si>
  <si>
    <t>RA - 1</t>
  </si>
  <si>
    <t>Examen competencial Pregunta 2</t>
  </si>
  <si>
    <t>Si vols puntuar les evidències sobre 10 canvia la formúla de la columna I</t>
  </si>
  <si>
    <t>RA 1: Reconeix l'estructura de les xarxes de dades identificant els seus elements i principis de funcionament.</t>
  </si>
  <si>
    <t>g): S'han presentat i descrit els elements funcionals, físics i lògics, de les xarxes de dades. Això s'aplica a la identificació d'elements de xarxes virtuals dins de Proxmox VE, com ara bridges i targetes de xarxa virtual</t>
  </si>
  <si>
    <t xml:space="preserve">h): S'han diferenciat els dispositius d'interconnexió de xarxes atenent al nivell funcional en el que s'enquadren. </t>
  </si>
  <si>
    <r>
      <t>RA 2: Integra ordinadors i perifèrics en xarxes cablejades i sense fil, avaluant el seu funcionament i prestacions.</t>
    </r>
    <r>
      <rPr>
        <sz val="11"/>
        <color theme="1"/>
        <rFont val="Aptos Narrow"/>
        <family val="2"/>
        <scheme val="minor"/>
      </rPr>
      <t>48</t>
    </r>
  </si>
  <si>
    <r>
      <t>Criteri d):</t>
    </r>
    <r>
      <rPr>
        <sz val="11"/>
        <color theme="1"/>
        <rFont val="Aptos Narrow"/>
        <family val="2"/>
        <scheme val="minor"/>
      </rPr>
      <t xml:space="preserve"> S'ha utilitzat el sistema de direccionament lògic IP per assignar adreces de xarxa i màscares de subxarxa48. Això s'aplica a les Màquines Virtuals (VMs) i Contenidors (CTs) creats48.</t>
    </r>
  </si>
  <si>
    <r>
      <t>Criteri e):</t>
    </r>
    <r>
      <rPr>
        <sz val="11"/>
        <color theme="1"/>
        <rFont val="Aptos Narrow"/>
        <family val="2"/>
        <scheme val="minor"/>
      </rPr>
      <t xml:space="preserve"> S'han configurat adaptadors de xarxa cablejats i sense fil sota distints sistemes operatius4. Això s'aplica a la configuració d'adaptadors de xarxa virtuals de les VMs i Contenidors48.</t>
    </r>
  </si>
  <si>
    <r>
      <t>Criteri f):</t>
    </r>
    <r>
      <rPr>
        <sz val="11"/>
        <color theme="1"/>
        <rFont val="Aptos Narrow"/>
        <family val="2"/>
        <scheme val="minor"/>
      </rPr>
      <t xml:space="preserve"> S'han integrat dispositius en xarxes cablejades i sense fil4. Això s'aplica a la integració de VMs/Contenidors en xarxes virtuals de Proxmox48.</t>
    </r>
  </si>
  <si>
    <r>
      <t>Criteri g):</t>
    </r>
    <r>
      <rPr>
        <sz val="11"/>
        <color theme="1"/>
        <rFont val="Aptos Narrow"/>
        <family val="2"/>
        <scheme val="minor"/>
      </rPr>
      <t xml:space="preserve"> S'ha comprovat la connectivitat entre diversos dispositius i adaptadors sense fil sobre distintes configuracions5. Això s'aplica a la comprovació de la connectivitat entre VMs/Contenidors i amb la xarxa física58.</t>
    </r>
  </si>
  <si>
    <r>
      <t>Criteri h):</t>
    </r>
    <r>
      <rPr>
        <sz val="11"/>
        <color theme="1"/>
        <rFont val="Aptos Narrow"/>
        <family val="2"/>
        <scheme val="minor"/>
      </rPr>
      <t xml:space="preserve"> S'han utilitzat aplicacions per representar el mapa físic i lògic d'una xarxa5. Això s'aplica a representar la xarxa virtual configurada en Proxmox58.</t>
    </r>
  </si>
  <si>
    <r>
      <t>Criteri i):</t>
    </r>
    <r>
      <rPr>
        <sz val="11"/>
        <color theme="1"/>
        <rFont val="Aptos Narrow"/>
        <family val="2"/>
        <scheme val="minor"/>
      </rPr>
      <t xml:space="preserve"> S'ha monitoritzat la xarxa mitjançant aplicacions basades en el protocol SNMP5. Tot i que es menciona SNMP al criteri original, a la UP es treballa el concepte de monitorització i l'ús d'eines integrades a Proxmox VE58.</t>
    </r>
  </si>
  <si>
    <r>
      <t>RA 3: Administra commutadors establint opcions de configuració per a la seua integració en la xarxa.</t>
    </r>
    <r>
      <rPr>
        <sz val="11"/>
        <color theme="1"/>
        <rFont val="Aptos Narrow"/>
        <family val="2"/>
        <scheme val="minor"/>
      </rPr>
      <t>68</t>
    </r>
  </si>
  <si>
    <t>a-h) d'aquest RA s'adapten a la configuració i gestió de virtual bridges (Linux Bridge / OVS) dins de Proxmox VE, que actuen com a commutadors virtuals en l'entorn virtualitzat.</t>
  </si>
  <si>
    <t>RA 4: Administra les funcions bàsiques d’un "router" establint opcions de configuració per a la seua integració en la xarxa.</t>
  </si>
  <si>
    <t>Els criteris b), d), f), h), i), j) d'aquest RA s'apliquen a la configuració d'una màquina virtual o contenidor LXC que actua com a router o firewall per interconnectar xarxes virtuals dins de Proxmox o per gestionar l'accés a la xarxa física/internet.</t>
  </si>
  <si>
    <r>
      <t>RA 5: Configura xarxes locals virtuals identificant el seu camp d’aplicació.</t>
    </r>
    <r>
      <rPr>
        <sz val="11"/>
        <color theme="1"/>
        <rFont val="Aptos Narrow"/>
        <family val="2"/>
        <scheme val="minor"/>
      </rPr>
      <t>78</t>
    </r>
  </si>
  <si>
    <t>Criteri a): S'han descrit les avantatges que presenta la utilització de xarxes locals virtuals (VLANs). Això s'aplica a l'ús de VLANs amb Proxmox.</t>
  </si>
  <si>
    <t>Criteri b): S'han implementat VLANs. Això implica la implementació de VLANs en els virtual bridges de Proxmox.</t>
  </si>
  <si>
    <t>Criteri e): S'ha utilitzat un router per interconectar diverses VLANs. Això s'aplica a utilitzar un VM/CT configurat com a router per realitzar l'inter-VLAN routing en Proxmox.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</si>
</sst>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ptos Narrow"/>
      <family val="2"/>
      <scheme val="minor"/>
    </font>
    <font>
      <sz val="36"/>
      <color theme="1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rgb="FF000000"/>
      <name val="Aptos Narrow"/>
      <family val="2"/>
      <scheme val="minor"/>
    </font>
    <font>
      <b/>
      <sz val="24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8">
    <xf numFmtId="0" fontId="0" fillId="0" borderId="0" xfId="0"/>
    <xf numFmtId="0" fontId="0" fillId="0" borderId="1" xfId="0" applyBorder="1"/>
    <xf numFmtId="9" fontId="0" fillId="0" borderId="1" xfId="0" applyNumberFormat="1" applyBorder="1"/>
    <xf numFmtId="0" fontId="3" fillId="2" borderId="1" xfId="0" applyFont="1" applyFill="1" applyBorder="1" applyAlignment="1">
      <alignment horizontal="center"/>
    </xf>
    <xf numFmtId="0" fontId="0" fillId="0" borderId="2" xfId="0" applyBorder="1"/>
    <xf numFmtId="9" fontId="0" fillId="0" borderId="2" xfId="0" applyNumberFormat="1" applyBorder="1"/>
    <xf numFmtId="0" fontId="2" fillId="2" borderId="4" xfId="0" applyFont="1" applyFill="1" applyBorder="1" applyAlignment="1">
      <alignment horizontal="center"/>
    </xf>
    <xf numFmtId="9" fontId="0" fillId="0" borderId="5" xfId="0" applyNumberFormat="1" applyBorder="1"/>
    <xf numFmtId="0" fontId="0" fillId="3" borderId="1" xfId="0" applyFill="1" applyBorder="1"/>
    <xf numFmtId="9" fontId="0" fillId="3" borderId="1" xfId="0" applyNumberFormat="1" applyFill="1" applyBorder="1"/>
    <xf numFmtId="0" fontId="0" fillId="3" borderId="4" xfId="0" applyFill="1" applyBorder="1"/>
    <xf numFmtId="9" fontId="0" fillId="3" borderId="5" xfId="0" applyNumberFormat="1" applyFill="1" applyBorder="1"/>
    <xf numFmtId="0" fontId="3" fillId="4" borderId="1" xfId="0" applyFont="1" applyFill="1" applyBorder="1" applyAlignment="1">
      <alignment horizontal="center"/>
    </xf>
    <xf numFmtId="0" fontId="2" fillId="2" borderId="6" xfId="0" applyFont="1" applyFill="1" applyBorder="1"/>
    <xf numFmtId="0" fontId="3" fillId="4" borderId="4" xfId="0" applyFont="1" applyFill="1" applyBorder="1" applyAlignment="1">
      <alignment horizontal="center"/>
    </xf>
    <xf numFmtId="0" fontId="4" fillId="5" borderId="4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9" fontId="0" fillId="3" borderId="7" xfId="0" applyNumberFormat="1" applyFill="1" applyBorder="1"/>
    <xf numFmtId="0" fontId="3" fillId="2" borderId="8" xfId="0" applyFont="1" applyFill="1" applyBorder="1" applyAlignment="1">
      <alignment horizontal="center"/>
    </xf>
    <xf numFmtId="0" fontId="0" fillId="0" borderId="9" xfId="0" applyBorder="1"/>
    <xf numFmtId="0" fontId="0" fillId="0" borderId="8" xfId="0" applyBorder="1"/>
    <xf numFmtId="0" fontId="2" fillId="2" borderId="6" xfId="0" applyFont="1" applyFill="1" applyBorder="1" applyAlignment="1">
      <alignment horizontal="center"/>
    </xf>
    <xf numFmtId="9" fontId="0" fillId="6" borderId="1" xfId="0" applyNumberFormat="1" applyFill="1" applyBorder="1" applyAlignment="1">
      <alignment horizontal="center"/>
    </xf>
    <xf numFmtId="0" fontId="0" fillId="0" borderId="1" xfId="0" applyBorder="1" applyAlignment="1">
      <alignment wrapText="1"/>
    </xf>
    <xf numFmtId="0" fontId="3" fillId="4" borderId="10" xfId="0" applyFont="1" applyFill="1" applyBorder="1" applyAlignment="1">
      <alignment horizontal="center"/>
    </xf>
    <xf numFmtId="0" fontId="0" fillId="0" borderId="7" xfId="0" applyBorder="1" applyAlignment="1">
      <alignment wrapText="1"/>
    </xf>
    <xf numFmtId="0" fontId="0" fillId="3" borderId="8" xfId="0" applyFill="1" applyBorder="1"/>
    <xf numFmtId="0" fontId="3" fillId="4" borderId="1" xfId="0" applyFont="1" applyFill="1" applyBorder="1"/>
    <xf numFmtId="2" fontId="0" fillId="3" borderId="1" xfId="0" applyNumberFormat="1" applyFill="1" applyBorder="1"/>
    <xf numFmtId="10" fontId="0" fillId="3" borderId="7" xfId="0" applyNumberFormat="1" applyFill="1" applyBorder="1"/>
    <xf numFmtId="0" fontId="0" fillId="0" borderId="7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2" fillId="2" borderId="12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 vertical="center"/>
    </xf>
    <xf numFmtId="2" fontId="5" fillId="3" borderId="8" xfId="0" applyNumberFormat="1" applyFont="1" applyFill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5" borderId="0" xfId="0" applyFill="1"/>
    <xf numFmtId="0" fontId="0" fillId="0" borderId="15" xfId="0" applyBorder="1"/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Border="1"/>
    <xf numFmtId="0" fontId="2" fillId="0" borderId="0" xfId="0" applyFont="1" applyFill="1" applyBorder="1" applyAlignment="1">
      <alignment horizontal="center"/>
    </xf>
    <xf numFmtId="0" fontId="0" fillId="0" borderId="0" xfId="0" applyFill="1"/>
    <xf numFmtId="0" fontId="3" fillId="4" borderId="4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2" fontId="5" fillId="0" borderId="15" xfId="0" applyNumberFormat="1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9" fontId="0" fillId="0" borderId="9" xfId="0" applyNumberFormat="1" applyBorder="1"/>
    <xf numFmtId="9" fontId="0" fillId="0" borderId="8" xfId="0" applyNumberFormat="1" applyBorder="1"/>
    <xf numFmtId="0" fontId="3" fillId="2" borderId="15" xfId="0" applyFont="1" applyFill="1" applyBorder="1" applyAlignment="1">
      <alignment horizontal="center"/>
    </xf>
    <xf numFmtId="0" fontId="1" fillId="5" borderId="15" xfId="0" applyFont="1" applyFill="1" applyBorder="1" applyAlignment="1">
      <alignment horizontal="center" vertical="center"/>
    </xf>
    <xf numFmtId="0" fontId="1" fillId="5" borderId="16" xfId="0" applyFont="1" applyFill="1" applyBorder="1" applyAlignment="1">
      <alignment horizontal="center" vertical="center"/>
    </xf>
    <xf numFmtId="0" fontId="0" fillId="0" borderId="17" xfId="0" applyBorder="1"/>
    <xf numFmtId="9" fontId="0" fillId="0" borderId="14" xfId="0" applyNumberFormat="1" applyBorder="1"/>
    <xf numFmtId="0" fontId="0" fillId="0" borderId="4" xfId="0" applyBorder="1"/>
    <xf numFmtId="0" fontId="2" fillId="2" borderId="13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7" fillId="0" borderId="0" xfId="0" applyFont="1"/>
    <xf numFmtId="0" fontId="3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wrapText="1"/>
    </xf>
    <xf numFmtId="0" fontId="0" fillId="0" borderId="1" xfId="0" applyBorder="1" applyAlignment="1">
      <alignment horizontal="left"/>
    </xf>
    <xf numFmtId="0" fontId="8" fillId="0" borderId="0" xfId="0" applyFont="1"/>
    <xf numFmtId="0" fontId="8" fillId="0" borderId="0" xfId="0" applyFont="1" applyAlignment="1">
      <alignment horizontal="left"/>
    </xf>
    <xf numFmtId="0" fontId="8" fillId="0" borderId="3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microsoft.com/office/2017/06/relationships/rdRichValueStructure" Target="richData/rdrichvaluestructure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microsoft.com/office/2017/06/relationships/rdRichValue" Target="richData/rdrichvalue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22/10/relationships/richValueRel" Target="richData/richValueRel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sheetMetadata" Target="metadata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microsoft.com/office/2017/06/relationships/rdRichValueTypes" Target="richData/rdRichValueTypes.xml"/></Relationships>
</file>

<file path=xl/richData/_rels/richValueRel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5">
  <rv s="0">
    <v>0</v>
    <v>5</v>
  </rv>
  <rv s="0">
    <v>1</v>
    <v>5</v>
  </rv>
  <rv s="0">
    <v>2</v>
    <v>5</v>
  </rv>
  <rv s="0">
    <v>2</v>
    <v>4</v>
  </rv>
  <rv s="0">
    <v>1</v>
    <v>4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  <rel r:id="rId3"/>
</richValueRel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BF057-82A9-4170-B78F-EC8F4341D5FA}">
  <dimension ref="A1:H13"/>
  <sheetViews>
    <sheetView workbookViewId="0">
      <selection activeCell="K7" sqref="K7"/>
    </sheetView>
  </sheetViews>
  <sheetFormatPr baseColWidth="10" defaultColWidth="8.88671875" defaultRowHeight="14.4" x14ac:dyDescent="0.3"/>
  <cols>
    <col min="2" max="2" width="11.88671875" customWidth="1"/>
    <col min="3" max="3" width="16.109375" style="42" customWidth="1"/>
    <col min="4" max="4" width="8.88671875" style="42"/>
    <col min="5" max="5" width="6.44140625" style="42" customWidth="1"/>
    <col min="6" max="6" width="10.109375" customWidth="1"/>
    <col min="7" max="7" width="13.44140625" customWidth="1"/>
    <col min="8" max="8" width="13.5546875" customWidth="1"/>
  </cols>
  <sheetData>
    <row r="1" spans="1:8" x14ac:dyDescent="0.3">
      <c r="A1" s="55" t="s">
        <v>0</v>
      </c>
      <c r="B1" s="56"/>
      <c r="C1" s="44"/>
      <c r="D1" s="45"/>
      <c r="E1" s="45"/>
    </row>
    <row r="2" spans="1:8" ht="15" customHeight="1" x14ac:dyDescent="0.3">
      <c r="A2" s="57">
        <f>(C2*C7/100)+D2</f>
        <v>0</v>
      </c>
      <c r="B2" s="58"/>
      <c r="C2" s="46"/>
      <c r="D2" s="47"/>
      <c r="E2" s="47"/>
      <c r="F2" s="61" t="s">
        <v>1</v>
      </c>
      <c r="G2" s="18" t="s">
        <v>2</v>
      </c>
      <c r="H2" s="3" t="s">
        <v>3</v>
      </c>
    </row>
    <row r="3" spans="1:8" ht="18" customHeight="1" x14ac:dyDescent="0.3">
      <c r="A3" s="58"/>
      <c r="B3" s="58"/>
      <c r="C3" s="46"/>
      <c r="D3" s="47"/>
      <c r="E3" s="47"/>
      <c r="F3" s="43" t="s">
        <v>4</v>
      </c>
      <c r="G3" s="59">
        <v>0</v>
      </c>
      <c r="H3" s="4" t="e" vm="1">
        <v>#VALUE!</v>
      </c>
    </row>
    <row r="4" spans="1:8" ht="21" customHeight="1" x14ac:dyDescent="0.3">
      <c r="A4" s="58"/>
      <c r="B4" s="58"/>
      <c r="C4" s="46"/>
      <c r="D4" s="47"/>
      <c r="E4" s="47"/>
      <c r="F4" s="43" t="s">
        <v>5</v>
      </c>
      <c r="G4" s="60">
        <v>0.5</v>
      </c>
      <c r="H4" s="1" t="e" vm="2">
        <v>#VALUE!</v>
      </c>
    </row>
    <row r="5" spans="1:8" ht="19.5" customHeight="1" x14ac:dyDescent="0.3">
      <c r="A5" s="58"/>
      <c r="B5" s="58"/>
      <c r="C5" s="46"/>
      <c r="D5" s="47"/>
      <c r="E5" s="47"/>
      <c r="F5" s="64" t="s">
        <v>6</v>
      </c>
      <c r="G5" s="65">
        <v>0.9</v>
      </c>
      <c r="H5" s="66" t="e" vm="3">
        <v>#VALUE!</v>
      </c>
    </row>
    <row r="6" spans="1:8" ht="24.75" customHeight="1" x14ac:dyDescent="0.3">
      <c r="A6" s="52"/>
      <c r="B6" s="52"/>
      <c r="C6" s="48"/>
      <c r="D6" s="49"/>
      <c r="E6" s="49"/>
      <c r="F6" s="69" t="e" vm="4">
        <f>_xlfn.XLOOKUP(H13,G3:G5,H3:H5,,-1)</f>
        <v>#VALUE!</v>
      </c>
      <c r="G6" s="69"/>
      <c r="H6" s="69"/>
    </row>
    <row r="7" spans="1:8" ht="15.6" x14ac:dyDescent="0.3">
      <c r="A7" s="52"/>
      <c r="B7" s="53"/>
      <c r="C7" s="50"/>
      <c r="D7" s="51"/>
      <c r="E7" s="51"/>
      <c r="F7" s="69"/>
      <c r="G7" s="69"/>
      <c r="H7" s="69"/>
    </row>
    <row r="8" spans="1:8" ht="70.5" customHeight="1" x14ac:dyDescent="0.3">
      <c r="A8" s="52"/>
      <c r="B8" s="54"/>
      <c r="C8" s="62" t="s">
        <v>8</v>
      </c>
      <c r="D8" s="62"/>
      <c r="E8" s="63"/>
      <c r="F8" s="69"/>
      <c r="G8" s="69"/>
      <c r="H8" s="69"/>
    </row>
    <row r="9" spans="1:8" ht="21.75" customHeight="1" x14ac:dyDescent="0.3">
      <c r="A9" s="35" t="s">
        <v>9</v>
      </c>
      <c r="B9" s="35"/>
      <c r="C9" s="35"/>
      <c r="D9" s="35"/>
      <c r="E9" s="35"/>
      <c r="F9" s="36"/>
      <c r="G9" s="67" t="s">
        <v>7</v>
      </c>
      <c r="H9" s="68" t="s">
        <v>10</v>
      </c>
    </row>
    <row r="10" spans="1:8" x14ac:dyDescent="0.3">
      <c r="A10" s="30" t="s">
        <v>11</v>
      </c>
      <c r="B10" s="31"/>
      <c r="C10" s="31"/>
      <c r="D10" s="31"/>
      <c r="E10" s="31"/>
      <c r="F10" s="32"/>
      <c r="G10" s="17">
        <f>'RA-2'!C7</f>
        <v>0.2</v>
      </c>
      <c r="H10" s="28">
        <f>'RA-1'!D2</f>
        <v>8.75</v>
      </c>
    </row>
    <row r="11" spans="1:8" x14ac:dyDescent="0.3">
      <c r="A11" s="30" t="s">
        <v>12</v>
      </c>
      <c r="B11" s="31"/>
      <c r="C11" s="31"/>
      <c r="D11" s="31"/>
      <c r="E11" s="31"/>
      <c r="F11" s="32"/>
      <c r="G11" s="17">
        <f>'RA-2'!C7</f>
        <v>0.2</v>
      </c>
      <c r="H11" s="28">
        <f>'RA-2'!D2</f>
        <v>8.75</v>
      </c>
    </row>
    <row r="12" spans="1:8" x14ac:dyDescent="0.3">
      <c r="A12" s="30" t="s">
        <v>13</v>
      </c>
      <c r="B12" s="31"/>
      <c r="C12" s="31"/>
      <c r="D12" s="31"/>
      <c r="E12" s="31"/>
      <c r="F12" s="32"/>
      <c r="G12" s="17">
        <f>'RA-3'!C7</f>
        <v>0.2</v>
      </c>
      <c r="H12" s="28">
        <f>'RA-3'!D2</f>
        <v>7.5</v>
      </c>
    </row>
    <row r="13" spans="1:8" x14ac:dyDescent="0.3">
      <c r="G13" s="29">
        <f>SUM(G10:G12)</f>
        <v>0.60000000000000009</v>
      </c>
      <c r="H13" s="28">
        <f>SUM(H10:H12)/COUNT(H10:H12)</f>
        <v>8.3333333333333339</v>
      </c>
    </row>
  </sheetData>
  <mergeCells count="13">
    <mergeCell ref="A1:B1"/>
    <mergeCell ref="D1:E1"/>
    <mergeCell ref="A11:F11"/>
    <mergeCell ref="A12:F12"/>
    <mergeCell ref="D7:E7"/>
    <mergeCell ref="D6:E6"/>
    <mergeCell ref="A2:B5"/>
    <mergeCell ref="C2:C5"/>
    <mergeCell ref="D2:E5"/>
    <mergeCell ref="F6:H8"/>
    <mergeCell ref="C8:E8"/>
    <mergeCell ref="A9:F9"/>
    <mergeCell ref="A10:F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A467F-A5BC-45DF-B0D2-5D9259E16B74}">
  <dimension ref="A1:P15"/>
  <sheetViews>
    <sheetView workbookViewId="0">
      <selection sqref="A1:XFD1048576"/>
    </sheetView>
  </sheetViews>
  <sheetFormatPr baseColWidth="10" defaultColWidth="8.88671875" defaultRowHeight="14.4" x14ac:dyDescent="0.3"/>
  <cols>
    <col min="2" max="2" width="11.88671875" customWidth="1"/>
    <col min="3" max="3" width="16.109375" customWidth="1"/>
    <col min="5" max="5" width="6.44140625" customWidth="1"/>
    <col min="6" max="6" width="10.109375" customWidth="1"/>
    <col min="7" max="7" width="13.44140625" customWidth="1"/>
    <col min="8" max="8" width="13.5546875" customWidth="1"/>
    <col min="9" max="9" width="16.33203125" customWidth="1"/>
    <col min="10" max="11" width="13.44140625" customWidth="1"/>
    <col min="12" max="12" width="12.88671875" customWidth="1"/>
    <col min="13" max="14" width="11.6640625" customWidth="1"/>
    <col min="15" max="15" width="13.33203125" customWidth="1"/>
  </cols>
  <sheetData>
    <row r="1" spans="1:16" x14ac:dyDescent="0.3">
      <c r="A1" s="70" t="s">
        <v>40</v>
      </c>
    </row>
    <row r="2" spans="1:16" x14ac:dyDescent="0.3">
      <c r="C2" s="37">
        <f>D2*C7</f>
        <v>1.75</v>
      </c>
      <c r="D2" s="38">
        <f>I12*10</f>
        <v>8.75</v>
      </c>
      <c r="E2" s="39"/>
      <c r="F2" s="18" t="s">
        <v>1</v>
      </c>
      <c r="G2" s="3" t="s">
        <v>2</v>
      </c>
      <c r="H2" s="3" t="s">
        <v>3</v>
      </c>
      <c r="J2" s="71"/>
      <c r="K2" s="71"/>
      <c r="L2" s="71"/>
      <c r="M2" s="71"/>
      <c r="N2" s="71"/>
      <c r="O2" s="71"/>
    </row>
    <row r="3" spans="1:16" ht="18" customHeight="1" x14ac:dyDescent="0.3">
      <c r="C3" s="37"/>
      <c r="D3" s="38"/>
      <c r="E3" s="39"/>
      <c r="F3" s="19" t="s">
        <v>4</v>
      </c>
      <c r="G3" s="5">
        <v>0</v>
      </c>
      <c r="H3" s="4" t="e" vm="1">
        <v>#VALUE!</v>
      </c>
      <c r="J3" s="72"/>
      <c r="K3" s="72"/>
      <c r="L3" s="72"/>
      <c r="M3" s="72"/>
      <c r="N3" s="72"/>
      <c r="O3" s="72"/>
    </row>
    <row r="4" spans="1:16" ht="21" customHeight="1" x14ac:dyDescent="0.3">
      <c r="C4" s="37"/>
      <c r="D4" s="38"/>
      <c r="E4" s="39"/>
      <c r="F4" s="20" t="s">
        <v>5</v>
      </c>
      <c r="G4" s="2">
        <v>0.6</v>
      </c>
      <c r="H4" s="1" t="e" vm="2">
        <v>#VALUE!</v>
      </c>
      <c r="J4" s="72"/>
      <c r="K4" s="72"/>
      <c r="L4" s="72"/>
      <c r="M4" s="72"/>
      <c r="N4" s="72"/>
      <c r="O4" s="72"/>
    </row>
    <row r="5" spans="1:16" ht="19.5" customHeight="1" x14ac:dyDescent="0.3">
      <c r="C5" s="37"/>
      <c r="D5" s="38"/>
      <c r="E5" s="39"/>
      <c r="F5" s="20" t="s">
        <v>6</v>
      </c>
      <c r="G5" s="2">
        <v>0.9</v>
      </c>
      <c r="H5" s="1" t="e" vm="3">
        <v>#VALUE!</v>
      </c>
      <c r="J5" s="72"/>
      <c r="K5" s="72"/>
      <c r="L5" s="72"/>
      <c r="M5" s="72"/>
      <c r="N5" s="72"/>
      <c r="O5" s="72"/>
    </row>
    <row r="6" spans="1:16" ht="24.75" customHeight="1" x14ac:dyDescent="0.3">
      <c r="F6" s="33" t="e" vm="5">
        <f>_xlfn.XLOOKUP(H12,G3:G5,H3:H5,,-1)</f>
        <v>#VALUE!</v>
      </c>
      <c r="G6" s="33"/>
      <c r="H6" s="33"/>
      <c r="J6" s="72"/>
      <c r="K6" s="72"/>
      <c r="L6" s="72"/>
      <c r="M6" s="72"/>
      <c r="N6" s="72"/>
      <c r="O6" s="72"/>
    </row>
    <row r="7" spans="1:16" ht="15.6" x14ac:dyDescent="0.3">
      <c r="B7" s="21" t="s">
        <v>7</v>
      </c>
      <c r="C7" s="22">
        <v>0.2</v>
      </c>
      <c r="F7" s="33"/>
      <c r="G7" s="33"/>
      <c r="H7" s="33"/>
      <c r="J7" s="71"/>
      <c r="K7" s="71"/>
      <c r="L7" s="71"/>
      <c r="M7" s="71"/>
      <c r="N7" s="71"/>
      <c r="O7" s="71"/>
    </row>
    <row r="8" spans="1:16" ht="70.5" customHeight="1" x14ac:dyDescent="0.3">
      <c r="C8" s="34" t="s">
        <v>37</v>
      </c>
      <c r="D8" s="34"/>
      <c r="E8" s="34"/>
      <c r="F8" s="33"/>
      <c r="G8" s="33"/>
      <c r="H8" s="33"/>
      <c r="J8" s="73"/>
      <c r="K8" s="73"/>
      <c r="L8" s="73"/>
      <c r="M8" s="73"/>
      <c r="N8" s="73"/>
      <c r="O8" s="73"/>
    </row>
    <row r="9" spans="1:16" ht="21.75" customHeight="1" x14ac:dyDescent="0.3">
      <c r="A9" s="40" t="s">
        <v>24</v>
      </c>
      <c r="B9" s="40"/>
      <c r="C9" s="40"/>
      <c r="D9" s="40"/>
      <c r="E9" s="40"/>
      <c r="F9" s="41"/>
      <c r="G9" s="6" t="s">
        <v>7</v>
      </c>
      <c r="H9" s="6" t="s">
        <v>10</v>
      </c>
      <c r="I9" s="13" t="s">
        <v>25</v>
      </c>
      <c r="J9" s="24" t="s">
        <v>26</v>
      </c>
      <c r="K9" s="24"/>
      <c r="L9" s="24" t="s">
        <v>27</v>
      </c>
      <c r="M9" s="24" t="s">
        <v>28</v>
      </c>
      <c r="N9" s="24"/>
      <c r="O9" s="24" t="s">
        <v>29</v>
      </c>
      <c r="P9" t="s">
        <v>30</v>
      </c>
    </row>
    <row r="10" spans="1:16" x14ac:dyDescent="0.3">
      <c r="A10" s="74" t="s">
        <v>41</v>
      </c>
      <c r="B10" s="74"/>
      <c r="C10" s="74"/>
      <c r="D10" s="74"/>
      <c r="E10" s="74"/>
      <c r="F10" s="74"/>
      <c r="G10" s="8">
        <v>50</v>
      </c>
      <c r="H10" s="9">
        <f>I10*G10/100</f>
        <v>0.5</v>
      </c>
      <c r="I10" s="17">
        <f t="shared" ref="I10:I11" si="0">IFERROR(IF(SUM(J10:O10)/COUNT(J10:O10)&gt;=4,1,(SUM(J10:O10)/COUNT(J10:O10)/4)),0)</f>
        <v>1</v>
      </c>
      <c r="J10" s="1">
        <v>4</v>
      </c>
      <c r="K10" s="1"/>
      <c r="L10" s="1"/>
      <c r="M10" s="1"/>
      <c r="N10" s="1"/>
      <c r="O10" s="1"/>
    </row>
    <row r="11" spans="1:16" x14ac:dyDescent="0.3">
      <c r="A11" s="74" t="s">
        <v>42</v>
      </c>
      <c r="B11" s="74"/>
      <c r="C11" s="74"/>
      <c r="D11" s="74"/>
      <c r="E11" s="74"/>
      <c r="F11" s="74"/>
      <c r="G11" s="8">
        <v>50</v>
      </c>
      <c r="H11" s="9">
        <f>I11*G11/100</f>
        <v>0.375</v>
      </c>
      <c r="I11" s="17">
        <f t="shared" si="0"/>
        <v>0.75</v>
      </c>
      <c r="J11" s="1">
        <v>4</v>
      </c>
      <c r="K11" s="1"/>
      <c r="L11" s="1">
        <v>2</v>
      </c>
      <c r="M11" s="1"/>
      <c r="N11" s="1"/>
      <c r="O11" s="1"/>
    </row>
    <row r="12" spans="1:16" ht="15" thickBot="1" x14ac:dyDescent="0.35">
      <c r="F12" s="27" t="s">
        <v>31</v>
      </c>
      <c r="G12" s="26">
        <f>SUM(G10:G11)</f>
        <v>100</v>
      </c>
      <c r="H12" s="11">
        <f>SUM(H10:H11)</f>
        <v>0.875</v>
      </c>
      <c r="I12" s="7">
        <f>SUM(I10:I11)/COUNT(I10:I11)</f>
        <v>0.875</v>
      </c>
    </row>
    <row r="13" spans="1:16" x14ac:dyDescent="0.3">
      <c r="L13" t="s">
        <v>32</v>
      </c>
    </row>
    <row r="14" spans="1:16" x14ac:dyDescent="0.3">
      <c r="L14" t="s">
        <v>33</v>
      </c>
    </row>
    <row r="15" spans="1:16" x14ac:dyDescent="0.3">
      <c r="L15" t="s">
        <v>34</v>
      </c>
    </row>
  </sheetData>
  <mergeCells count="7">
    <mergeCell ref="A11:F11"/>
    <mergeCell ref="C2:C5"/>
    <mergeCell ref="D2:E5"/>
    <mergeCell ref="F6:H8"/>
    <mergeCell ref="C8:E8"/>
    <mergeCell ref="A9:F9"/>
    <mergeCell ref="A10:F1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0"/>
  <sheetViews>
    <sheetView workbookViewId="0">
      <selection sqref="A1:XFD1048576"/>
    </sheetView>
  </sheetViews>
  <sheetFormatPr baseColWidth="10" defaultColWidth="8.88671875" defaultRowHeight="14.4" x14ac:dyDescent="0.3"/>
  <cols>
    <col min="2" max="2" width="11.88671875" customWidth="1"/>
    <col min="3" max="3" width="16.109375" customWidth="1"/>
    <col min="5" max="5" width="6.44140625" customWidth="1"/>
    <col min="6" max="6" width="10.109375" customWidth="1"/>
    <col min="7" max="7" width="13.44140625" customWidth="1"/>
    <col min="8" max="8" width="13.5546875" customWidth="1"/>
    <col min="9" max="9" width="16.33203125" customWidth="1"/>
    <col min="10" max="10" width="13.44140625" customWidth="1"/>
    <col min="11" max="11" width="12.88671875" customWidth="1"/>
    <col min="12" max="12" width="11.6640625" customWidth="1"/>
    <col min="13" max="13" width="13.33203125" customWidth="1"/>
  </cols>
  <sheetData>
    <row r="1" spans="1:14" x14ac:dyDescent="0.3">
      <c r="A1" s="75" t="s">
        <v>43</v>
      </c>
    </row>
    <row r="2" spans="1:14" x14ac:dyDescent="0.3">
      <c r="C2" s="37">
        <f>D2*C7</f>
        <v>1.75</v>
      </c>
      <c r="D2" s="38">
        <f>I16*10</f>
        <v>8.75</v>
      </c>
      <c r="E2" s="39"/>
      <c r="F2" s="18" t="s">
        <v>1</v>
      </c>
      <c r="G2" s="3" t="s">
        <v>2</v>
      </c>
      <c r="H2" s="3" t="s">
        <v>3</v>
      </c>
      <c r="J2" s="14" t="s">
        <v>14</v>
      </c>
      <c r="K2" s="14" t="s">
        <v>14</v>
      </c>
      <c r="L2" s="14" t="s">
        <v>14</v>
      </c>
      <c r="M2" s="14" t="s">
        <v>14</v>
      </c>
    </row>
    <row r="3" spans="1:14" ht="18" customHeight="1" x14ac:dyDescent="0.3">
      <c r="C3" s="37"/>
      <c r="D3" s="38"/>
      <c r="E3" s="39"/>
      <c r="F3" s="19" t="s">
        <v>4</v>
      </c>
      <c r="G3" s="5">
        <v>0</v>
      </c>
      <c r="H3" s="4" t="e" vm="1">
        <v>#VALUE!</v>
      </c>
      <c r="J3" s="15" t="s">
        <v>15</v>
      </c>
      <c r="K3" s="15" t="s">
        <v>16</v>
      </c>
      <c r="L3" s="15"/>
      <c r="M3" s="15"/>
    </row>
    <row r="4" spans="1:14" ht="21" customHeight="1" x14ac:dyDescent="0.3">
      <c r="C4" s="37"/>
      <c r="D4" s="38"/>
      <c r="E4" s="39"/>
      <c r="F4" s="20" t="s">
        <v>5</v>
      </c>
      <c r="G4" s="2">
        <v>0.6</v>
      </c>
      <c r="H4" s="1" t="e" vm="2">
        <v>#VALUE!</v>
      </c>
      <c r="J4" s="15" t="s">
        <v>17</v>
      </c>
      <c r="K4" s="15" t="s">
        <v>18</v>
      </c>
      <c r="L4" s="15"/>
      <c r="M4" s="15"/>
    </row>
    <row r="5" spans="1:14" ht="19.5" customHeight="1" x14ac:dyDescent="0.3">
      <c r="C5" s="37"/>
      <c r="D5" s="38"/>
      <c r="E5" s="39"/>
      <c r="F5" s="20" t="s">
        <v>6</v>
      </c>
      <c r="G5" s="2">
        <v>0.9</v>
      </c>
      <c r="H5" s="1" t="e" vm="3">
        <v>#VALUE!</v>
      </c>
      <c r="J5" s="15" t="s">
        <v>19</v>
      </c>
      <c r="K5" s="15"/>
      <c r="L5" s="15"/>
      <c r="M5" s="15"/>
    </row>
    <row r="6" spans="1:14" ht="24.75" customHeight="1" x14ac:dyDescent="0.3">
      <c r="F6" s="33" t="e" vm="5">
        <f>_xlfn.XLOOKUP(H16,G3:G5,H3:H5,,-1)</f>
        <v>#VALUE!</v>
      </c>
      <c r="G6" s="33"/>
      <c r="H6" s="33"/>
      <c r="J6" s="15" t="s">
        <v>20</v>
      </c>
      <c r="K6" s="16"/>
      <c r="L6" s="16"/>
      <c r="M6" s="16"/>
    </row>
    <row r="7" spans="1:14" ht="15.6" x14ac:dyDescent="0.3">
      <c r="B7" s="21" t="s">
        <v>7</v>
      </c>
      <c r="C7" s="22">
        <v>0.2</v>
      </c>
      <c r="F7" s="33"/>
      <c r="G7" s="33"/>
      <c r="H7" s="33"/>
      <c r="J7" s="12" t="s">
        <v>21</v>
      </c>
      <c r="K7" s="14" t="s">
        <v>21</v>
      </c>
      <c r="L7" s="14" t="s">
        <v>21</v>
      </c>
      <c r="M7" s="14" t="s">
        <v>21</v>
      </c>
    </row>
    <row r="8" spans="1:14" ht="70.5" customHeight="1" x14ac:dyDescent="0.3">
      <c r="C8" s="34" t="s">
        <v>35</v>
      </c>
      <c r="D8" s="34"/>
      <c r="E8" s="34"/>
      <c r="F8" s="33"/>
      <c r="G8" s="33"/>
      <c r="H8" s="33"/>
      <c r="J8" s="25" t="s">
        <v>22</v>
      </c>
      <c r="K8" s="23" t="s">
        <v>23</v>
      </c>
      <c r="L8" s="23"/>
      <c r="M8" s="23"/>
    </row>
    <row r="9" spans="1:14" ht="21.75" customHeight="1" x14ac:dyDescent="0.3">
      <c r="A9" s="40" t="s">
        <v>24</v>
      </c>
      <c r="B9" s="40"/>
      <c r="C9" s="40"/>
      <c r="D9" s="40"/>
      <c r="E9" s="40"/>
      <c r="F9" s="41"/>
      <c r="G9" s="6" t="s">
        <v>7</v>
      </c>
      <c r="H9" s="6" t="s">
        <v>10</v>
      </c>
      <c r="I9" s="13" t="s">
        <v>25</v>
      </c>
      <c r="J9" s="24" t="s">
        <v>26</v>
      </c>
      <c r="K9" s="24" t="s">
        <v>27</v>
      </c>
      <c r="L9" s="14" t="s">
        <v>28</v>
      </c>
      <c r="M9" s="14" t="s">
        <v>29</v>
      </c>
      <c r="N9" t="s">
        <v>36</v>
      </c>
    </row>
    <row r="10" spans="1:14" x14ac:dyDescent="0.3">
      <c r="A10" s="76" t="s">
        <v>44</v>
      </c>
      <c r="B10" s="76"/>
      <c r="C10" s="76"/>
      <c r="D10" s="76"/>
      <c r="E10" s="76"/>
      <c r="F10" s="77"/>
      <c r="G10" s="8">
        <v>20</v>
      </c>
      <c r="H10" s="9">
        <f>I10*G10/100</f>
        <v>0.15</v>
      </c>
      <c r="I10" s="17">
        <f t="shared" ref="I10:I11" si="0">IFERROR(IF(SUM(J10:M10)/COUNT(J10:M10)&gt;=4,1,(SUM(J10:M10)/COUNT(J10:M10)/4)),0)</f>
        <v>0.75</v>
      </c>
      <c r="J10" s="1">
        <v>4</v>
      </c>
      <c r="K10" s="1"/>
      <c r="L10" s="1"/>
      <c r="M10" s="1">
        <v>2</v>
      </c>
    </row>
    <row r="11" spans="1:14" x14ac:dyDescent="0.3">
      <c r="A11" s="76" t="s">
        <v>45</v>
      </c>
      <c r="B11" s="76"/>
      <c r="C11" s="76"/>
      <c r="D11" s="76"/>
      <c r="E11" s="76"/>
      <c r="F11" s="77"/>
      <c r="G11" s="8">
        <v>10</v>
      </c>
      <c r="H11" s="9">
        <f>I11*G11/100</f>
        <v>0.05</v>
      </c>
      <c r="I11" s="17">
        <f t="shared" si="0"/>
        <v>0.5</v>
      </c>
      <c r="J11" s="1"/>
      <c r="K11" s="1">
        <v>2</v>
      </c>
      <c r="L11" s="1"/>
      <c r="M11" s="1"/>
    </row>
    <row r="12" spans="1:14" x14ac:dyDescent="0.3">
      <c r="A12" s="76" t="s">
        <v>46</v>
      </c>
      <c r="B12" s="76"/>
      <c r="C12" s="76"/>
      <c r="D12" s="76"/>
      <c r="E12" s="76"/>
      <c r="F12" s="77"/>
      <c r="G12" s="10">
        <v>20</v>
      </c>
      <c r="H12" s="9">
        <f>I12*G12/100</f>
        <v>0.2</v>
      </c>
      <c r="I12" s="17">
        <f>IFERROR(IF(SUM(J12:M12)/COUNT(J12:M12)&gt;=4,1,(SUM(J12:M12)/COUNT(J12:M12)/4)),0)</f>
        <v>1</v>
      </c>
      <c r="J12" s="1">
        <v>4</v>
      </c>
      <c r="K12" s="1"/>
      <c r="L12" s="1"/>
      <c r="M12" s="1"/>
    </row>
    <row r="13" spans="1:14" x14ac:dyDescent="0.3">
      <c r="A13" s="76" t="s">
        <v>47</v>
      </c>
      <c r="B13" s="76"/>
      <c r="C13" s="76"/>
      <c r="D13" s="76"/>
      <c r="E13" s="76"/>
      <c r="F13" s="77"/>
      <c r="G13" s="10">
        <v>15</v>
      </c>
      <c r="H13" s="9">
        <v>0.12</v>
      </c>
      <c r="I13" s="17">
        <v>1</v>
      </c>
      <c r="J13" s="1"/>
      <c r="K13" s="1"/>
      <c r="L13" s="1"/>
      <c r="M13" s="1"/>
    </row>
    <row r="14" spans="1:14" x14ac:dyDescent="0.3">
      <c r="A14" s="76" t="s">
        <v>48</v>
      </c>
      <c r="B14" s="76"/>
      <c r="C14" s="76"/>
      <c r="D14" s="76"/>
      <c r="E14" s="76"/>
      <c r="F14" s="77"/>
      <c r="G14" s="10">
        <v>15</v>
      </c>
      <c r="H14" s="9">
        <v>0.12</v>
      </c>
      <c r="I14" s="17">
        <v>1</v>
      </c>
      <c r="J14" s="1"/>
      <c r="K14" s="1"/>
      <c r="L14" s="1"/>
      <c r="M14" s="1"/>
    </row>
    <row r="15" spans="1:14" x14ac:dyDescent="0.3">
      <c r="A15" s="76" t="s">
        <v>49</v>
      </c>
      <c r="B15" s="76"/>
      <c r="C15" s="76"/>
      <c r="D15" s="76"/>
      <c r="E15" s="76"/>
      <c r="F15" s="77"/>
      <c r="G15" s="10">
        <v>20</v>
      </c>
      <c r="H15" s="9">
        <f>I15*G15/100</f>
        <v>0.2</v>
      </c>
      <c r="I15" s="17">
        <f>IFERROR(IF(SUM(J15:M15)/COUNT(J15:M15)&gt;=4,1,(SUM(J15:M15)/COUNT(J15:M15)/4)),0)</f>
        <v>1</v>
      </c>
      <c r="J15" s="1">
        <v>4</v>
      </c>
      <c r="K15" s="1"/>
      <c r="L15" s="1"/>
      <c r="M15" s="1"/>
    </row>
    <row r="16" spans="1:14" ht="15" thickBot="1" x14ac:dyDescent="0.35">
      <c r="A16" s="75"/>
      <c r="F16" s="27" t="s">
        <v>31</v>
      </c>
      <c r="G16" s="8">
        <f>SUM(G10:G15)</f>
        <v>100</v>
      </c>
      <c r="H16" s="11">
        <f>SUM(H10:H15)</f>
        <v>0.84000000000000008</v>
      </c>
      <c r="I16" s="7">
        <f>SUM(I10:I15)/COUNT(I10:I15)</f>
        <v>0.875</v>
      </c>
    </row>
    <row r="17" spans="1:11" x14ac:dyDescent="0.3">
      <c r="K17" t="s">
        <v>32</v>
      </c>
    </row>
    <row r="18" spans="1:11" x14ac:dyDescent="0.3">
      <c r="A18" s="75"/>
      <c r="K18" t="s">
        <v>33</v>
      </c>
    </row>
    <row r="19" spans="1:11" x14ac:dyDescent="0.3">
      <c r="K19" t="s">
        <v>34</v>
      </c>
    </row>
    <row r="20" spans="1:11" x14ac:dyDescent="0.3">
      <c r="A20" s="75"/>
    </row>
  </sheetData>
  <mergeCells count="11">
    <mergeCell ref="D2:E5"/>
    <mergeCell ref="C2:C5"/>
    <mergeCell ref="A12:F12"/>
    <mergeCell ref="A15:F15"/>
    <mergeCell ref="F6:H8"/>
    <mergeCell ref="C8:E8"/>
    <mergeCell ref="A9:F9"/>
    <mergeCell ref="A10:F10"/>
    <mergeCell ref="A11:F11"/>
    <mergeCell ref="A13:F13"/>
    <mergeCell ref="A14:F1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C9607-A1B5-4D2F-BBDE-C4E6F1D523B8}">
  <dimension ref="A1:N14"/>
  <sheetViews>
    <sheetView workbookViewId="0">
      <selection sqref="A1:XFD1048576"/>
    </sheetView>
  </sheetViews>
  <sheetFormatPr baseColWidth="10" defaultColWidth="8.88671875" defaultRowHeight="14.4" x14ac:dyDescent="0.3"/>
  <cols>
    <col min="2" max="2" width="11.88671875" customWidth="1"/>
    <col min="3" max="3" width="16.109375" customWidth="1"/>
    <col min="5" max="5" width="6.44140625" customWidth="1"/>
    <col min="6" max="6" width="10.109375" customWidth="1"/>
    <col min="7" max="7" width="13.44140625" customWidth="1"/>
    <col min="8" max="8" width="13.5546875" customWidth="1"/>
    <col min="9" max="9" width="16.33203125" customWidth="1"/>
    <col min="10" max="10" width="13.44140625" customWidth="1"/>
    <col min="11" max="11" width="12.88671875" customWidth="1"/>
    <col min="12" max="12" width="11.6640625" customWidth="1"/>
    <col min="13" max="13" width="13.33203125" customWidth="1"/>
  </cols>
  <sheetData>
    <row r="1" spans="1:14" x14ac:dyDescent="0.3">
      <c r="A1" s="75" t="s">
        <v>50</v>
      </c>
    </row>
    <row r="2" spans="1:14" x14ac:dyDescent="0.3">
      <c r="C2" s="37">
        <f>D2*C7</f>
        <v>1.5</v>
      </c>
      <c r="D2" s="38">
        <f>I11*10</f>
        <v>7.5</v>
      </c>
      <c r="E2" s="39"/>
      <c r="F2" s="18" t="s">
        <v>1</v>
      </c>
      <c r="G2" s="3" t="s">
        <v>2</v>
      </c>
      <c r="H2" s="3" t="s">
        <v>3</v>
      </c>
      <c r="J2" s="14" t="s">
        <v>14</v>
      </c>
      <c r="K2" s="14" t="s">
        <v>14</v>
      </c>
      <c r="L2" s="14" t="s">
        <v>14</v>
      </c>
      <c r="M2" s="14" t="s">
        <v>14</v>
      </c>
    </row>
    <row r="3" spans="1:14" ht="18" customHeight="1" x14ac:dyDescent="0.3">
      <c r="C3" s="37"/>
      <c r="D3" s="38"/>
      <c r="E3" s="39"/>
      <c r="F3" s="19" t="s">
        <v>4</v>
      </c>
      <c r="G3" s="5">
        <v>0</v>
      </c>
      <c r="H3" s="4" t="e" vm="1">
        <v>#VALUE!</v>
      </c>
      <c r="J3" s="15" t="s">
        <v>15</v>
      </c>
      <c r="K3" s="15" t="s">
        <v>16</v>
      </c>
      <c r="L3" s="15"/>
      <c r="M3" s="15"/>
    </row>
    <row r="4" spans="1:14" ht="21" customHeight="1" x14ac:dyDescent="0.3">
      <c r="C4" s="37"/>
      <c r="D4" s="38"/>
      <c r="E4" s="39"/>
      <c r="F4" s="20" t="s">
        <v>5</v>
      </c>
      <c r="G4" s="2">
        <v>0.6</v>
      </c>
      <c r="H4" s="1" t="e" vm="2">
        <v>#VALUE!</v>
      </c>
      <c r="J4" s="15" t="s">
        <v>17</v>
      </c>
      <c r="K4" s="15" t="s">
        <v>18</v>
      </c>
      <c r="L4" s="15"/>
      <c r="M4" s="15"/>
    </row>
    <row r="5" spans="1:14" ht="19.5" customHeight="1" x14ac:dyDescent="0.3">
      <c r="C5" s="37"/>
      <c r="D5" s="38"/>
      <c r="E5" s="39"/>
      <c r="F5" s="20" t="s">
        <v>6</v>
      </c>
      <c r="G5" s="2">
        <v>0.9</v>
      </c>
      <c r="H5" s="1" t="e" vm="3">
        <v>#VALUE!</v>
      </c>
      <c r="J5" s="15" t="s">
        <v>19</v>
      </c>
      <c r="K5" s="15"/>
      <c r="L5" s="15"/>
      <c r="M5" s="15"/>
    </row>
    <row r="6" spans="1:14" ht="24.75" customHeight="1" x14ac:dyDescent="0.3">
      <c r="F6" s="33" t="e" vm="5">
        <f>_xlfn.XLOOKUP(H11,G3:G5,H3:H5,,-1)</f>
        <v>#VALUE!</v>
      </c>
      <c r="G6" s="33"/>
      <c r="H6" s="33"/>
      <c r="J6" s="15" t="s">
        <v>20</v>
      </c>
      <c r="K6" s="16"/>
      <c r="L6" s="16"/>
      <c r="M6" s="16"/>
    </row>
    <row r="7" spans="1:14" ht="15.6" x14ac:dyDescent="0.3">
      <c r="B7" s="21" t="s">
        <v>7</v>
      </c>
      <c r="C7" s="22">
        <v>0.2</v>
      </c>
      <c r="F7" s="33"/>
      <c r="G7" s="33"/>
      <c r="H7" s="33"/>
      <c r="J7" s="12" t="s">
        <v>21</v>
      </c>
      <c r="K7" s="14" t="s">
        <v>21</v>
      </c>
      <c r="L7" s="14" t="s">
        <v>21</v>
      </c>
      <c r="M7" s="14" t="s">
        <v>21</v>
      </c>
    </row>
    <row r="8" spans="1:14" ht="70.5" customHeight="1" x14ac:dyDescent="0.3">
      <c r="C8" s="34" t="s">
        <v>37</v>
      </c>
      <c r="D8" s="34"/>
      <c r="E8" s="34"/>
      <c r="F8" s="33"/>
      <c r="G8" s="33"/>
      <c r="H8" s="33"/>
      <c r="J8" s="25" t="s">
        <v>22</v>
      </c>
      <c r="K8" s="23" t="s">
        <v>23</v>
      </c>
      <c r="L8" s="23" t="s">
        <v>38</v>
      </c>
      <c r="M8" s="23"/>
    </row>
    <row r="9" spans="1:14" ht="21.75" customHeight="1" x14ac:dyDescent="0.3">
      <c r="A9" s="40" t="s">
        <v>24</v>
      </c>
      <c r="B9" s="40"/>
      <c r="C9" s="40"/>
      <c r="D9" s="40"/>
      <c r="E9" s="40"/>
      <c r="F9" s="41"/>
      <c r="G9" s="6" t="s">
        <v>7</v>
      </c>
      <c r="H9" s="6" t="s">
        <v>10</v>
      </c>
      <c r="I9" s="13" t="s">
        <v>25</v>
      </c>
      <c r="J9" s="24" t="s">
        <v>26</v>
      </c>
      <c r="K9" s="24" t="s">
        <v>27</v>
      </c>
      <c r="L9" s="14" t="s">
        <v>28</v>
      </c>
      <c r="M9" s="14" t="s">
        <v>29</v>
      </c>
      <c r="N9" t="s">
        <v>36</v>
      </c>
    </row>
    <row r="10" spans="1:14" x14ac:dyDescent="0.3">
      <c r="A10" s="74" t="s">
        <v>51</v>
      </c>
      <c r="B10" s="74"/>
      <c r="C10" s="74"/>
      <c r="D10" s="74"/>
      <c r="E10" s="74"/>
      <c r="F10" s="74"/>
      <c r="G10" s="8">
        <v>100</v>
      </c>
      <c r="H10" s="9">
        <f>I10*G10/100</f>
        <v>0.75</v>
      </c>
      <c r="I10" s="17">
        <f t="shared" ref="I10" si="0">IFERROR(IF(SUM(J10:M10)/COUNT(J10:M10)&gt;=4,1,(SUM(J10:M10)/COUNT(J10:M10)/4)),0)</f>
        <v>0.75</v>
      </c>
      <c r="J10" s="1">
        <v>4</v>
      </c>
      <c r="K10" s="1"/>
      <c r="L10" s="1"/>
      <c r="M10" s="1">
        <v>2</v>
      </c>
    </row>
    <row r="11" spans="1:14" ht="15" thickBot="1" x14ac:dyDescent="0.35">
      <c r="F11" s="27" t="s">
        <v>31</v>
      </c>
      <c r="G11" s="8">
        <f>SUM(G10:G10)</f>
        <v>100</v>
      </c>
      <c r="H11" s="11">
        <f>SUM(H10:H10)</f>
        <v>0.75</v>
      </c>
      <c r="I11" s="7">
        <f>SUM(I10:I10)/COUNT(I10:I10)</f>
        <v>0.75</v>
      </c>
    </row>
    <row r="12" spans="1:14" x14ac:dyDescent="0.3">
      <c r="K12" t="s">
        <v>32</v>
      </c>
    </row>
    <row r="13" spans="1:14" x14ac:dyDescent="0.3">
      <c r="K13" t="s">
        <v>33</v>
      </c>
    </row>
    <row r="14" spans="1:14" x14ac:dyDescent="0.3">
      <c r="K14" t="s">
        <v>39</v>
      </c>
    </row>
  </sheetData>
  <mergeCells count="6">
    <mergeCell ref="C2:C5"/>
    <mergeCell ref="D2:E5"/>
    <mergeCell ref="F6:H8"/>
    <mergeCell ref="C8:E8"/>
    <mergeCell ref="A9:F9"/>
    <mergeCell ref="A10:F1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C1193-C3DD-460D-9950-841C98057239}">
  <dimension ref="A1:N14"/>
  <sheetViews>
    <sheetView workbookViewId="0">
      <selection sqref="A1:XFD1048576"/>
    </sheetView>
  </sheetViews>
  <sheetFormatPr baseColWidth="10" defaultColWidth="8.88671875" defaultRowHeight="14.4" x14ac:dyDescent="0.3"/>
  <cols>
    <col min="2" max="2" width="11.88671875" customWidth="1"/>
    <col min="3" max="3" width="16.109375" customWidth="1"/>
    <col min="5" max="5" width="6.44140625" customWidth="1"/>
    <col min="6" max="6" width="10.109375" customWidth="1"/>
    <col min="7" max="7" width="13.44140625" customWidth="1"/>
    <col min="8" max="8" width="13.5546875" customWidth="1"/>
    <col min="9" max="9" width="16.33203125" customWidth="1"/>
    <col min="10" max="10" width="13.44140625" customWidth="1"/>
    <col min="11" max="11" width="12.88671875" customWidth="1"/>
    <col min="12" max="12" width="11.6640625" customWidth="1"/>
    <col min="13" max="13" width="13.33203125" customWidth="1"/>
  </cols>
  <sheetData>
    <row r="1" spans="1:14" x14ac:dyDescent="0.3">
      <c r="A1" s="75" t="s">
        <v>52</v>
      </c>
    </row>
    <row r="2" spans="1:14" x14ac:dyDescent="0.3">
      <c r="C2" s="37">
        <f>D2*C7</f>
        <v>1.5</v>
      </c>
      <c r="D2" s="38">
        <f>I11*10</f>
        <v>7.5</v>
      </c>
      <c r="E2" s="39"/>
      <c r="F2" s="18" t="s">
        <v>1</v>
      </c>
      <c r="G2" s="3" t="s">
        <v>2</v>
      </c>
      <c r="H2" s="3" t="s">
        <v>3</v>
      </c>
      <c r="J2" s="14" t="s">
        <v>14</v>
      </c>
      <c r="K2" s="14" t="s">
        <v>14</v>
      </c>
      <c r="L2" s="14" t="s">
        <v>14</v>
      </c>
      <c r="M2" s="14" t="s">
        <v>14</v>
      </c>
    </row>
    <row r="3" spans="1:14" ht="18" customHeight="1" x14ac:dyDescent="0.3">
      <c r="C3" s="37"/>
      <c r="D3" s="38"/>
      <c r="E3" s="39"/>
      <c r="F3" s="19" t="s">
        <v>4</v>
      </c>
      <c r="G3" s="5">
        <v>0</v>
      </c>
      <c r="H3" s="4" t="e" vm="1">
        <v>#VALUE!</v>
      </c>
      <c r="J3" s="15" t="s">
        <v>15</v>
      </c>
      <c r="K3" s="15" t="s">
        <v>16</v>
      </c>
      <c r="L3" s="15"/>
      <c r="M3" s="15"/>
    </row>
    <row r="4" spans="1:14" ht="21" customHeight="1" x14ac:dyDescent="0.3">
      <c r="C4" s="37"/>
      <c r="D4" s="38"/>
      <c r="E4" s="39"/>
      <c r="F4" s="20" t="s">
        <v>5</v>
      </c>
      <c r="G4" s="2">
        <v>0.6</v>
      </c>
      <c r="H4" s="1" t="e" vm="2">
        <v>#VALUE!</v>
      </c>
      <c r="J4" s="15" t="s">
        <v>17</v>
      </c>
      <c r="K4" s="15" t="s">
        <v>18</v>
      </c>
      <c r="L4" s="15"/>
      <c r="M4" s="15"/>
    </row>
    <row r="5" spans="1:14" ht="19.5" customHeight="1" x14ac:dyDescent="0.3">
      <c r="C5" s="37"/>
      <c r="D5" s="38"/>
      <c r="E5" s="39"/>
      <c r="F5" s="20" t="s">
        <v>6</v>
      </c>
      <c r="G5" s="2">
        <v>0.9</v>
      </c>
      <c r="H5" s="1" t="e" vm="3">
        <v>#VALUE!</v>
      </c>
      <c r="J5" s="15" t="s">
        <v>19</v>
      </c>
      <c r="K5" s="15"/>
      <c r="L5" s="15"/>
      <c r="M5" s="15"/>
    </row>
    <row r="6" spans="1:14" ht="24.75" customHeight="1" x14ac:dyDescent="0.3">
      <c r="F6" s="33" t="e" vm="5">
        <f>_xlfn.XLOOKUP(H11,G3:G5,H3:H5,,-1)</f>
        <v>#VALUE!</v>
      </c>
      <c r="G6" s="33"/>
      <c r="H6" s="33"/>
      <c r="J6" s="15" t="s">
        <v>20</v>
      </c>
      <c r="K6" s="16"/>
      <c r="L6" s="16"/>
      <c r="M6" s="16"/>
    </row>
    <row r="7" spans="1:14" ht="15.6" x14ac:dyDescent="0.3">
      <c r="B7" s="21" t="s">
        <v>7</v>
      </c>
      <c r="C7" s="22">
        <v>0.2</v>
      </c>
      <c r="F7" s="33"/>
      <c r="G7" s="33"/>
      <c r="H7" s="33"/>
      <c r="J7" s="12" t="s">
        <v>21</v>
      </c>
      <c r="K7" s="14" t="s">
        <v>21</v>
      </c>
      <c r="L7" s="14" t="s">
        <v>21</v>
      </c>
      <c r="M7" s="14" t="s">
        <v>21</v>
      </c>
    </row>
    <row r="8" spans="1:14" ht="70.5" customHeight="1" x14ac:dyDescent="0.3">
      <c r="C8" s="34" t="s">
        <v>37</v>
      </c>
      <c r="D8" s="34"/>
      <c r="E8" s="34"/>
      <c r="F8" s="33"/>
      <c r="G8" s="33"/>
      <c r="H8" s="33"/>
      <c r="J8" s="25" t="s">
        <v>22</v>
      </c>
      <c r="K8" s="23" t="s">
        <v>23</v>
      </c>
      <c r="L8" s="23" t="s">
        <v>38</v>
      </c>
      <c r="M8" s="23"/>
    </row>
    <row r="9" spans="1:14" ht="21.75" customHeight="1" x14ac:dyDescent="0.3">
      <c r="A9" s="40" t="s">
        <v>24</v>
      </c>
      <c r="B9" s="40"/>
      <c r="C9" s="40"/>
      <c r="D9" s="40"/>
      <c r="E9" s="40"/>
      <c r="F9" s="41"/>
      <c r="G9" s="6" t="s">
        <v>7</v>
      </c>
      <c r="H9" s="6" t="s">
        <v>10</v>
      </c>
      <c r="I9" s="13" t="s">
        <v>25</v>
      </c>
      <c r="J9" s="24" t="s">
        <v>26</v>
      </c>
      <c r="K9" s="24" t="s">
        <v>27</v>
      </c>
      <c r="L9" s="14" t="s">
        <v>28</v>
      </c>
      <c r="M9" s="14" t="s">
        <v>29</v>
      </c>
      <c r="N9" t="s">
        <v>36</v>
      </c>
    </row>
    <row r="10" spans="1:14" x14ac:dyDescent="0.3">
      <c r="A10" s="74" t="s">
        <v>53</v>
      </c>
      <c r="B10" s="74"/>
      <c r="C10" s="74"/>
      <c r="D10" s="74"/>
      <c r="E10" s="74"/>
      <c r="F10" s="74"/>
      <c r="G10" s="8">
        <v>100</v>
      </c>
      <c r="H10" s="9">
        <f>I10*G10/100</f>
        <v>0.75</v>
      </c>
      <c r="I10" s="17">
        <f t="shared" ref="I10" si="0">IFERROR(IF(SUM(J10:M10)/COUNT(J10:M10)&gt;=4,1,(SUM(J10:M10)/COUNT(J10:M10)/4)),0)</f>
        <v>0.75</v>
      </c>
      <c r="J10" s="1">
        <v>4</v>
      </c>
      <c r="K10" s="1"/>
      <c r="L10" s="1"/>
      <c r="M10" s="1">
        <v>2</v>
      </c>
    </row>
    <row r="11" spans="1:14" ht="15" thickBot="1" x14ac:dyDescent="0.35">
      <c r="F11" s="27" t="s">
        <v>31</v>
      </c>
      <c r="G11" s="8">
        <f>SUM(G10:G10)</f>
        <v>100</v>
      </c>
      <c r="H11" s="11">
        <f>SUM(H10:H10)</f>
        <v>0.75</v>
      </c>
      <c r="I11" s="7">
        <f>SUM(I10:I10)/COUNT(I10:I10)</f>
        <v>0.75</v>
      </c>
    </row>
    <row r="12" spans="1:14" x14ac:dyDescent="0.3">
      <c r="K12" t="s">
        <v>32</v>
      </c>
    </row>
    <row r="13" spans="1:14" x14ac:dyDescent="0.3">
      <c r="K13" t="s">
        <v>33</v>
      </c>
    </row>
    <row r="14" spans="1:14" x14ac:dyDescent="0.3">
      <c r="K14" t="s">
        <v>39</v>
      </c>
    </row>
  </sheetData>
  <mergeCells count="6">
    <mergeCell ref="C2:C5"/>
    <mergeCell ref="D2:E5"/>
    <mergeCell ref="F6:H8"/>
    <mergeCell ref="C8:E8"/>
    <mergeCell ref="A9:F9"/>
    <mergeCell ref="A10:F1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5CAB7-68A0-4411-9E15-3A08FC858CBF}">
  <dimension ref="A1:N17"/>
  <sheetViews>
    <sheetView tabSelected="1" workbookViewId="0">
      <selection activeCell="A13" sqref="A13"/>
    </sheetView>
  </sheetViews>
  <sheetFormatPr baseColWidth="10" defaultColWidth="8.88671875" defaultRowHeight="14.4" x14ac:dyDescent="0.3"/>
  <cols>
    <col min="2" max="2" width="11.88671875" customWidth="1"/>
    <col min="3" max="3" width="16.109375" customWidth="1"/>
    <col min="5" max="5" width="6.44140625" customWidth="1"/>
    <col min="6" max="6" width="10.109375" customWidth="1"/>
    <col min="7" max="7" width="13.44140625" customWidth="1"/>
    <col min="8" max="8" width="13.5546875" customWidth="1"/>
    <col min="9" max="9" width="16.33203125" customWidth="1"/>
    <col min="10" max="10" width="13.44140625" customWidth="1"/>
    <col min="11" max="11" width="12.88671875" customWidth="1"/>
    <col min="12" max="12" width="11.6640625" customWidth="1"/>
    <col min="13" max="13" width="13.33203125" customWidth="1"/>
  </cols>
  <sheetData>
    <row r="1" spans="1:14" x14ac:dyDescent="0.3">
      <c r="A1" s="75" t="s">
        <v>54</v>
      </c>
    </row>
    <row r="2" spans="1:14" x14ac:dyDescent="0.3">
      <c r="C2" s="37">
        <f>D2*C7</f>
        <v>1.5</v>
      </c>
      <c r="D2" s="38">
        <f>I13*10</f>
        <v>7.5</v>
      </c>
      <c r="E2" s="39"/>
      <c r="F2" s="18" t="s">
        <v>1</v>
      </c>
      <c r="G2" s="3" t="s">
        <v>2</v>
      </c>
      <c r="H2" s="3" t="s">
        <v>3</v>
      </c>
      <c r="J2" s="14" t="s">
        <v>14</v>
      </c>
      <c r="K2" s="14" t="s">
        <v>14</v>
      </c>
      <c r="L2" s="14" t="s">
        <v>14</v>
      </c>
      <c r="M2" s="14" t="s">
        <v>14</v>
      </c>
    </row>
    <row r="3" spans="1:14" ht="18" customHeight="1" x14ac:dyDescent="0.3">
      <c r="C3" s="37"/>
      <c r="D3" s="38"/>
      <c r="E3" s="39"/>
      <c r="F3" s="19" t="s">
        <v>4</v>
      </c>
      <c r="G3" s="5">
        <v>0</v>
      </c>
      <c r="H3" s="4" t="e" vm="1">
        <v>#VALUE!</v>
      </c>
      <c r="J3" s="15" t="s">
        <v>15</v>
      </c>
      <c r="K3" s="15" t="s">
        <v>16</v>
      </c>
      <c r="L3" s="15"/>
      <c r="M3" s="15"/>
    </row>
    <row r="4" spans="1:14" ht="21" customHeight="1" x14ac:dyDescent="0.3">
      <c r="C4" s="37"/>
      <c r="D4" s="38"/>
      <c r="E4" s="39"/>
      <c r="F4" s="20" t="s">
        <v>5</v>
      </c>
      <c r="G4" s="2">
        <v>0.6</v>
      </c>
      <c r="H4" s="1" t="e" vm="2">
        <v>#VALUE!</v>
      </c>
      <c r="J4" s="15" t="s">
        <v>17</v>
      </c>
      <c r="K4" s="15" t="s">
        <v>18</v>
      </c>
      <c r="L4" s="15"/>
      <c r="M4" s="15"/>
    </row>
    <row r="5" spans="1:14" ht="19.5" customHeight="1" x14ac:dyDescent="0.3">
      <c r="C5" s="37"/>
      <c r="D5" s="38"/>
      <c r="E5" s="39"/>
      <c r="F5" s="20" t="s">
        <v>6</v>
      </c>
      <c r="G5" s="2">
        <v>0.9</v>
      </c>
      <c r="H5" s="1" t="e" vm="3">
        <v>#VALUE!</v>
      </c>
      <c r="J5" s="15" t="s">
        <v>19</v>
      </c>
      <c r="K5" s="15"/>
      <c r="L5" s="15"/>
      <c r="M5" s="15"/>
    </row>
    <row r="6" spans="1:14" ht="24.75" customHeight="1" x14ac:dyDescent="0.3">
      <c r="F6" s="33" t="e" vm="5">
        <f>_xlfn.XLOOKUP(H13,G3:G5,H3:H5,,-1)</f>
        <v>#VALUE!</v>
      </c>
      <c r="G6" s="33"/>
      <c r="H6" s="33"/>
      <c r="J6" s="15" t="s">
        <v>20</v>
      </c>
      <c r="K6" s="16"/>
      <c r="L6" s="16"/>
      <c r="M6" s="16"/>
    </row>
    <row r="7" spans="1:14" ht="15.6" x14ac:dyDescent="0.3">
      <c r="B7" s="21" t="s">
        <v>7</v>
      </c>
      <c r="C7" s="22">
        <v>0.2</v>
      </c>
      <c r="F7" s="33"/>
      <c r="G7" s="33"/>
      <c r="H7" s="33"/>
      <c r="J7" s="12" t="s">
        <v>21</v>
      </c>
      <c r="K7" s="14" t="s">
        <v>21</v>
      </c>
      <c r="L7" s="14" t="s">
        <v>21</v>
      </c>
      <c r="M7" s="14" t="s">
        <v>21</v>
      </c>
    </row>
    <row r="8" spans="1:14" ht="70.5" customHeight="1" x14ac:dyDescent="0.3">
      <c r="C8" s="34" t="s">
        <v>35</v>
      </c>
      <c r="D8" s="34"/>
      <c r="E8" s="34"/>
      <c r="F8" s="33"/>
      <c r="G8" s="33"/>
      <c r="H8" s="33"/>
      <c r="J8" s="25" t="s">
        <v>22</v>
      </c>
      <c r="K8" s="23" t="s">
        <v>23</v>
      </c>
      <c r="L8" s="23"/>
      <c r="M8" s="23"/>
    </row>
    <row r="9" spans="1:14" ht="21.75" customHeight="1" x14ac:dyDescent="0.3">
      <c r="A9" s="40" t="s">
        <v>24</v>
      </c>
      <c r="B9" s="40"/>
      <c r="C9" s="40"/>
      <c r="D9" s="40"/>
      <c r="E9" s="40"/>
      <c r="F9" s="41"/>
      <c r="G9" s="6" t="s">
        <v>7</v>
      </c>
      <c r="H9" s="6" t="s">
        <v>10</v>
      </c>
      <c r="I9" s="13" t="s">
        <v>25</v>
      </c>
      <c r="J9" s="24" t="s">
        <v>26</v>
      </c>
      <c r="K9" s="24" t="s">
        <v>27</v>
      </c>
      <c r="L9" s="14" t="s">
        <v>28</v>
      </c>
      <c r="M9" s="14" t="s">
        <v>29</v>
      </c>
      <c r="N9" t="s">
        <v>36</v>
      </c>
    </row>
    <row r="10" spans="1:14" x14ac:dyDescent="0.3">
      <c r="A10" s="76" t="s">
        <v>55</v>
      </c>
      <c r="B10" s="76"/>
      <c r="C10" s="76"/>
      <c r="D10" s="76"/>
      <c r="E10" s="76"/>
      <c r="F10" s="77"/>
      <c r="G10" s="8">
        <v>33</v>
      </c>
      <c r="H10" s="9">
        <f>I10*G10/100</f>
        <v>0.2475</v>
      </c>
      <c r="I10" s="17">
        <f t="shared" ref="I10:I11" si="0">IFERROR(IF(SUM(J10:M10)/COUNT(J10:M10)&gt;=4,1,(SUM(J10:M10)/COUNT(J10:M10)/4)),0)</f>
        <v>0.75</v>
      </c>
      <c r="J10" s="1">
        <v>4</v>
      </c>
      <c r="K10" s="1"/>
      <c r="L10" s="1"/>
      <c r="M10" s="1">
        <v>2</v>
      </c>
    </row>
    <row r="11" spans="1:14" x14ac:dyDescent="0.3">
      <c r="A11" s="76" t="s">
        <v>56</v>
      </c>
      <c r="B11" s="76"/>
      <c r="C11" s="76"/>
      <c r="D11" s="76"/>
      <c r="E11" s="76"/>
      <c r="F11" s="77"/>
      <c r="G11" s="8">
        <v>33</v>
      </c>
      <c r="H11" s="9">
        <f>I11*G11/100</f>
        <v>0.16500000000000001</v>
      </c>
      <c r="I11" s="17">
        <f t="shared" si="0"/>
        <v>0.5</v>
      </c>
      <c r="J11" s="1"/>
      <c r="K11" s="1">
        <v>2</v>
      </c>
      <c r="L11" s="1"/>
      <c r="M11" s="1"/>
    </row>
    <row r="12" spans="1:14" x14ac:dyDescent="0.3">
      <c r="A12" s="76" t="s">
        <v>57</v>
      </c>
      <c r="B12" s="76"/>
      <c r="C12" s="76"/>
      <c r="D12" s="76"/>
      <c r="E12" s="76"/>
      <c r="F12" s="77"/>
      <c r="G12" s="10">
        <v>33</v>
      </c>
      <c r="H12" s="9">
        <f>I12*G12/100</f>
        <v>0.33</v>
      </c>
      <c r="I12" s="17">
        <f>IFERROR(IF(SUM(J12:M12)/COUNT(J12:M12)&gt;=4,1,(SUM(J12:M12)/COUNT(J12:M12)/4)),0)</f>
        <v>1</v>
      </c>
      <c r="J12" s="1">
        <v>4</v>
      </c>
      <c r="K12" s="1"/>
      <c r="L12" s="1"/>
      <c r="M12" s="1"/>
    </row>
    <row r="13" spans="1:14" ht="15" thickBot="1" x14ac:dyDescent="0.35">
      <c r="A13" s="75"/>
      <c r="F13" s="27" t="s">
        <v>31</v>
      </c>
      <c r="G13" s="8">
        <f>SUM(G10:G12)</f>
        <v>99</v>
      </c>
      <c r="H13" s="11">
        <f>SUM(H10:H12)</f>
        <v>0.74249999999999994</v>
      </c>
      <c r="I13" s="7">
        <f>SUM(I10:I12)/COUNT(I10:I12)</f>
        <v>0.75</v>
      </c>
    </row>
    <row r="14" spans="1:14" x14ac:dyDescent="0.3">
      <c r="K14" t="s">
        <v>32</v>
      </c>
    </row>
    <row r="15" spans="1:14" x14ac:dyDescent="0.3">
      <c r="A15" s="75"/>
      <c r="K15" t="s">
        <v>33</v>
      </c>
    </row>
    <row r="16" spans="1:14" x14ac:dyDescent="0.3">
      <c r="K16" t="s">
        <v>34</v>
      </c>
    </row>
    <row r="17" spans="1:1" x14ac:dyDescent="0.3">
      <c r="A17" s="75"/>
    </row>
  </sheetData>
  <mergeCells count="8">
    <mergeCell ref="A11:F11"/>
    <mergeCell ref="A12:F12"/>
    <mergeCell ref="C2:C5"/>
    <mergeCell ref="D2:E5"/>
    <mergeCell ref="F6:H8"/>
    <mergeCell ref="C8:E8"/>
    <mergeCell ref="A9:F9"/>
    <mergeCell ref="A10:F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MÒDUL</vt:lpstr>
      <vt:lpstr>RA-1</vt:lpstr>
      <vt:lpstr>RA-2</vt:lpstr>
      <vt:lpstr>RA-3</vt:lpstr>
      <vt:lpstr>RA-4</vt:lpstr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Kiko Fuster Just</dc:creator>
  <cp:keywords/>
  <dc:description/>
  <cp:lastModifiedBy>Francisco Fuster Just</cp:lastModifiedBy>
  <cp:revision/>
  <dcterms:created xsi:type="dcterms:W3CDTF">2024-12-02T08:16:30Z</dcterms:created>
  <dcterms:modified xsi:type="dcterms:W3CDTF">2025-06-10T18:22:18Z</dcterms:modified>
  <cp:category/>
  <cp:contentStatus/>
</cp:coreProperties>
</file>