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roEscanez\Desktop\"/>
    </mc:Choice>
  </mc:AlternateContent>
  <xr:revisionPtr revIDLastSave="0" documentId="13_ncr:1_{2621D4A2-A59B-411C-A0E5-E04E430468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ueba_capacidad" sheetId="1" r:id="rId1"/>
    <sheet name="Hoj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F25" i="1"/>
  <c r="E25" i="1"/>
  <c r="G11" i="1"/>
  <c r="F3" i="1"/>
  <c r="E11" i="1"/>
  <c r="D11" i="1"/>
  <c r="D10" i="1"/>
  <c r="C11" i="1"/>
  <c r="B11" i="1"/>
  <c r="F11" i="1"/>
  <c r="E23" i="2"/>
  <c r="F10" i="1"/>
  <c r="F2" i="1"/>
  <c r="F4" i="1"/>
  <c r="F5" i="1"/>
  <c r="F6" i="1"/>
  <c r="F7" i="1"/>
  <c r="F8" i="1"/>
  <c r="F9" i="1"/>
  <c r="D16" i="1"/>
  <c r="D17" i="1"/>
  <c r="D18" i="1"/>
  <c r="D19" i="1"/>
  <c r="B20" i="1"/>
  <c r="D20" i="1"/>
  <c r="B21" i="1"/>
  <c r="E20" i="1" s="1"/>
  <c r="D21" i="1"/>
  <c r="D22" i="1"/>
  <c r="D23" i="1"/>
  <c r="D24" i="1"/>
  <c r="E19" i="2"/>
  <c r="B7" i="1" s="1"/>
  <c r="G21" i="1" s="1"/>
  <c r="E14" i="2"/>
  <c r="B2" i="1" s="1"/>
  <c r="E15" i="2"/>
  <c r="B3" i="1" s="1"/>
  <c r="G17" i="1" s="1"/>
  <c r="E22" i="2"/>
  <c r="B10" i="1" s="1"/>
  <c r="G24" i="1" s="1"/>
  <c r="E21" i="2"/>
  <c r="B9" i="1" s="1"/>
  <c r="G23" i="1" s="1"/>
  <c r="E20" i="2"/>
  <c r="B8" i="1" s="1"/>
  <c r="G22" i="1" s="1"/>
  <c r="E18" i="2"/>
  <c r="B6" i="1" s="1"/>
  <c r="G20" i="1" s="1"/>
  <c r="E17" i="2"/>
  <c r="B5" i="1" s="1"/>
  <c r="G19" i="1" s="1"/>
  <c r="E16" i="2"/>
  <c r="B4" i="1" s="1"/>
  <c r="G18" i="1" s="1"/>
  <c r="B22" i="1" l="1"/>
  <c r="C10" i="1"/>
  <c r="E10" i="1" s="1"/>
  <c r="G10" i="1" s="1"/>
  <c r="E16" i="1"/>
  <c r="E18" i="1"/>
  <c r="C7" i="1"/>
  <c r="D7" i="1" s="1"/>
  <c r="E7" i="1" s="1"/>
  <c r="G7" i="1" s="1"/>
  <c r="C3" i="1"/>
  <c r="D3" i="1" s="1"/>
  <c r="E3" i="1" s="1"/>
  <c r="G3" i="1" s="1"/>
  <c r="C8" i="1"/>
  <c r="D8" i="1" s="1"/>
  <c r="E8" i="1" s="1"/>
  <c r="G8" i="1" s="1"/>
  <c r="C4" i="1"/>
  <c r="D4" i="1" s="1"/>
  <c r="E4" i="1" s="1"/>
  <c r="G4" i="1" s="1"/>
  <c r="C9" i="1"/>
  <c r="D9" i="1" s="1"/>
  <c r="E9" i="1" s="1"/>
  <c r="G9" i="1" s="1"/>
  <c r="G16" i="1"/>
  <c r="F20" i="1" s="1"/>
  <c r="C5" i="1"/>
  <c r="D5" i="1" s="1"/>
  <c r="E5" i="1" s="1"/>
  <c r="G5" i="1" s="1"/>
  <c r="C6" i="1"/>
  <c r="D6" i="1" s="1"/>
  <c r="E6" i="1" s="1"/>
  <c r="G6" i="1" s="1"/>
  <c r="C2" i="1"/>
  <c r="D2" i="1" s="1"/>
  <c r="E2" i="1" s="1"/>
  <c r="G2" i="1" s="1"/>
  <c r="E23" i="1"/>
  <c r="E24" i="1"/>
  <c r="E19" i="1"/>
  <c r="E22" i="1"/>
  <c r="E17" i="1"/>
  <c r="E21" i="1"/>
  <c r="F21" i="1" l="1"/>
  <c r="F17" i="1"/>
  <c r="F22" i="1"/>
  <c r="F19" i="1"/>
  <c r="F24" i="1"/>
  <c r="F23" i="1"/>
  <c r="F18" i="1"/>
  <c r="F16" i="1"/>
</calcChain>
</file>

<file path=xl/sharedStrings.xml><?xml version="1.0" encoding="utf-8"?>
<sst xmlns="http://schemas.openxmlformats.org/spreadsheetml/2006/main" count="26" uniqueCount="26">
  <si>
    <t>Usuarios (N)</t>
  </si>
  <si>
    <t>Variable elegida</t>
  </si>
  <si>
    <t>CapRel C(N)</t>
  </si>
  <si>
    <t>Eficiencia C/N</t>
  </si>
  <si>
    <t>Inversa N/C</t>
  </si>
  <si>
    <t>Linealidad (N-1)</t>
  </si>
  <si>
    <t>Desviación (N/C)-1</t>
  </si>
  <si>
    <t>Línea de tendencia</t>
  </si>
  <si>
    <t>Serial Values</t>
  </si>
  <si>
    <t>Coeficientes</t>
  </si>
  <si>
    <t>Usuarios</t>
  </si>
  <si>
    <t>Predicha C(N)</t>
  </si>
  <si>
    <t>Cap. Modelada</t>
  </si>
  <si>
    <t>Cap. Medida</t>
  </si>
  <si>
    <t>a</t>
  </si>
  <si>
    <t>b</t>
  </si>
  <si>
    <t>c</t>
  </si>
  <si>
    <t>Super-Parametros</t>
  </si>
  <si>
    <t>alfa</t>
  </si>
  <si>
    <t>beta</t>
  </si>
  <si>
    <t>N*</t>
  </si>
  <si>
    <t>requests per second</t>
  </si>
  <si>
    <t>Serie 1</t>
  </si>
  <si>
    <t>Serie 2</t>
  </si>
  <si>
    <t>Serie 3</t>
  </si>
  <si>
    <t>Prueba de capacidad de www.marca.cimsi con mínimo 1 contenedor, máximo 3 y el criterio para levantarse es que se supere el 80% de la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</si>
</sst>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4" borderId="1" applyNumberFormat="0" applyAlignment="0" applyProtection="0"/>
    <xf numFmtId="0" fontId="4" fillId="7" borderId="1" applyNumberFormat="0" applyAlignment="0" applyProtection="0"/>
    <xf numFmtId="0" fontId="5" fillId="4" borderId="2" applyNumberFormat="0" applyAlignment="0" applyProtection="0"/>
  </cellStyleXfs>
  <cellXfs count="23">
    <xf numFmtId="0" fontId="0" fillId="0" borderId="0" xfId="0"/>
    <xf numFmtId="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1" fillId="2" borderId="0" xfId="0" applyFont="1" applyFill="1"/>
    <xf numFmtId="4" fontId="1" fillId="3" borderId="0" xfId="0" applyNumberFormat="1" applyFont="1" applyFill="1"/>
    <xf numFmtId="0" fontId="1" fillId="3" borderId="0" xfId="0" applyFont="1" applyFill="1" applyAlignment="1">
      <alignment horizontal="center"/>
    </xf>
    <xf numFmtId="4" fontId="0" fillId="6" borderId="0" xfId="0" applyNumberFormat="1" applyFill="1"/>
    <xf numFmtId="0" fontId="1" fillId="5" borderId="0" xfId="0" applyFont="1" applyFill="1"/>
    <xf numFmtId="4" fontId="1" fillId="5" borderId="0" xfId="0" applyNumberFormat="1" applyFont="1" applyFill="1"/>
    <xf numFmtId="165" fontId="1" fillId="5" borderId="0" xfId="0" applyNumberFormat="1" applyFont="1" applyFill="1"/>
    <xf numFmtId="4" fontId="1" fillId="6" borderId="0" xfId="0" applyNumberFormat="1" applyFont="1" applyFill="1"/>
    <xf numFmtId="0" fontId="0" fillId="6" borderId="0" xfId="0" applyFill="1"/>
    <xf numFmtId="11" fontId="0" fillId="6" borderId="0" xfId="0" applyNumberFormat="1" applyFill="1"/>
    <xf numFmtId="164" fontId="0" fillId="6" borderId="0" xfId="0" applyNumberFormat="1" applyFill="1"/>
    <xf numFmtId="0" fontId="1" fillId="6" borderId="0" xfId="0" applyFont="1" applyFill="1" applyAlignment="1">
      <alignment horizontal="center"/>
    </xf>
    <xf numFmtId="4" fontId="3" fillId="4" borderId="1" xfId="1" applyNumberFormat="1"/>
    <xf numFmtId="165" fontId="3" fillId="4" borderId="1" xfId="1" applyNumberFormat="1"/>
    <xf numFmtId="11" fontId="3" fillId="4" borderId="1" xfId="1" applyNumberFormat="1"/>
    <xf numFmtId="0" fontId="3" fillId="4" borderId="1" xfId="1"/>
    <xf numFmtId="0" fontId="5" fillId="4" borderId="2" xfId="3"/>
    <xf numFmtId="11" fontId="4" fillId="7" borderId="1" xfId="2" applyNumberFormat="1"/>
    <xf numFmtId="164" fontId="4" fillId="7" borderId="1" xfId="2" applyNumberFormat="1"/>
  </cellXfs>
  <cellStyles count="4">
    <cellStyle name="Cálculo" xfId="1" builtinId="22"/>
    <cellStyle name="Entrada" xfId="2" builtinId="20"/>
    <cellStyle name="Normal" xfId="0" builtinId="0"/>
    <cellStyle name="Salida" xfId="3" builtinId="21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02267951290699E-2"/>
          <c:y val="2.7726271481943614E-2"/>
          <c:w val="0.77102728607711701"/>
          <c:h val="0.91717258486482767"/>
        </c:manualLayout>
      </c:layout>
      <c:scatterChart>
        <c:scatterStyle val="lineMarker"/>
        <c:varyColors val="0"/>
        <c:ser>
          <c:idx val="1"/>
          <c:order val="0"/>
          <c:tx>
            <c:strRef>
              <c:f>prueba_capacidad!$F$15</c:f>
              <c:strCache>
                <c:ptCount val="1"/>
                <c:pt idx="0">
                  <c:v>Cap. Modelada</c:v>
                </c:pt>
              </c:strCache>
            </c:strRef>
          </c:tx>
          <c:xVal>
            <c:numRef>
              <c:f>prueba_capacidad!$D$16:$D$25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prueba_capacidad!$F$16:$F$25</c:f>
              <c:numCache>
                <c:formatCode>#,##0.00</c:formatCode>
                <c:ptCount val="10"/>
                <c:pt idx="0">
                  <c:v>166.85333333333335</c:v>
                </c:pt>
                <c:pt idx="1">
                  <c:v>241.27443183187529</c:v>
                </c:pt>
                <c:pt idx="2">
                  <c:v>310.43924523621263</c:v>
                </c:pt>
                <c:pt idx="3">
                  <c:v>362.14402633459042</c:v>
                </c:pt>
                <c:pt idx="4">
                  <c:v>394.48146779953208</c:v>
                </c:pt>
                <c:pt idx="5">
                  <c:v>411.69446350684836</c:v>
                </c:pt>
                <c:pt idx="6">
                  <c:v>418.34424382032893</c:v>
                </c:pt>
                <c:pt idx="7">
                  <c:v>416.69466453609709</c:v>
                </c:pt>
                <c:pt idx="8">
                  <c:v>406.15640129634477</c:v>
                </c:pt>
                <c:pt idx="9">
                  <c:v>383.38996220204399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5-45FF-AE5E-F2FD705E2C6D}"/>
            </c:ext>
          </c:extLst>
        </c:ser>
        <c:ser>
          <c:idx val="2"/>
          <c:order val="1"/>
          <c:tx>
            <c:strRef>
              <c:f>prueba_capacidad!$G$15</c:f>
              <c:strCache>
                <c:ptCount val="1"/>
                <c:pt idx="0">
                  <c:v>Cap. Medida</c:v>
                </c:pt>
              </c:strCache>
            </c:strRef>
          </c:tx>
          <c:xVal>
            <c:numRef>
              <c:f>prueba_capacidad!$D$16:$D$25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prueba_capacidad!$G$16:$G$25</c:f>
              <c:numCache>
                <c:formatCode>#,##0.00</c:formatCode>
                <c:ptCount val="10"/>
                <c:pt idx="0">
                  <c:v>166.85333333333335</c:v>
                </c:pt>
                <c:pt idx="1">
                  <c:v>316.08666666666664</c:v>
                </c:pt>
                <c:pt idx="2">
                  <c:v>438.35999999999996</c:v>
                </c:pt>
                <c:pt idx="3">
                  <c:v>424.55333333333334</c:v>
                </c:pt>
                <c:pt idx="4">
                  <c:v>459.08333333333331</c:v>
                </c:pt>
                <c:pt idx="5">
                  <c:v>443.03333333333336</c:v>
                </c:pt>
                <c:pt idx="6">
                  <c:v>438.28666666666669</c:v>
                </c:pt>
                <c:pt idx="7">
                  <c:v>422.19333333333333</c:v>
                </c:pt>
                <c:pt idx="8">
                  <c:v>385.29666666666662</c:v>
                </c:pt>
                <c:pt idx="9">
                  <c:v>366.21999999999997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5-45FF-AE5E-F2FD705E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4544"/>
        <c:axId val="121166080"/>
      </c:scatterChart>
      <c:valAx>
        <c:axId val="1211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66080"/>
        <c:crosses val="autoZero"/>
        <c:crossBetween val="midCat"/>
      </c:valAx>
      <c:valAx>
        <c:axId val="12116608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116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prueba_capacidad!$G$1</c:f>
              <c:strCache>
                <c:ptCount val="1"/>
                <c:pt idx="0">
                  <c:v>Desviación (N/C)-1</c:v>
                </c:pt>
              </c:strCache>
            </c:strRef>
          </c:tx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41868153980752404"/>
                  <c:y val="-2.4424030329542141E-3"/>
                </c:manualLayout>
              </c:layout>
              <c:numFmt formatCode="General" sourceLinked="0"/>
            </c:trendlineLbl>
          </c:trendline>
          <c:xVal>
            <c:numRef>
              <c:f>prueba_capacidad!$A$2:$A$11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prueba_capacidad!$G$2:$G$11</c:f>
              <c:numCache>
                <c:formatCode>#,##0.00</c:formatCode>
                <c:ptCount val="10"/>
                <c:pt idx="0">
                  <c:v>0</c:v>
                </c:pt>
                <c:pt idx="1">
                  <c:v>5.5744205175795924E-2</c:v>
                </c:pt>
                <c:pt idx="2">
                  <c:v>0.52252334458740179</c:v>
                </c:pt>
                <c:pt idx="3">
                  <c:v>2.1440729865113144</c:v>
                </c:pt>
                <c:pt idx="4">
                  <c:v>4.8151824287529505</c:v>
                </c:pt>
                <c:pt idx="5">
                  <c:v>11.051704160710257</c:v>
                </c:pt>
                <c:pt idx="6">
                  <c:v>23.364449447089424</c:v>
                </c:pt>
                <c:pt idx="7">
                  <c:v>49.586366435598229</c:v>
                </c:pt>
                <c:pt idx="8">
                  <c:v>109.861206516191</c:v>
                </c:pt>
                <c:pt idx="9">
                  <c:v>232.27209509766445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1-4CC0-969D-7003257A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1936"/>
        <c:axId val="121926016"/>
      </c:scatterChart>
      <c:valAx>
        <c:axId val="1219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26016"/>
        <c:crosses val="autoZero"/>
        <c:crossBetween val="midCat"/>
      </c:valAx>
      <c:valAx>
        <c:axId val="12192601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1911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457201</xdr:colOff>
      <xdr:row>2</xdr:row>
      <xdr:rowOff>76201</xdr:rowOff>
    </xdr:from>
    <xdr:to>
      <xdr:col>9</xdr:col>
      <xdr:colOff>95251</xdr:colOff>
      <xdr:row>7</xdr:row>
      <xdr:rowOff>85725</xdr:rowOff>
    </xdr:to>
    <xdr:sp macro="" textlink="">
      <xdr:nvSpPr>
        <xdr:cNvPr id="2" name="1 Llamada rectangular redondead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391526" y="457201"/>
          <a:ext cx="1162050" cy="962024"/>
        </a:xfrm>
        <a:prstGeom prst="wedgeRoundRectCallout">
          <a:avLst>
            <a:gd name="adj1" fmla="val -77519"/>
            <a:gd name="adj2" fmla="val -2063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Las celdas en</a:t>
          </a:r>
          <a:r>
            <a:rPr lang="es-ES" sz="1100" baseline="0"/>
            <a:t> gris indican cálculos prestablecidos.</a:t>
          </a:r>
          <a:endParaRPr lang="es-ES" sz="1100"/>
        </a:p>
      </xdr:txBody>
    </xdr:sp>
    <xdr:clientData/>
  </xdr:twoCellAnchor>
  <xdr:twoCellAnchor>
    <xdr:from>
      <xdr:col>4</xdr:col>
      <xdr:colOff>321944</xdr:colOff>
      <xdr:row>27</xdr:row>
      <xdr:rowOff>57149</xdr:rowOff>
    </xdr:from>
    <xdr:to>
      <xdr:col>14</xdr:col>
      <xdr:colOff>638175</xdr:colOff>
      <xdr:row>56</xdr:row>
      <xdr:rowOff>76200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69532</xdr:colOff>
      <xdr:row>26</xdr:row>
      <xdr:rowOff>99060</xdr:rowOff>
    </xdr:from>
    <xdr:to>
      <xdr:col>3</xdr:col>
      <xdr:colOff>802957</xdr:colOff>
      <xdr:row>40</xdr:row>
      <xdr:rowOff>175260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123826</xdr:colOff>
      <xdr:row>13</xdr:row>
      <xdr:rowOff>142875</xdr:rowOff>
    </xdr:from>
    <xdr:to>
      <xdr:col>2</xdr:col>
      <xdr:colOff>1038226</xdr:colOff>
      <xdr:row>24</xdr:row>
      <xdr:rowOff>123825</xdr:rowOff>
    </xdr:to>
    <xdr:sp macro="" textlink="">
      <xdr:nvSpPr>
        <xdr:cNvPr id="4" name="2 Llamada rectangular redondeada">
          <a:extLst>
            <a:ext uri="{FF2B5EF4-FFF2-40B4-BE49-F238E27FC236}">
              <a16:creationId xmlns:a16="http://schemas.microsoft.com/office/drawing/2014/main" id="{230A7F28-9EC3-4012-BF32-08E130695270}"/>
            </a:ext>
          </a:extLst>
        </xdr:cNvPr>
        <xdr:cNvSpPr/>
      </xdr:nvSpPr>
      <xdr:spPr>
        <a:xfrm>
          <a:off x="2958466" y="2520315"/>
          <a:ext cx="914400" cy="1992630"/>
        </a:xfrm>
        <a:prstGeom prst="wedgeRoundRectCallout">
          <a:avLst>
            <a:gd name="adj1" fmla="val -62535"/>
            <a:gd name="adj2" fmla="val -225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50"/>
            <a:t>Los parámetros a,b,c</a:t>
          </a:r>
          <a:r>
            <a:rPr lang="es-ES" sz="1050" baseline="0"/>
            <a:t> son los correspondientes a los coeficientes de la recta de regresión que ha calculado en la gráfica. </a:t>
          </a:r>
          <a:endParaRPr lang="es-E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26" zoomScaleNormal="100" workbookViewId="0">
      <selection activeCell="L23" sqref="L23"/>
    </sheetView>
  </sheetViews>
  <sheetFormatPr baseColWidth="10" defaultColWidth="11.42578125" defaultRowHeight="15" x14ac:dyDescent="0.25"/>
  <cols>
    <col min="1" max="1" width="17.85546875" bestFit="1" customWidth="1"/>
    <col min="2" max="2" width="23.42578125" style="1" bestFit="1" customWidth="1"/>
    <col min="3" max="3" width="16.28515625" bestFit="1" customWidth="1"/>
    <col min="4" max="4" width="13.42578125" style="1" bestFit="1" customWidth="1"/>
    <col min="5" max="5" width="14" style="1" customWidth="1"/>
    <col min="6" max="6" width="17.28515625" style="1" customWidth="1"/>
    <col min="7" max="7" width="16.7109375" style="1" bestFit="1" customWidth="1"/>
  </cols>
  <sheetData>
    <row r="1" spans="1:11" x14ac:dyDescent="0.2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11" x14ac:dyDescent="0.25">
      <c r="A2">
        <v>1</v>
      </c>
      <c r="B2">
        <f>Hoja1!E14</f>
        <v>166.85333333333335</v>
      </c>
      <c r="C2" s="16">
        <f>B2/B2</f>
        <v>1</v>
      </c>
      <c r="D2" s="16">
        <f>C2/A2</f>
        <v>1</v>
      </c>
      <c r="E2" s="16">
        <f t="shared" ref="E2:E11" si="0">1/D2</f>
        <v>1</v>
      </c>
      <c r="F2" s="16">
        <f>A2-1</f>
        <v>0</v>
      </c>
      <c r="G2" s="16">
        <f>E2-1</f>
        <v>0</v>
      </c>
    </row>
    <row r="3" spans="1:11" x14ac:dyDescent="0.25">
      <c r="A3">
        <v>2</v>
      </c>
      <c r="B3">
        <f>Hoja1!E15</f>
        <v>316.08666666666664</v>
      </c>
      <c r="C3" s="16">
        <f>B3/B2</f>
        <v>1.8943982739331944</v>
      </c>
      <c r="D3" s="16">
        <f t="shared" ref="D3:D9" si="1">C3/A3</f>
        <v>0.94719913696659719</v>
      </c>
      <c r="E3" s="16">
        <f t="shared" si="0"/>
        <v>1.0557442051757959</v>
      </c>
      <c r="F3" s="16">
        <f>A3-1</f>
        <v>1</v>
      </c>
      <c r="G3" s="16">
        <f t="shared" ref="G3:G11" si="2">E3-1</f>
        <v>5.5744205175795924E-2</v>
      </c>
    </row>
    <row r="4" spans="1:11" x14ac:dyDescent="0.25">
      <c r="A4">
        <v>4</v>
      </c>
      <c r="B4">
        <f>Hoja1!E16</f>
        <v>438.35999999999996</v>
      </c>
      <c r="C4" s="16">
        <f>B4/B2</f>
        <v>2.627217516381652</v>
      </c>
      <c r="D4" s="16">
        <f t="shared" si="1"/>
        <v>0.656804379095413</v>
      </c>
      <c r="E4" s="16">
        <f t="shared" si="0"/>
        <v>1.5225233445874018</v>
      </c>
      <c r="F4" s="16">
        <f t="shared" ref="F3:F11" si="3">A4-1</f>
        <v>3</v>
      </c>
      <c r="G4" s="16">
        <f t="shared" si="2"/>
        <v>0.52252334458740179</v>
      </c>
      <c r="K4" t="s">
        <v>25</v>
      </c>
    </row>
    <row r="5" spans="1:11" x14ac:dyDescent="0.25">
      <c r="A5">
        <v>8</v>
      </c>
      <c r="B5">
        <f>Hoja1!E17</f>
        <v>424.55333333333334</v>
      </c>
      <c r="C5" s="16">
        <f>B5/B2</f>
        <v>2.5444701933834102</v>
      </c>
      <c r="D5" s="16">
        <f t="shared" si="1"/>
        <v>0.31805877417292627</v>
      </c>
      <c r="E5" s="16">
        <f t="shared" si="0"/>
        <v>3.1440729865113144</v>
      </c>
      <c r="F5" s="16">
        <f t="shared" si="3"/>
        <v>7</v>
      </c>
      <c r="G5" s="16">
        <f t="shared" si="2"/>
        <v>2.1440729865113144</v>
      </c>
    </row>
    <row r="6" spans="1:11" x14ac:dyDescent="0.25">
      <c r="A6">
        <v>16</v>
      </c>
      <c r="B6">
        <f>Hoja1!E18</f>
        <v>459.08333333333331</v>
      </c>
      <c r="C6" s="16">
        <f>B6/B2</f>
        <v>2.7514184113792548</v>
      </c>
      <c r="D6" s="16">
        <f t="shared" si="1"/>
        <v>0.17196365071120343</v>
      </c>
      <c r="E6" s="16">
        <f t="shared" si="0"/>
        <v>5.8151824287529505</v>
      </c>
      <c r="F6" s="16">
        <f t="shared" si="3"/>
        <v>15</v>
      </c>
      <c r="G6" s="16">
        <f t="shared" si="2"/>
        <v>4.8151824287529505</v>
      </c>
    </row>
    <row r="7" spans="1:11" x14ac:dyDescent="0.25">
      <c r="A7">
        <v>32</v>
      </c>
      <c r="B7">
        <f>Hoja1!E19</f>
        <v>443.03333333333336</v>
      </c>
      <c r="C7" s="16">
        <f>B7/B2</f>
        <v>2.6552261467156781</v>
      </c>
      <c r="D7" s="16">
        <f t="shared" si="1"/>
        <v>8.2975817084864942E-2</v>
      </c>
      <c r="E7" s="16">
        <f t="shared" si="0"/>
        <v>12.051704160710257</v>
      </c>
      <c r="F7" s="16">
        <f t="shared" si="3"/>
        <v>31</v>
      </c>
      <c r="G7" s="16">
        <f t="shared" si="2"/>
        <v>11.051704160710257</v>
      </c>
    </row>
    <row r="8" spans="1:11" x14ac:dyDescent="0.25">
      <c r="A8">
        <v>64</v>
      </c>
      <c r="B8">
        <f>Hoja1!E20</f>
        <v>438.28666666666669</v>
      </c>
      <c r="C8" s="16">
        <f>B8/B2</f>
        <v>2.6267780086303341</v>
      </c>
      <c r="D8" s="16">
        <f t="shared" si="1"/>
        <v>4.104340638484897E-2</v>
      </c>
      <c r="E8" s="16">
        <f t="shared" si="0"/>
        <v>24.364449447089424</v>
      </c>
      <c r="F8" s="16">
        <f t="shared" si="3"/>
        <v>63</v>
      </c>
      <c r="G8" s="16">
        <f t="shared" si="2"/>
        <v>23.364449447089424</v>
      </c>
    </row>
    <row r="9" spans="1:11" x14ac:dyDescent="0.25">
      <c r="A9">
        <v>128</v>
      </c>
      <c r="B9">
        <f>Hoja1!E21</f>
        <v>422.19333333333333</v>
      </c>
      <c r="C9" s="16">
        <f>B9/B2</f>
        <v>2.5303260348409777</v>
      </c>
      <c r="D9" s="16">
        <f t="shared" si="1"/>
        <v>1.9768172147195139E-2</v>
      </c>
      <c r="E9" s="16">
        <f t="shared" si="0"/>
        <v>50.586366435598229</v>
      </c>
      <c r="F9" s="16">
        <f t="shared" si="3"/>
        <v>127</v>
      </c>
      <c r="G9" s="16">
        <f t="shared" si="2"/>
        <v>49.586366435598229</v>
      </c>
    </row>
    <row r="10" spans="1:11" x14ac:dyDescent="0.25">
      <c r="A10">
        <v>256</v>
      </c>
      <c r="B10">
        <f>Hoja1!E22</f>
        <v>385.29666666666662</v>
      </c>
      <c r="C10" s="16">
        <f>B10/B2</f>
        <v>2.3091937030525806</v>
      </c>
      <c r="D10" s="16">
        <f>C10/A10</f>
        <v>9.0202879025491432E-3</v>
      </c>
      <c r="E10" s="16">
        <f t="shared" si="0"/>
        <v>110.861206516191</v>
      </c>
      <c r="F10" s="16">
        <f t="shared" si="3"/>
        <v>255</v>
      </c>
      <c r="G10" s="16">
        <f t="shared" si="2"/>
        <v>109.861206516191</v>
      </c>
    </row>
    <row r="11" spans="1:11" x14ac:dyDescent="0.25">
      <c r="A11">
        <v>512</v>
      </c>
      <c r="B11">
        <f>Hoja1!E23</f>
        <v>366.21999999999997</v>
      </c>
      <c r="C11" s="16">
        <f>B11/B2</f>
        <v>2.194861754834585</v>
      </c>
      <c r="D11" s="16">
        <f>C11/A11</f>
        <v>4.2868393649112988E-3</v>
      </c>
      <c r="E11" s="16">
        <f>1/D11</f>
        <v>233.27209509766445</v>
      </c>
      <c r="F11" s="16">
        <f t="shared" si="3"/>
        <v>511</v>
      </c>
      <c r="G11" s="16">
        <f t="shared" si="2"/>
        <v>232.27209509766445</v>
      </c>
    </row>
    <row r="12" spans="1:11" x14ac:dyDescent="0.25">
      <c r="B12"/>
    </row>
    <row r="13" spans="1:11" x14ac:dyDescent="0.25">
      <c r="B13"/>
    </row>
    <row r="14" spans="1:11" x14ac:dyDescent="0.25">
      <c r="A14" s="4" t="s">
        <v>7</v>
      </c>
      <c r="D14" s="6" t="s">
        <v>8</v>
      </c>
    </row>
    <row r="15" spans="1:11" x14ac:dyDescent="0.25">
      <c r="A15" s="11" t="s">
        <v>9</v>
      </c>
      <c r="B15" s="7"/>
      <c r="D15" s="5" t="s">
        <v>10</v>
      </c>
      <c r="E15" s="5" t="s">
        <v>11</v>
      </c>
      <c r="F15" s="5" t="s">
        <v>12</v>
      </c>
      <c r="G15" s="5" t="s">
        <v>13</v>
      </c>
    </row>
    <row r="16" spans="1:11" x14ac:dyDescent="0.25">
      <c r="A16" s="12" t="s">
        <v>14</v>
      </c>
      <c r="B16" s="21">
        <v>1E-4</v>
      </c>
      <c r="C16" s="3"/>
      <c r="D16" s="19">
        <f t="shared" ref="D16:D24" si="4">A2</f>
        <v>1</v>
      </c>
      <c r="E16" s="16">
        <f>D16/(1+$B$20*(D16-1)+$B$21*D16*(D16-1))</f>
        <v>1</v>
      </c>
      <c r="F16" s="16">
        <f>E16*$G$16</f>
        <v>166.85333333333335</v>
      </c>
      <c r="G16" s="16">
        <f>B2</f>
        <v>166.85333333333335</v>
      </c>
    </row>
    <row r="17" spans="1:7" x14ac:dyDescent="0.25">
      <c r="A17" s="12" t="s">
        <v>15</v>
      </c>
      <c r="B17" s="22">
        <v>0.38300000000000001</v>
      </c>
      <c r="C17" s="2"/>
      <c r="D17" s="19">
        <f t="shared" si="4"/>
        <v>2</v>
      </c>
      <c r="E17" s="16">
        <f t="shared" ref="E17:E22" si="5">D17/(1+$B$20*(D17-1)+$B$21*D17*(D17-1))</f>
        <v>1.4460270407056612</v>
      </c>
      <c r="F17" s="16">
        <f t="shared" ref="F17:F25" si="6">E17*$G$16</f>
        <v>241.27443183187529</v>
      </c>
      <c r="G17" s="16">
        <f t="shared" ref="G17:G22" si="7">B3</f>
        <v>316.08666666666664</v>
      </c>
    </row>
    <row r="18" spans="1:7" x14ac:dyDescent="0.25">
      <c r="A18" s="12" t="s">
        <v>16</v>
      </c>
      <c r="B18" s="22">
        <v>0</v>
      </c>
      <c r="D18" s="19">
        <f t="shared" si="4"/>
        <v>4</v>
      </c>
      <c r="E18" s="16">
        <f t="shared" si="5"/>
        <v>1.8605516535652824</v>
      </c>
      <c r="F18" s="16">
        <f t="shared" si="6"/>
        <v>310.43924523621263</v>
      </c>
      <c r="G18" s="16">
        <f t="shared" si="7"/>
        <v>438.35999999999996</v>
      </c>
    </row>
    <row r="19" spans="1:7" x14ac:dyDescent="0.25">
      <c r="A19" s="15" t="s">
        <v>17</v>
      </c>
      <c r="B19" s="7"/>
      <c r="D19" s="19">
        <f t="shared" si="4"/>
        <v>8</v>
      </c>
      <c r="E19" s="16">
        <f t="shared" si="5"/>
        <v>2.1704332727420712</v>
      </c>
      <c r="F19" s="16">
        <f t="shared" si="6"/>
        <v>362.14402633459042</v>
      </c>
      <c r="G19" s="16">
        <f t="shared" si="7"/>
        <v>424.55333333333334</v>
      </c>
    </row>
    <row r="20" spans="1:7" x14ac:dyDescent="0.25">
      <c r="A20" s="13" t="s">
        <v>18</v>
      </c>
      <c r="B20" s="17">
        <f>B17-B16</f>
        <v>0.38290000000000002</v>
      </c>
      <c r="D20" s="19">
        <f t="shared" si="4"/>
        <v>16</v>
      </c>
      <c r="E20" s="16">
        <f t="shared" si="5"/>
        <v>2.3642408570373106</v>
      </c>
      <c r="F20" s="16">
        <f t="shared" si="6"/>
        <v>394.48146779953208</v>
      </c>
      <c r="G20" s="16">
        <f t="shared" si="7"/>
        <v>459.08333333333331</v>
      </c>
    </row>
    <row r="21" spans="1:7" x14ac:dyDescent="0.25">
      <c r="A21" s="14" t="s">
        <v>19</v>
      </c>
      <c r="B21" s="18">
        <f>B16</f>
        <v>1E-4</v>
      </c>
      <c r="D21" s="19">
        <f t="shared" si="4"/>
        <v>32</v>
      </c>
      <c r="E21" s="16">
        <f t="shared" si="5"/>
        <v>2.4674032893570099</v>
      </c>
      <c r="F21" s="16">
        <f t="shared" si="6"/>
        <v>411.69446350684836</v>
      </c>
      <c r="G21" s="16">
        <f t="shared" si="7"/>
        <v>443.03333333333336</v>
      </c>
    </row>
    <row r="22" spans="1:7" x14ac:dyDescent="0.25">
      <c r="A22" s="14" t="s">
        <v>20</v>
      </c>
      <c r="B22" s="20">
        <f>FLOOR(SQRT((1-B20)/B21),1)</f>
        <v>78</v>
      </c>
      <c r="D22" s="19">
        <f t="shared" si="4"/>
        <v>64</v>
      </c>
      <c r="E22" s="16">
        <f t="shared" si="5"/>
        <v>2.5072573347071012</v>
      </c>
      <c r="F22" s="16">
        <f t="shared" si="6"/>
        <v>418.34424382032893</v>
      </c>
      <c r="G22" s="16">
        <f t="shared" si="7"/>
        <v>438.28666666666669</v>
      </c>
    </row>
    <row r="23" spans="1:7" x14ac:dyDescent="0.25">
      <c r="C23" s="1"/>
      <c r="D23" s="19">
        <f t="shared" si="4"/>
        <v>128</v>
      </c>
      <c r="E23" s="16">
        <f>D23/(1+$B$20*(D23-1)+$B$21*D23*(D23-1))</f>
        <v>2.4973709317729966</v>
      </c>
      <c r="F23" s="16">
        <f t="shared" si="6"/>
        <v>416.69466453609709</v>
      </c>
      <c r="G23" s="16">
        <f>B9</f>
        <v>422.19333333333333</v>
      </c>
    </row>
    <row r="24" spans="1:7" x14ac:dyDescent="0.25">
      <c r="C24" s="1"/>
      <c r="D24" s="19">
        <f t="shared" si="4"/>
        <v>256</v>
      </c>
      <c r="E24" s="16">
        <f t="shared" ref="E24:E25" si="8">D24/(1+$B$20*(D24-1)+$B$21*D24*(D24-1))</f>
        <v>2.4342120902370028</v>
      </c>
      <c r="F24" s="16">
        <f t="shared" si="6"/>
        <v>406.15640129634477</v>
      </c>
      <c r="G24" s="16">
        <f t="shared" ref="G24:G25" si="9">B10</f>
        <v>385.29666666666662</v>
      </c>
    </row>
    <row r="25" spans="1:7" x14ac:dyDescent="0.25">
      <c r="D25" s="19">
        <v>512</v>
      </c>
      <c r="E25" s="16">
        <f t="shared" si="8"/>
        <v>2.2977662749842813</v>
      </c>
      <c r="F25" s="16">
        <f t="shared" si="6"/>
        <v>383.38996220204399</v>
      </c>
      <c r="G25" s="16">
        <f t="shared" si="9"/>
        <v>366.21999999999997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0EE2-8B4C-43B8-B2DD-EB981BF3BCA2}">
  <dimension ref="A13:E23"/>
  <sheetViews>
    <sheetView workbookViewId="0">
      <selection activeCell="I21" sqref="I21"/>
    </sheetView>
  </sheetViews>
  <sheetFormatPr baseColWidth="10" defaultColWidth="9.140625" defaultRowHeight="15" x14ac:dyDescent="0.25"/>
  <cols>
    <col min="1" max="1" width="17.85546875" customWidth="1"/>
  </cols>
  <sheetData>
    <row r="13" spans="1:5" x14ac:dyDescent="0.25">
      <c r="A13" t="s">
        <v>21</v>
      </c>
      <c r="B13" t="s">
        <v>22</v>
      </c>
      <c r="C13" t="s">
        <v>23</v>
      </c>
      <c r="D13" t="s">
        <v>24</v>
      </c>
    </row>
    <row r="14" spans="1:5" x14ac:dyDescent="0.25">
      <c r="A14">
        <v>1</v>
      </c>
      <c r="B14">
        <v>170.27</v>
      </c>
      <c r="C14">
        <v>158.08000000000001</v>
      </c>
      <c r="D14">
        <v>172.21</v>
      </c>
      <c r="E14">
        <f>AVERAGE(B14,C14,D14)</f>
        <v>166.85333333333335</v>
      </c>
    </row>
    <row r="15" spans="1:5" x14ac:dyDescent="0.25">
      <c r="A15">
        <v>2</v>
      </c>
      <c r="B15">
        <v>326.89</v>
      </c>
      <c r="C15">
        <v>311.89</v>
      </c>
      <c r="D15">
        <v>309.48</v>
      </c>
      <c r="E15">
        <f>AVERAGE(B15,C15,D15)</f>
        <v>316.08666666666664</v>
      </c>
    </row>
    <row r="16" spans="1:5" x14ac:dyDescent="0.25">
      <c r="A16">
        <v>4</v>
      </c>
      <c r="B16">
        <v>434.92</v>
      </c>
      <c r="C16">
        <v>469.64</v>
      </c>
      <c r="D16">
        <v>410.52</v>
      </c>
      <c r="E16">
        <f t="shared" ref="E16:E21" si="0">AVERAGE(B16,C16,D16)</f>
        <v>438.35999999999996</v>
      </c>
    </row>
    <row r="17" spans="1:5" x14ac:dyDescent="0.25">
      <c r="A17">
        <v>8</v>
      </c>
      <c r="B17">
        <v>427.35</v>
      </c>
      <c r="C17">
        <v>429.97</v>
      </c>
      <c r="D17">
        <v>416.34</v>
      </c>
      <c r="E17">
        <f t="shared" si="0"/>
        <v>424.55333333333334</v>
      </c>
    </row>
    <row r="18" spans="1:5" x14ac:dyDescent="0.25">
      <c r="A18">
        <v>16</v>
      </c>
      <c r="B18">
        <v>467.44</v>
      </c>
      <c r="C18">
        <v>444.19</v>
      </c>
      <c r="D18">
        <v>465.62</v>
      </c>
      <c r="E18">
        <f t="shared" si="0"/>
        <v>459.08333333333331</v>
      </c>
    </row>
    <row r="19" spans="1:5" x14ac:dyDescent="0.25">
      <c r="A19">
        <v>32</v>
      </c>
      <c r="B19">
        <v>442.96</v>
      </c>
      <c r="C19">
        <v>452.97</v>
      </c>
      <c r="D19">
        <v>433.17</v>
      </c>
      <c r="E19">
        <f>AVERAGE(B19,C19,D19)</f>
        <v>443.03333333333336</v>
      </c>
    </row>
    <row r="20" spans="1:5" x14ac:dyDescent="0.25">
      <c r="A20">
        <v>64</v>
      </c>
      <c r="B20">
        <v>419.56</v>
      </c>
      <c r="C20">
        <v>446.68</v>
      </c>
      <c r="D20">
        <v>448.62</v>
      </c>
      <c r="E20">
        <f t="shared" si="0"/>
        <v>438.28666666666669</v>
      </c>
    </row>
    <row r="21" spans="1:5" x14ac:dyDescent="0.25">
      <c r="A21">
        <v>128</v>
      </c>
      <c r="B21">
        <v>424.31</v>
      </c>
      <c r="C21">
        <v>423.47</v>
      </c>
      <c r="D21">
        <v>418.8</v>
      </c>
      <c r="E21">
        <f t="shared" si="0"/>
        <v>422.19333333333333</v>
      </c>
    </row>
    <row r="22" spans="1:5" x14ac:dyDescent="0.25">
      <c r="A22">
        <v>256</v>
      </c>
      <c r="B22">
        <v>396.8</v>
      </c>
      <c r="C22">
        <v>380.94</v>
      </c>
      <c r="D22">
        <v>378.15</v>
      </c>
      <c r="E22">
        <f>AVERAGE(B22,C22,D22)</f>
        <v>385.29666666666662</v>
      </c>
    </row>
    <row r="23" spans="1:5" x14ac:dyDescent="0.25">
      <c r="A23">
        <v>512</v>
      </c>
      <c r="B23">
        <v>361.32</v>
      </c>
      <c r="C23">
        <v>372.28</v>
      </c>
      <c r="D23">
        <v>365.06</v>
      </c>
      <c r="E23">
        <f>AVERAGE(B23,C23,D23)</f>
        <v>366.21999999999997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prueba_capacidad</vt:lpstr>
      <vt:lpstr>Hoja1</vt:lpstr>
    </vt:vector>
  </TitlesOfParts>
  <Manager/>
  <Company>Universidad de Málaga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María José;danic@icaro.eii.us.es</dc:creator>
  <cp:keywords/>
  <dc:description/>
  <cp:lastModifiedBy>JAIRO ESCANEZ GARCIA</cp:lastModifiedBy>
  <cp:revision/>
  <dcterms:created xsi:type="dcterms:W3CDTF">2012-09-21T16:30:17Z</dcterms:created>
  <dcterms:modified xsi:type="dcterms:W3CDTF">2024-12-03T08:36:15Z</dcterms:modified>
  <cp:category/>
  <cp:contentStatus/>
</cp:coreProperties>
</file>