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VID SM\Desktop\CIMSI\"/>
    </mc:Choice>
  </mc:AlternateContent>
  <xr:revisionPtr revIDLastSave="0" documentId="13_ncr:1_{8F7FD23C-2A69-47E8-8B74-DA34CC47F13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rueba_capacidad" sheetId="1" r:id="rId1"/>
    <sheet name="Hoja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1" l="1"/>
  <c r="F25" i="1"/>
  <c r="E17" i="1"/>
  <c r="E18" i="1"/>
  <c r="E19" i="1"/>
  <c r="E20" i="1"/>
  <c r="E21" i="1"/>
  <c r="E22" i="1"/>
  <c r="E23" i="1"/>
  <c r="E24" i="1"/>
  <c r="E25" i="1"/>
  <c r="D25" i="1"/>
  <c r="G11" i="1"/>
  <c r="E11" i="1"/>
  <c r="D3" i="1"/>
  <c r="D4" i="1"/>
  <c r="D5" i="1"/>
  <c r="D6" i="1"/>
  <c r="D7" i="1"/>
  <c r="D8" i="1"/>
  <c r="D9" i="1"/>
  <c r="D10" i="1"/>
  <c r="D11" i="1"/>
  <c r="C11" i="1"/>
  <c r="E23" i="2"/>
  <c r="B11" i="1" s="1"/>
  <c r="F11" i="1"/>
  <c r="F3" i="1"/>
  <c r="F10" i="1"/>
  <c r="F2" i="1"/>
  <c r="F4" i="1"/>
  <c r="F5" i="1"/>
  <c r="F6" i="1"/>
  <c r="F7" i="1"/>
  <c r="F8" i="1"/>
  <c r="F9" i="1"/>
  <c r="D16" i="1"/>
  <c r="D17" i="1"/>
  <c r="D18" i="1"/>
  <c r="D19" i="1"/>
  <c r="B20" i="1"/>
  <c r="D20" i="1"/>
  <c r="B21" i="1"/>
  <c r="D21" i="1"/>
  <c r="D22" i="1"/>
  <c r="D23" i="1"/>
  <c r="D24" i="1"/>
  <c r="E19" i="2"/>
  <c r="B7" i="1" s="1"/>
  <c r="G21" i="1" s="1"/>
  <c r="E14" i="2"/>
  <c r="B2" i="1" s="1"/>
  <c r="E15" i="2"/>
  <c r="B3" i="1" s="1"/>
  <c r="G17" i="1" s="1"/>
  <c r="E22" i="2"/>
  <c r="B10" i="1" s="1"/>
  <c r="G24" i="1" s="1"/>
  <c r="E21" i="2"/>
  <c r="B9" i="1" s="1"/>
  <c r="G23" i="1" s="1"/>
  <c r="E20" i="2"/>
  <c r="B8" i="1" s="1"/>
  <c r="G22" i="1" s="1"/>
  <c r="E18" i="2"/>
  <c r="B6" i="1" s="1"/>
  <c r="G20" i="1" s="1"/>
  <c r="E17" i="2"/>
  <c r="B5" i="1" s="1"/>
  <c r="G19" i="1" s="1"/>
  <c r="E16" i="2"/>
  <c r="B4" i="1" s="1"/>
  <c r="G18" i="1" s="1"/>
  <c r="B22" i="1" l="1"/>
  <c r="C10" i="1"/>
  <c r="E16" i="1"/>
  <c r="C7" i="1"/>
  <c r="E7" i="1" s="1"/>
  <c r="G7" i="1" s="1"/>
  <c r="C3" i="1"/>
  <c r="E3" i="1" s="1"/>
  <c r="G3" i="1" s="1"/>
  <c r="C8" i="1"/>
  <c r="E8" i="1" s="1"/>
  <c r="G8" i="1" s="1"/>
  <c r="C4" i="1"/>
  <c r="E4" i="1" s="1"/>
  <c r="G4" i="1" s="1"/>
  <c r="C9" i="1"/>
  <c r="E9" i="1" s="1"/>
  <c r="G9" i="1" s="1"/>
  <c r="G16" i="1"/>
  <c r="C5" i="1"/>
  <c r="E5" i="1" s="1"/>
  <c r="G5" i="1" s="1"/>
  <c r="C6" i="1"/>
  <c r="E6" i="1" s="1"/>
  <c r="G6" i="1" s="1"/>
  <c r="C2" i="1"/>
  <c r="D2" i="1" s="1"/>
  <c r="E2" i="1" s="1"/>
  <c r="G2" i="1" s="1"/>
  <c r="F20" i="1" l="1"/>
  <c r="E10" i="1"/>
  <c r="G10" i="1" s="1"/>
  <c r="F21" i="1"/>
  <c r="F17" i="1"/>
  <c r="F22" i="1"/>
  <c r="F19" i="1"/>
  <c r="F24" i="1"/>
  <c r="F23" i="1"/>
  <c r="F18" i="1"/>
  <c r="F16" i="1"/>
</calcChain>
</file>

<file path=xl/sharedStrings.xml><?xml version="1.0" encoding="utf-8"?>
<sst xmlns="http://schemas.openxmlformats.org/spreadsheetml/2006/main" count="26" uniqueCount="26">
  <si>
    <t>Usuarios (N)</t>
  </si>
  <si>
    <t>Variable elegida</t>
  </si>
  <si>
    <t>CapRel C(N)</t>
  </si>
  <si>
    <t>Eficiencia C/N</t>
  </si>
  <si>
    <t>Inversa N/C</t>
  </si>
  <si>
    <t>Linealidad (N-1)</t>
  </si>
  <si>
    <t>Desviación (N/C)-1</t>
  </si>
  <si>
    <t>Línea de tendencia</t>
  </si>
  <si>
    <t>Serial Values</t>
  </si>
  <si>
    <t>Coeficientes</t>
  </si>
  <si>
    <t>Usuarios</t>
  </si>
  <si>
    <t>Predicha C(N)</t>
  </si>
  <si>
    <t>Cap. Modelada</t>
  </si>
  <si>
    <t>Cap. Medida</t>
  </si>
  <si>
    <t>a</t>
  </si>
  <si>
    <t>b</t>
  </si>
  <si>
    <t>c</t>
  </si>
  <si>
    <t>Super-Parametros</t>
  </si>
  <si>
    <t>alfa</t>
  </si>
  <si>
    <t>beta</t>
  </si>
  <si>
    <t>N*</t>
  </si>
  <si>
    <t>requests per second</t>
  </si>
  <si>
    <t>Serie 1</t>
  </si>
  <si>
    <t>Serie 2</t>
  </si>
  <si>
    <t>Serie 3</t>
  </si>
  <si>
    <t>Prueba de capacidad de www.marca.cimsi con mínimo 1 contenedor, máximo 5 y el criterio para levantarse es que se supere el 80% de la cpu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</si>
</sst>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"/>
    <numFmt numFmtId="165" formatCode="0.0000"/>
  </numFmts>
  <fonts count="6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8"/>
      <name val="Calibri"/>
      <family val="2"/>
    </font>
    <font>
      <b/>
      <sz val="11"/>
      <color rgb="FFFA7D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2F2F2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C99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0" fontId="3" fillId="4" borderId="1" applyNumberFormat="0" applyAlignment="0" applyProtection="0"/>
    <xf numFmtId="0" fontId="4" fillId="7" borderId="1" applyNumberFormat="0" applyAlignment="0" applyProtection="0"/>
    <xf numFmtId="0" fontId="5" fillId="4" borderId="2" applyNumberFormat="0" applyAlignment="0" applyProtection="0"/>
  </cellStyleXfs>
  <cellXfs count="23">
    <xf numFmtId="0" fontId="0" fillId="0" borderId="0" xfId="0"/>
    <xf numFmtId="4" fontId="0" fillId="0" borderId="0" xfId="0" applyNumberFormat="1"/>
    <xf numFmtId="11" fontId="0" fillId="0" borderId="0" xfId="0" applyNumberFormat="1"/>
    <xf numFmtId="165" fontId="0" fillId="0" borderId="0" xfId="0" applyNumberFormat="1"/>
    <xf numFmtId="0" fontId="1" fillId="2" borderId="0" xfId="0" applyFont="1" applyFill="1"/>
    <xf numFmtId="4" fontId="1" fillId="3" borderId="0" xfId="0" applyNumberFormat="1" applyFont="1" applyFill="1"/>
    <xf numFmtId="0" fontId="1" fillId="3" borderId="0" xfId="0" applyFont="1" applyFill="1" applyAlignment="1">
      <alignment horizontal="center"/>
    </xf>
    <xf numFmtId="4" fontId="0" fillId="6" borderId="0" xfId="0" applyNumberFormat="1" applyFill="1"/>
    <xf numFmtId="0" fontId="1" fillId="5" borderId="0" xfId="0" applyFont="1" applyFill="1"/>
    <xf numFmtId="4" fontId="1" fillId="5" borderId="0" xfId="0" applyNumberFormat="1" applyFont="1" applyFill="1"/>
    <xf numFmtId="165" fontId="1" fillId="5" borderId="0" xfId="0" applyNumberFormat="1" applyFont="1" applyFill="1"/>
    <xf numFmtId="4" fontId="1" fillId="6" borderId="0" xfId="0" applyNumberFormat="1" applyFont="1" applyFill="1"/>
    <xf numFmtId="0" fontId="0" fillId="6" borderId="0" xfId="0" applyFill="1"/>
    <xf numFmtId="11" fontId="0" fillId="6" borderId="0" xfId="0" applyNumberFormat="1" applyFill="1"/>
    <xf numFmtId="164" fontId="0" fillId="6" borderId="0" xfId="0" applyNumberFormat="1" applyFill="1"/>
    <xf numFmtId="0" fontId="1" fillId="6" borderId="0" xfId="0" applyFont="1" applyFill="1" applyAlignment="1">
      <alignment horizontal="center"/>
    </xf>
    <xf numFmtId="4" fontId="3" fillId="4" borderId="1" xfId="1" applyNumberFormat="1"/>
    <xf numFmtId="165" fontId="3" fillId="4" borderId="1" xfId="1" applyNumberFormat="1"/>
    <xf numFmtId="11" fontId="3" fillId="4" borderId="1" xfId="1" applyNumberFormat="1"/>
    <xf numFmtId="0" fontId="3" fillId="4" borderId="1" xfId="1"/>
    <xf numFmtId="0" fontId="5" fillId="4" borderId="2" xfId="3"/>
    <xf numFmtId="11" fontId="4" fillId="7" borderId="1" xfId="2" applyNumberFormat="1"/>
    <xf numFmtId="164" fontId="4" fillId="7" borderId="1" xfId="2" applyNumberFormat="1"/>
  </cellXfs>
  <cellStyles count="4">
    <cellStyle name="Calculation" xfId="1" builtinId="22"/>
    <cellStyle name="Input" xfId="2" builtinId="20"/>
    <cellStyle name="Normal" xfId="0" builtinId="0"/>
    <cellStyle name="Output" xfId="3" builtinId="21"/>
  </cellStyles>
  <dxfs count="0"/>
  <tableStyles count="0" defaultTableStyle="TableStyleMedium9" defaultPivotStyle="PivotStyleLight16"/>
  <colors>
    <mruColors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202267951290699E-2"/>
          <c:y val="2.7726271481943614E-2"/>
          <c:w val="0.77102728607711701"/>
          <c:h val="0.91717258486482767"/>
        </c:manualLayout>
      </c:layout>
      <c:scatterChart>
        <c:scatterStyle val="lineMarker"/>
        <c:varyColors val="0"/>
        <c:ser>
          <c:idx val="1"/>
          <c:order val="0"/>
          <c:tx>
            <c:strRef>
              <c:f>prueba_capacidad!$F$15</c:f>
              <c:strCache>
                <c:ptCount val="1"/>
                <c:pt idx="0">
                  <c:v>Cap. Modelada</c:v>
                </c:pt>
              </c:strCache>
            </c:strRef>
          </c:tx>
          <c:xVal>
            <c:numRef>
              <c:f>prueba_capacidad!$D$16:$D$25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</c:numCache>
            </c:numRef>
          </c:xVal>
          <c:yVal>
            <c:numRef>
              <c:f>prueba_capacidad!$F$16:$F$25</c:f>
              <c:numCache>
                <c:formatCode>#,##0.00</c:formatCode>
                <c:ptCount val="10"/>
                <c:pt idx="0">
                  <c:v>171.73666666666668</c:v>
                </c:pt>
                <c:pt idx="1">
                  <c:v>260.52285598705504</c:v>
                </c:pt>
                <c:pt idx="2">
                  <c:v>351.23564099942053</c:v>
                </c:pt>
                <c:pt idx="3">
                  <c:v>424.95927415197445</c:v>
                </c:pt>
                <c:pt idx="4">
                  <c:v>474.00149502616296</c:v>
                </c:pt>
                <c:pt idx="5">
                  <c:v>501.26542252707497</c:v>
                </c:pt>
                <c:pt idx="6">
                  <c:v>512.41254774714287</c:v>
                </c:pt>
                <c:pt idx="7">
                  <c:v>510.77661856851853</c:v>
                </c:pt>
                <c:pt idx="8">
                  <c:v>495.82815489817938</c:v>
                </c:pt>
                <c:pt idx="9">
                  <c:v>463.36213059701362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E5-45FF-AE5E-F2FD705E2C6D}"/>
            </c:ext>
          </c:extLst>
        </c:ser>
        <c:ser>
          <c:idx val="2"/>
          <c:order val="1"/>
          <c:tx>
            <c:strRef>
              <c:f>prueba_capacidad!$G$15</c:f>
              <c:strCache>
                <c:ptCount val="1"/>
                <c:pt idx="0">
                  <c:v>Cap. Medida</c:v>
                </c:pt>
              </c:strCache>
            </c:strRef>
          </c:tx>
          <c:xVal>
            <c:numRef>
              <c:f>prueba_capacidad!$D$16:$D$25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</c:numCache>
            </c:numRef>
          </c:xVal>
          <c:yVal>
            <c:numRef>
              <c:f>prueba_capacidad!$G$16:$G$25</c:f>
              <c:numCache>
                <c:formatCode>#,##0.00</c:formatCode>
                <c:ptCount val="10"/>
                <c:pt idx="0">
                  <c:v>171.73666666666668</c:v>
                </c:pt>
                <c:pt idx="1">
                  <c:v>355.91333333333336</c:v>
                </c:pt>
                <c:pt idx="2">
                  <c:v>548.68666666666661</c:v>
                </c:pt>
                <c:pt idx="3">
                  <c:v>597.16333333333341</c:v>
                </c:pt>
                <c:pt idx="4">
                  <c:v>617.59</c:v>
                </c:pt>
                <c:pt idx="5">
                  <c:v>571.81666666666661</c:v>
                </c:pt>
                <c:pt idx="6">
                  <c:v>536.85333333333335</c:v>
                </c:pt>
                <c:pt idx="7">
                  <c:v>496.00333333333333</c:v>
                </c:pt>
                <c:pt idx="8">
                  <c:v>476.16333333333336</c:v>
                </c:pt>
                <c:pt idx="9">
                  <c:v>442.34666666666664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BE5-45FF-AE5E-F2FD705E2C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164544"/>
        <c:axId val="121166080"/>
      </c:scatterChart>
      <c:valAx>
        <c:axId val="121164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1166080"/>
        <c:crosses val="autoZero"/>
        <c:crossBetween val="midCat"/>
      </c:valAx>
      <c:valAx>
        <c:axId val="121166080"/>
        <c:scaling>
          <c:orientation val="minMax"/>
        </c:scaling>
        <c:delete val="0"/>
        <c:axPos val="l"/>
        <c:majorGridlines/>
        <c:numFmt formatCode="#,##0.00" sourceLinked="1"/>
        <c:majorTickMark val="out"/>
        <c:minorTickMark val="none"/>
        <c:tickLblPos val="nextTo"/>
        <c:crossAx val="1211645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prueba_capacidad!$G$1</c:f>
              <c:strCache>
                <c:ptCount val="1"/>
                <c:pt idx="0">
                  <c:v>Desviación (N/C)-1</c:v>
                </c:pt>
              </c:strCache>
            </c:strRef>
          </c:tx>
          <c:trendline>
            <c:trendlineType val="poly"/>
            <c:order val="2"/>
            <c:intercept val="0"/>
            <c:dispRSqr val="0"/>
            <c:dispEq val="1"/>
            <c:trendlineLbl>
              <c:layout>
                <c:manualLayout>
                  <c:x val="0.41868153980752404"/>
                  <c:y val="-2.4424030329542141E-3"/>
                </c:manualLayout>
              </c:layout>
              <c:numFmt formatCode="General" sourceLinked="0"/>
            </c:trendlineLbl>
          </c:trendline>
          <c:xVal>
            <c:numRef>
              <c:f>prueba_capacidad!$A$2:$A$11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</c:numCache>
            </c:numRef>
          </c:xVal>
          <c:yVal>
            <c:numRef>
              <c:f>prueba_capacidad!$G$2:$G$11</c:f>
              <c:numCache>
                <c:formatCode>#,##0.00</c:formatCode>
                <c:ptCount val="10"/>
                <c:pt idx="0">
                  <c:v>0</c:v>
                </c:pt>
                <c:pt idx="1">
                  <c:v>-3.495232921872371E-2</c:v>
                </c:pt>
                <c:pt idx="2">
                  <c:v>0.25198352429437576</c:v>
                </c:pt>
                <c:pt idx="3">
                  <c:v>1.3006994178030578</c:v>
                </c:pt>
                <c:pt idx="4">
                  <c:v>3.4492084824344094</c:v>
                </c:pt>
                <c:pt idx="5">
                  <c:v>8.6107260485586892</c:v>
                </c:pt>
                <c:pt idx="6">
                  <c:v>19.473276375918935</c:v>
                </c:pt>
                <c:pt idx="7">
                  <c:v>43.31884194326652</c:v>
                </c:pt>
                <c:pt idx="8">
                  <c:v>91.330894861007081</c:v>
                </c:pt>
                <c:pt idx="9">
                  <c:v>197.77887629611772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F1-4CC0-969D-7003257AC1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911936"/>
        <c:axId val="121926016"/>
      </c:scatterChart>
      <c:valAx>
        <c:axId val="121911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1926016"/>
        <c:crosses val="autoZero"/>
        <c:crossBetween val="midCat"/>
      </c:valAx>
      <c:valAx>
        <c:axId val="121926016"/>
        <c:scaling>
          <c:orientation val="minMax"/>
        </c:scaling>
        <c:delete val="0"/>
        <c:axPos val="l"/>
        <c:majorGridlines/>
        <c:numFmt formatCode="#,##0.00" sourceLinked="1"/>
        <c:majorTickMark val="out"/>
        <c:minorTickMark val="none"/>
        <c:tickLblPos val="nextTo"/>
        <c:crossAx val="12191193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457201</xdr:colOff>
      <xdr:row>2</xdr:row>
      <xdr:rowOff>76201</xdr:rowOff>
    </xdr:from>
    <xdr:to>
      <xdr:col>9</xdr:col>
      <xdr:colOff>95251</xdr:colOff>
      <xdr:row>7</xdr:row>
      <xdr:rowOff>85725</xdr:rowOff>
    </xdr:to>
    <xdr:sp macro="" textlink="">
      <xdr:nvSpPr>
        <xdr:cNvPr id="2" name="1 Llamada rectangular redondead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8391526" y="457201"/>
          <a:ext cx="1162050" cy="962024"/>
        </a:xfrm>
        <a:prstGeom prst="wedgeRoundRectCallout">
          <a:avLst>
            <a:gd name="adj1" fmla="val -77519"/>
            <a:gd name="adj2" fmla="val -20639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S" sz="1100"/>
            <a:t>Las celdas en</a:t>
          </a:r>
          <a:r>
            <a:rPr lang="es-ES" sz="1100" baseline="0"/>
            <a:t> gris indican cálculos prestablecidos.</a:t>
          </a:r>
          <a:endParaRPr lang="es-ES" sz="1100"/>
        </a:p>
      </xdr:txBody>
    </xdr:sp>
    <xdr:clientData/>
  </xdr:twoCellAnchor>
  <xdr:twoCellAnchor>
    <xdr:from>
      <xdr:col>4</xdr:col>
      <xdr:colOff>321944</xdr:colOff>
      <xdr:row>27</xdr:row>
      <xdr:rowOff>57149</xdr:rowOff>
    </xdr:from>
    <xdr:to>
      <xdr:col>14</xdr:col>
      <xdr:colOff>638175</xdr:colOff>
      <xdr:row>56</xdr:row>
      <xdr:rowOff>76200</xdr:rowOff>
    </xdr:to>
    <xdr:graphicFrame macro="">
      <xdr:nvGraphicFramePr>
        <xdr:cNvPr id="6" name="5 Gráfico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69532</xdr:colOff>
      <xdr:row>26</xdr:row>
      <xdr:rowOff>99060</xdr:rowOff>
    </xdr:from>
    <xdr:to>
      <xdr:col>3</xdr:col>
      <xdr:colOff>802957</xdr:colOff>
      <xdr:row>40</xdr:row>
      <xdr:rowOff>175260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123826</xdr:colOff>
      <xdr:row>13</xdr:row>
      <xdr:rowOff>142875</xdr:rowOff>
    </xdr:from>
    <xdr:to>
      <xdr:col>2</xdr:col>
      <xdr:colOff>1038226</xdr:colOff>
      <xdr:row>24</xdr:row>
      <xdr:rowOff>123825</xdr:rowOff>
    </xdr:to>
    <xdr:sp macro="" textlink="">
      <xdr:nvSpPr>
        <xdr:cNvPr id="4" name="2 Llamada rectangular redondeada">
          <a:extLst>
            <a:ext uri="{FF2B5EF4-FFF2-40B4-BE49-F238E27FC236}">
              <a16:creationId xmlns:a16="http://schemas.microsoft.com/office/drawing/2014/main" id="{230A7F28-9EC3-4012-BF32-08E130695270}"/>
            </a:ext>
          </a:extLst>
        </xdr:cNvPr>
        <xdr:cNvSpPr/>
      </xdr:nvSpPr>
      <xdr:spPr>
        <a:xfrm>
          <a:off x="2958466" y="2520315"/>
          <a:ext cx="914400" cy="1992630"/>
        </a:xfrm>
        <a:prstGeom prst="wedgeRoundRectCallout">
          <a:avLst>
            <a:gd name="adj1" fmla="val -62535"/>
            <a:gd name="adj2" fmla="val -22519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S" sz="1050"/>
            <a:t>Los parámetros a,b,c</a:t>
          </a:r>
          <a:r>
            <a:rPr lang="es-ES" sz="1050" baseline="0"/>
            <a:t> son los correspondientes a los coeficientes de la recta de regresión que ha calculado en la gráfica. </a:t>
          </a:r>
          <a:endParaRPr lang="es-ES" sz="105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5"/>
  <sheetViews>
    <sheetView tabSelected="1" zoomScaleNormal="100" workbookViewId="0">
      <selection activeCell="H21" sqref="H21"/>
    </sheetView>
  </sheetViews>
  <sheetFormatPr defaultColWidth="11.44140625" defaultRowHeight="14.4" x14ac:dyDescent="0.3"/>
  <cols>
    <col min="1" max="1" width="17.88671875" bestFit="1" customWidth="1"/>
    <col min="2" max="2" width="23.44140625" style="1" bestFit="1" customWidth="1"/>
    <col min="3" max="3" width="16.33203125" bestFit="1" customWidth="1"/>
    <col min="4" max="4" width="13.44140625" style="1" bestFit="1" customWidth="1"/>
    <col min="5" max="5" width="14" style="1" customWidth="1"/>
    <col min="6" max="6" width="17.33203125" style="1" customWidth="1"/>
    <col min="7" max="7" width="16.6640625" style="1" bestFit="1" customWidth="1"/>
  </cols>
  <sheetData>
    <row r="1" spans="1:11" x14ac:dyDescent="0.3">
      <c r="A1" s="8" t="s">
        <v>0</v>
      </c>
      <c r="B1" s="9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</row>
    <row r="2" spans="1:11" x14ac:dyDescent="0.3">
      <c r="A2">
        <v>1</v>
      </c>
      <c r="B2">
        <f>Hoja1!E14</f>
        <v>171.73666666666668</v>
      </c>
      <c r="C2" s="16">
        <f>B2/B2</f>
        <v>1</v>
      </c>
      <c r="D2" s="16">
        <f>C2/A2</f>
        <v>1</v>
      </c>
      <c r="E2" s="16">
        <f t="shared" ref="E2:E11" si="0">1/D2</f>
        <v>1</v>
      </c>
      <c r="F2" s="16">
        <f>A2-1</f>
        <v>0</v>
      </c>
      <c r="G2" s="16">
        <f>E2-1</f>
        <v>0</v>
      </c>
    </row>
    <row r="3" spans="1:11" x14ac:dyDescent="0.3">
      <c r="A3">
        <v>2</v>
      </c>
      <c r="B3">
        <f>Hoja1!E15</f>
        <v>355.91333333333336</v>
      </c>
      <c r="C3" s="16">
        <f>B3/B2</f>
        <v>2.0724364822111374</v>
      </c>
      <c r="D3" s="16">
        <f t="shared" ref="D3:D11" si="1">C3/A3</f>
        <v>1.0362182411055687</v>
      </c>
      <c r="E3" s="16">
        <f t="shared" si="0"/>
        <v>0.96504767078127629</v>
      </c>
      <c r="F3" s="16">
        <f>A3-1</f>
        <v>1</v>
      </c>
      <c r="G3" s="16">
        <f t="shared" ref="G3:G11" si="2">E3-1</f>
        <v>-3.495232921872371E-2</v>
      </c>
    </row>
    <row r="4" spans="1:11" x14ac:dyDescent="0.3">
      <c r="A4">
        <v>4</v>
      </c>
      <c r="B4">
        <f>Hoja1!E16</f>
        <v>548.68666666666661</v>
      </c>
      <c r="C4" s="16">
        <f>B4/B2</f>
        <v>3.1949302226276659</v>
      </c>
      <c r="D4" s="16">
        <f t="shared" si="1"/>
        <v>0.79873255565691648</v>
      </c>
      <c r="E4" s="16">
        <f t="shared" si="0"/>
        <v>1.2519835242943758</v>
      </c>
      <c r="F4" s="16">
        <f t="shared" ref="F4:F11" si="3">A4-1</f>
        <v>3</v>
      </c>
      <c r="G4" s="16">
        <f t="shared" si="2"/>
        <v>0.25198352429437576</v>
      </c>
      <c r="K4" t="s">
        <v>25</v>
      </c>
    </row>
    <row r="5" spans="1:11" x14ac:dyDescent="0.3">
      <c r="A5">
        <v>8</v>
      </c>
      <c r="B5">
        <f>Hoja1!E17</f>
        <v>597.16333333333341</v>
      </c>
      <c r="C5" s="16">
        <f>B5/B2</f>
        <v>3.4772034704295338</v>
      </c>
      <c r="D5" s="16">
        <f t="shared" si="1"/>
        <v>0.43465043380369173</v>
      </c>
      <c r="E5" s="16">
        <f t="shared" si="0"/>
        <v>2.3006994178030578</v>
      </c>
      <c r="F5" s="16">
        <f t="shared" si="3"/>
        <v>7</v>
      </c>
      <c r="G5" s="16">
        <f t="shared" si="2"/>
        <v>1.3006994178030578</v>
      </c>
    </row>
    <row r="6" spans="1:11" x14ac:dyDescent="0.3">
      <c r="A6">
        <v>16</v>
      </c>
      <c r="B6">
        <f>Hoja1!E18</f>
        <v>617.59</v>
      </c>
      <c r="C6" s="16">
        <f>B6/B2</f>
        <v>3.596145261155645</v>
      </c>
      <c r="D6" s="16">
        <f t="shared" si="1"/>
        <v>0.22475907882222781</v>
      </c>
      <c r="E6" s="16">
        <f t="shared" si="0"/>
        <v>4.4492084824344094</v>
      </c>
      <c r="F6" s="16">
        <f t="shared" si="3"/>
        <v>15</v>
      </c>
      <c r="G6" s="16">
        <f t="shared" si="2"/>
        <v>3.4492084824344094</v>
      </c>
    </row>
    <row r="7" spans="1:11" x14ac:dyDescent="0.3">
      <c r="A7">
        <v>32</v>
      </c>
      <c r="B7">
        <f>Hoja1!E19</f>
        <v>571.81666666666661</v>
      </c>
      <c r="C7" s="16">
        <f>B7/B2</f>
        <v>3.3296131674462837</v>
      </c>
      <c r="D7" s="16">
        <f t="shared" si="1"/>
        <v>0.10405041148269636</v>
      </c>
      <c r="E7" s="16">
        <f t="shared" si="0"/>
        <v>9.6107260485586892</v>
      </c>
      <c r="F7" s="16">
        <f t="shared" si="3"/>
        <v>31</v>
      </c>
      <c r="G7" s="16">
        <f t="shared" si="2"/>
        <v>8.6107260485586892</v>
      </c>
    </row>
    <row r="8" spans="1:11" x14ac:dyDescent="0.3">
      <c r="A8">
        <v>64</v>
      </c>
      <c r="B8">
        <f>Hoja1!E20</f>
        <v>536.85333333333335</v>
      </c>
      <c r="C8" s="16">
        <f>B8/B2</f>
        <v>3.1260262805457968</v>
      </c>
      <c r="D8" s="16">
        <f t="shared" si="1"/>
        <v>4.8844160633528075E-2</v>
      </c>
      <c r="E8" s="16">
        <f t="shared" si="0"/>
        <v>20.473276375918935</v>
      </c>
      <c r="F8" s="16">
        <f t="shared" si="3"/>
        <v>63</v>
      </c>
      <c r="G8" s="16">
        <f t="shared" si="2"/>
        <v>19.473276375918935</v>
      </c>
    </row>
    <row r="9" spans="1:11" x14ac:dyDescent="0.3">
      <c r="A9">
        <v>128</v>
      </c>
      <c r="B9">
        <f>Hoja1!E21</f>
        <v>496.00333333333333</v>
      </c>
      <c r="C9" s="16">
        <f>B9/B2</f>
        <v>2.8881621086547229</v>
      </c>
      <c r="D9" s="16">
        <f t="shared" si="1"/>
        <v>2.2563766473865023E-2</v>
      </c>
      <c r="E9" s="16">
        <f t="shared" si="0"/>
        <v>44.31884194326652</v>
      </c>
      <c r="F9" s="16">
        <f t="shared" si="3"/>
        <v>127</v>
      </c>
      <c r="G9" s="16">
        <f t="shared" si="2"/>
        <v>43.31884194326652</v>
      </c>
    </row>
    <row r="10" spans="1:11" x14ac:dyDescent="0.3">
      <c r="A10">
        <v>256</v>
      </c>
      <c r="B10">
        <f>Hoja1!E22</f>
        <v>476.16333333333336</v>
      </c>
      <c r="C10" s="16">
        <f>B10/B2</f>
        <v>2.7726364006909803</v>
      </c>
      <c r="D10" s="16">
        <f t="shared" si="1"/>
        <v>1.0830610940199142E-2</v>
      </c>
      <c r="E10" s="16">
        <f t="shared" si="0"/>
        <v>92.330894861007081</v>
      </c>
      <c r="F10" s="16">
        <f t="shared" si="3"/>
        <v>255</v>
      </c>
      <c r="G10" s="16">
        <f t="shared" si="2"/>
        <v>91.330894861007081</v>
      </c>
    </row>
    <row r="11" spans="1:11" x14ac:dyDescent="0.3">
      <c r="A11">
        <v>512</v>
      </c>
      <c r="B11">
        <f>Hoja1!E23</f>
        <v>442.34666666666664</v>
      </c>
      <c r="C11" s="16">
        <f>B11/B2</f>
        <v>2.5757264028260316</v>
      </c>
      <c r="D11" s="16">
        <f t="shared" si="1"/>
        <v>5.030715630519593E-3</v>
      </c>
      <c r="E11" s="16">
        <f t="shared" si="0"/>
        <v>198.77887629611772</v>
      </c>
      <c r="F11" s="16">
        <f t="shared" si="3"/>
        <v>511</v>
      </c>
      <c r="G11" s="16">
        <f t="shared" si="2"/>
        <v>197.77887629611772</v>
      </c>
    </row>
    <row r="12" spans="1:11" x14ac:dyDescent="0.3">
      <c r="B12"/>
    </row>
    <row r="13" spans="1:11" x14ac:dyDescent="0.3">
      <c r="B13"/>
    </row>
    <row r="14" spans="1:11" x14ac:dyDescent="0.3">
      <c r="A14" s="4" t="s">
        <v>7</v>
      </c>
      <c r="D14" s="6" t="s">
        <v>8</v>
      </c>
    </row>
    <row r="15" spans="1:11" x14ac:dyDescent="0.3">
      <c r="A15" s="11" t="s">
        <v>9</v>
      </c>
      <c r="B15" s="7"/>
      <c r="D15" s="5" t="s">
        <v>10</v>
      </c>
      <c r="E15" s="5" t="s">
        <v>11</v>
      </c>
      <c r="F15" s="5" t="s">
        <v>12</v>
      </c>
      <c r="G15" s="5" t="s">
        <v>13</v>
      </c>
    </row>
    <row r="16" spans="1:11" x14ac:dyDescent="0.3">
      <c r="A16" s="12" t="s">
        <v>14</v>
      </c>
      <c r="B16" s="21">
        <v>1E-4</v>
      </c>
      <c r="C16" s="3"/>
      <c r="D16" s="19">
        <f t="shared" ref="D16:D24" si="4">A2</f>
        <v>1</v>
      </c>
      <c r="E16" s="16">
        <f>D16/(1+$B$20*(D16-1)+$B$21*D16*(D16-1))</f>
        <v>1</v>
      </c>
      <c r="F16" s="16">
        <f>E16*$G$16</f>
        <v>171.73666666666668</v>
      </c>
      <c r="G16" s="16">
        <f>B2</f>
        <v>171.73666666666668</v>
      </c>
    </row>
    <row r="17" spans="1:7" x14ac:dyDescent="0.3">
      <c r="A17" s="12" t="s">
        <v>15</v>
      </c>
      <c r="B17" s="22">
        <v>0.31830000000000003</v>
      </c>
      <c r="C17" s="2"/>
      <c r="D17" s="19">
        <f t="shared" si="4"/>
        <v>2</v>
      </c>
      <c r="E17" s="16">
        <f t="shared" ref="E17:E25" si="5">D17/(1+$B$20*(D17-1)+$B$21*D17*(D17-1))</f>
        <v>1.5169902912621358</v>
      </c>
      <c r="F17" s="16">
        <f t="shared" ref="F17:F25" si="6">E17*$G$16</f>
        <v>260.52285598705504</v>
      </c>
      <c r="G17" s="16">
        <f t="shared" ref="G17:G22" si="7">B3</f>
        <v>355.91333333333336</v>
      </c>
    </row>
    <row r="18" spans="1:7" x14ac:dyDescent="0.3">
      <c r="A18" s="12" t="s">
        <v>16</v>
      </c>
      <c r="B18" s="22">
        <v>0</v>
      </c>
      <c r="D18" s="19">
        <f t="shared" si="4"/>
        <v>4</v>
      </c>
      <c r="E18" s="16">
        <f t="shared" si="5"/>
        <v>2.0451988955925962</v>
      </c>
      <c r="F18" s="16">
        <f t="shared" si="6"/>
        <v>351.23564099942053</v>
      </c>
      <c r="G18" s="16">
        <f t="shared" si="7"/>
        <v>548.68666666666661</v>
      </c>
    </row>
    <row r="19" spans="1:7" x14ac:dyDescent="0.3">
      <c r="A19" s="15" t="s">
        <v>17</v>
      </c>
      <c r="B19" s="7"/>
      <c r="D19" s="19">
        <f t="shared" si="4"/>
        <v>8</v>
      </c>
      <c r="E19" s="16">
        <f t="shared" si="5"/>
        <v>2.4744819053510669</v>
      </c>
      <c r="F19" s="16">
        <f t="shared" si="6"/>
        <v>424.95927415197445</v>
      </c>
      <c r="G19" s="16">
        <f t="shared" si="7"/>
        <v>597.16333333333341</v>
      </c>
    </row>
    <row r="20" spans="1:7" x14ac:dyDescent="0.3">
      <c r="A20" s="13" t="s">
        <v>18</v>
      </c>
      <c r="B20" s="17">
        <f>B17-B16</f>
        <v>0.31820000000000004</v>
      </c>
      <c r="D20" s="19">
        <f t="shared" si="4"/>
        <v>16</v>
      </c>
      <c r="E20" s="16">
        <f t="shared" si="5"/>
        <v>2.7600483008452645</v>
      </c>
      <c r="F20" s="16">
        <f t="shared" si="6"/>
        <v>474.00149502616296</v>
      </c>
      <c r="G20" s="16">
        <f t="shared" si="7"/>
        <v>617.59</v>
      </c>
    </row>
    <row r="21" spans="1:7" x14ac:dyDescent="0.3">
      <c r="A21" s="14" t="s">
        <v>19</v>
      </c>
      <c r="B21" s="18">
        <f>B16</f>
        <v>1E-4</v>
      </c>
      <c r="D21" s="19">
        <f t="shared" si="4"/>
        <v>32</v>
      </c>
      <c r="E21" s="16">
        <f t="shared" si="5"/>
        <v>2.9188025612492474</v>
      </c>
      <c r="F21" s="16">
        <f t="shared" si="6"/>
        <v>501.26542252707497</v>
      </c>
      <c r="G21" s="16">
        <f t="shared" si="7"/>
        <v>571.81666666666661</v>
      </c>
    </row>
    <row r="22" spans="1:7" x14ac:dyDescent="0.3">
      <c r="A22" s="14" t="s">
        <v>20</v>
      </c>
      <c r="B22" s="20">
        <f>FLOOR(SQRT((1-B20)/B21),1)</f>
        <v>82</v>
      </c>
      <c r="D22" s="19">
        <f t="shared" si="4"/>
        <v>64</v>
      </c>
      <c r="E22" s="16">
        <f t="shared" si="5"/>
        <v>2.9837108038303382</v>
      </c>
      <c r="F22" s="16">
        <f t="shared" si="6"/>
        <v>512.41254774714287</v>
      </c>
      <c r="G22" s="16">
        <f t="shared" si="7"/>
        <v>536.85333333333335</v>
      </c>
    </row>
    <row r="23" spans="1:7" x14ac:dyDescent="0.3">
      <c r="C23" s="1"/>
      <c r="D23" s="19">
        <f t="shared" si="4"/>
        <v>128</v>
      </c>
      <c r="E23" s="16">
        <f t="shared" si="5"/>
        <v>2.9741850036015518</v>
      </c>
      <c r="F23" s="16">
        <f t="shared" si="6"/>
        <v>510.77661856851853</v>
      </c>
      <c r="G23" s="16">
        <f>B9</f>
        <v>496.00333333333333</v>
      </c>
    </row>
    <row r="24" spans="1:7" x14ac:dyDescent="0.3">
      <c r="C24" s="1"/>
      <c r="D24" s="19">
        <f t="shared" si="4"/>
        <v>256</v>
      </c>
      <c r="E24" s="16">
        <f t="shared" si="5"/>
        <v>2.8871420676899477</v>
      </c>
      <c r="F24" s="16">
        <f t="shared" si="6"/>
        <v>495.82815489817938</v>
      </c>
      <c r="G24" s="16">
        <f t="shared" ref="G24:G25" si="8">B10</f>
        <v>476.16333333333336</v>
      </c>
    </row>
    <row r="25" spans="1:7" x14ac:dyDescent="0.3">
      <c r="D25" s="19">
        <f>A11</f>
        <v>512</v>
      </c>
      <c r="E25" s="16">
        <f t="shared" si="5"/>
        <v>2.6980966825004189</v>
      </c>
      <c r="F25" s="16">
        <f t="shared" si="6"/>
        <v>463.36213059701362</v>
      </c>
      <c r="G25" s="16">
        <f t="shared" si="8"/>
        <v>442.34666666666664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B0EE2-8B4C-43B8-B2DD-EB981BF3BCA2}">
  <dimension ref="A13:E23"/>
  <sheetViews>
    <sheetView workbookViewId="0">
      <selection activeCell="E23" sqref="E23"/>
    </sheetView>
  </sheetViews>
  <sheetFormatPr defaultColWidth="9.109375" defaultRowHeight="14.4" x14ac:dyDescent="0.3"/>
  <cols>
    <col min="1" max="1" width="17.88671875" customWidth="1"/>
  </cols>
  <sheetData>
    <row r="13" spans="1:5" x14ac:dyDescent="0.3">
      <c r="A13" t="s">
        <v>21</v>
      </c>
      <c r="B13" t="s">
        <v>22</v>
      </c>
      <c r="C13" t="s">
        <v>23</v>
      </c>
      <c r="D13" t="s">
        <v>24</v>
      </c>
    </row>
    <row r="14" spans="1:5" x14ac:dyDescent="0.3">
      <c r="A14">
        <v>1</v>
      </c>
      <c r="B14">
        <v>159.99</v>
      </c>
      <c r="C14">
        <v>198.6</v>
      </c>
      <c r="D14">
        <v>156.62</v>
      </c>
      <c r="E14">
        <f>AVERAGE(B14,C14,D14)</f>
        <v>171.73666666666668</v>
      </c>
    </row>
    <row r="15" spans="1:5" x14ac:dyDescent="0.3">
      <c r="A15">
        <v>2</v>
      </c>
      <c r="B15">
        <v>400.89</v>
      </c>
      <c r="C15">
        <v>293.66000000000003</v>
      </c>
      <c r="D15">
        <v>373.19</v>
      </c>
      <c r="E15">
        <f>AVERAGE(B15,C15,D15)</f>
        <v>355.91333333333336</v>
      </c>
    </row>
    <row r="16" spans="1:5" x14ac:dyDescent="0.3">
      <c r="A16">
        <v>4</v>
      </c>
      <c r="B16">
        <v>613.29</v>
      </c>
      <c r="C16">
        <v>560.6</v>
      </c>
      <c r="D16">
        <v>472.17</v>
      </c>
      <c r="E16">
        <f t="shared" ref="E16:E21" si="0">AVERAGE(B16,C16,D16)</f>
        <v>548.68666666666661</v>
      </c>
    </row>
    <row r="17" spans="1:5" x14ac:dyDescent="0.3">
      <c r="A17">
        <v>8</v>
      </c>
      <c r="B17">
        <v>580.59</v>
      </c>
      <c r="C17">
        <v>518.07000000000005</v>
      </c>
      <c r="D17">
        <v>692.83</v>
      </c>
      <c r="E17">
        <f t="shared" si="0"/>
        <v>597.16333333333341</v>
      </c>
    </row>
    <row r="18" spans="1:5" x14ac:dyDescent="0.3">
      <c r="A18">
        <v>16</v>
      </c>
      <c r="B18">
        <v>624.13</v>
      </c>
      <c r="C18">
        <v>623.11</v>
      </c>
      <c r="D18">
        <v>605.53</v>
      </c>
      <c r="E18">
        <f t="shared" si="0"/>
        <v>617.59</v>
      </c>
    </row>
    <row r="19" spans="1:5" x14ac:dyDescent="0.3">
      <c r="A19">
        <v>32</v>
      </c>
      <c r="B19">
        <v>582.73</v>
      </c>
      <c r="C19">
        <v>579.85</v>
      </c>
      <c r="D19">
        <v>552.87</v>
      </c>
      <c r="E19">
        <f>AVERAGE(B19,C19,D19)</f>
        <v>571.81666666666661</v>
      </c>
    </row>
    <row r="20" spans="1:5" x14ac:dyDescent="0.3">
      <c r="A20">
        <v>64</v>
      </c>
      <c r="B20">
        <v>551.55999999999995</v>
      </c>
      <c r="C20">
        <v>511.11</v>
      </c>
      <c r="D20">
        <v>547.89</v>
      </c>
      <c r="E20">
        <f t="shared" si="0"/>
        <v>536.85333333333335</v>
      </c>
    </row>
    <row r="21" spans="1:5" x14ac:dyDescent="0.3">
      <c r="A21">
        <v>128</v>
      </c>
      <c r="B21">
        <v>493.19</v>
      </c>
      <c r="C21">
        <v>494.21</v>
      </c>
      <c r="D21">
        <v>500.61</v>
      </c>
      <c r="E21">
        <f t="shared" si="0"/>
        <v>496.00333333333333</v>
      </c>
    </row>
    <row r="22" spans="1:5" x14ac:dyDescent="0.3">
      <c r="A22">
        <v>256</v>
      </c>
      <c r="B22">
        <v>468.84</v>
      </c>
      <c r="C22">
        <v>464.9</v>
      </c>
      <c r="D22">
        <v>494.75</v>
      </c>
      <c r="E22">
        <f>AVERAGE(B22,C22,D22)</f>
        <v>476.16333333333336</v>
      </c>
    </row>
    <row r="23" spans="1:5" x14ac:dyDescent="0.3">
      <c r="A23">
        <v>512</v>
      </c>
      <c r="B23">
        <v>445.6</v>
      </c>
      <c r="C23">
        <v>442.57</v>
      </c>
      <c r="D23">
        <v>438.87</v>
      </c>
      <c r="E23">
        <f>AVERAGE(B23,C23,D23)</f>
        <v>442.34666666666664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prueba_capacidad</vt:lpstr>
      <vt:lpstr>Hoja1</vt:lpstr>
    </vt:vector>
  </TitlesOfParts>
  <Manager/>
  <Company>Universidad de Málaga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María José;danic@icaro.eii.us.es</dc:creator>
  <cp:keywords/>
  <dc:description/>
  <cp:lastModifiedBy>DAVID SUÁREZ MORENO</cp:lastModifiedBy>
  <cp:revision/>
  <dcterms:created xsi:type="dcterms:W3CDTF">2012-09-21T16:30:17Z</dcterms:created>
  <dcterms:modified xsi:type="dcterms:W3CDTF">2024-12-11T16:35:05Z</dcterms:modified>
  <cp:category/>
  <cp:contentStatus/>
</cp:coreProperties>
</file>