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_\Desktop\Universidad\Unizar\2º\Cuatrimestre 2\Arquitectura de Computadores 2\Practicas\Práctica6\"/>
    </mc:Choice>
  </mc:AlternateContent>
  <xr:revisionPtr revIDLastSave="0" documentId="13_ncr:1_{24E82063-1CA2-46C0-A94D-10EC8B247A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4" i="1" l="1"/>
  <c r="D203" i="1"/>
  <c r="D202" i="1"/>
  <c r="D201" i="1"/>
  <c r="D200" i="1"/>
  <c r="D199" i="1"/>
  <c r="D198" i="1"/>
  <c r="D197" i="1"/>
  <c r="D196" i="1"/>
  <c r="D160" i="1"/>
  <c r="D159" i="1"/>
  <c r="D158" i="1"/>
  <c r="D157" i="1"/>
  <c r="D156" i="1"/>
  <c r="D155" i="1"/>
  <c r="D154" i="1"/>
  <c r="D153" i="1"/>
  <c r="D15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86" i="1"/>
  <c r="D85" i="1"/>
  <c r="D84" i="1"/>
  <c r="D83" i="1"/>
  <c r="D82" i="1"/>
  <c r="D81" i="1"/>
  <c r="D74" i="1"/>
  <c r="D73" i="1"/>
  <c r="D72" i="1"/>
  <c r="D71" i="1"/>
  <c r="D70" i="1"/>
  <c r="D69" i="1"/>
  <c r="D68" i="1"/>
  <c r="D67" i="1"/>
  <c r="D66" i="1"/>
  <c r="D65" i="1"/>
  <c r="D64" i="1"/>
  <c r="D62" i="1"/>
  <c r="D61" i="1"/>
  <c r="D60" i="1"/>
  <c r="D59" i="1"/>
  <c r="D58" i="1"/>
  <c r="D57" i="1"/>
  <c r="D43" i="1"/>
  <c r="D44" i="1" s="1"/>
  <c r="D45" i="1" s="1"/>
  <c r="D46" i="1" s="1"/>
  <c r="D47" i="1" s="1"/>
  <c r="D42" i="1"/>
  <c r="D41" i="1"/>
  <c r="D32" i="1"/>
  <c r="D31" i="1"/>
  <c r="D30" i="1"/>
  <c r="D29" i="1" s="1"/>
  <c r="D28" i="1"/>
  <c r="D17" i="1"/>
  <c r="D15" i="1"/>
  <c r="D16" i="1" s="1"/>
  <c r="D14" i="1" l="1"/>
</calcChain>
</file>

<file path=xl/sharedStrings.xml><?xml version="1.0" encoding="utf-8"?>
<sst xmlns="http://schemas.openxmlformats.org/spreadsheetml/2006/main" count="239" uniqueCount="40">
  <si>
    <t>Estudio de la influencia del tamaño en el rendimiento de las memorias cache</t>
  </si>
  <si>
    <t>Traza</t>
  </si>
  <si>
    <t>Tamaño</t>
  </si>
  <si>
    <t>Tasa de fallos</t>
  </si>
  <si>
    <t>cc1</t>
  </si>
  <si>
    <t>0,5  KB</t>
  </si>
  <si>
    <t>1 KB</t>
  </si>
  <si>
    <t>2 KB</t>
  </si>
  <si>
    <t>4 KB</t>
  </si>
  <si>
    <t>8 KB</t>
  </si>
  <si>
    <t>16 KB</t>
  </si>
  <si>
    <t>32 KB</t>
  </si>
  <si>
    <t>64 KB</t>
  </si>
  <si>
    <t>128 KB</t>
  </si>
  <si>
    <t>256 KB</t>
  </si>
  <si>
    <t>512 KB</t>
  </si>
  <si>
    <t>1 MB</t>
  </si>
  <si>
    <t>2 MB</t>
  </si>
  <si>
    <t>4 MB</t>
  </si>
  <si>
    <t>8MB</t>
  </si>
  <si>
    <t>tex</t>
  </si>
  <si>
    <t>spice</t>
  </si>
  <si>
    <t>Estudio de la influencia del tamaño de bloque en el rendimiento de las memorias cache</t>
  </si>
  <si>
    <t>Tamaño de bloque</t>
  </si>
  <si>
    <t>512 B</t>
  </si>
  <si>
    <t>256 B</t>
  </si>
  <si>
    <t>128 B</t>
  </si>
  <si>
    <t>64 B</t>
  </si>
  <si>
    <t>32 B</t>
  </si>
  <si>
    <t>16 B</t>
  </si>
  <si>
    <t>8 B</t>
  </si>
  <si>
    <t>4  B</t>
  </si>
  <si>
    <t>Estudio de la influencia de la asociatividad en el rendimiento de memorias cache.</t>
  </si>
  <si>
    <t>Asociatividad</t>
  </si>
  <si>
    <t>Estudio de la influencia de los algoritmo de reemplazo en el rendimiento de memorias cache.</t>
  </si>
  <si>
    <t>Algoritmo de reemplazo</t>
  </si>
  <si>
    <t>LRU</t>
  </si>
  <si>
    <t>FIFO</t>
  </si>
  <si>
    <t>RANDOM</t>
  </si>
  <si>
    <t>Estudio de la influencia de las politicas de escritura en el rendimiento de memorias cache.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</si>
</sst>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en la tasa de fallos del tamaño</a:t>
            </a:r>
          </a:p>
          <a:p>
            <a:pPr>
              <a:defRPr/>
            </a:pPr>
            <a:r>
              <a:rPr lang="es-ES"/>
              <a:t>de una memoria caché (cc1). </a:t>
            </a:r>
          </a:p>
        </c:rich>
      </c:tx>
      <c:layout>
        <c:manualLayout>
          <c:xMode val="edge"/>
          <c:yMode val="edge"/>
          <c:x val="0.1797222222222222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5361111111111111"/>
          <c:w val="0.8966272965879265"/>
          <c:h val="0.590910615339749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Hoja1!$C$3:$C$17</c:f>
              <c:strCache>
                <c:ptCount val="15"/>
                <c:pt idx="0">
                  <c:v>0,5  KB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  <c:pt idx="4">
                  <c:v>8 KB</c:v>
                </c:pt>
                <c:pt idx="5">
                  <c:v>16 KB</c:v>
                </c:pt>
                <c:pt idx="6">
                  <c:v>32 KB</c:v>
                </c:pt>
                <c:pt idx="7">
                  <c:v>64 KB</c:v>
                </c:pt>
                <c:pt idx="8">
                  <c:v>128 KB</c:v>
                </c:pt>
                <c:pt idx="9">
                  <c:v>256 KB</c:v>
                </c:pt>
                <c:pt idx="10">
                  <c:v>512 KB</c:v>
                </c:pt>
                <c:pt idx="11">
                  <c:v>1 MB</c:v>
                </c:pt>
                <c:pt idx="12">
                  <c:v>2 MB</c:v>
                </c:pt>
                <c:pt idx="13">
                  <c:v>4 MB</c:v>
                </c:pt>
                <c:pt idx="14">
                  <c:v>8MB</c:v>
                </c:pt>
              </c:strCache>
            </c:strRef>
          </c:cat>
          <c:val>
            <c:numRef>
              <c:f>Hoja1!$D$3:$D$17</c:f>
              <c:numCache>
                <c:formatCode>General</c:formatCode>
                <c:ptCount val="15"/>
                <c:pt idx="0">
                  <c:v>0.51990000000000003</c:v>
                </c:pt>
                <c:pt idx="1">
                  <c:v>0.3342</c:v>
                </c:pt>
                <c:pt idx="2">
                  <c:v>0.22320000000000001</c:v>
                </c:pt>
                <c:pt idx="3">
                  <c:v>0.1376</c:v>
                </c:pt>
                <c:pt idx="4">
                  <c:v>9.6199999999999994E-2</c:v>
                </c:pt>
                <c:pt idx="5">
                  <c:v>5.4899999999999997E-2</c:v>
                </c:pt>
                <c:pt idx="6">
                  <c:v>3.1099999999999999E-2</c:v>
                </c:pt>
                <c:pt idx="7">
                  <c:v>1.9099999999999999E-2</c:v>
                </c:pt>
                <c:pt idx="8">
                  <c:v>7.7999999999999996E-3</c:v>
                </c:pt>
                <c:pt idx="9">
                  <c:v>4.8999999999999998E-3</c:v>
                </c:pt>
                <c:pt idx="10">
                  <c:v>4.1999999999999997E-3</c:v>
                </c:pt>
                <c:pt idx="11">
                  <c:v>3.4689930620138759E-3</c:v>
                </c:pt>
                <c:pt idx="12">
                  <c:v>3.4689930620138759E-3</c:v>
                </c:pt>
                <c:pt idx="13">
                  <c:v>3.4689930620138759E-3</c:v>
                </c:pt>
                <c:pt idx="14">
                  <c:v>8.8199823600352797E-4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3-4C0E-AF63-BD800D4EA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814568"/>
        <c:axId val="505811944"/>
      </c:barChart>
      <c:catAx>
        <c:axId val="50581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811944"/>
        <c:crosses val="autoZero"/>
        <c:auto val="1"/>
        <c:lblAlgn val="ctr"/>
        <c:lblOffset val="100"/>
        <c:noMultiLvlLbl val="0"/>
      </c:catAx>
      <c:valAx>
        <c:axId val="5058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81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 la asociatividad en el rendimiento de las memorias cache (tex)</a:t>
            </a:r>
          </a:p>
        </c:rich>
      </c:tx>
      <c:layout>
        <c:manualLayout>
          <c:xMode val="edge"/>
          <c:yMode val="edge"/>
          <c:x val="0.1295000000000000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13727034120735"/>
          <c:y val="0.19486111111111112"/>
          <c:w val="0.8586272965879264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Hoja1!$C$108:$C$114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Hoja1!$D$108:$D$114</c:f>
              <c:numCache>
                <c:formatCode>General</c:formatCode>
                <c:ptCount val="7"/>
                <c:pt idx="0">
                  <c:v>1.2312652481690186E-3</c:v>
                </c:pt>
                <c:pt idx="1">
                  <c:v>7.4836902400907167E-4</c:v>
                </c:pt>
                <c:pt idx="2">
                  <c:v>7.4596655523215662E-4</c:v>
                </c:pt>
                <c:pt idx="3">
                  <c:v>7.4596655523215662E-4</c:v>
                </c:pt>
                <c:pt idx="4">
                  <c:v>7.4596655523215662E-4</c:v>
                </c:pt>
                <c:pt idx="5">
                  <c:v>7.4596655523215662E-4</c:v>
                </c:pt>
                <c:pt idx="6">
                  <c:v>7.4596655523215662E-4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A-4942-9FAB-CA1BBE719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2849392"/>
        <c:axId val="532850048"/>
      </c:barChart>
      <c:catAx>
        <c:axId val="53284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850048"/>
        <c:crosses val="autoZero"/>
        <c:auto val="1"/>
        <c:lblAlgn val="ctr"/>
        <c:lblOffset val="100"/>
        <c:noMultiLvlLbl val="0"/>
      </c:catAx>
      <c:valAx>
        <c:axId val="5328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8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 la asociatividad en el rendimiento de las memorias cache (spice)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Hoja1!$C$115:$C$121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Hoja1!$D$115:$D$121</c:f>
              <c:numCache>
                <c:formatCode>General</c:formatCode>
                <c:ptCount val="7"/>
                <c:pt idx="0">
                  <c:v>3.0009969990030011E-3</c:v>
                </c:pt>
                <c:pt idx="1">
                  <c:v>1.5589984410015591E-3</c:v>
                </c:pt>
                <c:pt idx="2">
                  <c:v>1.3489986510013491E-3</c:v>
                </c:pt>
                <c:pt idx="3">
                  <c:v>1.268998731001269E-3</c:v>
                </c:pt>
                <c:pt idx="4">
                  <c:v>1.226998773001227E-3</c:v>
                </c:pt>
                <c:pt idx="5">
                  <c:v>1.227998772001228E-3</c:v>
                </c:pt>
                <c:pt idx="6">
                  <c:v>1.216998783001217E-3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9-4B33-B8E9-DCC7BC63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734432"/>
        <c:axId val="530734760"/>
      </c:barChart>
      <c:catAx>
        <c:axId val="5307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34760"/>
        <c:crosses val="autoZero"/>
        <c:auto val="1"/>
        <c:lblAlgn val="ctr"/>
        <c:lblOffset val="100"/>
        <c:noMultiLvlLbl val="0"/>
      </c:catAx>
      <c:valAx>
        <c:axId val="5307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7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effectLst/>
              </a:rPr>
              <a:t>Influencia de la asociatividad en el rendimiento de las memorias cache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Hoja1!$C$101:$C$121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16</c:v>
                </c:pt>
                <c:pt idx="12">
                  <c:v>32</c:v>
                </c:pt>
                <c:pt idx="13">
                  <c:v>64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8</c:v>
                </c:pt>
                <c:pt idx="18">
                  <c:v>16</c:v>
                </c:pt>
                <c:pt idx="19">
                  <c:v>32</c:v>
                </c:pt>
                <c:pt idx="20">
                  <c:v>64</c:v>
                </c:pt>
              </c:numCache>
            </c:numRef>
          </c:cat>
          <c:val>
            <c:numRef>
              <c:f>Hoja1!$D$101:$D$121</c:f>
              <c:numCache>
                <c:formatCode>General</c:formatCode>
                <c:ptCount val="21"/>
                <c:pt idx="0">
                  <c:v>1.6174967650064698E-2</c:v>
                </c:pt>
                <c:pt idx="1">
                  <c:v>7.9599840800318403E-3</c:v>
                </c:pt>
                <c:pt idx="2">
                  <c:v>6.6219867560264878E-3</c:v>
                </c:pt>
                <c:pt idx="3">
                  <c:v>6.0609878780242439E-3</c:v>
                </c:pt>
                <c:pt idx="4">
                  <c:v>5.8089883820232361E-3</c:v>
                </c:pt>
                <c:pt idx="5">
                  <c:v>5.7389885220229557E-3</c:v>
                </c:pt>
                <c:pt idx="6">
                  <c:v>5.7249885500228999E-3</c:v>
                </c:pt>
                <c:pt idx="7">
                  <c:v>1.2312652481690186E-3</c:v>
                </c:pt>
                <c:pt idx="8">
                  <c:v>7.4836902400907167E-4</c:v>
                </c:pt>
                <c:pt idx="9">
                  <c:v>7.4596655523215662E-4</c:v>
                </c:pt>
                <c:pt idx="10">
                  <c:v>7.4596655523215662E-4</c:v>
                </c:pt>
                <c:pt idx="11">
                  <c:v>7.4596655523215662E-4</c:v>
                </c:pt>
                <c:pt idx="12">
                  <c:v>7.4596655523215662E-4</c:v>
                </c:pt>
                <c:pt idx="13">
                  <c:v>7.4596655523215662E-4</c:v>
                </c:pt>
                <c:pt idx="14">
                  <c:v>3.0009969990030011E-3</c:v>
                </c:pt>
                <c:pt idx="15">
                  <c:v>1.5589984410015591E-3</c:v>
                </c:pt>
                <c:pt idx="16">
                  <c:v>1.3489986510013491E-3</c:v>
                </c:pt>
                <c:pt idx="17">
                  <c:v>1.268998731001269E-3</c:v>
                </c:pt>
                <c:pt idx="18">
                  <c:v>1.226998773001227E-3</c:v>
                </c:pt>
                <c:pt idx="19">
                  <c:v>1.227998772001228E-3</c:v>
                </c:pt>
                <c:pt idx="20">
                  <c:v>1.216998783001217E-3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DF4-A3BE-92A09D75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62568"/>
        <c:axId val="532851360"/>
      </c:lineChart>
      <c:catAx>
        <c:axId val="52776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851360"/>
        <c:crosses val="autoZero"/>
        <c:auto val="1"/>
        <c:lblAlgn val="ctr"/>
        <c:lblOffset val="100"/>
        <c:noMultiLvlLbl val="0"/>
      </c:catAx>
      <c:valAx>
        <c:axId val="5328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76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 la asociatividad en el rendimiento de las memorias cache (tex)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Hoja1!$C$158:$C$160</c:f>
              <c:strCache>
                <c:ptCount val="3"/>
                <c:pt idx="0">
                  <c:v>LRU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Hoja1!$D$158:$D$160</c:f>
              <c:numCache>
                <c:formatCode>General</c:formatCode>
                <c:ptCount val="3"/>
                <c:pt idx="0">
                  <c:v>1.216998783001217E-3</c:v>
                </c:pt>
                <c:pt idx="1">
                  <c:v>1.261998738001262E-3</c:v>
                </c:pt>
                <c:pt idx="2">
                  <c:v>1.2379987620012381E-3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D-4EEA-926F-95F39D9A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6572968"/>
        <c:axId val="536571000"/>
      </c:barChart>
      <c:catAx>
        <c:axId val="5365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571000"/>
        <c:crosses val="autoZero"/>
        <c:auto val="1"/>
        <c:lblAlgn val="ctr"/>
        <c:lblOffset val="100"/>
        <c:noMultiLvlLbl val="0"/>
      </c:catAx>
      <c:valAx>
        <c:axId val="5365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57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 la asociatividad en el rendimiento de las memorias cache (spice)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Hoja1!$C$155:$C$157</c:f>
              <c:strCache>
                <c:ptCount val="3"/>
                <c:pt idx="0">
                  <c:v>LRU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Hoja1!$D$155:$D$157</c:f>
              <c:numCache>
                <c:formatCode>General</c:formatCode>
                <c:ptCount val="3"/>
                <c:pt idx="0">
                  <c:v>7.4596655523215662E-4</c:v>
                </c:pt>
                <c:pt idx="1">
                  <c:v>7.4596655523215662E-4</c:v>
                </c:pt>
                <c:pt idx="2">
                  <c:v>7.4596655523215662E-4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0-4917-84C4-A191209B5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0449512"/>
        <c:axId val="530449840"/>
      </c:barChart>
      <c:catAx>
        <c:axId val="53044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449840"/>
        <c:crosses val="autoZero"/>
        <c:auto val="1"/>
        <c:lblAlgn val="ctr"/>
        <c:lblOffset val="100"/>
        <c:noMultiLvlLbl val="0"/>
      </c:catAx>
      <c:valAx>
        <c:axId val="5304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044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 la asociatividad en el rendimiento de las memorias cache (cc1)</a:t>
            </a:r>
          </a:p>
        </c:rich>
      </c:tx>
      <c:layout>
        <c:manualLayout>
          <c:xMode val="edge"/>
          <c:yMode val="edge"/>
          <c:x val="0.1064166666666666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Hoja1!$C$152:$C$154</c:f>
              <c:strCache>
                <c:ptCount val="3"/>
                <c:pt idx="0">
                  <c:v>LRU</c:v>
                </c:pt>
                <c:pt idx="1">
                  <c:v>FIFO</c:v>
                </c:pt>
                <c:pt idx="2">
                  <c:v>RANDOM</c:v>
                </c:pt>
              </c:strCache>
            </c:strRef>
          </c:cat>
          <c:val>
            <c:numRef>
              <c:f>Hoja1!$D$152:$D$154</c:f>
              <c:numCache>
                <c:formatCode>General</c:formatCode>
                <c:ptCount val="3"/>
                <c:pt idx="0">
                  <c:v>5.7249885500228999E-3</c:v>
                </c:pt>
                <c:pt idx="1">
                  <c:v>6.9269861460277077E-3</c:v>
                </c:pt>
                <c:pt idx="2">
                  <c:v>7.693984612030776E-3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1C9-A647-9E5635F1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8621848"/>
        <c:axId val="558616272"/>
      </c:barChart>
      <c:catAx>
        <c:axId val="5586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616272"/>
        <c:crosses val="autoZero"/>
        <c:auto val="1"/>
        <c:lblAlgn val="ctr"/>
        <c:lblOffset val="100"/>
        <c:noMultiLvlLbl val="0"/>
      </c:catAx>
      <c:valAx>
        <c:axId val="5586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862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 los</a:t>
            </a:r>
            <a:r>
              <a:rPr lang="es-ES" baseline="0"/>
              <a:t> algoritmos de reemplazo en el rendimiento de las memorias cache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Hoja1!$C$152:$C$160</c:f>
              <c:strCache>
                <c:ptCount val="9"/>
                <c:pt idx="0">
                  <c:v>LRU</c:v>
                </c:pt>
                <c:pt idx="1">
                  <c:v>FIFO</c:v>
                </c:pt>
                <c:pt idx="2">
                  <c:v>RANDOM</c:v>
                </c:pt>
                <c:pt idx="3">
                  <c:v>LRU</c:v>
                </c:pt>
                <c:pt idx="4">
                  <c:v>FIFO</c:v>
                </c:pt>
                <c:pt idx="5">
                  <c:v>RANDOM</c:v>
                </c:pt>
                <c:pt idx="6">
                  <c:v>LRU</c:v>
                </c:pt>
                <c:pt idx="7">
                  <c:v>FIFO</c:v>
                </c:pt>
                <c:pt idx="8">
                  <c:v>RANDOM</c:v>
                </c:pt>
              </c:strCache>
            </c:strRef>
          </c:cat>
          <c:val>
            <c:numRef>
              <c:f>Hoja1!$D$152:$D$160</c:f>
              <c:numCache>
                <c:formatCode>General</c:formatCode>
                <c:ptCount val="9"/>
                <c:pt idx="0">
                  <c:v>5.7249885500228999E-3</c:v>
                </c:pt>
                <c:pt idx="1">
                  <c:v>6.9269861460277077E-3</c:v>
                </c:pt>
                <c:pt idx="2">
                  <c:v>7.693984612030776E-3</c:v>
                </c:pt>
                <c:pt idx="3">
                  <c:v>7.4596655523215662E-4</c:v>
                </c:pt>
                <c:pt idx="4">
                  <c:v>7.4596655523215662E-4</c:v>
                </c:pt>
                <c:pt idx="5">
                  <c:v>7.4596655523215662E-4</c:v>
                </c:pt>
                <c:pt idx="6">
                  <c:v>1.216998783001217E-3</c:v>
                </c:pt>
                <c:pt idx="7">
                  <c:v>1.261998738001262E-3</c:v>
                </c:pt>
                <c:pt idx="8">
                  <c:v>1.2379987620012381E-3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4090-B0C1-1A0A31D1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6582480"/>
        <c:axId val="536582808"/>
      </c:barChart>
      <c:catAx>
        <c:axId val="5365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582808"/>
        <c:crosses val="autoZero"/>
        <c:auto val="1"/>
        <c:lblAlgn val="ctr"/>
        <c:lblOffset val="100"/>
        <c:noMultiLvlLbl val="0"/>
      </c:catAx>
      <c:valAx>
        <c:axId val="5365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65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en la tasa de fallos del tamaño</a:t>
            </a:r>
          </a:p>
          <a:p>
            <a:pPr>
              <a:defRPr/>
            </a:pPr>
            <a:r>
              <a:rPr lang="es-ES"/>
              <a:t>de una memoria caché (tex).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Hoja1!$C$18:$C$32</c:f>
              <c:strCache>
                <c:ptCount val="15"/>
                <c:pt idx="0">
                  <c:v>0,5  KB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  <c:pt idx="4">
                  <c:v>8 KB</c:v>
                </c:pt>
                <c:pt idx="5">
                  <c:v>16 KB</c:v>
                </c:pt>
                <c:pt idx="6">
                  <c:v>32 KB</c:v>
                </c:pt>
                <c:pt idx="7">
                  <c:v>64 KB</c:v>
                </c:pt>
                <c:pt idx="8">
                  <c:v>128 KB</c:v>
                </c:pt>
                <c:pt idx="9">
                  <c:v>256 KB</c:v>
                </c:pt>
                <c:pt idx="10">
                  <c:v>512 KB</c:v>
                </c:pt>
                <c:pt idx="11">
                  <c:v>1 MB</c:v>
                </c:pt>
                <c:pt idx="12">
                  <c:v>2 MB</c:v>
                </c:pt>
                <c:pt idx="13">
                  <c:v>4 MB</c:v>
                </c:pt>
                <c:pt idx="14">
                  <c:v>8MB</c:v>
                </c:pt>
              </c:strCache>
            </c:strRef>
          </c:cat>
          <c:val>
            <c:numRef>
              <c:f>Hoja1!$D$18:$D$32</c:f>
              <c:numCache>
                <c:formatCode>General</c:formatCode>
                <c:ptCount val="15"/>
                <c:pt idx="0">
                  <c:v>0.60980000000000001</c:v>
                </c:pt>
                <c:pt idx="1">
                  <c:v>0.55500000000000005</c:v>
                </c:pt>
                <c:pt idx="2">
                  <c:v>0.1419</c:v>
                </c:pt>
                <c:pt idx="3">
                  <c:v>9.5399999999999999E-2</c:v>
                </c:pt>
                <c:pt idx="4">
                  <c:v>4.4400000000000002E-2</c:v>
                </c:pt>
                <c:pt idx="5">
                  <c:v>1.8599999999999998E-2</c:v>
                </c:pt>
                <c:pt idx="6">
                  <c:v>4.7999999999999996E-3</c:v>
                </c:pt>
                <c:pt idx="7">
                  <c:v>2.3E-3</c:v>
                </c:pt>
                <c:pt idx="8">
                  <c:v>0.02</c:v>
                </c:pt>
                <c:pt idx="9">
                  <c:v>1.2999999999999999E-3</c:v>
                </c:pt>
                <c:pt idx="10">
                  <c:v>1.0570862618426695E-4</c:v>
                </c:pt>
                <c:pt idx="11">
                  <c:v>1.0570862618426695E-4</c:v>
                </c:pt>
                <c:pt idx="12">
                  <c:v>1.0570862618426695E-4</c:v>
                </c:pt>
                <c:pt idx="13">
                  <c:v>1.0570862618426695E-4</c:v>
                </c:pt>
                <c:pt idx="14">
                  <c:v>1.0570862618426695E-4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1-48A3-86A1-5F15C324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1545832"/>
        <c:axId val="331546488"/>
      </c:barChart>
      <c:catAx>
        <c:axId val="3315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546488"/>
        <c:crosses val="autoZero"/>
        <c:auto val="1"/>
        <c:lblAlgn val="ctr"/>
        <c:lblOffset val="100"/>
        <c:noMultiLvlLbl val="0"/>
      </c:catAx>
      <c:valAx>
        <c:axId val="3315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5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en la tasa de fallos del tamaño</a:t>
            </a:r>
          </a:p>
          <a:p>
            <a:pPr>
              <a:defRPr/>
            </a:pPr>
            <a:r>
              <a:rPr lang="es-ES"/>
              <a:t>de una memoria caché (spice).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2774059492563427E-2"/>
          <c:y val="0.17171296296296298"/>
          <c:w val="0.8966272965879265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Hoja1!$C$33:$C$47</c:f>
              <c:strCache>
                <c:ptCount val="15"/>
                <c:pt idx="0">
                  <c:v>0,5  KB</c:v>
                </c:pt>
                <c:pt idx="1">
                  <c:v>1 KB</c:v>
                </c:pt>
                <c:pt idx="2">
                  <c:v>2 KB</c:v>
                </c:pt>
                <c:pt idx="3">
                  <c:v>4 KB</c:v>
                </c:pt>
                <c:pt idx="4">
                  <c:v>8 KB</c:v>
                </c:pt>
                <c:pt idx="5">
                  <c:v>16 KB</c:v>
                </c:pt>
                <c:pt idx="6">
                  <c:v>32 KB</c:v>
                </c:pt>
                <c:pt idx="7">
                  <c:v>64 KB</c:v>
                </c:pt>
                <c:pt idx="8">
                  <c:v>128 KB</c:v>
                </c:pt>
                <c:pt idx="9">
                  <c:v>256 KB</c:v>
                </c:pt>
                <c:pt idx="10">
                  <c:v>512 KB</c:v>
                </c:pt>
                <c:pt idx="11">
                  <c:v>1 MB</c:v>
                </c:pt>
                <c:pt idx="12">
                  <c:v>2 MB</c:v>
                </c:pt>
                <c:pt idx="13">
                  <c:v>4 MB</c:v>
                </c:pt>
                <c:pt idx="14">
                  <c:v>8MB</c:v>
                </c:pt>
              </c:strCache>
            </c:strRef>
          </c:cat>
          <c:val>
            <c:numRef>
              <c:f>Hoja1!$D$33:$D$47</c:f>
              <c:numCache>
                <c:formatCode>General</c:formatCode>
                <c:ptCount val="15"/>
                <c:pt idx="0">
                  <c:v>0.60980000000000001</c:v>
                </c:pt>
                <c:pt idx="1">
                  <c:v>0.55500000000000005</c:v>
                </c:pt>
                <c:pt idx="2">
                  <c:v>0.1419</c:v>
                </c:pt>
                <c:pt idx="3">
                  <c:v>9.5399999999999999E-2</c:v>
                </c:pt>
                <c:pt idx="4">
                  <c:v>4.4400000000000002E-2</c:v>
                </c:pt>
                <c:pt idx="5">
                  <c:v>1.8599999999999998E-2</c:v>
                </c:pt>
                <c:pt idx="6">
                  <c:v>4.7999999999999996E-3</c:v>
                </c:pt>
                <c:pt idx="7">
                  <c:v>2.3E-3</c:v>
                </c:pt>
                <c:pt idx="8">
                  <c:v>1.9556095844089384E-3</c:v>
                </c:pt>
                <c:pt idx="9">
                  <c:v>1.3405775775186582E-3</c:v>
                </c:pt>
                <c:pt idx="10">
                  <c:v>1.0570862618426695E-4</c:v>
                </c:pt>
                <c:pt idx="11">
                  <c:v>1.0570862618426695E-4</c:v>
                </c:pt>
                <c:pt idx="12">
                  <c:v>1.0570862618426695E-4</c:v>
                </c:pt>
                <c:pt idx="13">
                  <c:v>1.0570862618426695E-4</c:v>
                </c:pt>
                <c:pt idx="14">
                  <c:v>1.0570862618426695E-4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9-4F5A-B9B5-004D87B1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5811016"/>
        <c:axId val="335804128"/>
      </c:barChart>
      <c:catAx>
        <c:axId val="33581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804128"/>
        <c:crosses val="autoZero"/>
        <c:auto val="1"/>
        <c:lblAlgn val="ctr"/>
        <c:lblOffset val="100"/>
        <c:noMultiLvlLbl val="0"/>
      </c:catAx>
      <c:valAx>
        <c:axId val="3358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581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</a:t>
            </a:r>
            <a:r>
              <a:rPr lang="es-ES" baseline="0"/>
              <a:t> del tamaño de una memoria cache en su rendimiento.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Hoja1!$B$3:$C$47</c:f>
              <c:multiLvlStrCache>
                <c:ptCount val="45"/>
                <c:lvl>
                  <c:pt idx="0">
                    <c:v>0,5  KB</c:v>
                  </c:pt>
                  <c:pt idx="1">
                    <c:v>1 KB</c:v>
                  </c:pt>
                  <c:pt idx="2">
                    <c:v>2 KB</c:v>
                  </c:pt>
                  <c:pt idx="3">
                    <c:v>4 KB</c:v>
                  </c:pt>
                  <c:pt idx="4">
                    <c:v>8 KB</c:v>
                  </c:pt>
                  <c:pt idx="5">
                    <c:v>16 KB</c:v>
                  </c:pt>
                  <c:pt idx="6">
                    <c:v>32 KB</c:v>
                  </c:pt>
                  <c:pt idx="7">
                    <c:v>64 KB</c:v>
                  </c:pt>
                  <c:pt idx="8">
                    <c:v>128 KB</c:v>
                  </c:pt>
                  <c:pt idx="9">
                    <c:v>256 KB</c:v>
                  </c:pt>
                  <c:pt idx="10">
                    <c:v>512 KB</c:v>
                  </c:pt>
                  <c:pt idx="11">
                    <c:v>1 MB</c:v>
                  </c:pt>
                  <c:pt idx="12">
                    <c:v>2 MB</c:v>
                  </c:pt>
                  <c:pt idx="13">
                    <c:v>4 MB</c:v>
                  </c:pt>
                  <c:pt idx="14">
                    <c:v>8MB</c:v>
                  </c:pt>
                  <c:pt idx="15">
                    <c:v>0,5  KB</c:v>
                  </c:pt>
                  <c:pt idx="16">
                    <c:v>1 KB</c:v>
                  </c:pt>
                  <c:pt idx="17">
                    <c:v>2 KB</c:v>
                  </c:pt>
                  <c:pt idx="18">
                    <c:v>4 KB</c:v>
                  </c:pt>
                  <c:pt idx="19">
                    <c:v>8 KB</c:v>
                  </c:pt>
                  <c:pt idx="20">
                    <c:v>16 KB</c:v>
                  </c:pt>
                  <c:pt idx="21">
                    <c:v>32 KB</c:v>
                  </c:pt>
                  <c:pt idx="22">
                    <c:v>64 KB</c:v>
                  </c:pt>
                  <c:pt idx="23">
                    <c:v>128 KB</c:v>
                  </c:pt>
                  <c:pt idx="24">
                    <c:v>256 KB</c:v>
                  </c:pt>
                  <c:pt idx="25">
                    <c:v>512 KB</c:v>
                  </c:pt>
                  <c:pt idx="26">
                    <c:v>1 MB</c:v>
                  </c:pt>
                  <c:pt idx="27">
                    <c:v>2 MB</c:v>
                  </c:pt>
                  <c:pt idx="28">
                    <c:v>4 MB</c:v>
                  </c:pt>
                  <c:pt idx="29">
                    <c:v>8MB</c:v>
                  </c:pt>
                  <c:pt idx="30">
                    <c:v>0,5  KB</c:v>
                  </c:pt>
                  <c:pt idx="31">
                    <c:v>1 KB</c:v>
                  </c:pt>
                  <c:pt idx="32">
                    <c:v>2 KB</c:v>
                  </c:pt>
                  <c:pt idx="33">
                    <c:v>4 KB</c:v>
                  </c:pt>
                  <c:pt idx="34">
                    <c:v>8 KB</c:v>
                  </c:pt>
                  <c:pt idx="35">
                    <c:v>16 KB</c:v>
                  </c:pt>
                  <c:pt idx="36">
                    <c:v>32 KB</c:v>
                  </c:pt>
                  <c:pt idx="37">
                    <c:v>64 KB</c:v>
                  </c:pt>
                  <c:pt idx="38">
                    <c:v>128 KB</c:v>
                  </c:pt>
                  <c:pt idx="39">
                    <c:v>256 KB</c:v>
                  </c:pt>
                  <c:pt idx="40">
                    <c:v>512 KB</c:v>
                  </c:pt>
                  <c:pt idx="41">
                    <c:v>1 MB</c:v>
                  </c:pt>
                  <c:pt idx="42">
                    <c:v>2 MB</c:v>
                  </c:pt>
                  <c:pt idx="43">
                    <c:v>4 MB</c:v>
                  </c:pt>
                  <c:pt idx="44">
                    <c:v>8MB</c:v>
                  </c:pt>
                </c:lvl>
                <c:lvl>
                  <c:pt idx="0">
                    <c:v>cc1</c:v>
                  </c:pt>
                  <c:pt idx="1">
                    <c:v>cc1</c:v>
                  </c:pt>
                  <c:pt idx="2">
                    <c:v>cc1</c:v>
                  </c:pt>
                  <c:pt idx="3">
                    <c:v>cc1</c:v>
                  </c:pt>
                  <c:pt idx="4">
                    <c:v>cc1</c:v>
                  </c:pt>
                  <c:pt idx="5">
                    <c:v>cc1</c:v>
                  </c:pt>
                  <c:pt idx="6">
                    <c:v>cc1</c:v>
                  </c:pt>
                  <c:pt idx="7">
                    <c:v>cc1</c:v>
                  </c:pt>
                  <c:pt idx="8">
                    <c:v>cc1</c:v>
                  </c:pt>
                  <c:pt idx="9">
                    <c:v>cc1</c:v>
                  </c:pt>
                  <c:pt idx="10">
                    <c:v>cc1</c:v>
                  </c:pt>
                  <c:pt idx="11">
                    <c:v>cc1</c:v>
                  </c:pt>
                  <c:pt idx="12">
                    <c:v>cc1</c:v>
                  </c:pt>
                  <c:pt idx="13">
                    <c:v>cc1</c:v>
                  </c:pt>
                  <c:pt idx="14">
                    <c:v>cc1</c:v>
                  </c:pt>
                  <c:pt idx="15">
                    <c:v>tex</c:v>
                  </c:pt>
                  <c:pt idx="16">
                    <c:v>tex</c:v>
                  </c:pt>
                  <c:pt idx="17">
                    <c:v>tex</c:v>
                  </c:pt>
                  <c:pt idx="18">
                    <c:v>tex</c:v>
                  </c:pt>
                  <c:pt idx="19">
                    <c:v>tex</c:v>
                  </c:pt>
                  <c:pt idx="20">
                    <c:v>tex</c:v>
                  </c:pt>
                  <c:pt idx="21">
                    <c:v>tex</c:v>
                  </c:pt>
                  <c:pt idx="22">
                    <c:v>tex</c:v>
                  </c:pt>
                  <c:pt idx="23">
                    <c:v>tex</c:v>
                  </c:pt>
                  <c:pt idx="24">
                    <c:v>tex</c:v>
                  </c:pt>
                  <c:pt idx="25">
                    <c:v>tex</c:v>
                  </c:pt>
                  <c:pt idx="26">
                    <c:v>tex</c:v>
                  </c:pt>
                  <c:pt idx="27">
                    <c:v>tex</c:v>
                  </c:pt>
                  <c:pt idx="28">
                    <c:v>tex</c:v>
                  </c:pt>
                  <c:pt idx="29">
                    <c:v>tex</c:v>
                  </c:pt>
                  <c:pt idx="30">
                    <c:v>spice</c:v>
                  </c:pt>
                  <c:pt idx="31">
                    <c:v>spice</c:v>
                  </c:pt>
                  <c:pt idx="32">
                    <c:v>spice</c:v>
                  </c:pt>
                  <c:pt idx="33">
                    <c:v>spice</c:v>
                  </c:pt>
                  <c:pt idx="34">
                    <c:v>spice</c:v>
                  </c:pt>
                  <c:pt idx="35">
                    <c:v>spice</c:v>
                  </c:pt>
                  <c:pt idx="36">
                    <c:v>spice</c:v>
                  </c:pt>
                  <c:pt idx="37">
                    <c:v>spice</c:v>
                  </c:pt>
                  <c:pt idx="38">
                    <c:v>spice</c:v>
                  </c:pt>
                  <c:pt idx="39">
                    <c:v>spice</c:v>
                  </c:pt>
                  <c:pt idx="40">
                    <c:v>spice</c:v>
                  </c:pt>
                  <c:pt idx="41">
                    <c:v>spice</c:v>
                  </c:pt>
                  <c:pt idx="42">
                    <c:v>spice</c:v>
                  </c:pt>
                  <c:pt idx="43">
                    <c:v>spice</c:v>
                  </c:pt>
                  <c:pt idx="44">
                    <c:v>spice</c:v>
                  </c:pt>
                </c:lvl>
              </c:multiLvlStrCache>
            </c:multiLvlStrRef>
          </c:cat>
          <c:val>
            <c:numRef>
              <c:f>Hoja1!$D$3:$D$47</c:f>
              <c:numCache>
                <c:formatCode>General</c:formatCode>
                <c:ptCount val="45"/>
                <c:pt idx="0">
                  <c:v>0.51990000000000003</c:v>
                </c:pt>
                <c:pt idx="1">
                  <c:v>0.3342</c:v>
                </c:pt>
                <c:pt idx="2">
                  <c:v>0.22320000000000001</c:v>
                </c:pt>
                <c:pt idx="3">
                  <c:v>0.1376</c:v>
                </c:pt>
                <c:pt idx="4">
                  <c:v>9.6199999999999994E-2</c:v>
                </c:pt>
                <c:pt idx="5">
                  <c:v>5.4899999999999997E-2</c:v>
                </c:pt>
                <c:pt idx="6">
                  <c:v>3.1099999999999999E-2</c:v>
                </c:pt>
                <c:pt idx="7">
                  <c:v>1.9099999999999999E-2</c:v>
                </c:pt>
                <c:pt idx="8">
                  <c:v>7.7999999999999996E-3</c:v>
                </c:pt>
                <c:pt idx="9">
                  <c:v>4.8999999999999998E-3</c:v>
                </c:pt>
                <c:pt idx="10">
                  <c:v>4.1999999999999997E-3</c:v>
                </c:pt>
                <c:pt idx="11">
                  <c:v>3.4689930620138759E-3</c:v>
                </c:pt>
                <c:pt idx="12">
                  <c:v>3.4689930620138759E-3</c:v>
                </c:pt>
                <c:pt idx="13">
                  <c:v>3.4689930620138759E-3</c:v>
                </c:pt>
                <c:pt idx="14">
                  <c:v>8.8199823600352797E-4</c:v>
                </c:pt>
                <c:pt idx="15">
                  <c:v>0.60980000000000001</c:v>
                </c:pt>
                <c:pt idx="16">
                  <c:v>0.55500000000000005</c:v>
                </c:pt>
                <c:pt idx="17">
                  <c:v>0.1419</c:v>
                </c:pt>
                <c:pt idx="18">
                  <c:v>9.5399999999999999E-2</c:v>
                </c:pt>
                <c:pt idx="19">
                  <c:v>4.4400000000000002E-2</c:v>
                </c:pt>
                <c:pt idx="20">
                  <c:v>1.8599999999999998E-2</c:v>
                </c:pt>
                <c:pt idx="21">
                  <c:v>4.7999999999999996E-3</c:v>
                </c:pt>
                <c:pt idx="22">
                  <c:v>2.3E-3</c:v>
                </c:pt>
                <c:pt idx="23">
                  <c:v>0.02</c:v>
                </c:pt>
                <c:pt idx="24">
                  <c:v>1.2999999999999999E-3</c:v>
                </c:pt>
                <c:pt idx="25">
                  <c:v>1.0570862618426695E-4</c:v>
                </c:pt>
                <c:pt idx="26">
                  <c:v>1.0570862618426695E-4</c:v>
                </c:pt>
                <c:pt idx="27">
                  <c:v>1.0570862618426695E-4</c:v>
                </c:pt>
                <c:pt idx="28">
                  <c:v>1.0570862618426695E-4</c:v>
                </c:pt>
                <c:pt idx="29">
                  <c:v>1.0570862618426695E-4</c:v>
                </c:pt>
                <c:pt idx="30">
                  <c:v>0.60980000000000001</c:v>
                </c:pt>
                <c:pt idx="31">
                  <c:v>0.55500000000000005</c:v>
                </c:pt>
                <c:pt idx="32">
                  <c:v>0.1419</c:v>
                </c:pt>
                <c:pt idx="33">
                  <c:v>9.5399999999999999E-2</c:v>
                </c:pt>
                <c:pt idx="34">
                  <c:v>4.4400000000000002E-2</c:v>
                </c:pt>
                <c:pt idx="35">
                  <c:v>1.8599999999999998E-2</c:v>
                </c:pt>
                <c:pt idx="36">
                  <c:v>4.7999999999999996E-3</c:v>
                </c:pt>
                <c:pt idx="37">
                  <c:v>2.3E-3</c:v>
                </c:pt>
                <c:pt idx="38">
                  <c:v>1.9556095844089384E-3</c:v>
                </c:pt>
                <c:pt idx="39">
                  <c:v>1.3405775775186582E-3</c:v>
                </c:pt>
                <c:pt idx="40">
                  <c:v>1.0570862618426695E-4</c:v>
                </c:pt>
                <c:pt idx="41">
                  <c:v>1.0570862618426695E-4</c:v>
                </c:pt>
                <c:pt idx="42">
                  <c:v>1.0570862618426695E-4</c:v>
                </c:pt>
                <c:pt idx="43">
                  <c:v>1.0570862618426695E-4</c:v>
                </c:pt>
                <c:pt idx="44">
                  <c:v>1.0570862618426695E-4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6-42DE-AA9B-55A49CFCA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584424"/>
        <c:axId val="508584752"/>
      </c:barChart>
      <c:catAx>
        <c:axId val="50858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584752"/>
        <c:crosses val="autoZero"/>
        <c:auto val="1"/>
        <c:lblAlgn val="ctr"/>
        <c:lblOffset val="100"/>
        <c:noMultiLvlLbl val="0"/>
      </c:catAx>
      <c:valAx>
        <c:axId val="5085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5844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del tamaño de bloque en el rendimiento de las memorias cache (cc1)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Hoja1!$C$51:$C$62</c:f>
              <c:strCache>
                <c:ptCount val="12"/>
                <c:pt idx="0">
                  <c:v>4  B</c:v>
                </c:pt>
                <c:pt idx="1">
                  <c:v>8 B</c:v>
                </c:pt>
                <c:pt idx="2">
                  <c:v>16 B</c:v>
                </c:pt>
                <c:pt idx="3">
                  <c:v>32 B</c:v>
                </c:pt>
                <c:pt idx="4">
                  <c:v>64 B</c:v>
                </c:pt>
                <c:pt idx="5">
                  <c:v>128 B</c:v>
                </c:pt>
                <c:pt idx="6">
                  <c:v>256 B</c:v>
                </c:pt>
                <c:pt idx="7">
                  <c:v>512 B</c:v>
                </c:pt>
                <c:pt idx="8">
                  <c:v>1 KB</c:v>
                </c:pt>
                <c:pt idx="9">
                  <c:v>2 KB</c:v>
                </c:pt>
                <c:pt idx="10">
                  <c:v>4 KB</c:v>
                </c:pt>
                <c:pt idx="11">
                  <c:v>8 KB</c:v>
                </c:pt>
              </c:strCache>
            </c:strRef>
          </c:cat>
          <c:val>
            <c:numRef>
              <c:f>Hoja1!$D$51:$D$62</c:f>
              <c:numCache>
                <c:formatCode>General</c:formatCode>
                <c:ptCount val="12"/>
                <c:pt idx="0">
                  <c:v>4.1799999999999997E-2</c:v>
                </c:pt>
                <c:pt idx="1">
                  <c:v>2.3099999999999999E-2</c:v>
                </c:pt>
                <c:pt idx="2">
                  <c:v>1.3599999999999999E-2</c:v>
                </c:pt>
                <c:pt idx="3">
                  <c:v>8.2000000000000007E-3</c:v>
                </c:pt>
                <c:pt idx="4">
                  <c:v>5.4999999999999997E-3</c:v>
                </c:pt>
                <c:pt idx="5">
                  <c:v>4.1999999999999997E-3</c:v>
                </c:pt>
                <c:pt idx="6">
                  <c:v>3.4569930860138278E-3</c:v>
                </c:pt>
                <c:pt idx="7">
                  <c:v>3.4689930620138759E-3</c:v>
                </c:pt>
                <c:pt idx="8">
                  <c:v>3.4359931280137442E-3</c:v>
                </c:pt>
                <c:pt idx="9">
                  <c:v>4.2019915960168084E-3</c:v>
                </c:pt>
                <c:pt idx="10">
                  <c:v>5.3969892060215883E-3</c:v>
                </c:pt>
                <c:pt idx="11">
                  <c:v>8.1739836520326962E-3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8F4-BF5E-52BB631CF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82912"/>
        <c:axId val="500583240"/>
      </c:barChart>
      <c:catAx>
        <c:axId val="5005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583240"/>
        <c:crosses val="autoZero"/>
        <c:auto val="1"/>
        <c:lblAlgn val="ctr"/>
        <c:lblOffset val="100"/>
        <c:noMultiLvlLbl val="0"/>
      </c:catAx>
      <c:valAx>
        <c:axId val="5005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58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del tamaño de bloque en el rendimiento de las memorias cache (tex)</a:t>
            </a:r>
          </a:p>
        </c:rich>
      </c:tx>
      <c:layout>
        <c:manualLayout>
          <c:xMode val="edge"/>
          <c:yMode val="edge"/>
          <c:x val="0.125117891513560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Hoja1!$C$63:$C$74</c:f>
              <c:strCache>
                <c:ptCount val="12"/>
                <c:pt idx="0">
                  <c:v>4  B</c:v>
                </c:pt>
                <c:pt idx="1">
                  <c:v>8 B</c:v>
                </c:pt>
                <c:pt idx="2">
                  <c:v>16 B</c:v>
                </c:pt>
                <c:pt idx="3">
                  <c:v>32 B</c:v>
                </c:pt>
                <c:pt idx="4">
                  <c:v>64 B</c:v>
                </c:pt>
                <c:pt idx="5">
                  <c:v>128 B</c:v>
                </c:pt>
                <c:pt idx="6">
                  <c:v>256 B</c:v>
                </c:pt>
                <c:pt idx="7">
                  <c:v>512 B</c:v>
                </c:pt>
                <c:pt idx="8">
                  <c:v>1 KB</c:v>
                </c:pt>
                <c:pt idx="9">
                  <c:v>2 KB</c:v>
                </c:pt>
                <c:pt idx="10">
                  <c:v>4 KB</c:v>
                </c:pt>
                <c:pt idx="11">
                  <c:v>8 KB</c:v>
                </c:pt>
              </c:strCache>
            </c:strRef>
          </c:cat>
          <c:val>
            <c:numRef>
              <c:f>Hoja1!$D$63:$D$74</c:f>
              <c:numCache>
                <c:formatCode>General</c:formatCode>
                <c:ptCount val="12"/>
                <c:pt idx="0">
                  <c:v>1.1599999999999999E-2</c:v>
                </c:pt>
                <c:pt idx="1">
                  <c:v>5.827188018407716E-3</c:v>
                </c:pt>
                <c:pt idx="2">
                  <c:v>2.9274082046711202E-3</c:v>
                </c:pt>
                <c:pt idx="3">
                  <c:v>1.4739145946374495E-3</c:v>
                </c:pt>
                <c:pt idx="4">
                  <c:v>7.4596655523215662E-4</c:v>
                </c:pt>
                <c:pt idx="5">
                  <c:v>3.7959006675259495E-4</c:v>
                </c:pt>
                <c:pt idx="6">
                  <c:v>1.9700243970704296E-4</c:v>
                </c:pt>
                <c:pt idx="7">
                  <c:v>1.0570862618426695E-4</c:v>
                </c:pt>
                <c:pt idx="8">
                  <c:v>5.8860485034421368E-5</c:v>
                </c:pt>
                <c:pt idx="9">
                  <c:v>3.4835797265269788E-5</c:v>
                </c:pt>
                <c:pt idx="10">
                  <c:v>2.2823453380694002E-5</c:v>
                </c:pt>
                <c:pt idx="11">
                  <c:v>1.8018515826863685E-5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0-466B-B4EA-4A98479FF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779976"/>
        <c:axId val="436776368"/>
      </c:barChart>
      <c:catAx>
        <c:axId val="43677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776368"/>
        <c:crosses val="autoZero"/>
        <c:auto val="1"/>
        <c:lblAlgn val="ctr"/>
        <c:lblOffset val="100"/>
        <c:noMultiLvlLbl val="0"/>
      </c:catAx>
      <c:valAx>
        <c:axId val="4367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677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del tamaño de bloque en el rendimiento de las memorias cache (spice)</a:t>
            </a:r>
          </a:p>
        </c:rich>
      </c:tx>
      <c:layout>
        <c:manualLayout>
          <c:xMode val="edge"/>
          <c:yMode val="edge"/>
          <c:x val="0.183277777777777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Hoja1!$C$75:$C$86</c:f>
              <c:strCache>
                <c:ptCount val="12"/>
                <c:pt idx="0">
                  <c:v>4  B</c:v>
                </c:pt>
                <c:pt idx="1">
                  <c:v>8 B</c:v>
                </c:pt>
                <c:pt idx="2">
                  <c:v>16 B</c:v>
                </c:pt>
                <c:pt idx="3">
                  <c:v>32 B</c:v>
                </c:pt>
                <c:pt idx="4">
                  <c:v>64 B</c:v>
                </c:pt>
                <c:pt idx="5">
                  <c:v>128 B</c:v>
                </c:pt>
                <c:pt idx="6">
                  <c:v>256 B</c:v>
                </c:pt>
                <c:pt idx="7">
                  <c:v>512 B</c:v>
                </c:pt>
                <c:pt idx="8">
                  <c:v>1 KB</c:v>
                </c:pt>
                <c:pt idx="9">
                  <c:v>2 KB</c:v>
                </c:pt>
                <c:pt idx="10">
                  <c:v>4 KB</c:v>
                </c:pt>
                <c:pt idx="11">
                  <c:v>8 KB</c:v>
                </c:pt>
              </c:strCache>
            </c:strRef>
          </c:cat>
          <c:val>
            <c:numRef>
              <c:f>Hoja1!$D$75:$D$86</c:f>
              <c:numCache>
                <c:formatCode>General</c:formatCode>
                <c:ptCount val="12"/>
                <c:pt idx="0">
                  <c:v>1.43E-2</c:v>
                </c:pt>
                <c:pt idx="1">
                  <c:v>7.4999999999999997E-3</c:v>
                </c:pt>
                <c:pt idx="2">
                  <c:v>4.1999999999999997E-3</c:v>
                </c:pt>
                <c:pt idx="3">
                  <c:v>2.3999999999999998E-3</c:v>
                </c:pt>
                <c:pt idx="4">
                  <c:v>1.5E-3</c:v>
                </c:pt>
                <c:pt idx="5">
                  <c:v>1E-3</c:v>
                </c:pt>
                <c:pt idx="6">
                  <c:v>5.9599940400059605E-4</c:v>
                </c:pt>
                <c:pt idx="7">
                  <c:v>5.0199949800050199E-4</c:v>
                </c:pt>
                <c:pt idx="8">
                  <c:v>5.0699949300050701E-4</c:v>
                </c:pt>
                <c:pt idx="9">
                  <c:v>5.84999415000585E-4</c:v>
                </c:pt>
                <c:pt idx="10">
                  <c:v>2.1589978410021591E-3</c:v>
                </c:pt>
                <c:pt idx="11">
                  <c:v>1.313998686001314E-2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9-43C6-A1D8-1B1696606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0570448"/>
        <c:axId val="500573400"/>
      </c:barChart>
      <c:catAx>
        <c:axId val="5005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573400"/>
        <c:crosses val="autoZero"/>
        <c:auto val="1"/>
        <c:lblAlgn val="ctr"/>
        <c:lblOffset val="100"/>
        <c:noMultiLvlLbl val="0"/>
      </c:catAx>
      <c:valAx>
        <c:axId val="5005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05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</a:t>
            </a:r>
            <a:r>
              <a:rPr lang="es-ES" baseline="0"/>
              <a:t> del tamaño de bloque en el rendimiento de las memorias cache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Hoja1!$B$51:$C$86</c:f>
              <c:multiLvlStrCache>
                <c:ptCount val="36"/>
                <c:lvl>
                  <c:pt idx="0">
                    <c:v>4  B</c:v>
                  </c:pt>
                  <c:pt idx="1">
                    <c:v>8 B</c:v>
                  </c:pt>
                  <c:pt idx="2">
                    <c:v>16 B</c:v>
                  </c:pt>
                  <c:pt idx="3">
                    <c:v>32 B</c:v>
                  </c:pt>
                  <c:pt idx="4">
                    <c:v>64 B</c:v>
                  </c:pt>
                  <c:pt idx="5">
                    <c:v>128 B</c:v>
                  </c:pt>
                  <c:pt idx="6">
                    <c:v>256 B</c:v>
                  </c:pt>
                  <c:pt idx="7">
                    <c:v>512 B</c:v>
                  </c:pt>
                  <c:pt idx="8">
                    <c:v>1 KB</c:v>
                  </c:pt>
                  <c:pt idx="9">
                    <c:v>2 KB</c:v>
                  </c:pt>
                  <c:pt idx="10">
                    <c:v>4 KB</c:v>
                  </c:pt>
                  <c:pt idx="11">
                    <c:v>8 KB</c:v>
                  </c:pt>
                  <c:pt idx="12">
                    <c:v>4  B</c:v>
                  </c:pt>
                  <c:pt idx="13">
                    <c:v>8 B</c:v>
                  </c:pt>
                  <c:pt idx="14">
                    <c:v>16 B</c:v>
                  </c:pt>
                  <c:pt idx="15">
                    <c:v>32 B</c:v>
                  </c:pt>
                  <c:pt idx="16">
                    <c:v>64 B</c:v>
                  </c:pt>
                  <c:pt idx="17">
                    <c:v>128 B</c:v>
                  </c:pt>
                  <c:pt idx="18">
                    <c:v>256 B</c:v>
                  </c:pt>
                  <c:pt idx="19">
                    <c:v>512 B</c:v>
                  </c:pt>
                  <c:pt idx="20">
                    <c:v>1 KB</c:v>
                  </c:pt>
                  <c:pt idx="21">
                    <c:v>2 KB</c:v>
                  </c:pt>
                  <c:pt idx="22">
                    <c:v>4 KB</c:v>
                  </c:pt>
                  <c:pt idx="23">
                    <c:v>8 KB</c:v>
                  </c:pt>
                  <c:pt idx="24">
                    <c:v>4  B</c:v>
                  </c:pt>
                  <c:pt idx="25">
                    <c:v>8 B</c:v>
                  </c:pt>
                  <c:pt idx="26">
                    <c:v>16 B</c:v>
                  </c:pt>
                  <c:pt idx="27">
                    <c:v>32 B</c:v>
                  </c:pt>
                  <c:pt idx="28">
                    <c:v>64 B</c:v>
                  </c:pt>
                  <c:pt idx="29">
                    <c:v>128 B</c:v>
                  </c:pt>
                  <c:pt idx="30">
                    <c:v>256 B</c:v>
                  </c:pt>
                  <c:pt idx="31">
                    <c:v>512 B</c:v>
                  </c:pt>
                  <c:pt idx="32">
                    <c:v>1 KB</c:v>
                  </c:pt>
                  <c:pt idx="33">
                    <c:v>2 KB</c:v>
                  </c:pt>
                  <c:pt idx="34">
                    <c:v>4 KB</c:v>
                  </c:pt>
                  <c:pt idx="35">
                    <c:v>8 KB</c:v>
                  </c:pt>
                </c:lvl>
                <c:lvl>
                  <c:pt idx="0">
                    <c:v>cc1</c:v>
                  </c:pt>
                  <c:pt idx="1">
                    <c:v>cc1</c:v>
                  </c:pt>
                  <c:pt idx="2">
                    <c:v>cc1</c:v>
                  </c:pt>
                  <c:pt idx="3">
                    <c:v>cc1</c:v>
                  </c:pt>
                  <c:pt idx="4">
                    <c:v>cc1</c:v>
                  </c:pt>
                  <c:pt idx="5">
                    <c:v>cc1</c:v>
                  </c:pt>
                  <c:pt idx="6">
                    <c:v>cc1</c:v>
                  </c:pt>
                  <c:pt idx="7">
                    <c:v>cc1</c:v>
                  </c:pt>
                  <c:pt idx="8">
                    <c:v>cc1</c:v>
                  </c:pt>
                  <c:pt idx="9">
                    <c:v>cc1</c:v>
                  </c:pt>
                  <c:pt idx="10">
                    <c:v>cc1</c:v>
                  </c:pt>
                  <c:pt idx="11">
                    <c:v>cc1</c:v>
                  </c:pt>
                  <c:pt idx="12">
                    <c:v>tex</c:v>
                  </c:pt>
                  <c:pt idx="13">
                    <c:v>tex</c:v>
                  </c:pt>
                  <c:pt idx="14">
                    <c:v>tex</c:v>
                  </c:pt>
                  <c:pt idx="15">
                    <c:v>tex</c:v>
                  </c:pt>
                  <c:pt idx="16">
                    <c:v>tex</c:v>
                  </c:pt>
                  <c:pt idx="17">
                    <c:v>tex</c:v>
                  </c:pt>
                  <c:pt idx="18">
                    <c:v>tex</c:v>
                  </c:pt>
                  <c:pt idx="19">
                    <c:v>tex</c:v>
                  </c:pt>
                  <c:pt idx="20">
                    <c:v>tex</c:v>
                  </c:pt>
                  <c:pt idx="21">
                    <c:v>tex</c:v>
                  </c:pt>
                  <c:pt idx="22">
                    <c:v>tex</c:v>
                  </c:pt>
                  <c:pt idx="23">
                    <c:v>tex</c:v>
                  </c:pt>
                  <c:pt idx="24">
                    <c:v>spice</c:v>
                  </c:pt>
                  <c:pt idx="25">
                    <c:v>spice</c:v>
                  </c:pt>
                  <c:pt idx="26">
                    <c:v>spice</c:v>
                  </c:pt>
                  <c:pt idx="27">
                    <c:v>spice</c:v>
                  </c:pt>
                  <c:pt idx="28">
                    <c:v>spice</c:v>
                  </c:pt>
                  <c:pt idx="29">
                    <c:v>spice</c:v>
                  </c:pt>
                  <c:pt idx="30">
                    <c:v>spice</c:v>
                  </c:pt>
                  <c:pt idx="31">
                    <c:v>spice</c:v>
                  </c:pt>
                  <c:pt idx="32">
                    <c:v>spice</c:v>
                  </c:pt>
                  <c:pt idx="33">
                    <c:v>spice</c:v>
                  </c:pt>
                  <c:pt idx="34">
                    <c:v>spice</c:v>
                  </c:pt>
                  <c:pt idx="35">
                    <c:v>spice</c:v>
                  </c:pt>
                </c:lvl>
              </c:multiLvlStrCache>
            </c:multiLvlStrRef>
          </c:cat>
          <c:val>
            <c:numRef>
              <c:f>Hoja1!$D$51:$D$86</c:f>
              <c:numCache>
                <c:formatCode>General</c:formatCode>
                <c:ptCount val="36"/>
                <c:pt idx="0">
                  <c:v>4.1799999999999997E-2</c:v>
                </c:pt>
                <c:pt idx="1">
                  <c:v>2.3099999999999999E-2</c:v>
                </c:pt>
                <c:pt idx="2">
                  <c:v>1.3599999999999999E-2</c:v>
                </c:pt>
                <c:pt idx="3">
                  <c:v>8.2000000000000007E-3</c:v>
                </c:pt>
                <c:pt idx="4">
                  <c:v>5.4999999999999997E-3</c:v>
                </c:pt>
                <c:pt idx="5">
                  <c:v>4.1999999999999997E-3</c:v>
                </c:pt>
                <c:pt idx="6">
                  <c:v>3.4569930860138278E-3</c:v>
                </c:pt>
                <c:pt idx="7">
                  <c:v>3.4689930620138759E-3</c:v>
                </c:pt>
                <c:pt idx="8">
                  <c:v>3.4359931280137442E-3</c:v>
                </c:pt>
                <c:pt idx="9">
                  <c:v>4.2019915960168084E-3</c:v>
                </c:pt>
                <c:pt idx="10">
                  <c:v>5.3969892060215883E-3</c:v>
                </c:pt>
                <c:pt idx="11">
                  <c:v>8.1739836520326962E-3</c:v>
                </c:pt>
                <c:pt idx="12">
                  <c:v>1.1599999999999999E-2</c:v>
                </c:pt>
                <c:pt idx="13">
                  <c:v>5.827188018407716E-3</c:v>
                </c:pt>
                <c:pt idx="14">
                  <c:v>2.9274082046711202E-3</c:v>
                </c:pt>
                <c:pt idx="15">
                  <c:v>1.4739145946374495E-3</c:v>
                </c:pt>
                <c:pt idx="16">
                  <c:v>7.4596655523215662E-4</c:v>
                </c:pt>
                <c:pt idx="17">
                  <c:v>3.7959006675259495E-4</c:v>
                </c:pt>
                <c:pt idx="18">
                  <c:v>1.9700243970704296E-4</c:v>
                </c:pt>
                <c:pt idx="19">
                  <c:v>1.0570862618426695E-4</c:v>
                </c:pt>
                <c:pt idx="20">
                  <c:v>5.8860485034421368E-5</c:v>
                </c:pt>
                <c:pt idx="21">
                  <c:v>3.4835797265269788E-5</c:v>
                </c:pt>
                <c:pt idx="22">
                  <c:v>2.2823453380694002E-5</c:v>
                </c:pt>
                <c:pt idx="23">
                  <c:v>1.8018515826863685E-5</c:v>
                </c:pt>
                <c:pt idx="24">
                  <c:v>1.43E-2</c:v>
                </c:pt>
                <c:pt idx="25">
                  <c:v>7.4999999999999997E-3</c:v>
                </c:pt>
                <c:pt idx="26">
                  <c:v>4.1999999999999997E-3</c:v>
                </c:pt>
                <c:pt idx="27">
                  <c:v>2.3999999999999998E-3</c:v>
                </c:pt>
                <c:pt idx="28">
                  <c:v>1.5E-3</c:v>
                </c:pt>
                <c:pt idx="29">
                  <c:v>1E-3</c:v>
                </c:pt>
                <c:pt idx="30">
                  <c:v>5.9599940400059605E-4</c:v>
                </c:pt>
                <c:pt idx="31">
                  <c:v>5.0199949800050199E-4</c:v>
                </c:pt>
                <c:pt idx="32">
                  <c:v>5.0699949300050701E-4</c:v>
                </c:pt>
                <c:pt idx="33">
                  <c:v>5.84999415000585E-4</c:v>
                </c:pt>
                <c:pt idx="34">
                  <c:v>2.1589978410021591E-3</c:v>
                </c:pt>
                <c:pt idx="35">
                  <c:v>1.313998686001314E-2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221-83D1-8BF69EAE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839736"/>
        <c:axId val="546841048"/>
      </c:barChart>
      <c:catAx>
        <c:axId val="54683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841048"/>
        <c:crosses val="autoZero"/>
        <c:auto val="1"/>
        <c:lblAlgn val="ctr"/>
        <c:lblOffset val="100"/>
        <c:noMultiLvlLbl val="0"/>
      </c:catAx>
      <c:valAx>
        <c:axId val="5468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683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Influencia de la asociatividad en el rendimiento de las memorias cache (cc1)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Hoja1!$C$101:$C$107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Hoja1!$D$101:$D$107</c:f>
              <c:numCache>
                <c:formatCode>General</c:formatCode>
                <c:ptCount val="7"/>
                <c:pt idx="0">
                  <c:v>1.6174967650064698E-2</c:v>
                </c:pt>
                <c:pt idx="1">
                  <c:v>7.9599840800318403E-3</c:v>
                </c:pt>
                <c:pt idx="2">
                  <c:v>6.6219867560264878E-3</c:v>
                </c:pt>
                <c:pt idx="3">
                  <c:v>6.0609878780242439E-3</c:v>
                </c:pt>
                <c:pt idx="4">
                  <c:v>5.8089883820232361E-3</c:v>
                </c:pt>
                <c:pt idx="5">
                  <c:v>5.7389885220229557E-3</c:v>
                </c:pt>
                <c:pt idx="6">
                  <c:v>5.7249885500228999E-3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7-46B9-A719-3A8C21F7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7795800"/>
        <c:axId val="437798096"/>
      </c:barChart>
      <c:catAx>
        <c:axId val="4377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798096"/>
        <c:crosses val="autoZero"/>
        <c:auto val="1"/>
        <c:lblAlgn val="ctr"/>
        <c:lblOffset val="100"/>
        <c:noMultiLvlLbl val="0"/>
      </c:catAx>
      <c:valAx>
        <c:axId val="4377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79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0</xdr:row>
      <xdr:rowOff>80010</xdr:rowOff>
    </xdr:from>
    <xdr:to>
      <xdr:col>13</xdr:col>
      <xdr:colOff>449580</xdr:colOff>
      <xdr:row>15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3F0660-02B2-4F2B-9950-3F6697F82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16</xdr:row>
      <xdr:rowOff>26670</xdr:rowOff>
    </xdr:from>
    <xdr:to>
      <xdr:col>13</xdr:col>
      <xdr:colOff>464820</xdr:colOff>
      <xdr:row>31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06F731-6A5D-48B7-8215-1487B086E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167640</xdr:colOff>
      <xdr:row>32</xdr:row>
      <xdr:rowOff>19050</xdr:rowOff>
    </xdr:from>
    <xdr:to>
      <xdr:col>13</xdr:col>
      <xdr:colOff>472440</xdr:colOff>
      <xdr:row>47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DB7E90-F0BC-43AD-81D3-2A56766F9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609600</xdr:colOff>
      <xdr:row>16</xdr:row>
      <xdr:rowOff>30480</xdr:rowOff>
    </xdr:from>
    <xdr:to>
      <xdr:col>0</xdr:col>
      <xdr:colOff>4640580</xdr:colOff>
      <xdr:row>31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35C4CB8-E08C-4A17-B3A7-E7BEC0F8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259080</xdr:colOff>
      <xdr:row>49</xdr:row>
      <xdr:rowOff>11430</xdr:rowOff>
    </xdr:from>
    <xdr:to>
      <xdr:col>12</xdr:col>
      <xdr:colOff>198120</xdr:colOff>
      <xdr:row>61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640B5F-4FF4-4522-901F-5CE608C69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182880</xdr:colOff>
      <xdr:row>62</xdr:row>
      <xdr:rowOff>53340</xdr:rowOff>
    </xdr:from>
    <xdr:to>
      <xdr:col>12</xdr:col>
      <xdr:colOff>320040</xdr:colOff>
      <xdr:row>76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0FBD97A-BB43-4E18-AB3D-DF5494BA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198120</xdr:colOff>
      <xdr:row>77</xdr:row>
      <xdr:rowOff>179070</xdr:rowOff>
    </xdr:from>
    <xdr:to>
      <xdr:col>12</xdr:col>
      <xdr:colOff>502920</xdr:colOff>
      <xdr:row>92</xdr:row>
      <xdr:rowOff>179070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DE89D5-F5A6-40DD-BD62-3A03FBE9E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58</xdr:row>
      <xdr:rowOff>110490</xdr:rowOff>
    </xdr:from>
    <xdr:to>
      <xdr:col>0</xdr:col>
      <xdr:colOff>4572000</xdr:colOff>
      <xdr:row>73</xdr:row>
      <xdr:rowOff>110490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801E5C3-9CCD-45E2-9967-3CCFDC231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53340</xdr:colOff>
      <xdr:row>99</xdr:row>
      <xdr:rowOff>49530</xdr:rowOff>
    </xdr:from>
    <xdr:to>
      <xdr:col>13</xdr:col>
      <xdr:colOff>358140</xdr:colOff>
      <xdr:row>114</xdr:row>
      <xdr:rowOff>49530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739A0C5-7FF2-4D83-B935-13D5A44C7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22860</xdr:colOff>
      <xdr:row>114</xdr:row>
      <xdr:rowOff>118110</xdr:rowOff>
    </xdr:from>
    <xdr:to>
      <xdr:col>13</xdr:col>
      <xdr:colOff>327660</xdr:colOff>
      <xdr:row>129</xdr:row>
      <xdr:rowOff>118110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8D3BDE9-5D7F-4E5F-981A-CAB56E945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15240</xdr:colOff>
      <xdr:row>130</xdr:row>
      <xdr:rowOff>72390</xdr:rowOff>
    </xdr:from>
    <xdr:to>
      <xdr:col>13</xdr:col>
      <xdr:colOff>320040</xdr:colOff>
      <xdr:row>145</xdr:row>
      <xdr:rowOff>72390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FBE1520-CAB2-497C-9F6A-3D89CDEEF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105</xdr:row>
      <xdr:rowOff>102870</xdr:rowOff>
    </xdr:from>
    <xdr:to>
      <xdr:col>0</xdr:col>
      <xdr:colOff>4572000</xdr:colOff>
      <xdr:row>120</xdr:row>
      <xdr:rowOff>102870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ADCD9E6-70EC-460F-A776-36384862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137160</xdr:colOff>
      <xdr:row>161</xdr:row>
      <xdr:rowOff>49530</xdr:rowOff>
    </xdr:from>
    <xdr:to>
      <xdr:col>13</xdr:col>
      <xdr:colOff>441960</xdr:colOff>
      <xdr:row>176</xdr:row>
      <xdr:rowOff>49530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D892981-839D-4BBE-A155-80FD8AE0E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213360</xdr:colOff>
      <xdr:row>176</xdr:row>
      <xdr:rowOff>163830</xdr:rowOff>
    </xdr:from>
    <xdr:to>
      <xdr:col>13</xdr:col>
      <xdr:colOff>518160</xdr:colOff>
      <xdr:row>191</xdr:row>
      <xdr:rowOff>163830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7E1965C-0846-4275-AC57-B4A6B6E37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327660</xdr:colOff>
      <xdr:row>145</xdr:row>
      <xdr:rowOff>80010</xdr:rowOff>
    </xdr:from>
    <xdr:to>
      <xdr:col>14</xdr:col>
      <xdr:colOff>22860</xdr:colOff>
      <xdr:row>160</xdr:row>
      <xdr:rowOff>80010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27BD5CE-9EF7-4557-9700-60AA8B127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121920</xdr:colOff>
      <xdr:row>153</xdr:row>
      <xdr:rowOff>148590</xdr:rowOff>
    </xdr:from>
    <xdr:to>
      <xdr:col>0</xdr:col>
      <xdr:colOff>4693920</xdr:colOff>
      <xdr:row>168</xdr:row>
      <xdr:rowOff>148590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6965BE5-A91A-4644-A9D7-1283713A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EADB-6BCD-4366-8185-5DDFF07106B6}">
  <dimension ref="A1"/>
  <sheetViews>
    <sheetView workbookViewId="0">
      <selection activeCell="A3" sqref="A3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"/>
  <sheetViews>
    <sheetView tabSelected="1" topLeftCell="A51" zoomScaleNormal="100" workbookViewId="0">
      <selection activeCell="F40" sqref="F40"/>
    </sheetView>
  </sheetViews>
  <sheetFormatPr baseColWidth="10" defaultColWidth="8.88671875" defaultRowHeight="14.4" x14ac:dyDescent="0.3"/>
  <cols>
    <col min="1" max="1" width="75.44140625" customWidth="1"/>
    <col min="3" max="3" width="19.6640625" customWidth="1"/>
    <col min="4" max="4" width="12.44140625" customWidth="1"/>
  </cols>
  <sheetData>
    <row r="1" spans="1:4" x14ac:dyDescent="0.3">
      <c r="A1" s="1" t="s">
        <v>0</v>
      </c>
    </row>
    <row r="2" spans="1:4" x14ac:dyDescent="0.3">
      <c r="B2" s="2" t="s">
        <v>1</v>
      </c>
      <c r="C2" s="3" t="s">
        <v>2</v>
      </c>
      <c r="D2" s="2" t="s">
        <v>3</v>
      </c>
    </row>
    <row r="3" spans="1:4" x14ac:dyDescent="0.3">
      <c r="B3" t="s">
        <v>4</v>
      </c>
      <c r="C3" t="s">
        <v>5</v>
      </c>
      <c r="D3">
        <v>0.51990000000000003</v>
      </c>
    </row>
    <row r="4" spans="1:4" x14ac:dyDescent="0.3">
      <c r="B4" t="s">
        <v>4</v>
      </c>
      <c r="C4" t="s">
        <v>6</v>
      </c>
      <c r="D4">
        <v>0.3342</v>
      </c>
    </row>
    <row r="5" spans="1:4" x14ac:dyDescent="0.3">
      <c r="B5" t="s">
        <v>4</v>
      </c>
      <c r="C5" t="s">
        <v>7</v>
      </c>
      <c r="D5">
        <v>0.22320000000000001</v>
      </c>
    </row>
    <row r="6" spans="1:4" x14ac:dyDescent="0.3">
      <c r="B6" t="s">
        <v>4</v>
      </c>
      <c r="C6" t="s">
        <v>8</v>
      </c>
      <c r="D6">
        <v>0.1376</v>
      </c>
    </row>
    <row r="7" spans="1:4" x14ac:dyDescent="0.3">
      <c r="B7" t="s">
        <v>4</v>
      </c>
      <c r="C7" t="s">
        <v>9</v>
      </c>
      <c r="D7">
        <v>9.6199999999999994E-2</v>
      </c>
    </row>
    <row r="8" spans="1:4" x14ac:dyDescent="0.3">
      <c r="A8" s="4"/>
      <c r="B8" t="s">
        <v>4</v>
      </c>
      <c r="C8" t="s">
        <v>10</v>
      </c>
      <c r="D8">
        <v>5.4899999999999997E-2</v>
      </c>
    </row>
    <row r="9" spans="1:4" x14ac:dyDescent="0.3">
      <c r="B9" t="s">
        <v>4</v>
      </c>
      <c r="C9" t="s">
        <v>11</v>
      </c>
      <c r="D9">
        <v>3.1099999999999999E-2</v>
      </c>
    </row>
    <row r="10" spans="1:4" x14ac:dyDescent="0.3">
      <c r="B10" t="s">
        <v>4</v>
      </c>
      <c r="C10" t="s">
        <v>12</v>
      </c>
      <c r="D10">
        <v>1.9099999999999999E-2</v>
      </c>
    </row>
    <row r="11" spans="1:4" x14ac:dyDescent="0.3">
      <c r="B11" t="s">
        <v>4</v>
      </c>
      <c r="C11" t="s">
        <v>13</v>
      </c>
      <c r="D11">
        <v>7.7999999999999996E-3</v>
      </c>
    </row>
    <row r="12" spans="1:4" x14ac:dyDescent="0.3">
      <c r="B12" t="s">
        <v>4</v>
      </c>
      <c r="C12" t="s">
        <v>14</v>
      </c>
      <c r="D12">
        <v>4.8999999999999998E-3</v>
      </c>
    </row>
    <row r="13" spans="1:4" x14ac:dyDescent="0.3">
      <c r="B13" t="s">
        <v>4</v>
      </c>
      <c r="C13" t="s">
        <v>15</v>
      </c>
      <c r="D13">
        <v>4.1999999999999997E-3</v>
      </c>
    </row>
    <row r="14" spans="1:4" x14ac:dyDescent="0.3">
      <c r="B14" t="s">
        <v>4</v>
      </c>
      <c r="C14" t="s">
        <v>16</v>
      </c>
      <c r="D14">
        <f>D15</f>
        <v>3.4689930620138759E-3</v>
      </c>
    </row>
    <row r="15" spans="1:4" x14ac:dyDescent="0.3">
      <c r="B15" t="s">
        <v>4</v>
      </c>
      <c r="C15" t="s">
        <v>17</v>
      </c>
      <c r="D15">
        <f xml:space="preserve"> 3469/1000002</f>
        <v>3.4689930620138759E-3</v>
      </c>
    </row>
    <row r="16" spans="1:4" x14ac:dyDescent="0.3">
      <c r="B16" t="s">
        <v>4</v>
      </c>
      <c r="C16" t="s">
        <v>18</v>
      </c>
      <c r="D16">
        <f xml:space="preserve"> D15</f>
        <v>3.4689930620138759E-3</v>
      </c>
    </row>
    <row r="17" spans="2:4" x14ac:dyDescent="0.3">
      <c r="B17" t="s">
        <v>4</v>
      </c>
      <c r="C17" t="s">
        <v>19</v>
      </c>
      <c r="D17">
        <f xml:space="preserve"> 882/1000002</f>
        <v>8.8199823600352797E-4</v>
      </c>
    </row>
    <row r="18" spans="2:4" x14ac:dyDescent="0.3">
      <c r="B18" t="s">
        <v>20</v>
      </c>
      <c r="C18" t="s">
        <v>5</v>
      </c>
      <c r="D18">
        <v>0.60980000000000001</v>
      </c>
    </row>
    <row r="19" spans="2:4" x14ac:dyDescent="0.3">
      <c r="B19" t="s">
        <v>20</v>
      </c>
      <c r="C19" t="s">
        <v>6</v>
      </c>
      <c r="D19">
        <v>0.55500000000000005</v>
      </c>
    </row>
    <row r="20" spans="2:4" x14ac:dyDescent="0.3">
      <c r="B20" t="s">
        <v>20</v>
      </c>
      <c r="C20" t="s">
        <v>7</v>
      </c>
      <c r="D20">
        <v>0.1419</v>
      </c>
    </row>
    <row r="21" spans="2:4" x14ac:dyDescent="0.3">
      <c r="B21" t="s">
        <v>20</v>
      </c>
      <c r="C21" t="s">
        <v>8</v>
      </c>
      <c r="D21">
        <v>9.5399999999999999E-2</v>
      </c>
    </row>
    <row r="22" spans="2:4" x14ac:dyDescent="0.3">
      <c r="B22" t="s">
        <v>20</v>
      </c>
      <c r="C22" t="s">
        <v>9</v>
      </c>
      <c r="D22">
        <v>4.4400000000000002E-2</v>
      </c>
    </row>
    <row r="23" spans="2:4" x14ac:dyDescent="0.3">
      <c r="B23" t="s">
        <v>20</v>
      </c>
      <c r="C23" t="s">
        <v>10</v>
      </c>
      <c r="D23">
        <v>1.8599999999999998E-2</v>
      </c>
    </row>
    <row r="24" spans="2:4" x14ac:dyDescent="0.3">
      <c r="B24" t="s">
        <v>20</v>
      </c>
      <c r="C24" t="s">
        <v>11</v>
      </c>
      <c r="D24">
        <v>4.7999999999999996E-3</v>
      </c>
    </row>
    <row r="25" spans="2:4" x14ac:dyDescent="0.3">
      <c r="B25" t="s">
        <v>20</v>
      </c>
      <c r="C25" t="s">
        <v>12</v>
      </c>
      <c r="D25">
        <v>2.3E-3</v>
      </c>
    </row>
    <row r="26" spans="2:4" x14ac:dyDescent="0.3">
      <c r="B26" t="s">
        <v>20</v>
      </c>
      <c r="C26" t="s">
        <v>13</v>
      </c>
      <c r="D26">
        <v>0.02</v>
      </c>
    </row>
    <row r="27" spans="2:4" x14ac:dyDescent="0.3">
      <c r="B27" t="s">
        <v>20</v>
      </c>
      <c r="C27" t="s">
        <v>14</v>
      </c>
      <c r="D27">
        <v>1.2999999999999999E-3</v>
      </c>
    </row>
    <row r="28" spans="2:4" x14ac:dyDescent="0.3">
      <c r="B28" t="s">
        <v>20</v>
      </c>
      <c r="C28" t="s">
        <v>15</v>
      </c>
      <c r="D28">
        <f>88/832477</f>
        <v>1.0570862618426695E-4</v>
      </c>
    </row>
    <row r="29" spans="2:4" x14ac:dyDescent="0.3">
      <c r="B29" t="s">
        <v>20</v>
      </c>
      <c r="C29" t="s">
        <v>16</v>
      </c>
      <c r="D29">
        <f>D30</f>
        <v>1.0570862618426695E-4</v>
      </c>
    </row>
    <row r="30" spans="2:4" x14ac:dyDescent="0.3">
      <c r="B30" t="s">
        <v>20</v>
      </c>
      <c r="C30" t="s">
        <v>17</v>
      </c>
      <c r="D30">
        <f>88/832477</f>
        <v>1.0570862618426695E-4</v>
      </c>
    </row>
    <row r="31" spans="2:4" x14ac:dyDescent="0.3">
      <c r="B31" t="s">
        <v>20</v>
      </c>
      <c r="C31" t="s">
        <v>18</v>
      </c>
      <c r="D31">
        <f>88/832477</f>
        <v>1.0570862618426695E-4</v>
      </c>
    </row>
    <row r="32" spans="2:4" x14ac:dyDescent="0.3">
      <c r="B32" t="s">
        <v>20</v>
      </c>
      <c r="C32" t="s">
        <v>19</v>
      </c>
      <c r="D32">
        <f>88/832477</f>
        <v>1.0570862618426695E-4</v>
      </c>
    </row>
    <row r="33" spans="2:4" x14ac:dyDescent="0.3">
      <c r="B33" t="s">
        <v>21</v>
      </c>
      <c r="C33" t="s">
        <v>5</v>
      </c>
      <c r="D33">
        <v>0.60980000000000001</v>
      </c>
    </row>
    <row r="34" spans="2:4" x14ac:dyDescent="0.3">
      <c r="B34" t="s">
        <v>21</v>
      </c>
      <c r="C34" t="s">
        <v>6</v>
      </c>
      <c r="D34">
        <v>0.55500000000000005</v>
      </c>
    </row>
    <row r="35" spans="2:4" x14ac:dyDescent="0.3">
      <c r="B35" t="s">
        <v>21</v>
      </c>
      <c r="C35" t="s">
        <v>7</v>
      </c>
      <c r="D35">
        <v>0.1419</v>
      </c>
    </row>
    <row r="36" spans="2:4" x14ac:dyDescent="0.3">
      <c r="B36" t="s">
        <v>21</v>
      </c>
      <c r="C36" t="s">
        <v>8</v>
      </c>
      <c r="D36">
        <v>9.5399999999999999E-2</v>
      </c>
    </row>
    <row r="37" spans="2:4" x14ac:dyDescent="0.3">
      <c r="B37" t="s">
        <v>21</v>
      </c>
      <c r="C37" t="s">
        <v>9</v>
      </c>
      <c r="D37">
        <v>4.4400000000000002E-2</v>
      </c>
    </row>
    <row r="38" spans="2:4" x14ac:dyDescent="0.3">
      <c r="B38" t="s">
        <v>21</v>
      </c>
      <c r="C38" t="s">
        <v>10</v>
      </c>
      <c r="D38">
        <v>1.8599999999999998E-2</v>
      </c>
    </row>
    <row r="39" spans="2:4" x14ac:dyDescent="0.3">
      <c r="B39" t="s">
        <v>21</v>
      </c>
      <c r="C39" t="s">
        <v>11</v>
      </c>
      <c r="D39">
        <v>4.7999999999999996E-3</v>
      </c>
    </row>
    <row r="40" spans="2:4" x14ac:dyDescent="0.3">
      <c r="B40" t="s">
        <v>21</v>
      </c>
      <c r="C40" t="s">
        <v>12</v>
      </c>
      <c r="D40">
        <v>2.3E-3</v>
      </c>
    </row>
    <row r="41" spans="2:4" x14ac:dyDescent="0.3">
      <c r="B41" t="s">
        <v>21</v>
      </c>
      <c r="C41" t="s">
        <v>13</v>
      </c>
      <c r="D41">
        <f>1628/832477</f>
        <v>1.9556095844089384E-3</v>
      </c>
    </row>
    <row r="42" spans="2:4" x14ac:dyDescent="0.3">
      <c r="B42" t="s">
        <v>21</v>
      </c>
      <c r="C42" t="s">
        <v>14</v>
      </c>
      <c r="D42">
        <f>1116/832477</f>
        <v>1.3405775775186582E-3</v>
      </c>
    </row>
    <row r="43" spans="2:4" x14ac:dyDescent="0.3">
      <c r="B43" t="s">
        <v>21</v>
      </c>
      <c r="C43" t="s">
        <v>15</v>
      </c>
      <c r="D43">
        <f>88/832477</f>
        <v>1.0570862618426695E-4</v>
      </c>
    </row>
    <row r="44" spans="2:4" x14ac:dyDescent="0.3">
      <c r="B44" t="s">
        <v>21</v>
      </c>
      <c r="C44" t="s">
        <v>16</v>
      </c>
      <c r="D44">
        <f>D43</f>
        <v>1.0570862618426695E-4</v>
      </c>
    </row>
    <row r="45" spans="2:4" x14ac:dyDescent="0.3">
      <c r="B45" t="s">
        <v>21</v>
      </c>
      <c r="C45" t="s">
        <v>17</v>
      </c>
      <c r="D45">
        <f>D44</f>
        <v>1.0570862618426695E-4</v>
      </c>
    </row>
    <row r="46" spans="2:4" x14ac:dyDescent="0.3">
      <c r="B46" t="s">
        <v>21</v>
      </c>
      <c r="C46" t="s">
        <v>18</v>
      </c>
      <c r="D46">
        <f>D45</f>
        <v>1.0570862618426695E-4</v>
      </c>
    </row>
    <row r="47" spans="2:4" x14ac:dyDescent="0.3">
      <c r="B47" t="s">
        <v>21</v>
      </c>
      <c r="C47" t="s">
        <v>19</v>
      </c>
      <c r="D47">
        <f>D46</f>
        <v>1.0570862618426695E-4</v>
      </c>
    </row>
    <row r="50" spans="1:4" x14ac:dyDescent="0.3">
      <c r="A50" s="1" t="s">
        <v>22</v>
      </c>
      <c r="B50" s="2" t="s">
        <v>1</v>
      </c>
      <c r="C50" s="3" t="s">
        <v>23</v>
      </c>
      <c r="D50" s="2" t="s">
        <v>3</v>
      </c>
    </row>
    <row r="51" spans="1:4" x14ac:dyDescent="0.3">
      <c r="B51" t="s">
        <v>4</v>
      </c>
      <c r="C51" t="s">
        <v>31</v>
      </c>
      <c r="D51">
        <v>4.1799999999999997E-2</v>
      </c>
    </row>
    <row r="52" spans="1:4" x14ac:dyDescent="0.3">
      <c r="B52" t="s">
        <v>4</v>
      </c>
      <c r="C52" t="s">
        <v>30</v>
      </c>
      <c r="D52">
        <v>2.3099999999999999E-2</v>
      </c>
    </row>
    <row r="53" spans="1:4" x14ac:dyDescent="0.3">
      <c r="B53" t="s">
        <v>4</v>
      </c>
      <c r="C53" t="s">
        <v>29</v>
      </c>
      <c r="D53">
        <v>1.3599999999999999E-2</v>
      </c>
    </row>
    <row r="54" spans="1:4" x14ac:dyDescent="0.3">
      <c r="B54" t="s">
        <v>4</v>
      </c>
      <c r="C54" t="s">
        <v>28</v>
      </c>
      <c r="D54">
        <v>8.2000000000000007E-3</v>
      </c>
    </row>
    <row r="55" spans="1:4" x14ac:dyDescent="0.3">
      <c r="B55" t="s">
        <v>4</v>
      </c>
      <c r="C55" t="s">
        <v>27</v>
      </c>
      <c r="D55">
        <v>5.4999999999999997E-3</v>
      </c>
    </row>
    <row r="56" spans="1:4" x14ac:dyDescent="0.3">
      <c r="B56" t="s">
        <v>4</v>
      </c>
      <c r="C56" t="s">
        <v>26</v>
      </c>
      <c r="D56">
        <v>4.1999999999999997E-3</v>
      </c>
    </row>
    <row r="57" spans="1:4" x14ac:dyDescent="0.3">
      <c r="B57" t="s">
        <v>4</v>
      </c>
      <c r="C57" t="s">
        <v>25</v>
      </c>
      <c r="D57">
        <f>3457/1000002</f>
        <v>3.4569930860138278E-3</v>
      </c>
    </row>
    <row r="58" spans="1:4" x14ac:dyDescent="0.3">
      <c r="B58" t="s">
        <v>4</v>
      </c>
      <c r="C58" t="s">
        <v>24</v>
      </c>
      <c r="D58">
        <f>3469/1000002</f>
        <v>3.4689930620138759E-3</v>
      </c>
    </row>
    <row r="59" spans="1:4" x14ac:dyDescent="0.3">
      <c r="B59" t="s">
        <v>4</v>
      </c>
      <c r="C59" t="s">
        <v>6</v>
      </c>
      <c r="D59">
        <f>3436/1000002</f>
        <v>3.4359931280137442E-3</v>
      </c>
    </row>
    <row r="60" spans="1:4" x14ac:dyDescent="0.3">
      <c r="B60" t="s">
        <v>4</v>
      </c>
      <c r="C60" t="s">
        <v>7</v>
      </c>
      <c r="D60">
        <f>4202/1000002</f>
        <v>4.2019915960168084E-3</v>
      </c>
    </row>
    <row r="61" spans="1:4" x14ac:dyDescent="0.3">
      <c r="B61" t="s">
        <v>4</v>
      </c>
      <c r="C61" t="s">
        <v>8</v>
      </c>
      <c r="D61">
        <f>5397/1000002</f>
        <v>5.3969892060215883E-3</v>
      </c>
    </row>
    <row r="62" spans="1:4" x14ac:dyDescent="0.3">
      <c r="B62" t="s">
        <v>4</v>
      </c>
      <c r="C62" t="s">
        <v>9</v>
      </c>
      <c r="D62">
        <f>8174/1000002</f>
        <v>8.1739836520326962E-3</v>
      </c>
    </row>
    <row r="63" spans="1:4" x14ac:dyDescent="0.3">
      <c r="B63" t="s">
        <v>20</v>
      </c>
      <c r="C63" t="s">
        <v>31</v>
      </c>
      <c r="D63">
        <v>1.1599999999999999E-2</v>
      </c>
    </row>
    <row r="64" spans="1:4" x14ac:dyDescent="0.3">
      <c r="B64" t="s">
        <v>20</v>
      </c>
      <c r="C64" t="s">
        <v>30</v>
      </c>
      <c r="D64">
        <f>4851/832477</f>
        <v>5.827188018407716E-3</v>
      </c>
    </row>
    <row r="65" spans="2:4" x14ac:dyDescent="0.3">
      <c r="B65" t="s">
        <v>20</v>
      </c>
      <c r="C65" t="s">
        <v>29</v>
      </c>
      <c r="D65">
        <f>2437/832477</f>
        <v>2.9274082046711202E-3</v>
      </c>
    </row>
    <row r="66" spans="2:4" x14ac:dyDescent="0.3">
      <c r="B66" t="s">
        <v>20</v>
      </c>
      <c r="C66" t="s">
        <v>28</v>
      </c>
      <c r="D66">
        <f>1227/832477</f>
        <v>1.4739145946374495E-3</v>
      </c>
    </row>
    <row r="67" spans="2:4" x14ac:dyDescent="0.3">
      <c r="B67" t="s">
        <v>20</v>
      </c>
      <c r="C67" t="s">
        <v>27</v>
      </c>
      <c r="D67">
        <f>621/832477</f>
        <v>7.4596655523215662E-4</v>
      </c>
    </row>
    <row r="68" spans="2:4" x14ac:dyDescent="0.3">
      <c r="B68" t="s">
        <v>20</v>
      </c>
      <c r="C68" t="s">
        <v>26</v>
      </c>
      <c r="D68">
        <f>316/832477</f>
        <v>3.7959006675259495E-4</v>
      </c>
    </row>
    <row r="69" spans="2:4" x14ac:dyDescent="0.3">
      <c r="B69" t="s">
        <v>20</v>
      </c>
      <c r="C69" t="s">
        <v>25</v>
      </c>
      <c r="D69">
        <f>164/832477</f>
        <v>1.9700243970704296E-4</v>
      </c>
    </row>
    <row r="70" spans="2:4" x14ac:dyDescent="0.3">
      <c r="B70" t="s">
        <v>20</v>
      </c>
      <c r="C70" t="s">
        <v>24</v>
      </c>
      <c r="D70">
        <f>88/832477</f>
        <v>1.0570862618426695E-4</v>
      </c>
    </row>
    <row r="71" spans="2:4" x14ac:dyDescent="0.3">
      <c r="B71" t="s">
        <v>20</v>
      </c>
      <c r="C71" t="s">
        <v>6</v>
      </c>
      <c r="D71">
        <f>49/832477</f>
        <v>5.8860485034421368E-5</v>
      </c>
    </row>
    <row r="72" spans="2:4" x14ac:dyDescent="0.3">
      <c r="B72" t="s">
        <v>20</v>
      </c>
      <c r="C72" t="s">
        <v>7</v>
      </c>
      <c r="D72">
        <f>29/832477</f>
        <v>3.4835797265269788E-5</v>
      </c>
    </row>
    <row r="73" spans="2:4" x14ac:dyDescent="0.3">
      <c r="B73" t="s">
        <v>20</v>
      </c>
      <c r="C73" t="s">
        <v>8</v>
      </c>
      <c r="D73">
        <f>19/832477</f>
        <v>2.2823453380694002E-5</v>
      </c>
    </row>
    <row r="74" spans="2:4" x14ac:dyDescent="0.3">
      <c r="B74" t="s">
        <v>20</v>
      </c>
      <c r="C74" t="s">
        <v>9</v>
      </c>
      <c r="D74">
        <f>15/832477</f>
        <v>1.8018515826863685E-5</v>
      </c>
    </row>
    <row r="75" spans="2:4" x14ac:dyDescent="0.3">
      <c r="B75" t="s">
        <v>21</v>
      </c>
      <c r="C75" t="s">
        <v>31</v>
      </c>
      <c r="D75">
        <v>1.43E-2</v>
      </c>
    </row>
    <row r="76" spans="2:4" x14ac:dyDescent="0.3">
      <c r="B76" t="s">
        <v>21</v>
      </c>
      <c r="C76" t="s">
        <v>30</v>
      </c>
      <c r="D76">
        <v>7.4999999999999997E-3</v>
      </c>
    </row>
    <row r="77" spans="2:4" x14ac:dyDescent="0.3">
      <c r="B77" t="s">
        <v>21</v>
      </c>
      <c r="C77" t="s">
        <v>29</v>
      </c>
      <c r="D77">
        <v>4.1999999999999997E-3</v>
      </c>
    </row>
    <row r="78" spans="2:4" x14ac:dyDescent="0.3">
      <c r="B78" t="s">
        <v>21</v>
      </c>
      <c r="C78" t="s">
        <v>28</v>
      </c>
      <c r="D78">
        <v>2.3999999999999998E-3</v>
      </c>
    </row>
    <row r="79" spans="2:4" x14ac:dyDescent="0.3">
      <c r="B79" t="s">
        <v>21</v>
      </c>
      <c r="C79" t="s">
        <v>27</v>
      </c>
      <c r="D79">
        <v>1.5E-3</v>
      </c>
    </row>
    <row r="80" spans="2:4" x14ac:dyDescent="0.3">
      <c r="B80" t="s">
        <v>21</v>
      </c>
      <c r="C80" t="s">
        <v>26</v>
      </c>
      <c r="D80">
        <v>1E-3</v>
      </c>
    </row>
    <row r="81" spans="2:4" x14ac:dyDescent="0.3">
      <c r="B81" t="s">
        <v>21</v>
      </c>
      <c r="C81" t="s">
        <v>25</v>
      </c>
      <c r="D81">
        <f>596/1000001</f>
        <v>5.9599940400059605E-4</v>
      </c>
    </row>
    <row r="82" spans="2:4" x14ac:dyDescent="0.3">
      <c r="B82" t="s">
        <v>21</v>
      </c>
      <c r="C82" t="s">
        <v>24</v>
      </c>
      <c r="D82">
        <f>502/1000001</f>
        <v>5.0199949800050199E-4</v>
      </c>
    </row>
    <row r="83" spans="2:4" x14ac:dyDescent="0.3">
      <c r="B83" t="s">
        <v>21</v>
      </c>
      <c r="C83" t="s">
        <v>6</v>
      </c>
      <c r="D83">
        <f>507/1000001</f>
        <v>5.0699949300050701E-4</v>
      </c>
    </row>
    <row r="84" spans="2:4" x14ac:dyDescent="0.3">
      <c r="B84" t="s">
        <v>21</v>
      </c>
      <c r="C84" t="s">
        <v>7</v>
      </c>
      <c r="D84">
        <f>585/1000001</f>
        <v>5.84999415000585E-4</v>
      </c>
    </row>
    <row r="85" spans="2:4" x14ac:dyDescent="0.3">
      <c r="B85" t="s">
        <v>21</v>
      </c>
      <c r="C85" t="s">
        <v>8</v>
      </c>
      <c r="D85">
        <f>2159/1000001</f>
        <v>2.1589978410021591E-3</v>
      </c>
    </row>
    <row r="86" spans="2:4" x14ac:dyDescent="0.3">
      <c r="B86" t="s">
        <v>21</v>
      </c>
      <c r="C86" t="s">
        <v>9</v>
      </c>
      <c r="D86">
        <f>13140/1000001</f>
        <v>1.313998686001314E-2</v>
      </c>
    </row>
    <row r="100" spans="1:4" x14ac:dyDescent="0.3">
      <c r="A100" s="1" t="s">
        <v>32</v>
      </c>
      <c r="B100" s="2" t="s">
        <v>1</v>
      </c>
      <c r="C100" s="3" t="s">
        <v>33</v>
      </c>
      <c r="D100" s="2" t="s">
        <v>3</v>
      </c>
    </row>
    <row r="101" spans="1:4" x14ac:dyDescent="0.3">
      <c r="B101" t="s">
        <v>4</v>
      </c>
      <c r="C101">
        <v>1</v>
      </c>
      <c r="D101">
        <f>16175/1000002</f>
        <v>1.6174967650064698E-2</v>
      </c>
    </row>
    <row r="102" spans="1:4" x14ac:dyDescent="0.3">
      <c r="B102" t="s">
        <v>4</v>
      </c>
      <c r="C102">
        <v>2</v>
      </c>
      <c r="D102">
        <f>7960/1000002</f>
        <v>7.9599840800318403E-3</v>
      </c>
    </row>
    <row r="103" spans="1:4" x14ac:dyDescent="0.3">
      <c r="B103" t="s">
        <v>4</v>
      </c>
      <c r="C103">
        <v>4</v>
      </c>
      <c r="D103">
        <f>6622/1000002</f>
        <v>6.6219867560264878E-3</v>
      </c>
    </row>
    <row r="104" spans="1:4" x14ac:dyDescent="0.3">
      <c r="B104" t="s">
        <v>4</v>
      </c>
      <c r="C104">
        <v>8</v>
      </c>
      <c r="D104">
        <f>6061/1000002</f>
        <v>6.0609878780242439E-3</v>
      </c>
    </row>
    <row r="105" spans="1:4" x14ac:dyDescent="0.3">
      <c r="B105" t="s">
        <v>4</v>
      </c>
      <c r="C105">
        <v>16</v>
      </c>
      <c r="D105">
        <f>5809/1000002</f>
        <v>5.8089883820232361E-3</v>
      </c>
    </row>
    <row r="106" spans="1:4" x14ac:dyDescent="0.3">
      <c r="B106" t="s">
        <v>4</v>
      </c>
      <c r="C106">
        <v>32</v>
      </c>
      <c r="D106">
        <f>5739/1000002</f>
        <v>5.7389885220229557E-3</v>
      </c>
    </row>
    <row r="107" spans="1:4" x14ac:dyDescent="0.3">
      <c r="B107" t="s">
        <v>4</v>
      </c>
      <c r="C107">
        <v>64</v>
      </c>
      <c r="D107">
        <f>5725/1000002</f>
        <v>5.7249885500228999E-3</v>
      </c>
    </row>
    <row r="108" spans="1:4" x14ac:dyDescent="0.3">
      <c r="B108" t="s">
        <v>20</v>
      </c>
      <c r="C108">
        <v>1</v>
      </c>
      <c r="D108">
        <f>1025/832477</f>
        <v>1.2312652481690186E-3</v>
      </c>
    </row>
    <row r="109" spans="1:4" x14ac:dyDescent="0.3">
      <c r="B109" t="s">
        <v>20</v>
      </c>
      <c r="C109">
        <v>2</v>
      </c>
      <c r="D109">
        <f>623/832477</f>
        <v>7.4836902400907167E-4</v>
      </c>
    </row>
    <row r="110" spans="1:4" x14ac:dyDescent="0.3">
      <c r="B110" t="s">
        <v>20</v>
      </c>
      <c r="C110">
        <v>4</v>
      </c>
      <c r="D110">
        <f>621/832477</f>
        <v>7.4596655523215662E-4</v>
      </c>
    </row>
    <row r="111" spans="1:4" x14ac:dyDescent="0.3">
      <c r="B111" t="s">
        <v>20</v>
      </c>
      <c r="C111">
        <v>8</v>
      </c>
      <c r="D111">
        <f>621/832477</f>
        <v>7.4596655523215662E-4</v>
      </c>
    </row>
    <row r="112" spans="1:4" x14ac:dyDescent="0.3">
      <c r="B112" t="s">
        <v>20</v>
      </c>
      <c r="C112">
        <v>16</v>
      </c>
      <c r="D112">
        <f>621/832477</f>
        <v>7.4596655523215662E-4</v>
      </c>
    </row>
    <row r="113" spans="2:4" x14ac:dyDescent="0.3">
      <c r="B113" t="s">
        <v>20</v>
      </c>
      <c r="C113">
        <v>32</v>
      </c>
      <c r="D113">
        <f>621/832477</f>
        <v>7.4596655523215662E-4</v>
      </c>
    </row>
    <row r="114" spans="2:4" x14ac:dyDescent="0.3">
      <c r="B114" t="s">
        <v>20</v>
      </c>
      <c r="C114">
        <v>64</v>
      </c>
      <c r="D114">
        <f>621/832477</f>
        <v>7.4596655523215662E-4</v>
      </c>
    </row>
    <row r="115" spans="2:4" x14ac:dyDescent="0.3">
      <c r="B115" t="s">
        <v>21</v>
      </c>
      <c r="C115">
        <v>1</v>
      </c>
      <c r="D115">
        <f>3001/1000001</f>
        <v>3.0009969990030011E-3</v>
      </c>
    </row>
    <row r="116" spans="2:4" x14ac:dyDescent="0.3">
      <c r="B116" t="s">
        <v>21</v>
      </c>
      <c r="C116">
        <v>2</v>
      </c>
      <c r="D116">
        <f>1559/1000001</f>
        <v>1.5589984410015591E-3</v>
      </c>
    </row>
    <row r="117" spans="2:4" x14ac:dyDescent="0.3">
      <c r="B117" t="s">
        <v>21</v>
      </c>
      <c r="C117">
        <v>4</v>
      </c>
      <c r="D117">
        <f>1349/1000001</f>
        <v>1.3489986510013491E-3</v>
      </c>
    </row>
    <row r="118" spans="2:4" x14ac:dyDescent="0.3">
      <c r="B118" t="s">
        <v>21</v>
      </c>
      <c r="C118">
        <v>8</v>
      </c>
      <c r="D118">
        <f>1269/1000001</f>
        <v>1.268998731001269E-3</v>
      </c>
    </row>
    <row r="119" spans="2:4" x14ac:dyDescent="0.3">
      <c r="B119" t="s">
        <v>21</v>
      </c>
      <c r="C119">
        <v>16</v>
      </c>
      <c r="D119">
        <f>1227/1000001</f>
        <v>1.226998773001227E-3</v>
      </c>
    </row>
    <row r="120" spans="2:4" x14ac:dyDescent="0.3">
      <c r="B120" t="s">
        <v>21</v>
      </c>
      <c r="C120">
        <v>32</v>
      </c>
      <c r="D120">
        <f>1228/1000001</f>
        <v>1.227998772001228E-3</v>
      </c>
    </row>
    <row r="121" spans="2:4" x14ac:dyDescent="0.3">
      <c r="B121" t="s">
        <v>21</v>
      </c>
      <c r="C121">
        <v>64</v>
      </c>
      <c r="D121">
        <f>1217/1000001</f>
        <v>1.216998783001217E-3</v>
      </c>
    </row>
    <row r="151" spans="1:4" x14ac:dyDescent="0.3">
      <c r="A151" s="1" t="s">
        <v>34</v>
      </c>
      <c r="B151" s="2" t="s">
        <v>1</v>
      </c>
      <c r="C151" s="3" t="s">
        <v>35</v>
      </c>
      <c r="D151" s="2" t="s">
        <v>3</v>
      </c>
    </row>
    <row r="152" spans="1:4" x14ac:dyDescent="0.3">
      <c r="B152" t="s">
        <v>4</v>
      </c>
      <c r="C152" t="s">
        <v>36</v>
      </c>
      <c r="D152">
        <f>5725/1000002</f>
        <v>5.7249885500228999E-3</v>
      </c>
    </row>
    <row r="153" spans="1:4" x14ac:dyDescent="0.3">
      <c r="B153" t="s">
        <v>4</v>
      </c>
      <c r="C153" t="s">
        <v>37</v>
      </c>
      <c r="D153">
        <f>6927/1000002</f>
        <v>6.9269861460277077E-3</v>
      </c>
    </row>
    <row r="154" spans="1:4" x14ac:dyDescent="0.3">
      <c r="B154" t="s">
        <v>4</v>
      </c>
      <c r="C154" t="s">
        <v>38</v>
      </c>
      <c r="D154">
        <f>7694/1000002</f>
        <v>7.693984612030776E-3</v>
      </c>
    </row>
    <row r="155" spans="1:4" x14ac:dyDescent="0.3">
      <c r="B155" t="s">
        <v>20</v>
      </c>
      <c r="C155" t="s">
        <v>36</v>
      </c>
      <c r="D155">
        <f>621/832477</f>
        <v>7.4596655523215662E-4</v>
      </c>
    </row>
    <row r="156" spans="1:4" x14ac:dyDescent="0.3">
      <c r="B156" t="s">
        <v>20</v>
      </c>
      <c r="C156" t="s">
        <v>37</v>
      </c>
      <c r="D156">
        <f>621/832477</f>
        <v>7.4596655523215662E-4</v>
      </c>
    </row>
    <row r="157" spans="1:4" x14ac:dyDescent="0.3">
      <c r="B157" t="s">
        <v>20</v>
      </c>
      <c r="C157" t="s">
        <v>38</v>
      </c>
      <c r="D157">
        <f>621/832477</f>
        <v>7.4596655523215662E-4</v>
      </c>
    </row>
    <row r="158" spans="1:4" x14ac:dyDescent="0.3">
      <c r="B158" t="s">
        <v>21</v>
      </c>
      <c r="C158" t="s">
        <v>36</v>
      </c>
      <c r="D158">
        <f>1217/1000001</f>
        <v>1.216998783001217E-3</v>
      </c>
    </row>
    <row r="159" spans="1:4" x14ac:dyDescent="0.3">
      <c r="B159" t="s">
        <v>21</v>
      </c>
      <c r="C159" t="s">
        <v>37</v>
      </c>
      <c r="D159">
        <f>1262/1000001</f>
        <v>1.261998738001262E-3</v>
      </c>
    </row>
    <row r="160" spans="1:4" x14ac:dyDescent="0.3">
      <c r="B160" t="s">
        <v>21</v>
      </c>
      <c r="C160" t="s">
        <v>38</v>
      </c>
      <c r="D160">
        <f>1238/1000001</f>
        <v>1.2379987620012381E-3</v>
      </c>
    </row>
    <row r="195" spans="1:4" x14ac:dyDescent="0.3">
      <c r="A195" s="1" t="s">
        <v>39</v>
      </c>
      <c r="B195" s="2" t="s">
        <v>1</v>
      </c>
      <c r="C195" s="3" t="s">
        <v>35</v>
      </c>
      <c r="D195" s="2" t="s">
        <v>3</v>
      </c>
    </row>
    <row r="196" spans="1:4" x14ac:dyDescent="0.3">
      <c r="B196" t="s">
        <v>4</v>
      </c>
      <c r="C196" t="s">
        <v>36</v>
      </c>
      <c r="D196">
        <f>5725/1000002</f>
        <v>5.7249885500228999E-3</v>
      </c>
    </row>
    <row r="197" spans="1:4" x14ac:dyDescent="0.3">
      <c r="B197" t="s">
        <v>4</v>
      </c>
      <c r="C197" t="s">
        <v>37</v>
      </c>
      <c r="D197">
        <f>6927/1000002</f>
        <v>6.9269861460277077E-3</v>
      </c>
    </row>
    <row r="198" spans="1:4" x14ac:dyDescent="0.3">
      <c r="B198" t="s">
        <v>4</v>
      </c>
      <c r="C198" t="s">
        <v>38</v>
      </c>
      <c r="D198">
        <f>7694/1000002</f>
        <v>7.693984612030776E-3</v>
      </c>
    </row>
    <row r="199" spans="1:4" x14ac:dyDescent="0.3">
      <c r="B199" t="s">
        <v>20</v>
      </c>
      <c r="C199" t="s">
        <v>36</v>
      </c>
      <c r="D199">
        <f>621/832477</f>
        <v>7.4596655523215662E-4</v>
      </c>
    </row>
    <row r="200" spans="1:4" x14ac:dyDescent="0.3">
      <c r="B200" t="s">
        <v>20</v>
      </c>
      <c r="C200" t="s">
        <v>37</v>
      </c>
      <c r="D200">
        <f>621/832477</f>
        <v>7.4596655523215662E-4</v>
      </c>
    </row>
    <row r="201" spans="1:4" x14ac:dyDescent="0.3">
      <c r="B201" t="s">
        <v>20</v>
      </c>
      <c r="C201" t="s">
        <v>38</v>
      </c>
      <c r="D201">
        <f>621/832477</f>
        <v>7.4596655523215662E-4</v>
      </c>
    </row>
    <row r="202" spans="1:4" x14ac:dyDescent="0.3">
      <c r="B202" t="s">
        <v>21</v>
      </c>
      <c r="C202" t="s">
        <v>36</v>
      </c>
      <c r="D202">
        <f>1217/1000001</f>
        <v>1.216998783001217E-3</v>
      </c>
    </row>
    <row r="203" spans="1:4" x14ac:dyDescent="0.3">
      <c r="B203" t="s">
        <v>21</v>
      </c>
      <c r="C203" t="s">
        <v>37</v>
      </c>
      <c r="D203">
        <f>1262/1000001</f>
        <v>1.261998738001262E-3</v>
      </c>
    </row>
    <row r="204" spans="1:4" x14ac:dyDescent="0.3">
      <c r="B204" t="s">
        <v>21</v>
      </c>
      <c r="C204" t="s">
        <v>38</v>
      </c>
      <c r="D204">
        <f>1238/1000001</f>
        <v>1.2379987620012381E-3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 mengod simon</dc:creator>
  <cp:lastModifiedBy>javi mengod simon</cp:lastModifiedBy>
  <dcterms:created xsi:type="dcterms:W3CDTF">2015-06-05T18:19:34Z</dcterms:created>
  <dcterms:modified xsi:type="dcterms:W3CDTF">2021-06-01T11:47:32Z</dcterms:modified>
</cp:coreProperties>
</file>