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<sst xmlns="http://schemas.openxmlformats.org/spreadsheetml/2006/main" count="244" uniqueCount="83">
  <si>
    <t xml:space="preserve">FACTORIAL ANALYSYS</t>
  </si>
  <si>
    <t xml:space="preserve">Applied Log tranformation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</si>
  <si>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</si>
  <si>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</si>
  <si>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</si>
  <si>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</si>
  <si>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</si>
  <si>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</si>
  <si>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</si>
  <si>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</si>
  <si>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</si>
  <si>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</si>
  <si>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</si>
  <si>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</si>
  <si>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</si>
  <si>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</si>
  <si>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</si>
  <si>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</si>
  <si>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</si>
  <si>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</si>
  <si>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</si>
  <si>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</si>
  <si>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</si>
  <si>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</si>
  <si>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</si>
  <si>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</si>
  <si>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</si>
  <si>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</si>
  <si>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</si>
  <si>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</si>
  <si>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</si>
  <si>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Measurement</t>
  </si>
  <si>
    <t xml:space="preserve">Replication</t>
  </si>
  <si>
    <t xml:space="preserve">Value</t>
  </si>
  <si>
    <t xml:space="preserve">Send Probability</t>
  </si>
  <si>
    <t xml:space="preserve">$0=5, $1=6, $2=0.1, $3=125ms</t>
  </si>
  <si>
    <t xml:space="preserve">#0</t>
  </si>
  <si>
    <t xml:space="preserve">Mean inter-arrival time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</si>
  <si>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</si>
  <si>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</si>
  <si>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</si>
  <si>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</si>
  <si>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</si>
  <si>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$3=125ms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</si>
  <si>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</si>
  <si>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</si>
  <si>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</si>
  <si>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</si>
  <si>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</si>
  <si>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$3=125ms</t>
  </si>
  <si>
    <t xml:space="preserve">$0=5, $1=100, $2=0.1, $3=500ms</t>
  </si>
  <si>
    <t xml:space="preserve">$0=5, $1=100, $2=0.5, $3=125ms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</si>
  <si>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</si>
  <si>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</si>
  <si>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</si>
  <si>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</si>
  <si>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</si>
  <si>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</si>
  <si>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</si>
  <si>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</si>
  <si>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</si>
  <si>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</si>
  <si>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</si>
  <si>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</si>
  <si>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</si>
  <si>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</si>
  <si>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</si>
  <si>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</si>
  <si>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</si>
  <si>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</si>
  <si>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</si>
  <si>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$3=125ms</t>
  </si>
  <si>
    <t xml:space="preserve">$0=30, $1=6, $2=0.5, $3=500ms</t>
  </si>
  <si>
    <t xml:space="preserve">ATTENZIONE</t>
  </si>
  <si>
    <t xml:space="preserve">$0=30, $1=100, $2=0.1, $3=125ms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</si>
  <si>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</si>
  <si>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</si>
  <si>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</si>
  <si>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$3=125ms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</si>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</sst>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-0.000985546628542</c:v>
                </c:pt>
                <c:pt idx="1">
                  <c:v>-0.000547472161161994</c:v>
                </c:pt>
                <c:pt idx="2">
                  <c:v>-0.000497487442592218</c:v>
                </c:pt>
                <c:pt idx="3">
                  <c:v>-0.000462948613249997</c:v>
                </c:pt>
                <c:pt idx="4">
                  <c:v>-0.000446604085550799</c:v>
                </c:pt>
                <c:pt idx="5">
                  <c:v>-0.000390690196925003</c:v>
                </c:pt>
                <c:pt idx="6">
                  <c:v>-0.000366781513542802</c:v>
                </c:pt>
                <c:pt idx="7">
                  <c:v>-0.000318366872195799</c:v>
                </c:pt>
                <c:pt idx="8">
                  <c:v>-0.000226873219256796</c:v>
                </c:pt>
                <c:pt idx="9">
                  <c:v>-0.000225605886723004</c:v>
                </c:pt>
                <c:pt idx="10">
                  <c:v>-0.000220649871265001</c:v>
                </c:pt>
                <c:pt idx="11">
                  <c:v>-0.000175393279425215</c:v>
                </c:pt>
                <c:pt idx="12">
                  <c:v>-0.000148537243491204</c:v>
                </c:pt>
                <c:pt idx="13">
                  <c:v>-0.000145703099649799</c:v>
                </c:pt>
                <c:pt idx="14">
                  <c:v>-0.000105514787642008</c:v>
                </c:pt>
                <c:pt idx="15">
                  <c:v>-9.61246973357962E-005</c:v>
                </c:pt>
                <c:pt idx="16">
                  <c:v>-8.87417929296003E-005</c:v>
                </c:pt>
                <c:pt idx="17">
                  <c:v>-8.8460520309197E-005</c:v>
                </c:pt>
                <c:pt idx="18">
                  <c:v>-5.33245993786027E-005</c:v>
                </c:pt>
                <c:pt idx="19">
                  <c:v>-4.8033954191215E-005</c:v>
                </c:pt>
                <c:pt idx="20">
                  <c:v>-4.19624504740049E-005</c:v>
                </c:pt>
                <c:pt idx="21">
                  <c:v>-3.8344604505601E-005</c:v>
                </c:pt>
                <c:pt idx="22">
                  <c:v>-2.96580750951958E-005</c:v>
                </c:pt>
                <c:pt idx="23">
                  <c:v>-2.82103423108054E-005</c:v>
                </c:pt>
                <c:pt idx="24">
                  <c:v>-2.74640646377982E-005</c:v>
                </c:pt>
                <c:pt idx="25">
                  <c:v>-2.7135173448602E-005</c:v>
                </c:pt>
                <c:pt idx="26">
                  <c:v>-2.25365480637993E-005</c:v>
                </c:pt>
                <c:pt idx="27">
                  <c:v>-2.14267306368025E-005</c:v>
                </c:pt>
                <c:pt idx="28">
                  <c:v>-1.64837946177963E-005</c:v>
                </c:pt>
                <c:pt idx="29">
                  <c:v>-1.63839245047991E-005</c:v>
                </c:pt>
                <c:pt idx="30">
                  <c:v>-1.3869496696798E-005</c:v>
                </c:pt>
                <c:pt idx="31">
                  <c:v>-1.28239000288018E-005</c:v>
                </c:pt>
                <c:pt idx="32">
                  <c:v>-9.71043239519909E-006</c:v>
                </c:pt>
                <c:pt idx="33">
                  <c:v>-9.07433607461039E-006</c:v>
                </c:pt>
                <c:pt idx="34">
                  <c:v>-7.7506815367983E-006</c:v>
                </c:pt>
                <c:pt idx="35">
                  <c:v>-6.72371089279963E-006</c:v>
                </c:pt>
                <c:pt idx="36">
                  <c:v>-6.62460161180226E-006</c:v>
                </c:pt>
                <c:pt idx="37">
                  <c:v>-6.40827269560162E-006</c:v>
                </c:pt>
                <c:pt idx="38">
                  <c:v>-5.25437862619951E-006</c:v>
                </c:pt>
                <c:pt idx="39">
                  <c:v>-4.58060761979705E-006</c:v>
                </c:pt>
                <c:pt idx="40">
                  <c:v>-3.96180869400436E-006</c:v>
                </c:pt>
                <c:pt idx="41">
                  <c:v>-2.96585704979979E-006</c:v>
                </c:pt>
                <c:pt idx="42">
                  <c:v>-1.96879118219938E-006</c:v>
                </c:pt>
                <c:pt idx="43">
                  <c:v>1.55555067398241E-007</c:v>
                </c:pt>
                <c:pt idx="44">
                  <c:v>6.60959582201443E-007</c:v>
                </c:pt>
                <c:pt idx="45">
                  <c:v>2.64467663120029E-006</c:v>
                </c:pt>
                <c:pt idx="46">
                  <c:v>2.65028046120275E-006</c:v>
                </c:pt>
                <c:pt idx="47">
                  <c:v>3.96374647220095E-006</c:v>
                </c:pt>
                <c:pt idx="48">
                  <c:v>5.06625387439869E-006</c:v>
                </c:pt>
                <c:pt idx="49">
                  <c:v>6.30055558120332E-006</c:v>
                </c:pt>
                <c:pt idx="50">
                  <c:v>6.38393172920117E-006</c:v>
                </c:pt>
                <c:pt idx="51">
                  <c:v>6.7159084692018E-006</c:v>
                </c:pt>
                <c:pt idx="52">
                  <c:v>7.26541144120164E-006</c:v>
                </c:pt>
                <c:pt idx="53">
                  <c:v>7.31448091380142E-006</c:v>
                </c:pt>
                <c:pt idx="54">
                  <c:v>8.29832218699617E-006</c:v>
                </c:pt>
                <c:pt idx="55">
                  <c:v>9.53919588819741E-006</c:v>
                </c:pt>
                <c:pt idx="56">
                  <c:v>9.54414744619783E-006</c:v>
                </c:pt>
                <c:pt idx="57">
                  <c:v>9.61912128980176E-006</c:v>
                </c:pt>
                <c:pt idx="58">
                  <c:v>1.21135661952012E-005</c:v>
                </c:pt>
                <c:pt idx="59">
                  <c:v>1.81467121121992E-005</c:v>
                </c:pt>
                <c:pt idx="60">
                  <c:v>2.8321637202398E-005</c:v>
                </c:pt>
                <c:pt idx="61">
                  <c:v>3.06539063932021E-005</c:v>
                </c:pt>
                <c:pt idx="62">
                  <c:v>3.13310848311984E-005</c:v>
                </c:pt>
                <c:pt idx="63">
                  <c:v>3.9405742664202E-005</c:v>
                </c:pt>
                <c:pt idx="64">
                  <c:v>4.85459213752024E-005</c:v>
                </c:pt>
                <c:pt idx="65">
                  <c:v>0.000124252772651809</c:v>
                </c:pt>
                <c:pt idx="66">
                  <c:v>0.000132596588623198</c:v>
                </c:pt>
                <c:pt idx="67">
                  <c:v>0.000142403066243801</c:v>
                </c:pt>
                <c:pt idx="68">
                  <c:v>0.000189485332888401</c:v>
                </c:pt>
                <c:pt idx="69">
                  <c:v>0.000196877956966202</c:v>
                </c:pt>
                <c:pt idx="70">
                  <c:v>0.000252856071342199</c:v>
                </c:pt>
                <c:pt idx="71">
                  <c:v>0.000256305283105204</c:v>
                </c:pt>
                <c:pt idx="72">
                  <c:v>0.000258275808246</c:v>
                </c:pt>
                <c:pt idx="73">
                  <c:v>0.000276215069759791</c:v>
                </c:pt>
                <c:pt idx="74">
                  <c:v>0.000383456039774993</c:v>
                </c:pt>
                <c:pt idx="75">
                  <c:v>0.000444699606448787</c:v>
                </c:pt>
                <c:pt idx="76">
                  <c:v>0.000695788657122998</c:v>
                </c:pt>
                <c:pt idx="77">
                  <c:v>0.000713796100430201</c:v>
                </c:pt>
                <c:pt idx="78">
                  <c:v>0.000818617735408006</c:v>
                </c:pt>
                <c:pt idx="79">
                  <c:v>0.000819915841937996</c:v>
                </c:pt>
              </c:numCache>
            </c:numRef>
          </c:yVal>
          <c:smooth val="0"/>
        </c:ser>
        <c:axId val="3237620"/>
        <c:axId val="88250831"/>
      </c:scatterChart>
      <c:valAx>
        <c:axId val="32376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50831"/>
        <c:crosses val="autoZero"/>
        <c:crossBetween val="midCat"/>
      </c:valAx>
      <c:valAx>
        <c:axId val="88250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76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0.089138271145127</c:v>
                </c:pt>
                <c:pt idx="1">
                  <c:v>0.0902970084155</c:v>
                </c:pt>
                <c:pt idx="2">
                  <c:v>0.089984675798152</c:v>
                </c:pt>
                <c:pt idx="3">
                  <c:v>0.089210529561452</c:v>
                </c:pt>
                <c:pt idx="4">
                  <c:v>0.089375613871654</c:v>
                </c:pt>
                <c:pt idx="5">
                  <c:v>0.058285719812458</c:v>
                </c:pt>
                <c:pt idx="6">
                  <c:v>0.058566786226111</c:v>
                </c:pt>
                <c:pt idx="7">
                  <c:v>0.058323469350657</c:v>
                </c:pt>
                <c:pt idx="8">
                  <c:v>0.058446526743392</c:v>
                </c:pt>
                <c:pt idx="9">
                  <c:v>0.057947148641226</c:v>
                </c:pt>
                <c:pt idx="10">
                  <c:v>0.014156776685456</c:v>
                </c:pt>
                <c:pt idx="11">
                  <c:v>0.014125348874346</c:v>
                </c:pt>
                <c:pt idx="12">
                  <c:v>0.014159528847453</c:v>
                </c:pt>
                <c:pt idx="13">
                  <c:v>0.014183466845377</c:v>
                </c:pt>
                <c:pt idx="14">
                  <c:v>0.014138943442287</c:v>
                </c:pt>
                <c:pt idx="15">
                  <c:v>0.012859302674573</c:v>
                </c:pt>
                <c:pt idx="16">
                  <c:v>0.012903457659433</c:v>
                </c:pt>
                <c:pt idx="17">
                  <c:v>0.01286550197299</c:v>
                </c:pt>
                <c:pt idx="18">
                  <c:v>0.012850699843965</c:v>
                </c:pt>
                <c:pt idx="19">
                  <c:v>0.012881670722048</c:v>
                </c:pt>
                <c:pt idx="20">
                  <c:v>0.084310762764347</c:v>
                </c:pt>
                <c:pt idx="21">
                  <c:v>0.084930855650221</c:v>
                </c:pt>
                <c:pt idx="22">
                  <c:v>0.084762371113532</c:v>
                </c:pt>
                <c:pt idx="23">
                  <c:v>0.08398866860118</c:v>
                </c:pt>
                <c:pt idx="24">
                  <c:v>0.084438122089581</c:v>
                </c:pt>
                <c:pt idx="25">
                  <c:v>0.057745065202212</c:v>
                </c:pt>
                <c:pt idx="26">
                  <c:v>0.058045303460932</c:v>
                </c:pt>
                <c:pt idx="27">
                  <c:v>0.057795325974873</c:v>
                </c:pt>
                <c:pt idx="28">
                  <c:v>0.057783065843992</c:v>
                </c:pt>
                <c:pt idx="29">
                  <c:v>0.057566377781421</c:v>
                </c:pt>
                <c:pt idx="30">
                  <c:v>0.013208312382475</c:v>
                </c:pt>
                <c:pt idx="31">
                  <c:v>0.013219193545676</c:v>
                </c:pt>
                <c:pt idx="32">
                  <c:v>0.013215543270556</c:v>
                </c:pt>
                <c:pt idx="33">
                  <c:v>0.013196409195477</c:v>
                </c:pt>
                <c:pt idx="34">
                  <c:v>0.01322500655629</c:v>
                </c:pt>
                <c:pt idx="35">
                  <c:v>0.012666733054054</c:v>
                </c:pt>
                <c:pt idx="36">
                  <c:v>0.012728675344782</c:v>
                </c:pt>
                <c:pt idx="37">
                  <c:v>0.012696535013559</c:v>
                </c:pt>
                <c:pt idx="38">
                  <c:v>0.012672885677613</c:v>
                </c:pt>
                <c:pt idx="39">
                  <c:v>0.012681518920581</c:v>
                </c:pt>
                <c:pt idx="40">
                  <c:v>0.16800277943003</c:v>
                </c:pt>
                <c:pt idx="41">
                  <c:v>0.16663668953346</c:v>
                </c:pt>
                <c:pt idx="42">
                  <c:v>0.16619861506608</c:v>
                </c:pt>
                <c:pt idx="43">
                  <c:v>0.16800407753656</c:v>
                </c:pt>
                <c:pt idx="44">
                  <c:v>0.16707864690698</c:v>
                </c:pt>
                <c:pt idx="45">
                  <c:v>0.062217578801519</c:v>
                </c:pt>
                <c:pt idx="46">
                  <c:v>0.062445408738913</c:v>
                </c:pt>
                <c:pt idx="47">
                  <c:v>0.062167181613095</c:v>
                </c:pt>
                <c:pt idx="48">
                  <c:v>0.062202598806646</c:v>
                </c:pt>
                <c:pt idx="49">
                  <c:v>0.06224684906995</c:v>
                </c:pt>
                <c:pt idx="50">
                  <c:v>0.027531351109011</c:v>
                </c:pt>
                <c:pt idx="51">
                  <c:v>0.027873932165627</c:v>
                </c:pt>
                <c:pt idx="52">
                  <c:v>0.028390850309091</c:v>
                </c:pt>
                <c:pt idx="53">
                  <c:v>0.02723045012311</c:v>
                </c:pt>
                <c:pt idx="54">
                  <c:v>0.027358687336465</c:v>
                </c:pt>
                <c:pt idx="55">
                  <c:v>0.014252554829828</c:v>
                </c:pt>
                <c:pt idx="56">
                  <c:v>0.014279845558344</c:v>
                </c:pt>
                <c:pt idx="57">
                  <c:v>0.014308011640479</c:v>
                </c:pt>
                <c:pt idx="58">
                  <c:v>0.014273281730581</c:v>
                </c:pt>
                <c:pt idx="59">
                  <c:v>0.014284756257151</c:v>
                </c:pt>
                <c:pt idx="60">
                  <c:v>0.086499402058441</c:v>
                </c:pt>
                <c:pt idx="61">
                  <c:v>0.086327340917102</c:v>
                </c:pt>
                <c:pt idx="62">
                  <c:v>0.086481251764849</c:v>
                </c:pt>
                <c:pt idx="63">
                  <c:v>0.086268538471888</c:v>
                </c:pt>
                <c:pt idx="64">
                  <c:v>0.086208461748706</c:v>
                </c:pt>
                <c:pt idx="65">
                  <c:v>0.05803552910996</c:v>
                </c:pt>
                <c:pt idx="66">
                  <c:v>0.058273687680953</c:v>
                </c:pt>
                <c:pt idx="67">
                  <c:v>0.057790509178591</c:v>
                </c:pt>
                <c:pt idx="68">
                  <c:v>0.057921257700512</c:v>
                </c:pt>
                <c:pt idx="69">
                  <c:v>0.058065928319223</c:v>
                </c:pt>
                <c:pt idx="70">
                  <c:v>0.013549219429826</c:v>
                </c:pt>
                <c:pt idx="71">
                  <c:v>0.013545933842382</c:v>
                </c:pt>
                <c:pt idx="72">
                  <c:v>0.013541477788613</c:v>
                </c:pt>
                <c:pt idx="73">
                  <c:v>0.013558502701922</c:v>
                </c:pt>
                <c:pt idx="74">
                  <c:v>0.013560807342298</c:v>
                </c:pt>
                <c:pt idx="75">
                  <c:v>0.012721284421199</c:v>
                </c:pt>
                <c:pt idx="76">
                  <c:v>0.012730652808723</c:v>
                </c:pt>
                <c:pt idx="77">
                  <c:v>0.012728669091674</c:v>
                </c:pt>
                <c:pt idx="78">
                  <c:v>0.012734392063821</c:v>
                </c:pt>
                <c:pt idx="79">
                  <c:v>0.012725042275042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-0.000462948613249997</c:v>
                </c:pt>
                <c:pt idx="1">
                  <c:v>0.000695788657122998</c:v>
                </c:pt>
                <c:pt idx="2">
                  <c:v>0.000383456039774993</c:v>
                </c:pt>
                <c:pt idx="3">
                  <c:v>-0.000390690196925003</c:v>
                </c:pt>
                <c:pt idx="4">
                  <c:v>-0.000225605886723004</c:v>
                </c:pt>
                <c:pt idx="5">
                  <c:v>-2.82103423108054E-005</c:v>
                </c:pt>
                <c:pt idx="6">
                  <c:v>0.000252856071342199</c:v>
                </c:pt>
                <c:pt idx="7">
                  <c:v>9.53919588819741E-006</c:v>
                </c:pt>
                <c:pt idx="8">
                  <c:v>0.000132596588623198</c:v>
                </c:pt>
                <c:pt idx="9">
                  <c:v>-0.000366781513542802</c:v>
                </c:pt>
                <c:pt idx="10">
                  <c:v>3.96374647220095E-006</c:v>
                </c:pt>
                <c:pt idx="11">
                  <c:v>-2.74640646377982E-005</c:v>
                </c:pt>
                <c:pt idx="12">
                  <c:v>6.7159084692018E-006</c:v>
                </c:pt>
                <c:pt idx="13">
                  <c:v>3.06539063932021E-005</c:v>
                </c:pt>
                <c:pt idx="14">
                  <c:v>-1.3869496696798E-005</c:v>
                </c:pt>
                <c:pt idx="15">
                  <c:v>-1.28239000288018E-005</c:v>
                </c:pt>
                <c:pt idx="16">
                  <c:v>3.13310848311984E-005</c:v>
                </c:pt>
                <c:pt idx="17">
                  <c:v>-6.62460161180226E-006</c:v>
                </c:pt>
                <c:pt idx="18">
                  <c:v>-2.14267306368025E-005</c:v>
                </c:pt>
                <c:pt idx="19">
                  <c:v>9.54414744619783E-006</c:v>
                </c:pt>
                <c:pt idx="20">
                  <c:v>-0.000175393279425215</c:v>
                </c:pt>
                <c:pt idx="21">
                  <c:v>0.000444699606448787</c:v>
                </c:pt>
                <c:pt idx="22">
                  <c:v>0.000276215069759791</c:v>
                </c:pt>
                <c:pt idx="23">
                  <c:v>-0.000497487442592218</c:v>
                </c:pt>
                <c:pt idx="24">
                  <c:v>-4.8033954191215E-005</c:v>
                </c:pt>
                <c:pt idx="25">
                  <c:v>-4.19624504740049E-005</c:v>
                </c:pt>
                <c:pt idx="26">
                  <c:v>0.000258275808246</c:v>
                </c:pt>
                <c:pt idx="27">
                  <c:v>8.29832218699617E-006</c:v>
                </c:pt>
                <c:pt idx="28">
                  <c:v>-3.96180869400436E-006</c:v>
                </c:pt>
                <c:pt idx="29">
                  <c:v>-0.000220649871265001</c:v>
                </c:pt>
                <c:pt idx="30">
                  <c:v>-4.58060761979705E-006</c:v>
                </c:pt>
                <c:pt idx="31">
                  <c:v>6.30055558120332E-006</c:v>
                </c:pt>
                <c:pt idx="32">
                  <c:v>2.65028046120275E-006</c:v>
                </c:pt>
                <c:pt idx="33">
                  <c:v>-1.64837946177963E-005</c:v>
                </c:pt>
                <c:pt idx="34">
                  <c:v>1.21135661952012E-005</c:v>
                </c:pt>
                <c:pt idx="35">
                  <c:v>-2.25365480637993E-005</c:v>
                </c:pt>
                <c:pt idx="36">
                  <c:v>3.9405742664202E-005</c:v>
                </c:pt>
                <c:pt idx="37">
                  <c:v>7.26541144120164E-006</c:v>
                </c:pt>
                <c:pt idx="38">
                  <c:v>-1.63839245047991E-005</c:v>
                </c:pt>
                <c:pt idx="39">
                  <c:v>-7.7506815367983E-006</c:v>
                </c:pt>
                <c:pt idx="40">
                  <c:v>0.000818617735408006</c:v>
                </c:pt>
                <c:pt idx="41">
                  <c:v>-0.000547472161161994</c:v>
                </c:pt>
                <c:pt idx="42">
                  <c:v>-0.000985546628542</c:v>
                </c:pt>
                <c:pt idx="43">
                  <c:v>0.000819915841937996</c:v>
                </c:pt>
                <c:pt idx="44">
                  <c:v>-0.000105514787642008</c:v>
                </c:pt>
                <c:pt idx="45">
                  <c:v>-3.8344604505601E-005</c:v>
                </c:pt>
                <c:pt idx="46">
                  <c:v>0.000189485332888401</c:v>
                </c:pt>
                <c:pt idx="47">
                  <c:v>-8.87417929296003E-005</c:v>
                </c:pt>
                <c:pt idx="48">
                  <c:v>-5.33245993786027E-005</c:v>
                </c:pt>
                <c:pt idx="49">
                  <c:v>-9.07433607461039E-006</c:v>
                </c:pt>
                <c:pt idx="50">
                  <c:v>-0.000145703099649799</c:v>
                </c:pt>
                <c:pt idx="51">
                  <c:v>0.000196877956966202</c:v>
                </c:pt>
                <c:pt idx="52">
                  <c:v>0.000713796100430201</c:v>
                </c:pt>
                <c:pt idx="53">
                  <c:v>-0.000446604085550799</c:v>
                </c:pt>
                <c:pt idx="54">
                  <c:v>-0.000318366872195799</c:v>
                </c:pt>
                <c:pt idx="55">
                  <c:v>-2.7135173448602E-005</c:v>
                </c:pt>
                <c:pt idx="56">
                  <c:v>1.55555067398241E-007</c:v>
                </c:pt>
                <c:pt idx="57">
                  <c:v>2.8321637202398E-005</c:v>
                </c:pt>
                <c:pt idx="58">
                  <c:v>-6.40827269560162E-006</c:v>
                </c:pt>
                <c:pt idx="59">
                  <c:v>5.06625387439869E-006</c:v>
                </c:pt>
                <c:pt idx="60">
                  <c:v>0.000142403066243801</c:v>
                </c:pt>
                <c:pt idx="61">
                  <c:v>-2.96580750951958E-005</c:v>
                </c:pt>
                <c:pt idx="62">
                  <c:v>0.000124252772651809</c:v>
                </c:pt>
                <c:pt idx="63">
                  <c:v>-8.8460520309197E-005</c:v>
                </c:pt>
                <c:pt idx="64">
                  <c:v>-0.000148537243491204</c:v>
                </c:pt>
                <c:pt idx="65">
                  <c:v>1.81467121121992E-005</c:v>
                </c:pt>
                <c:pt idx="66">
                  <c:v>0.000256305283105204</c:v>
                </c:pt>
                <c:pt idx="67">
                  <c:v>-0.000226873219256796</c:v>
                </c:pt>
                <c:pt idx="68">
                  <c:v>-9.61246973357962E-005</c:v>
                </c:pt>
                <c:pt idx="69">
                  <c:v>4.85459213752024E-005</c:v>
                </c:pt>
                <c:pt idx="70">
                  <c:v>-1.96879118219938E-006</c:v>
                </c:pt>
                <c:pt idx="71">
                  <c:v>-5.25437862619951E-006</c:v>
                </c:pt>
                <c:pt idx="72">
                  <c:v>-9.71043239519909E-006</c:v>
                </c:pt>
                <c:pt idx="73">
                  <c:v>7.31448091380142E-006</c:v>
                </c:pt>
                <c:pt idx="74">
                  <c:v>9.61912128980176E-006</c:v>
                </c:pt>
                <c:pt idx="75">
                  <c:v>-6.72371089279963E-006</c:v>
                </c:pt>
                <c:pt idx="76">
                  <c:v>2.64467663120029E-006</c:v>
                </c:pt>
                <c:pt idx="77">
                  <c:v>6.60959582201443E-007</c:v>
                </c:pt>
                <c:pt idx="78">
                  <c:v>6.38393172920117E-006</c:v>
                </c:pt>
                <c:pt idx="79">
                  <c:v>-2.96585704979979E-006</c:v>
                </c:pt>
              </c:numCache>
            </c:numRef>
          </c:yVal>
          <c:smooth val="0"/>
        </c:ser>
        <c:axId val="80073224"/>
        <c:axId val="35952068"/>
      </c:scatterChart>
      <c:valAx>
        <c:axId val="800732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52068"/>
        <c:crosses val="autoZero"/>
        <c:crossBetween val="midCat"/>
      </c:valAx>
      <c:valAx>
        <c:axId val="35952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732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681840</xdr:colOff>
      <xdr:row>55</xdr:row>
      <xdr:rowOff>77400</xdr:rowOff>
    </xdr:from>
    <xdr:to>
      <xdr:col>22</xdr:col>
      <xdr:colOff>495000</xdr:colOff>
      <xdr:row>74</xdr:row>
      <xdr:rowOff>50400</xdr:rowOff>
    </xdr:to>
    <xdr:graphicFrame>
      <xdr:nvGraphicFramePr>
        <xdr:cNvPr id="0" name="Grafico 1"/>
        <xdr:cNvGraphicFramePr/>
      </xdr:nvGraphicFramePr>
      <xdr:xfrm>
        <a:off x="13003920" y="9771840"/>
        <a:ext cx="7566480" cy="330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350640</xdr:colOff>
      <xdr:row>137</xdr:row>
      <xdr:rowOff>52560</xdr:rowOff>
    </xdr:from>
    <xdr:to>
      <xdr:col>23</xdr:col>
      <xdr:colOff>171720</xdr:colOff>
      <xdr:row>167</xdr:row>
      <xdr:rowOff>159480</xdr:rowOff>
    </xdr:to>
    <xdr:graphicFrame>
      <xdr:nvGraphicFramePr>
        <xdr:cNvPr id="1" name="Grafico 2"/>
        <xdr:cNvGraphicFramePr/>
      </xdr:nvGraphicFramePr>
      <xdr:xfrm>
        <a:off x="11897280" y="24118200"/>
        <a:ext cx="9125280" cy="53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O225"/>
  <sheetViews>
    <sheetView showFormulas="false" showGridLines="true" showRowColHeaders="true" showZeros="true" rightToLeft="false" tabSelected="true" showOutlineSymbols="true" defaultGridColor="true" view="normal" topLeftCell="B10" colorId="64" zoomScale="90" zoomScaleNormal="90" zoomScalePageLayoutView="100" workbookViewId="0">
      <selection pane="topLeft" activeCell="I45" activeCellId="0" sqref="I45"/>
    </sheetView>
  </sheetViews>
  <sheetFormatPr defaultColWidth="8.72265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2" min="32" style="0" width="6.98"/>
    <col collapsed="false" customWidth="true" hidden="false" outlineLevel="0" max="33" min="33" style="0" width="32.21"/>
    <col collapsed="false" customWidth="true" hidden="false" outlineLevel="0" max="34" min="34" style="0" width="12"/>
    <col collapsed="false" customWidth="true" hidden="false" outlineLevel="0" max="35" min="35" style="0" width="15.69"/>
    <col collapsed="false" customWidth="true" hidden="false" outlineLevel="0" max="36" min="36" style="0" width="28.92"/>
    <col collapsed="false" customWidth="true" hidden="false" outlineLevel="0" max="1024" min="1019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U3" s="0" t="s">
        <v>1</v>
      </c>
    </row>
    <row r="4" customFormat="false" ht="13.8" hidden="false" customHeight="false" outlineLevel="0" collapsed="false">
      <c r="B4" s="2" t="s">
        <v>2</v>
      </c>
      <c r="C4" s="2" t="s">
        <v>3</v>
      </c>
      <c r="E4" s="3" t="s">
        <v>4</v>
      </c>
      <c r="F4" s="4" t="s">
        <v>2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5" t="s">
        <v>18</v>
      </c>
      <c r="U4" s="6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8" t="s">
        <v>29</v>
      </c>
    </row>
    <row r="5" customFormat="false" ht="13.8" hidden="false" customHeight="false" outlineLevel="0" collapsed="false">
      <c r="B5" s="2" t="s">
        <v>5</v>
      </c>
      <c r="C5" s="2" t="s">
        <v>30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f aca="false">AK5</f>
        <v>0.089138271145127</v>
      </c>
      <c r="V5" s="12" t="n">
        <f aca="false">AL5</f>
        <v>0.0902970084155</v>
      </c>
      <c r="W5" s="12" t="n">
        <f aca="false">AM5</f>
        <v>0.089984675798152</v>
      </c>
      <c r="X5" s="12" t="n">
        <f aca="false">AN5</f>
        <v>0.089210529561452</v>
      </c>
      <c r="Y5" s="12" t="n">
        <f aca="false">AO5</f>
        <v>0.089375613871654</v>
      </c>
      <c r="Z5" s="10" t="n">
        <f aca="false">AVERAGE(U5:Y5)</f>
        <v>0.089601219758377</v>
      </c>
      <c r="AA5" s="10" t="n">
        <f aca="false">U5-$Z5</f>
        <v>-0.000462948613249997</v>
      </c>
      <c r="AB5" s="10" t="n">
        <f aca="false">V5-$Z5</f>
        <v>0.000695788657122998</v>
      </c>
      <c r="AC5" s="10" t="n">
        <f aca="false">W5-$Z5</f>
        <v>0.000383456039774993</v>
      </c>
      <c r="AD5" s="10" t="n">
        <f aca="false">X5-$Z5</f>
        <v>-0.000390690196925003</v>
      </c>
      <c r="AE5" s="13" t="n">
        <f aca="false">Y5-$Z5</f>
        <v>-0.000225605886723004</v>
      </c>
      <c r="AG5" s="0" t="s">
        <v>31</v>
      </c>
      <c r="AH5" s="0" t="s">
        <v>32</v>
      </c>
      <c r="AI5" s="0" t="s">
        <v>33</v>
      </c>
      <c r="AK5" s="12" t="n">
        <v>0.089138271145127</v>
      </c>
      <c r="AL5" s="14" t="n">
        <v>0.0902970084155</v>
      </c>
      <c r="AM5" s="14" t="n">
        <v>0.089984675798152</v>
      </c>
      <c r="AN5" s="14" t="n">
        <v>0.089210529561452</v>
      </c>
      <c r="AO5" s="14" t="n">
        <v>0.089375613871654</v>
      </c>
    </row>
    <row r="6" customFormat="false" ht="13.8" hidden="false" customHeight="false" outlineLevel="0" collapsed="false">
      <c r="B6" s="2" t="s">
        <v>6</v>
      </c>
      <c r="C6" s="2" t="s">
        <v>34</v>
      </c>
      <c r="D6" s="2"/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2" t="n">
        <f aca="false">AK6</f>
        <v>0.058285719812458</v>
      </c>
      <c r="V6" s="12" t="n">
        <f aca="false">AL6</f>
        <v>0.058566786226111</v>
      </c>
      <c r="W6" s="12" t="n">
        <f aca="false">AM6</f>
        <v>0.058323469350657</v>
      </c>
      <c r="X6" s="12" t="n">
        <f aca="false">AN6</f>
        <v>0.058446526743392</v>
      </c>
      <c r="Y6" s="12" t="n">
        <f aca="false">AO6</f>
        <v>0.057947148641226</v>
      </c>
      <c r="Z6" s="16" t="n">
        <f aca="false">AVERAGE(U6:Y6)</f>
        <v>0.0583139301547688</v>
      </c>
      <c r="AA6" s="16" t="n">
        <f aca="false">U6-$Z6</f>
        <v>-2.82103423108054E-005</v>
      </c>
      <c r="AB6" s="16" t="n">
        <f aca="false">V6-$Z6</f>
        <v>0.000252856071342199</v>
      </c>
      <c r="AC6" s="16" t="n">
        <f aca="false">W6-$Z6</f>
        <v>9.53919588819741E-006</v>
      </c>
      <c r="AD6" s="16" t="n">
        <f aca="false">X6-$Z6</f>
        <v>0.000132596588623198</v>
      </c>
      <c r="AE6" s="18" t="n">
        <f aca="false">Y6-$Z6</f>
        <v>-0.000366781513542802</v>
      </c>
      <c r="AG6" s="0" t="s">
        <v>35</v>
      </c>
      <c r="AH6" s="0" t="s">
        <v>36</v>
      </c>
      <c r="AI6" s="19" t="n">
        <v>0.089138271145127</v>
      </c>
      <c r="AK6" s="20" t="n">
        <v>0.058285719812458</v>
      </c>
      <c r="AL6" s="21" t="n">
        <v>0.058566786226111</v>
      </c>
      <c r="AM6" s="21" t="n">
        <v>0.058323469350657</v>
      </c>
      <c r="AN6" s="21" t="n">
        <v>0.058446526743392</v>
      </c>
      <c r="AO6" s="21" t="n">
        <v>0.057947148641226</v>
      </c>
    </row>
    <row r="7" customFormat="false" ht="13.8" hidden="false" customHeight="false" outlineLevel="0" collapsed="false">
      <c r="B7" s="2" t="s">
        <v>7</v>
      </c>
      <c r="C7" s="2" t="s">
        <v>37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2" t="n">
        <f aca="false">AK7</f>
        <v>0.014156776685456</v>
      </c>
      <c r="V7" s="12" t="n">
        <f aca="false">AL7</f>
        <v>0.014125348874346</v>
      </c>
      <c r="W7" s="12" t="n">
        <f aca="false">AM7</f>
        <v>0.014159528847453</v>
      </c>
      <c r="X7" s="12" t="n">
        <f aca="false">AN7</f>
        <v>0.014183466845377</v>
      </c>
      <c r="Y7" s="12" t="n">
        <f aca="false">AO7</f>
        <v>0.014138943442287</v>
      </c>
      <c r="Z7" s="16" t="n">
        <f aca="false">AVERAGE(U7:Y7)</f>
        <v>0.0141528129389838</v>
      </c>
      <c r="AA7" s="16" t="n">
        <f aca="false">U7-$Z7</f>
        <v>3.96374647220095E-006</v>
      </c>
      <c r="AB7" s="16" t="n">
        <f aca="false">V7-$Z7</f>
        <v>-2.74640646377982E-005</v>
      </c>
      <c r="AC7" s="16" t="n">
        <f aca="false">W7-$Z7</f>
        <v>6.7159084692018E-006</v>
      </c>
      <c r="AD7" s="16" t="n">
        <f aca="false">X7-$Z7</f>
        <v>3.06539063932021E-005</v>
      </c>
      <c r="AE7" s="18" t="n">
        <f aca="false">Y7-$Z7</f>
        <v>-1.3869496696798E-005</v>
      </c>
      <c r="AG7" s="0" t="s">
        <v>35</v>
      </c>
      <c r="AH7" s="0" t="s">
        <v>38</v>
      </c>
      <c r="AI7" s="19" t="n">
        <v>0.0902970084155</v>
      </c>
      <c r="AK7" s="20" t="n">
        <v>0.014156776685456</v>
      </c>
      <c r="AL7" s="21" t="n">
        <v>0.014125348874346</v>
      </c>
      <c r="AM7" s="21" t="n">
        <v>0.014159528847453</v>
      </c>
      <c r="AN7" s="21" t="n">
        <v>0.014183466845377</v>
      </c>
      <c r="AO7" s="21" t="n">
        <v>0.014138943442287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2" t="n">
        <f aca="false">AK8</f>
        <v>0.012859302674573</v>
      </c>
      <c r="V8" s="12" t="n">
        <f aca="false">AL8</f>
        <v>0.012903457659433</v>
      </c>
      <c r="W8" s="12" t="n">
        <f aca="false">AM8</f>
        <v>0.01286550197299</v>
      </c>
      <c r="X8" s="12" t="n">
        <f aca="false">AN8</f>
        <v>0.012850699843965</v>
      </c>
      <c r="Y8" s="12" t="n">
        <f aca="false">AO8</f>
        <v>0.012881670722048</v>
      </c>
      <c r="Z8" s="16" t="n">
        <f aca="false">AVERAGE(U8:Y8)</f>
        <v>0.0128721265746018</v>
      </c>
      <c r="AA8" s="16" t="n">
        <f aca="false">U8-$Z8</f>
        <v>-1.28239000288018E-005</v>
      </c>
      <c r="AB8" s="16" t="n">
        <f aca="false">V8-$Z8</f>
        <v>3.13310848311984E-005</v>
      </c>
      <c r="AC8" s="16" t="n">
        <f aca="false">W8-$Z8</f>
        <v>-6.62460161180226E-006</v>
      </c>
      <c r="AD8" s="16" t="n">
        <f aca="false">X8-$Z8</f>
        <v>-2.14267306368025E-005</v>
      </c>
      <c r="AE8" s="18" t="n">
        <f aca="false">Y8-$Z8</f>
        <v>9.54414744619783E-006</v>
      </c>
      <c r="AG8" s="0" t="s">
        <v>35</v>
      </c>
      <c r="AH8" s="0" t="s">
        <v>39</v>
      </c>
      <c r="AI8" s="19" t="n">
        <v>0.089984675798152</v>
      </c>
      <c r="AK8" s="20" t="n">
        <v>0.012859302674573</v>
      </c>
      <c r="AL8" s="21" t="n">
        <v>0.012903457659433</v>
      </c>
      <c r="AM8" s="21" t="n">
        <v>0.01286550197299</v>
      </c>
      <c r="AN8" s="21" t="n">
        <v>0.012850699843965</v>
      </c>
      <c r="AO8" s="21" t="n">
        <v>0.012881670722048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2" t="n">
        <f aca="false">AK9</f>
        <v>0.084310762764347</v>
      </c>
      <c r="V9" s="12" t="n">
        <f aca="false">AL9</f>
        <v>0.084930855650221</v>
      </c>
      <c r="W9" s="12" t="n">
        <f aca="false">AM9</f>
        <v>0.084762371113532</v>
      </c>
      <c r="X9" s="12" t="n">
        <f aca="false">AN9</f>
        <v>0.08398866860118</v>
      </c>
      <c r="Y9" s="12" t="n">
        <f aca="false">AO9</f>
        <v>0.084438122089581</v>
      </c>
      <c r="Z9" s="16" t="n">
        <f aca="false">AVERAGE(U9:Y9)</f>
        <v>0.0844861560437722</v>
      </c>
      <c r="AA9" s="16" t="n">
        <f aca="false">U9-$Z9</f>
        <v>-0.000175393279425215</v>
      </c>
      <c r="AB9" s="16" t="n">
        <f aca="false">V9-$Z9</f>
        <v>0.000444699606448787</v>
      </c>
      <c r="AC9" s="16" t="n">
        <f aca="false">W9-$Z9</f>
        <v>0.000276215069759791</v>
      </c>
      <c r="AD9" s="16" t="n">
        <f aca="false">X9-$Z9</f>
        <v>-0.000497487442592218</v>
      </c>
      <c r="AE9" s="18" t="n">
        <f aca="false">Y9-$Z9</f>
        <v>-4.8033954191215E-005</v>
      </c>
      <c r="AG9" s="0" t="s">
        <v>35</v>
      </c>
      <c r="AH9" s="0" t="s">
        <v>40</v>
      </c>
      <c r="AI9" s="19" t="n">
        <v>0.089210529561452</v>
      </c>
      <c r="AK9" s="20" t="n">
        <v>0.084310762764347</v>
      </c>
      <c r="AL9" s="21" t="n">
        <v>0.084930855650221</v>
      </c>
      <c r="AM9" s="21" t="n">
        <v>0.084762371113532</v>
      </c>
      <c r="AN9" s="21" t="n">
        <v>0.08398866860118</v>
      </c>
      <c r="AO9" s="21" t="n">
        <v>0.084438122089581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2" t="n">
        <f aca="false">AK10</f>
        <v>0.057745065202212</v>
      </c>
      <c r="V10" s="12" t="n">
        <f aca="false">AL10</f>
        <v>0.058045303460932</v>
      </c>
      <c r="W10" s="12" t="n">
        <f aca="false">AM10</f>
        <v>0.057795325974873</v>
      </c>
      <c r="X10" s="12" t="n">
        <f aca="false">AN10</f>
        <v>0.057783065843992</v>
      </c>
      <c r="Y10" s="12" t="n">
        <f aca="false">AO10</f>
        <v>0.057566377781421</v>
      </c>
      <c r="Z10" s="16" t="n">
        <f aca="false">AVERAGE(U10:Y10)</f>
        <v>0.057787027652686</v>
      </c>
      <c r="AA10" s="16" t="n">
        <f aca="false">U10-$Z10</f>
        <v>-4.19624504740049E-005</v>
      </c>
      <c r="AB10" s="16" t="n">
        <f aca="false">V10-$Z10</f>
        <v>0.000258275808246</v>
      </c>
      <c r="AC10" s="16" t="n">
        <f aca="false">W10-$Z10</f>
        <v>8.29832218699617E-006</v>
      </c>
      <c r="AD10" s="16" t="n">
        <f aca="false">X10-$Z10</f>
        <v>-3.96180869400436E-006</v>
      </c>
      <c r="AE10" s="18" t="n">
        <f aca="false">Y10-$Z10</f>
        <v>-0.000220649871265001</v>
      </c>
      <c r="AG10" s="0" t="s">
        <v>35</v>
      </c>
      <c r="AH10" s="0" t="s">
        <v>41</v>
      </c>
      <c r="AI10" s="19" t="n">
        <v>0.089375613871654</v>
      </c>
      <c r="AK10" s="20" t="n">
        <v>0.057745065202212</v>
      </c>
      <c r="AL10" s="21" t="n">
        <v>0.058045303460932</v>
      </c>
      <c r="AM10" s="21" t="n">
        <v>0.057795325974873</v>
      </c>
      <c r="AN10" s="21" t="n">
        <v>0.057783065843992</v>
      </c>
      <c r="AO10" s="21" t="n">
        <v>0.057566377781421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2" t="n">
        <f aca="false">AK11</f>
        <v>0.013208312382475</v>
      </c>
      <c r="V11" s="12" t="n">
        <f aca="false">AL11</f>
        <v>0.013219193545676</v>
      </c>
      <c r="W11" s="12" t="n">
        <f aca="false">AM11</f>
        <v>0.013215543270556</v>
      </c>
      <c r="X11" s="12" t="n">
        <f aca="false">AN11</f>
        <v>0.013196409195477</v>
      </c>
      <c r="Y11" s="12" t="n">
        <f aca="false">AO11</f>
        <v>0.01322500655629</v>
      </c>
      <c r="Z11" s="16" t="n">
        <f aca="false">AVERAGE(U11:Y11)</f>
        <v>0.0132128929900948</v>
      </c>
      <c r="AA11" s="16" t="n">
        <f aca="false">U11-$Z11</f>
        <v>-4.58060761979705E-006</v>
      </c>
      <c r="AB11" s="16" t="n">
        <f aca="false">V11-$Z11</f>
        <v>6.30055558120332E-006</v>
      </c>
      <c r="AC11" s="16" t="n">
        <f aca="false">W11-$Z11</f>
        <v>2.65028046120275E-006</v>
      </c>
      <c r="AD11" s="16" t="n">
        <f aca="false">X11-$Z11</f>
        <v>-1.64837946177963E-005</v>
      </c>
      <c r="AE11" s="18" t="n">
        <f aca="false">Y11-$Z11</f>
        <v>1.21135661952012E-005</v>
      </c>
      <c r="AI11" s="19"/>
      <c r="AK11" s="20" t="n">
        <v>0.013208312382475</v>
      </c>
      <c r="AL11" s="21" t="n">
        <v>0.013219193545676</v>
      </c>
      <c r="AM11" s="21" t="n">
        <v>0.013215543270556</v>
      </c>
      <c r="AN11" s="21" t="n">
        <v>0.013196409195477</v>
      </c>
      <c r="AO11" s="21" t="n">
        <v>0.01322500655629</v>
      </c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2" t="n">
        <f aca="false">AK12</f>
        <v>0.012666733054054</v>
      </c>
      <c r="V12" s="12" t="n">
        <f aca="false">AL12</f>
        <v>0.012728675344782</v>
      </c>
      <c r="W12" s="12" t="n">
        <f aca="false">AM12</f>
        <v>0.012696535013559</v>
      </c>
      <c r="X12" s="12" t="n">
        <f aca="false">AN12</f>
        <v>0.012672885677613</v>
      </c>
      <c r="Y12" s="12" t="n">
        <f aca="false">AO12</f>
        <v>0.012681518920581</v>
      </c>
      <c r="Z12" s="16" t="n">
        <f aca="false">AVERAGE(U12:Y12)</f>
        <v>0.0126892696021178</v>
      </c>
      <c r="AA12" s="16" t="n">
        <f aca="false">U12-$Z12</f>
        <v>-2.25365480637993E-005</v>
      </c>
      <c r="AB12" s="16" t="n">
        <f aca="false">V12-$Z12</f>
        <v>3.9405742664202E-005</v>
      </c>
      <c r="AC12" s="16" t="n">
        <f aca="false">W12-$Z12</f>
        <v>7.26541144120164E-006</v>
      </c>
      <c r="AD12" s="16" t="n">
        <f aca="false">X12-$Z12</f>
        <v>-1.63839245047991E-005</v>
      </c>
      <c r="AE12" s="18" t="n">
        <f aca="false">Y12-$Z12</f>
        <v>-7.7506815367983E-006</v>
      </c>
      <c r="AG12" s="0" t="s">
        <v>42</v>
      </c>
      <c r="AH12" s="0" t="s">
        <v>36</v>
      </c>
      <c r="AI12" s="19" t="n">
        <v>0.058285719812458</v>
      </c>
      <c r="AK12" s="20" t="n">
        <v>0.012666733054054</v>
      </c>
      <c r="AL12" s="21" t="n">
        <v>0.012728675344782</v>
      </c>
      <c r="AM12" s="21" t="n">
        <v>0.012696535013559</v>
      </c>
      <c r="AN12" s="21" t="n">
        <v>0.012672885677613</v>
      </c>
      <c r="AO12" s="21" t="n">
        <v>0.012681518920581</v>
      </c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2" t="n">
        <f aca="false">AK13</f>
        <v>0.16800277943003</v>
      </c>
      <c r="V13" s="12" t="n">
        <f aca="false">AL13</f>
        <v>0.16663668953346</v>
      </c>
      <c r="W13" s="12" t="n">
        <f aca="false">AM13</f>
        <v>0.16619861506608</v>
      </c>
      <c r="X13" s="12" t="n">
        <f aca="false">AN13</f>
        <v>0.16800407753656</v>
      </c>
      <c r="Y13" s="12" t="n">
        <f aca="false">AO13</f>
        <v>0.16707864690698</v>
      </c>
      <c r="Z13" s="16" t="n">
        <f aca="false">AVERAGE(U13:Y13)</f>
        <v>0.167184161694622</v>
      </c>
      <c r="AA13" s="16" t="n">
        <f aca="false">U13-$Z13</f>
        <v>0.000818617735408006</v>
      </c>
      <c r="AB13" s="16" t="n">
        <f aca="false">V13-$Z13</f>
        <v>-0.000547472161161994</v>
      </c>
      <c r="AC13" s="16" t="n">
        <f aca="false">W13-$Z13</f>
        <v>-0.000985546628542</v>
      </c>
      <c r="AD13" s="16" t="n">
        <f aca="false">X13-$Z13</f>
        <v>0.000819915841937996</v>
      </c>
      <c r="AE13" s="18" t="n">
        <f aca="false">Y13-$Z13</f>
        <v>-0.000105514787642008</v>
      </c>
      <c r="AG13" s="0" t="s">
        <v>42</v>
      </c>
      <c r="AH13" s="0" t="s">
        <v>38</v>
      </c>
      <c r="AI13" s="19" t="n">
        <v>0.058566786226111</v>
      </c>
      <c r="AK13" s="20" t="n">
        <v>0.16800277943003</v>
      </c>
      <c r="AL13" s="21" t="n">
        <v>0.16663668953346</v>
      </c>
      <c r="AM13" s="21" t="n">
        <v>0.16619861506608</v>
      </c>
      <c r="AN13" s="21" t="n">
        <v>0.16800407753656</v>
      </c>
      <c r="AO13" s="21" t="n">
        <v>0.16707864690698</v>
      </c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2" t="n">
        <f aca="false">AK14</f>
        <v>0.062217578801519</v>
      </c>
      <c r="V14" s="12" t="n">
        <f aca="false">AL14</f>
        <v>0.062445408738913</v>
      </c>
      <c r="W14" s="12" t="n">
        <f aca="false">AM14</f>
        <v>0.062167181613095</v>
      </c>
      <c r="X14" s="12" t="n">
        <f aca="false">AN14</f>
        <v>0.062202598806646</v>
      </c>
      <c r="Y14" s="12" t="n">
        <f aca="false">AO14</f>
        <v>0.06224684906995</v>
      </c>
      <c r="Z14" s="16" t="n">
        <f aca="false">AVERAGE(U14:Y14)</f>
        <v>0.0622559234060246</v>
      </c>
      <c r="AA14" s="16" t="n">
        <f aca="false">U14-$Z14</f>
        <v>-3.8344604505601E-005</v>
      </c>
      <c r="AB14" s="16" t="n">
        <f aca="false">V14-$Z14</f>
        <v>0.000189485332888401</v>
      </c>
      <c r="AC14" s="16" t="n">
        <f aca="false">W14-$Z14</f>
        <v>-8.87417929296003E-005</v>
      </c>
      <c r="AD14" s="16" t="n">
        <f aca="false">X14-$Z14</f>
        <v>-5.33245993786027E-005</v>
      </c>
      <c r="AE14" s="18" t="n">
        <f aca="false">Y14-$Z14</f>
        <v>-9.07433607461039E-006</v>
      </c>
      <c r="AG14" s="0" t="s">
        <v>42</v>
      </c>
      <c r="AH14" s="0" t="s">
        <v>39</v>
      </c>
      <c r="AI14" s="19" t="n">
        <v>0.058323469350657</v>
      </c>
      <c r="AK14" s="20" t="n">
        <v>0.062217578801519</v>
      </c>
      <c r="AL14" s="21" t="n">
        <v>0.062445408738913</v>
      </c>
      <c r="AM14" s="21" t="n">
        <v>0.062167181613095</v>
      </c>
      <c r="AN14" s="21" t="n">
        <v>0.062202598806646</v>
      </c>
      <c r="AO14" s="21" t="n">
        <v>0.06224684906995</v>
      </c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2" t="n">
        <f aca="false">AK15</f>
        <v>0.027531351109011</v>
      </c>
      <c r="V15" s="12" t="n">
        <f aca="false">AL15</f>
        <v>0.027873932165627</v>
      </c>
      <c r="W15" s="12" t="n">
        <f aca="false">AM15</f>
        <v>0.028390850309091</v>
      </c>
      <c r="X15" s="12" t="n">
        <v>0.02723045012311</v>
      </c>
      <c r="Y15" s="12" t="n">
        <f aca="false">AO15</f>
        <v>0.027358687336465</v>
      </c>
      <c r="Z15" s="16" t="n">
        <f aca="false">AVERAGE(U15:Y15)</f>
        <v>0.0276770542086608</v>
      </c>
      <c r="AA15" s="16" t="n">
        <f aca="false">U15-$Z15</f>
        <v>-0.000145703099649799</v>
      </c>
      <c r="AB15" s="16" t="n">
        <f aca="false">V15-$Z15</f>
        <v>0.000196877956966202</v>
      </c>
      <c r="AC15" s="16" t="n">
        <f aca="false">W15-$Z15</f>
        <v>0.000713796100430201</v>
      </c>
      <c r="AD15" s="16" t="n">
        <f aca="false">X15-$Z15</f>
        <v>-0.000446604085550799</v>
      </c>
      <c r="AE15" s="18" t="n">
        <f aca="false">Y15-$Z15</f>
        <v>-0.000318366872195799</v>
      </c>
      <c r="AG15" s="0" t="s">
        <v>42</v>
      </c>
      <c r="AH15" s="0" t="s">
        <v>40</v>
      </c>
      <c r="AI15" s="19" t="n">
        <v>0.058446526743392</v>
      </c>
      <c r="AK15" s="20" t="n">
        <v>0.027531351109011</v>
      </c>
      <c r="AL15" s="21" t="n">
        <v>0.027873932165627</v>
      </c>
      <c r="AM15" s="21" t="n">
        <v>0.028390850309091</v>
      </c>
      <c r="AN15" s="21" t="n">
        <v>0.02723045012311</v>
      </c>
      <c r="AO15" s="21" t="n">
        <v>0.027358687336465</v>
      </c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2" t="n">
        <f aca="false">AK16</f>
        <v>0.014252554829828</v>
      </c>
      <c r="V16" s="12" t="n">
        <f aca="false">AL16</f>
        <v>0.014279845558344</v>
      </c>
      <c r="W16" s="12" t="n">
        <f aca="false">AM16</f>
        <v>0.014308011640479</v>
      </c>
      <c r="X16" s="12" t="n">
        <f aca="false">AN16</f>
        <v>0.014273281730581</v>
      </c>
      <c r="Y16" s="12" t="n">
        <f aca="false">AO16</f>
        <v>0.014284756257151</v>
      </c>
      <c r="Z16" s="16" t="n">
        <f aca="false">AVERAGE(U16:Y16)</f>
        <v>0.0142796900032766</v>
      </c>
      <c r="AA16" s="16" t="n">
        <f aca="false">U16-$Z16</f>
        <v>-2.7135173448602E-005</v>
      </c>
      <c r="AB16" s="16" t="n">
        <f aca="false">V16-$Z16</f>
        <v>1.55555067398241E-007</v>
      </c>
      <c r="AC16" s="16" t="n">
        <f aca="false">W16-$Z16</f>
        <v>2.8321637202398E-005</v>
      </c>
      <c r="AD16" s="16" t="n">
        <f aca="false">X16-$Z16</f>
        <v>-6.40827269560162E-006</v>
      </c>
      <c r="AE16" s="18" t="n">
        <f aca="false">Y16-$Z16</f>
        <v>5.06625387439869E-006</v>
      </c>
      <c r="AG16" s="0" t="s">
        <v>42</v>
      </c>
      <c r="AH16" s="0" t="s">
        <v>41</v>
      </c>
      <c r="AI16" s="19" t="n">
        <v>0.057947148641226</v>
      </c>
      <c r="AK16" s="20" t="n">
        <v>0.014252554829828</v>
      </c>
      <c r="AL16" s="21" t="n">
        <v>0.014279845558344</v>
      </c>
      <c r="AM16" s="21" t="n">
        <v>0.014308011640479</v>
      </c>
      <c r="AN16" s="21" t="n">
        <v>0.014273281730581</v>
      </c>
      <c r="AO16" s="21" t="n">
        <v>0.014284756257151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2" t="n">
        <f aca="false">AK17</f>
        <v>0.086499402058441</v>
      </c>
      <c r="V17" s="12" t="n">
        <f aca="false">AL17</f>
        <v>0.086327340917102</v>
      </c>
      <c r="W17" s="12" t="n">
        <f aca="false">AM17</f>
        <v>0.086481251764849</v>
      </c>
      <c r="X17" s="12" t="n">
        <f aca="false">AN17</f>
        <v>0.086268538471888</v>
      </c>
      <c r="Y17" s="12" t="n">
        <f aca="false">AO17</f>
        <v>0.086208461748706</v>
      </c>
      <c r="Z17" s="16" t="n">
        <f aca="false">AVERAGE(U17:Y17)</f>
        <v>0.0863569989921972</v>
      </c>
      <c r="AA17" s="16" t="n">
        <f aca="false">U17-$Z17</f>
        <v>0.000142403066243801</v>
      </c>
      <c r="AB17" s="16" t="n">
        <f aca="false">V17-$Z17</f>
        <v>-2.96580750951958E-005</v>
      </c>
      <c r="AC17" s="16" t="n">
        <f aca="false">W17-$Z17</f>
        <v>0.000124252772651809</v>
      </c>
      <c r="AD17" s="16" t="n">
        <f aca="false">X17-$Z17</f>
        <v>-8.8460520309197E-005</v>
      </c>
      <c r="AE17" s="18" t="n">
        <f aca="false">Y17-$Z17</f>
        <v>-0.000148537243491204</v>
      </c>
      <c r="AI17" s="19"/>
      <c r="AK17" s="20" t="n">
        <v>0.086499402058441</v>
      </c>
      <c r="AL17" s="21" t="n">
        <v>0.086327340917102</v>
      </c>
      <c r="AM17" s="21" t="n">
        <v>0.086481251764849</v>
      </c>
      <c r="AN17" s="21" t="n">
        <v>0.086268538471888</v>
      </c>
      <c r="AO17" s="21" t="n">
        <v>0.086208461748706</v>
      </c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2" t="n">
        <f aca="false">AK18</f>
        <v>0.05803552910996</v>
      </c>
      <c r="V18" s="12" t="n">
        <f aca="false">AL18</f>
        <v>0.058273687680953</v>
      </c>
      <c r="W18" s="12" t="n">
        <f aca="false">AM18</f>
        <v>0.057790509178591</v>
      </c>
      <c r="X18" s="12" t="n">
        <f aca="false">AN18</f>
        <v>0.057921257700512</v>
      </c>
      <c r="Y18" s="12" t="n">
        <f aca="false">AO18</f>
        <v>0.058065928319223</v>
      </c>
      <c r="Z18" s="16" t="n">
        <f aca="false">AVERAGE(U18:Y18)</f>
        <v>0.0580173823978478</v>
      </c>
      <c r="AA18" s="16" t="n">
        <f aca="false">U18-$Z18</f>
        <v>1.81467121121992E-005</v>
      </c>
      <c r="AB18" s="16" t="n">
        <f aca="false">V18-$Z18</f>
        <v>0.000256305283105204</v>
      </c>
      <c r="AC18" s="16" t="n">
        <f aca="false">W18-$Z18</f>
        <v>-0.000226873219256796</v>
      </c>
      <c r="AD18" s="16" t="n">
        <f aca="false">X18-$Z18</f>
        <v>-9.61246973357962E-005</v>
      </c>
      <c r="AE18" s="18" t="n">
        <f aca="false">Y18-$Z18</f>
        <v>4.85459213752024E-005</v>
      </c>
      <c r="AG18" s="0" t="s">
        <v>43</v>
      </c>
      <c r="AH18" s="0" t="s">
        <v>36</v>
      </c>
      <c r="AI18" s="19" t="n">
        <v>0.014156776685456</v>
      </c>
      <c r="AK18" s="20" t="n">
        <v>0.05803552910996</v>
      </c>
      <c r="AL18" s="21" t="n">
        <v>0.058273687680953</v>
      </c>
      <c r="AM18" s="21" t="n">
        <v>0.057790509178591</v>
      </c>
      <c r="AN18" s="21" t="n">
        <v>0.057921257700512</v>
      </c>
      <c r="AO18" s="21" t="n">
        <v>0.058065928319223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2" t="n">
        <f aca="false">AK19</f>
        <v>0.013549219429826</v>
      </c>
      <c r="V19" s="12" t="n">
        <f aca="false">AL19</f>
        <v>0.013545933842382</v>
      </c>
      <c r="W19" s="12" t="n">
        <f aca="false">AM19</f>
        <v>0.013541477788613</v>
      </c>
      <c r="X19" s="12" t="n">
        <f aca="false">AN19</f>
        <v>0.013558502701922</v>
      </c>
      <c r="Y19" s="12" t="n">
        <f aca="false">AO19</f>
        <v>0.013560807342298</v>
      </c>
      <c r="Z19" s="16" t="n">
        <f aca="false">AVERAGE(U19:Y19)</f>
        <v>0.0135511882210082</v>
      </c>
      <c r="AA19" s="16" t="n">
        <f aca="false">U19-$Z19</f>
        <v>-1.96879118219938E-006</v>
      </c>
      <c r="AB19" s="16" t="n">
        <f aca="false">V19-$Z19</f>
        <v>-5.25437862619951E-006</v>
      </c>
      <c r="AC19" s="16" t="n">
        <f aca="false">W19-$Z19</f>
        <v>-9.71043239519909E-006</v>
      </c>
      <c r="AD19" s="16" t="n">
        <f aca="false">X19-$Z19</f>
        <v>7.31448091380142E-006</v>
      </c>
      <c r="AE19" s="18" t="n">
        <f aca="false">Y19-$Z19</f>
        <v>9.61912128980176E-006</v>
      </c>
      <c r="AG19" s="0" t="s">
        <v>43</v>
      </c>
      <c r="AH19" s="0" t="s">
        <v>38</v>
      </c>
      <c r="AI19" s="19" t="n">
        <v>0.014125348874346</v>
      </c>
      <c r="AK19" s="20" t="n">
        <v>0.013549219429826</v>
      </c>
      <c r="AL19" s="21" t="n">
        <v>0.013545933842382</v>
      </c>
      <c r="AM19" s="21" t="n">
        <v>0.013541477788613</v>
      </c>
      <c r="AN19" s="21" t="n">
        <v>0.013558502701922</v>
      </c>
      <c r="AO19" s="21" t="n">
        <v>0.013560807342298</v>
      </c>
    </row>
    <row r="20" customFormat="false" ht="13.8" hidden="false" customHeight="false" outlineLevel="0" collapsed="false">
      <c r="E20" s="22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f aca="false">F20*G20</f>
        <v>1</v>
      </c>
      <c r="K20" s="23" t="n">
        <f aca="false">F20*H20</f>
        <v>1</v>
      </c>
      <c r="L20" s="23" t="n">
        <f aca="false">F20*I20</f>
        <v>1</v>
      </c>
      <c r="M20" s="23" t="n">
        <f aca="false">G20*H20</f>
        <v>1</v>
      </c>
      <c r="N20" s="23" t="n">
        <f aca="false">G20*I20</f>
        <v>1</v>
      </c>
      <c r="O20" s="23" t="n">
        <f aca="false">H20*I20</f>
        <v>1</v>
      </c>
      <c r="P20" s="23" t="n">
        <f aca="false">F20*G20*H20</f>
        <v>1</v>
      </c>
      <c r="Q20" s="23" t="n">
        <f aca="false">F20*G20*I20</f>
        <v>1</v>
      </c>
      <c r="R20" s="23" t="n">
        <f aca="false">F20*H20*I20</f>
        <v>1</v>
      </c>
      <c r="S20" s="23" t="n">
        <f aca="false">G20*H20*I20</f>
        <v>1</v>
      </c>
      <c r="T20" s="24" t="n">
        <f aca="false">F20*G20*H20*I20</f>
        <v>1</v>
      </c>
      <c r="U20" s="12" t="n">
        <f aca="false">AK20</f>
        <v>0.012721284421199</v>
      </c>
      <c r="V20" s="12" t="n">
        <f aca="false">AL20</f>
        <v>0.012730652808723</v>
      </c>
      <c r="W20" s="12" t="n">
        <f aca="false">AM20</f>
        <v>0.012728669091674</v>
      </c>
      <c r="X20" s="12" t="n">
        <f aca="false">AN20</f>
        <v>0.012734392063821</v>
      </c>
      <c r="Y20" s="12" t="n">
        <f aca="false">AO20</f>
        <v>0.012725042275042</v>
      </c>
      <c r="Z20" s="23" t="n">
        <f aca="false">AVERAGE(U20:Y20)</f>
        <v>0.0127280081320918</v>
      </c>
      <c r="AA20" s="23" t="n">
        <f aca="false">U20-$Z20</f>
        <v>-6.72371089279963E-006</v>
      </c>
      <c r="AB20" s="23" t="n">
        <f aca="false">V20-$Z20</f>
        <v>2.64467663120029E-006</v>
      </c>
      <c r="AC20" s="23" t="n">
        <f aca="false">W20-$Z20</f>
        <v>6.60959582201443E-007</v>
      </c>
      <c r="AD20" s="23" t="n">
        <f aca="false">X20-$Z20</f>
        <v>6.38393172920117E-006</v>
      </c>
      <c r="AE20" s="25" t="n">
        <f aca="false">Y20-$Z20</f>
        <v>-2.96585704979979E-006</v>
      </c>
      <c r="AG20" s="0" t="s">
        <v>43</v>
      </c>
      <c r="AH20" s="0" t="s">
        <v>39</v>
      </c>
      <c r="AI20" s="19" t="n">
        <v>0.014159528847453</v>
      </c>
      <c r="AK20" s="26" t="n">
        <v>0.012721284421199</v>
      </c>
      <c r="AL20" s="27" t="n">
        <v>0.012730652808723</v>
      </c>
      <c r="AM20" s="27" t="n">
        <v>0.012728669091674</v>
      </c>
      <c r="AN20" s="27" t="n">
        <v>0.012734392063821</v>
      </c>
      <c r="AO20" s="27" t="n">
        <v>0.012725042275042</v>
      </c>
    </row>
    <row r="21" customFormat="false" ht="13.8" hidden="false" customHeight="false" outlineLevel="0" collapsed="false">
      <c r="Y21" s="28" t="s">
        <v>44</v>
      </c>
      <c r="Z21" s="28"/>
      <c r="AA21" s="29" t="n">
        <f aca="false">SUM(AA5:AA20)</f>
        <v>1.48001393847855E-005</v>
      </c>
      <c r="AB21" s="29" t="n">
        <f aca="false">SUM(AB5:AB20)</f>
        <v>0.00176427765137381</v>
      </c>
      <c r="AC21" s="29" t="n">
        <f aca="false">SUM(AC5:AC20)</f>
        <v>0.000243675023112797</v>
      </c>
      <c r="AD21" s="29" t="n">
        <f aca="false">SUM(AD5:AD20)</f>
        <v>-0.000640491323643222</v>
      </c>
      <c r="AE21" s="13" t="n">
        <f aca="false">SUM(AE5:AE20)</f>
        <v>-0.00138226149022824</v>
      </c>
      <c r="AG21" s="0" t="s">
        <v>43</v>
      </c>
      <c r="AH21" s="0" t="s">
        <v>40</v>
      </c>
      <c r="AI21" s="19" t="n">
        <v>0.014183466845377</v>
      </c>
    </row>
    <row r="22" customFormat="false" ht="13.8" hidden="false" customHeight="false" outlineLevel="0" collapsed="false">
      <c r="Y22" s="28"/>
      <c r="Z22" s="28"/>
      <c r="AA22" s="29"/>
      <c r="AB22" s="29"/>
      <c r="AC22" s="29"/>
      <c r="AD22" s="29"/>
      <c r="AE22" s="13"/>
      <c r="AG22" s="0" t="s">
        <v>43</v>
      </c>
      <c r="AH22" s="0" t="s">
        <v>41</v>
      </c>
      <c r="AI22" s="19" t="n">
        <v>0.014138943442287</v>
      </c>
    </row>
    <row r="23" customFormat="false" ht="13.8" hidden="false" customHeight="false" outlineLevel="0" collapsed="false">
      <c r="Y23" s="30" t="s">
        <v>45</v>
      </c>
      <c r="Z23" s="30"/>
      <c r="AA23" s="31" t="n">
        <f aca="false">AVERAGE(AA5:AA20)</f>
        <v>9.25008711549096E-007</v>
      </c>
      <c r="AB23" s="31" t="n">
        <f aca="false">AVERAGE(AB5:AB20)</f>
        <v>0.000110267353210863</v>
      </c>
      <c r="AC23" s="31" t="n">
        <f aca="false">AVERAGE(AC5:AC20)</f>
        <v>1.52296889445498E-005</v>
      </c>
      <c r="AD23" s="31" t="n">
        <f aca="false">AVERAGE(AD5:AD20)</f>
        <v>-4.00307077277013E-005</v>
      </c>
      <c r="AE23" s="25" t="n">
        <f aca="false">AVERAGE(AE5:AE20)</f>
        <v>-8.63913431392648E-005</v>
      </c>
      <c r="AI23" s="19"/>
    </row>
    <row r="24" customFormat="false" ht="13.8" hidden="false" customHeight="false" outlineLevel="0" collapsed="false">
      <c r="Y24" s="30"/>
      <c r="Z24" s="30"/>
      <c r="AA24" s="31"/>
      <c r="AB24" s="31"/>
      <c r="AC24" s="31"/>
      <c r="AD24" s="31"/>
      <c r="AE24" s="25"/>
      <c r="AG24" s="0" t="s">
        <v>46</v>
      </c>
      <c r="AH24" s="0" t="s">
        <v>36</v>
      </c>
      <c r="AI24" s="19" t="n">
        <v>0.012859302674573</v>
      </c>
    </row>
    <row r="25" customFormat="false" ht="13.8" hidden="false" customHeight="false" outlineLevel="0" collapsed="false">
      <c r="AG25" s="0" t="s">
        <v>46</v>
      </c>
      <c r="AH25" s="0" t="s">
        <v>38</v>
      </c>
      <c r="AI25" s="19" t="n">
        <v>0.012903457659433</v>
      </c>
    </row>
    <row r="26" customFormat="false" ht="13.8" hidden="false" customHeight="false" outlineLevel="0" collapsed="false">
      <c r="AG26" s="0" t="s">
        <v>46</v>
      </c>
      <c r="AH26" s="0" t="s">
        <v>39</v>
      </c>
      <c r="AI26" s="19" t="n">
        <v>0.01286550197299</v>
      </c>
    </row>
    <row r="27" customFormat="false" ht="13.8" hidden="false" customHeight="false" outlineLevel="0" collapsed="false">
      <c r="AG27" s="0" t="s">
        <v>46</v>
      </c>
      <c r="AH27" s="0" t="s">
        <v>40</v>
      </c>
      <c r="AI27" s="19" t="n">
        <v>0.012850699843965</v>
      </c>
    </row>
    <row r="28" customFormat="false" ht="13.8" hidden="false" customHeight="false" outlineLevel="0" collapsed="false">
      <c r="E28" s="32" t="s">
        <v>4</v>
      </c>
      <c r="F28" s="33" t="s">
        <v>2</v>
      </c>
      <c r="G28" s="33" t="s">
        <v>5</v>
      </c>
      <c r="H28" s="33" t="s">
        <v>6</v>
      </c>
      <c r="I28" s="33" t="s">
        <v>7</v>
      </c>
      <c r="J28" s="33" t="s">
        <v>8</v>
      </c>
      <c r="K28" s="33" t="s">
        <v>9</v>
      </c>
      <c r="L28" s="33" t="s">
        <v>10</v>
      </c>
      <c r="M28" s="33" t="s">
        <v>11</v>
      </c>
      <c r="N28" s="33" t="s">
        <v>12</v>
      </c>
      <c r="O28" s="33" t="s">
        <v>13</v>
      </c>
      <c r="P28" s="33" t="s">
        <v>14</v>
      </c>
      <c r="Q28" s="33" t="s">
        <v>15</v>
      </c>
      <c r="R28" s="33" t="s">
        <v>16</v>
      </c>
      <c r="S28" s="33" t="s">
        <v>17</v>
      </c>
      <c r="T28" s="34" t="s">
        <v>18</v>
      </c>
      <c r="V28" s="35" t="s">
        <v>47</v>
      </c>
      <c r="W28" s="36" t="s">
        <v>48</v>
      </c>
      <c r="X28" s="36"/>
      <c r="Y28" s="36"/>
      <c r="Z28" s="36"/>
      <c r="AA28" s="36"/>
      <c r="AG28" s="0" t="s">
        <v>46</v>
      </c>
      <c r="AH28" s="0" t="s">
        <v>41</v>
      </c>
      <c r="AI28" s="19" t="n">
        <v>0.012881670722048</v>
      </c>
    </row>
    <row r="29" customFormat="false" ht="13.8" hidden="false" customHeight="false" outlineLevel="0" collapsed="false">
      <c r="E29" s="9" t="n">
        <f aca="false">E5*$Z5</f>
        <v>0.089601219758377</v>
      </c>
      <c r="F29" s="10" t="n">
        <f aca="false">F5*$Z5</f>
        <v>-0.089601219758377</v>
      </c>
      <c r="G29" s="10" t="n">
        <f aca="false">G5*$Z5</f>
        <v>-0.089601219758377</v>
      </c>
      <c r="H29" s="10" t="n">
        <f aca="false">H5*$Z5</f>
        <v>-0.089601219758377</v>
      </c>
      <c r="I29" s="10" t="n">
        <f aca="false">I5*$Z5</f>
        <v>-0.089601219758377</v>
      </c>
      <c r="J29" s="10" t="n">
        <f aca="false">J5*$Z5</f>
        <v>0.089601219758377</v>
      </c>
      <c r="K29" s="10" t="n">
        <f aca="false">K5*$Z5</f>
        <v>0.089601219758377</v>
      </c>
      <c r="L29" s="10" t="n">
        <f aca="false">L5*$Z5</f>
        <v>0.089601219758377</v>
      </c>
      <c r="M29" s="10" t="n">
        <f aca="false">M5*$Z5</f>
        <v>0.089601219758377</v>
      </c>
      <c r="N29" s="10" t="n">
        <f aca="false">N5*$Z5</f>
        <v>0.089601219758377</v>
      </c>
      <c r="O29" s="10" t="n">
        <f aca="false">O5*$Z5</f>
        <v>0.089601219758377</v>
      </c>
      <c r="P29" s="10" t="n">
        <f aca="false">P5*$Z5</f>
        <v>-0.089601219758377</v>
      </c>
      <c r="Q29" s="10" t="n">
        <f aca="false">Q5*$Z5</f>
        <v>-0.089601219758377</v>
      </c>
      <c r="R29" s="10" t="n">
        <f aca="false">R5*$Z5</f>
        <v>-0.089601219758377</v>
      </c>
      <c r="S29" s="10" t="n">
        <f aca="false">S5*$Z5</f>
        <v>-0.089601219758377</v>
      </c>
      <c r="T29" s="13" t="n">
        <f aca="false">T5*$Z5</f>
        <v>0.089601219758377</v>
      </c>
      <c r="W29" s="9" t="n">
        <f aca="false">AA5^2</f>
        <v>2.14321418510095E-007</v>
      </c>
      <c r="X29" s="10" t="n">
        <f aca="false">AB5^2</f>
        <v>4.84121855381024E-007</v>
      </c>
      <c r="Y29" s="10" t="n">
        <f aca="false">AC5^2</f>
        <v>1.47038534439921E-007</v>
      </c>
      <c r="Z29" s="10" t="n">
        <f aca="false">AD5^2</f>
        <v>1.52638829973298E-007</v>
      </c>
      <c r="AA29" s="13" t="n">
        <f aca="false">AE5^2</f>
        <v>5.08980161240731E-008</v>
      </c>
      <c r="AI29" s="19"/>
    </row>
    <row r="30" customFormat="false" ht="13.8" hidden="false" customHeight="false" outlineLevel="0" collapsed="false">
      <c r="E30" s="15" t="n">
        <f aca="false">E6*$Z6</f>
        <v>0.0583139301547688</v>
      </c>
      <c r="F30" s="16" t="n">
        <f aca="false">F6*$Z6</f>
        <v>-0.0583139301547688</v>
      </c>
      <c r="G30" s="16" t="n">
        <f aca="false">G6*$Z6</f>
        <v>-0.0583139301547688</v>
      </c>
      <c r="H30" s="16" t="n">
        <f aca="false">H6*$Z6</f>
        <v>-0.0583139301547688</v>
      </c>
      <c r="I30" s="16" t="n">
        <f aca="false">I6*$Z6</f>
        <v>0.0583139301547688</v>
      </c>
      <c r="J30" s="16" t="n">
        <f aca="false">J6*$Z6</f>
        <v>0.0583139301547688</v>
      </c>
      <c r="K30" s="16" t="n">
        <f aca="false">K6*$Z6</f>
        <v>0.0583139301547688</v>
      </c>
      <c r="L30" s="16" t="n">
        <f aca="false">L6*$Z6</f>
        <v>-0.0583139301547688</v>
      </c>
      <c r="M30" s="16" t="n">
        <f aca="false">M6*$Z6</f>
        <v>0.0583139301547688</v>
      </c>
      <c r="N30" s="16" t="n">
        <f aca="false">N6*$Z6</f>
        <v>-0.0583139301547688</v>
      </c>
      <c r="O30" s="16" t="n">
        <f aca="false">O6*$Z6</f>
        <v>-0.0583139301547688</v>
      </c>
      <c r="P30" s="16" t="n">
        <f aca="false">P6*$Z6</f>
        <v>-0.0583139301547688</v>
      </c>
      <c r="Q30" s="16" t="n">
        <f aca="false">Q6*$Z6</f>
        <v>0.0583139301547688</v>
      </c>
      <c r="R30" s="16" t="n">
        <f aca="false">R6*$Z6</f>
        <v>0.0583139301547688</v>
      </c>
      <c r="S30" s="16" t="n">
        <f aca="false">S6*$Z6</f>
        <v>0.0583139301547688</v>
      </c>
      <c r="T30" s="18" t="n">
        <f aca="false">T6*$Z6</f>
        <v>-0.0583139301547688</v>
      </c>
      <c r="W30" s="15" t="n">
        <f aca="false">AA6^2</f>
        <v>7.95823413292819E-010</v>
      </c>
      <c r="X30" s="16" t="n">
        <f aca="false">AB6^2</f>
        <v>6.39361928146111E-008</v>
      </c>
      <c r="Y30" s="16" t="n">
        <f aca="false">AC6^2</f>
        <v>9.09962581934023E-011</v>
      </c>
      <c r="Z30" s="16" t="n">
        <f aca="false">AD6^2</f>
        <v>1.75818553145095E-008</v>
      </c>
      <c r="AA30" s="18" t="n">
        <f aca="false">AE6^2</f>
        <v>1.34528678676749E-007</v>
      </c>
      <c r="AG30" s="0" t="s">
        <v>49</v>
      </c>
      <c r="AH30" s="0" t="s">
        <v>36</v>
      </c>
      <c r="AI30" s="19" t="n">
        <v>0.084310762764347</v>
      </c>
    </row>
    <row r="31" customFormat="false" ht="13.8" hidden="false" customHeight="false" outlineLevel="0" collapsed="false">
      <c r="E31" s="15" t="n">
        <f aca="false">E7*$Z7</f>
        <v>0.0141528129389838</v>
      </c>
      <c r="F31" s="16" t="n">
        <f aca="false">F7*$Z7</f>
        <v>-0.0141528129389838</v>
      </c>
      <c r="G31" s="16" t="n">
        <f aca="false">G7*$Z7</f>
        <v>-0.0141528129389838</v>
      </c>
      <c r="H31" s="16" t="n">
        <f aca="false">H7*$Z7</f>
        <v>0.0141528129389838</v>
      </c>
      <c r="I31" s="16" t="n">
        <f aca="false">I7*$Z7</f>
        <v>-0.0141528129389838</v>
      </c>
      <c r="J31" s="16" t="n">
        <f aca="false">J7*$Z7</f>
        <v>0.0141528129389838</v>
      </c>
      <c r="K31" s="16" t="n">
        <f aca="false">K7*$Z7</f>
        <v>-0.0141528129389838</v>
      </c>
      <c r="L31" s="16" t="n">
        <f aca="false">L7*$Z7</f>
        <v>0.0141528129389838</v>
      </c>
      <c r="M31" s="16" t="n">
        <f aca="false">M7*$Z7</f>
        <v>-0.0141528129389838</v>
      </c>
      <c r="N31" s="16" t="n">
        <f aca="false">N7*$Z7</f>
        <v>0.0141528129389838</v>
      </c>
      <c r="O31" s="16" t="n">
        <f aca="false">O7*$Z7</f>
        <v>-0.0141528129389838</v>
      </c>
      <c r="P31" s="16" t="n">
        <f aca="false">P7*$Z7</f>
        <v>0.0141528129389838</v>
      </c>
      <c r="Q31" s="16" t="n">
        <f aca="false">Q7*$Z7</f>
        <v>-0.0141528129389838</v>
      </c>
      <c r="R31" s="16" t="n">
        <f aca="false">R7*$Z7</f>
        <v>0.0141528129389838</v>
      </c>
      <c r="S31" s="16" t="n">
        <f aca="false">S7*$Z7</f>
        <v>0.0141528129389838</v>
      </c>
      <c r="T31" s="18" t="n">
        <f aca="false">T7*$Z7</f>
        <v>-0.0141528129389838</v>
      </c>
      <c r="W31" s="15" t="n">
        <f aca="false">AA7^2</f>
        <v>1.57112860958855E-011</v>
      </c>
      <c r="X31" s="16" t="n">
        <f aca="false">AB7^2</f>
        <v>7.54274846429158E-010</v>
      </c>
      <c r="Y31" s="16" t="n">
        <f aca="false">AC7^2</f>
        <v>4.51034265666964E-011</v>
      </c>
      <c r="Z31" s="16" t="n">
        <f aca="false">AD7^2</f>
        <v>9.39661977163196E-010</v>
      </c>
      <c r="AA31" s="18" t="n">
        <f aca="false">AE7^2</f>
        <v>1.9236293862249E-010</v>
      </c>
      <c r="AG31" s="0" t="s">
        <v>49</v>
      </c>
      <c r="AH31" s="0" t="s">
        <v>38</v>
      </c>
      <c r="AI31" s="19" t="n">
        <v>0.084930855650221</v>
      </c>
    </row>
    <row r="32" customFormat="false" ht="13.8" hidden="false" customHeight="false" outlineLevel="0" collapsed="false">
      <c r="E32" s="15" t="n">
        <f aca="false">E8*$Z8</f>
        <v>0.0128721265746018</v>
      </c>
      <c r="F32" s="16" t="n">
        <f aca="false">F8*$Z8</f>
        <v>-0.0128721265746018</v>
      </c>
      <c r="G32" s="16" t="n">
        <f aca="false">G8*$Z8</f>
        <v>-0.0128721265746018</v>
      </c>
      <c r="H32" s="16" t="n">
        <f aca="false">H8*$Z8</f>
        <v>0.0128721265746018</v>
      </c>
      <c r="I32" s="16" t="n">
        <f aca="false">I8*$Z8</f>
        <v>0.0128721265746018</v>
      </c>
      <c r="J32" s="16" t="n">
        <f aca="false">J8*$Z8</f>
        <v>0.0128721265746018</v>
      </c>
      <c r="K32" s="16" t="n">
        <f aca="false">K8*$Z8</f>
        <v>-0.0128721265746018</v>
      </c>
      <c r="L32" s="16" t="n">
        <f aca="false">L8*$Z8</f>
        <v>-0.0128721265746018</v>
      </c>
      <c r="M32" s="16" t="n">
        <f aca="false">M8*$Z8</f>
        <v>-0.0128721265746018</v>
      </c>
      <c r="N32" s="16" t="n">
        <f aca="false">N8*$Z8</f>
        <v>-0.0128721265746018</v>
      </c>
      <c r="O32" s="16" t="n">
        <f aca="false">O8*$Z8</f>
        <v>0.0128721265746018</v>
      </c>
      <c r="P32" s="16" t="n">
        <f aca="false">P8*$Z8</f>
        <v>0.0128721265746018</v>
      </c>
      <c r="Q32" s="16" t="n">
        <f aca="false">Q8*$Z8</f>
        <v>0.0128721265746018</v>
      </c>
      <c r="R32" s="16" t="n">
        <f aca="false">R8*$Z8</f>
        <v>-0.0128721265746018</v>
      </c>
      <c r="S32" s="16" t="n">
        <f aca="false">S8*$Z8</f>
        <v>-0.0128721265746018</v>
      </c>
      <c r="T32" s="18" t="n">
        <f aca="false">T8*$Z8</f>
        <v>0.0128721265746018</v>
      </c>
      <c r="W32" s="15" t="n">
        <f aca="false">AA8^2</f>
        <v>1.64452411948704E-010</v>
      </c>
      <c r="X32" s="16" t="n">
        <f aca="false">AB8^2</f>
        <v>9.81636876699749E-010</v>
      </c>
      <c r="Y32" s="16" t="n">
        <f aca="false">AC8^2</f>
        <v>4.3885346515093E-011</v>
      </c>
      <c r="Z32" s="16" t="n">
        <f aca="false">AD8^2</f>
        <v>4.59104785782092E-010</v>
      </c>
      <c r="AA32" s="18" t="n">
        <f aca="false">AE8^2</f>
        <v>9.10907504747646E-011</v>
      </c>
      <c r="AG32" s="0" t="s">
        <v>49</v>
      </c>
      <c r="AH32" s="0" t="s">
        <v>39</v>
      </c>
      <c r="AI32" s="19" t="n">
        <v>0.084762371113532</v>
      </c>
    </row>
    <row r="33" customFormat="false" ht="13.8" hidden="false" customHeight="false" outlineLevel="0" collapsed="false">
      <c r="E33" s="15" t="n">
        <f aca="false">E9*$Z9</f>
        <v>0.0844861560437722</v>
      </c>
      <c r="F33" s="16" t="n">
        <f aca="false">F9*$Z9</f>
        <v>-0.0844861560437722</v>
      </c>
      <c r="G33" s="16" t="n">
        <f aca="false">G9*$Z9</f>
        <v>0.0844861560437722</v>
      </c>
      <c r="H33" s="16" t="n">
        <f aca="false">H9*$Z9</f>
        <v>-0.0844861560437722</v>
      </c>
      <c r="I33" s="16" t="n">
        <f aca="false">I9*$Z9</f>
        <v>-0.0844861560437722</v>
      </c>
      <c r="J33" s="16" t="n">
        <f aca="false">J9*$Z9</f>
        <v>-0.0844861560437722</v>
      </c>
      <c r="K33" s="16" t="n">
        <f aca="false">K9*$Z9</f>
        <v>0.0844861560437722</v>
      </c>
      <c r="L33" s="16" t="n">
        <f aca="false">L9*$Z9</f>
        <v>0.0844861560437722</v>
      </c>
      <c r="M33" s="16" t="n">
        <f aca="false">M9*$Z9</f>
        <v>-0.0844861560437722</v>
      </c>
      <c r="N33" s="16" t="n">
        <f aca="false">N9*$Z9</f>
        <v>-0.0844861560437722</v>
      </c>
      <c r="O33" s="16" t="n">
        <f aca="false">O9*$Z9</f>
        <v>0.0844861560437722</v>
      </c>
      <c r="P33" s="16" t="n">
        <f aca="false">P9*$Z9</f>
        <v>0.0844861560437722</v>
      </c>
      <c r="Q33" s="16" t="n">
        <f aca="false">Q9*$Z9</f>
        <v>0.0844861560437722</v>
      </c>
      <c r="R33" s="16" t="n">
        <f aca="false">R9*$Z9</f>
        <v>-0.0844861560437722</v>
      </c>
      <c r="S33" s="16" t="n">
        <f aca="false">S9*$Z9</f>
        <v>0.0844861560437722</v>
      </c>
      <c r="T33" s="18" t="n">
        <f aca="false">T9*$Z9</f>
        <v>-0.0844861560437722</v>
      </c>
      <c r="W33" s="15" t="n">
        <f aca="false">AA9^2</f>
        <v>3.07628024675315E-008</v>
      </c>
      <c r="X33" s="16" t="n">
        <f aca="false">AB9^2</f>
        <v>1.97757739975706E-007</v>
      </c>
      <c r="Y33" s="16" t="n">
        <f aca="false">AC9^2</f>
        <v>7.62947647624065E-008</v>
      </c>
      <c r="Z33" s="16" t="n">
        <f aca="false">AD9^2</f>
        <v>2.47493755536945E-007</v>
      </c>
      <c r="AA33" s="18" t="n">
        <f aca="false">AE9^2</f>
        <v>2.30726075524374E-009</v>
      </c>
      <c r="AG33" s="0" t="s">
        <v>49</v>
      </c>
      <c r="AH33" s="0" t="s">
        <v>40</v>
      </c>
      <c r="AI33" s="19" t="n">
        <v>0.08398866860118</v>
      </c>
    </row>
    <row r="34" customFormat="false" ht="13.8" hidden="false" customHeight="false" outlineLevel="0" collapsed="false">
      <c r="E34" s="15" t="n">
        <f aca="false">E10*$Z10</f>
        <v>0.057787027652686</v>
      </c>
      <c r="F34" s="16" t="n">
        <f aca="false">F10*$Z10</f>
        <v>-0.057787027652686</v>
      </c>
      <c r="G34" s="16" t="n">
        <f aca="false">G10*$Z10</f>
        <v>0.057787027652686</v>
      </c>
      <c r="H34" s="16" t="n">
        <f aca="false">H10*$Z10</f>
        <v>-0.057787027652686</v>
      </c>
      <c r="I34" s="16" t="n">
        <f aca="false">I10*$Z10</f>
        <v>0.057787027652686</v>
      </c>
      <c r="J34" s="16" t="n">
        <f aca="false">J10*$Z10</f>
        <v>-0.057787027652686</v>
      </c>
      <c r="K34" s="16" t="n">
        <f aca="false">K10*$Z10</f>
        <v>0.057787027652686</v>
      </c>
      <c r="L34" s="16" t="n">
        <f aca="false">L10*$Z10</f>
        <v>-0.057787027652686</v>
      </c>
      <c r="M34" s="16" t="n">
        <f aca="false">M10*$Z10</f>
        <v>-0.057787027652686</v>
      </c>
      <c r="N34" s="16" t="n">
        <f aca="false">N10*$Z10</f>
        <v>0.057787027652686</v>
      </c>
      <c r="O34" s="16" t="n">
        <f aca="false">O10*$Z10</f>
        <v>-0.057787027652686</v>
      </c>
      <c r="P34" s="16" t="n">
        <f aca="false">P10*$Z10</f>
        <v>0.057787027652686</v>
      </c>
      <c r="Q34" s="16" t="n">
        <f aca="false">Q10*$Z10</f>
        <v>-0.057787027652686</v>
      </c>
      <c r="R34" s="16" t="n">
        <f aca="false">R10*$Z10</f>
        <v>0.057787027652686</v>
      </c>
      <c r="S34" s="16" t="n">
        <f aca="false">S10*$Z10</f>
        <v>-0.057787027652686</v>
      </c>
      <c r="T34" s="18" t="n">
        <f aca="false">T10*$Z10</f>
        <v>0.057787027652686</v>
      </c>
      <c r="W34" s="15" t="n">
        <f aca="false">AA10^2</f>
        <v>1.76084724978331E-009</v>
      </c>
      <c r="X34" s="16" t="n">
        <f aca="false">AB10^2</f>
        <v>6.67063931251246E-008</v>
      </c>
      <c r="Y34" s="16" t="n">
        <f aca="false">AC10^2</f>
        <v>6.88621511191928E-011</v>
      </c>
      <c r="Z34" s="16" t="n">
        <f aca="false">AD10^2</f>
        <v>1.56959281278886E-011</v>
      </c>
      <c r="AA34" s="18" t="n">
        <f aca="false">AE10^2</f>
        <v>4.86863656892615E-008</v>
      </c>
      <c r="AG34" s="0" t="s">
        <v>49</v>
      </c>
      <c r="AH34" s="0" t="s">
        <v>41</v>
      </c>
      <c r="AI34" s="19" t="n">
        <v>0.084438122089581</v>
      </c>
    </row>
    <row r="35" customFormat="false" ht="13.8" hidden="false" customHeight="false" outlineLevel="0" collapsed="false">
      <c r="E35" s="15" t="n">
        <f aca="false">E11*$Z11</f>
        <v>0.0132128929900948</v>
      </c>
      <c r="F35" s="16" t="n">
        <f aca="false">F11*$Z11</f>
        <v>-0.0132128929900948</v>
      </c>
      <c r="G35" s="16" t="n">
        <f aca="false">G11*$Z11</f>
        <v>0.0132128929900948</v>
      </c>
      <c r="H35" s="16" t="n">
        <f aca="false">H11*$Z11</f>
        <v>0.0132128929900948</v>
      </c>
      <c r="I35" s="16" t="n">
        <f aca="false">I11*$Z11</f>
        <v>-0.0132128929900948</v>
      </c>
      <c r="J35" s="16" t="n">
        <f aca="false">J11*$Z11</f>
        <v>-0.0132128929900948</v>
      </c>
      <c r="K35" s="16" t="n">
        <f aca="false">K11*$Z11</f>
        <v>-0.0132128929900948</v>
      </c>
      <c r="L35" s="16" t="n">
        <f aca="false">L11*$Z11</f>
        <v>0.0132128929900948</v>
      </c>
      <c r="M35" s="16" t="n">
        <f aca="false">M11*$Z11</f>
        <v>0.0132128929900948</v>
      </c>
      <c r="N35" s="16" t="n">
        <f aca="false">N11*$Z11</f>
        <v>-0.0132128929900948</v>
      </c>
      <c r="O35" s="16" t="n">
        <f aca="false">O11*$Z11</f>
        <v>-0.0132128929900948</v>
      </c>
      <c r="P35" s="16" t="n">
        <f aca="false">P11*$Z11</f>
        <v>-0.0132128929900948</v>
      </c>
      <c r="Q35" s="16" t="n">
        <f aca="false">Q11*$Z11</f>
        <v>0.0132128929900948</v>
      </c>
      <c r="R35" s="16" t="n">
        <f aca="false">R11*$Z11</f>
        <v>0.0132128929900948</v>
      </c>
      <c r="S35" s="16" t="n">
        <f aca="false">S11*$Z11</f>
        <v>-0.0132128929900948</v>
      </c>
      <c r="T35" s="18" t="n">
        <f aca="false">T11*$Z11</f>
        <v>0.0132128929900948</v>
      </c>
      <c r="W35" s="15" t="n">
        <f aca="false">AA11^2</f>
        <v>2.09819661665428E-011</v>
      </c>
      <c r="X35" s="16" t="n">
        <f aca="false">AB11^2</f>
        <v>3.96970006318323E-011</v>
      </c>
      <c r="Y35" s="16" t="n">
        <f aca="false">AC11^2</f>
        <v>7.02398652303305E-012</v>
      </c>
      <c r="Z35" s="16" t="n">
        <f aca="false">AD11^2</f>
        <v>2.71715485001691E-010</v>
      </c>
      <c r="AA35" s="18" t="n">
        <f aca="false">AE11^2</f>
        <v>1.46738485965521E-010</v>
      </c>
      <c r="AI35" s="19"/>
    </row>
    <row r="36" customFormat="false" ht="13.8" hidden="false" customHeight="false" outlineLevel="0" collapsed="false">
      <c r="E36" s="15" t="n">
        <f aca="false">E12*$Z12</f>
        <v>0.0126892696021178</v>
      </c>
      <c r="F36" s="16" t="n">
        <f aca="false">F12*$Z12</f>
        <v>-0.0126892696021178</v>
      </c>
      <c r="G36" s="16" t="n">
        <f aca="false">G12*$Z12</f>
        <v>0.0126892696021178</v>
      </c>
      <c r="H36" s="16" t="n">
        <f aca="false">H12*$Z12</f>
        <v>0.0126892696021178</v>
      </c>
      <c r="I36" s="16" t="n">
        <f aca="false">I12*$Z12</f>
        <v>0.0126892696021178</v>
      </c>
      <c r="J36" s="16" t="n">
        <f aca="false">J12*$Z12</f>
        <v>-0.0126892696021178</v>
      </c>
      <c r="K36" s="16" t="n">
        <f aca="false">K12*$Z12</f>
        <v>-0.0126892696021178</v>
      </c>
      <c r="L36" s="16" t="n">
        <f aca="false">L12*$Z12</f>
        <v>-0.0126892696021178</v>
      </c>
      <c r="M36" s="16" t="n">
        <f aca="false">M12*$Z12</f>
        <v>0.0126892696021178</v>
      </c>
      <c r="N36" s="16" t="n">
        <f aca="false">N12*$Z12</f>
        <v>0.0126892696021178</v>
      </c>
      <c r="O36" s="16" t="n">
        <f aca="false">O12*$Z12</f>
        <v>0.0126892696021178</v>
      </c>
      <c r="P36" s="16" t="n">
        <f aca="false">P12*$Z12</f>
        <v>-0.0126892696021178</v>
      </c>
      <c r="Q36" s="16" t="n">
        <f aca="false">Q12*$Z12</f>
        <v>-0.0126892696021178</v>
      </c>
      <c r="R36" s="16" t="n">
        <f aca="false">R12*$Z12</f>
        <v>-0.0126892696021178</v>
      </c>
      <c r="S36" s="16" t="n">
        <f aca="false">S12*$Z12</f>
        <v>0.0126892696021178</v>
      </c>
      <c r="T36" s="18" t="n">
        <f aca="false">T12*$Z12</f>
        <v>-0.0126892696021178</v>
      </c>
      <c r="W36" s="15" t="n">
        <f aca="false">AA12^2</f>
        <v>5.07895998631935E-010</v>
      </c>
      <c r="X36" s="16" t="n">
        <f aca="false">AB12^2</f>
        <v>1.55281255491731E-009</v>
      </c>
      <c r="Y36" s="16" t="n">
        <f aca="false">AC12^2</f>
        <v>5.27862034099438E-011</v>
      </c>
      <c r="Z36" s="16" t="n">
        <f aca="false">AD12^2</f>
        <v>2.68432982178957E-010</v>
      </c>
      <c r="AA36" s="18" t="n">
        <f aca="false">AE12^2</f>
        <v>6.0073064284866E-011</v>
      </c>
      <c r="AG36" s="0" t="s">
        <v>50</v>
      </c>
      <c r="AH36" s="0" t="s">
        <v>36</v>
      </c>
      <c r="AI36" s="19" t="n">
        <v>0.057745065202212</v>
      </c>
    </row>
    <row r="37" customFormat="false" ht="13.8" hidden="false" customHeight="false" outlineLevel="0" collapsed="false">
      <c r="E37" s="15" t="n">
        <f aca="false">E13*$Z13</f>
        <v>0.167184161694622</v>
      </c>
      <c r="F37" s="16" t="n">
        <f aca="false">F13*$Z13</f>
        <v>0.167184161694622</v>
      </c>
      <c r="G37" s="16" t="n">
        <f aca="false">G13*$Z13</f>
        <v>-0.167184161694622</v>
      </c>
      <c r="H37" s="16" t="n">
        <f aca="false">H13*$Z13</f>
        <v>-0.167184161694622</v>
      </c>
      <c r="I37" s="16" t="n">
        <f aca="false">I13*$Z13</f>
        <v>-0.167184161694622</v>
      </c>
      <c r="J37" s="16" t="n">
        <f aca="false">J13*$Z13</f>
        <v>-0.167184161694622</v>
      </c>
      <c r="K37" s="16" t="n">
        <f aca="false">K13*$Z13</f>
        <v>-0.167184161694622</v>
      </c>
      <c r="L37" s="16" t="n">
        <f aca="false">L13*$Z13</f>
        <v>-0.167184161694622</v>
      </c>
      <c r="M37" s="16" t="n">
        <f aca="false">M13*$Z13</f>
        <v>0.167184161694622</v>
      </c>
      <c r="N37" s="16" t="n">
        <f aca="false">N13*$Z13</f>
        <v>0.167184161694622</v>
      </c>
      <c r="O37" s="16" t="n">
        <f aca="false">O13*$Z13</f>
        <v>0.167184161694622</v>
      </c>
      <c r="P37" s="16" t="n">
        <f aca="false">P13*$Z13</f>
        <v>0.167184161694622</v>
      </c>
      <c r="Q37" s="16" t="n">
        <f aca="false">Q13*$Z13</f>
        <v>0.167184161694622</v>
      </c>
      <c r="R37" s="16" t="n">
        <f aca="false">R13*$Z13</f>
        <v>0.167184161694622</v>
      </c>
      <c r="S37" s="16" t="n">
        <f aca="false">S13*$Z13</f>
        <v>-0.167184161694622</v>
      </c>
      <c r="T37" s="18" t="n">
        <f aca="false">T13*$Z13</f>
        <v>-0.167184161694622</v>
      </c>
      <c r="W37" s="15" t="n">
        <f aca="false">AA13^2</f>
        <v>6.70134996724532E-007</v>
      </c>
      <c r="X37" s="16" t="n">
        <f aca="false">AB13^2</f>
        <v>2.99725767247384E-007</v>
      </c>
      <c r="Y37" s="16" t="n">
        <f aca="false">AC13^2</f>
        <v>9.71302157030503E-007</v>
      </c>
      <c r="Z37" s="16" t="n">
        <f aca="false">AD13^2</f>
        <v>6.72261987860893E-007</v>
      </c>
      <c r="AA37" s="18" t="n">
        <f aca="false">AE13^2</f>
        <v>1.11333704111381E-008</v>
      </c>
      <c r="AG37" s="0" t="s">
        <v>50</v>
      </c>
      <c r="AH37" s="0" t="s">
        <v>38</v>
      </c>
      <c r="AI37" s="19" t="n">
        <v>0.058045303460932</v>
      </c>
    </row>
    <row r="38" customFormat="false" ht="13.8" hidden="false" customHeight="false" outlineLevel="0" collapsed="false">
      <c r="E38" s="15" t="n">
        <f aca="false">E14*$Z14</f>
        <v>0.0622559234060246</v>
      </c>
      <c r="F38" s="16" t="n">
        <f aca="false">F14*$Z14</f>
        <v>0.0622559234060246</v>
      </c>
      <c r="G38" s="16" t="n">
        <f aca="false">G14*$Z14</f>
        <v>-0.0622559234060246</v>
      </c>
      <c r="H38" s="16" t="n">
        <f aca="false">H14*$Z14</f>
        <v>-0.0622559234060246</v>
      </c>
      <c r="I38" s="16" t="n">
        <f aca="false">I14*$Z14</f>
        <v>0.0622559234060246</v>
      </c>
      <c r="J38" s="16" t="n">
        <f aca="false">J14*$Z14</f>
        <v>-0.0622559234060246</v>
      </c>
      <c r="K38" s="16" t="n">
        <f aca="false">K14*$Z14</f>
        <v>-0.0622559234060246</v>
      </c>
      <c r="L38" s="16" t="n">
        <f aca="false">L14*$Z14</f>
        <v>0.0622559234060246</v>
      </c>
      <c r="M38" s="16" t="n">
        <f aca="false">M14*$Z14</f>
        <v>0.0622559234060246</v>
      </c>
      <c r="N38" s="16" t="n">
        <f aca="false">N14*$Z14</f>
        <v>-0.0622559234060246</v>
      </c>
      <c r="O38" s="16" t="n">
        <f aca="false">O14*$Z14</f>
        <v>-0.0622559234060246</v>
      </c>
      <c r="P38" s="16" t="n">
        <f aca="false">P14*$Z14</f>
        <v>0.0622559234060246</v>
      </c>
      <c r="Q38" s="16" t="n">
        <f aca="false">Q14*$Z14</f>
        <v>-0.0622559234060246</v>
      </c>
      <c r="R38" s="16" t="n">
        <f aca="false">R14*$Z14</f>
        <v>-0.0622559234060246</v>
      </c>
      <c r="S38" s="16" t="n">
        <f aca="false">S14*$Z14</f>
        <v>0.0622559234060246</v>
      </c>
      <c r="T38" s="18" t="n">
        <f aca="false">T14*$Z14</f>
        <v>0.0622559234060246</v>
      </c>
      <c r="W38" s="15" t="n">
        <f aca="false">AA14^2</f>
        <v>1.47030869469096E-009</v>
      </c>
      <c r="X38" s="16" t="n">
        <f aca="false">AB14^2</f>
        <v>3.5904691379828E-008</v>
      </c>
      <c r="Y38" s="16" t="n">
        <f aca="false">AC14^2</f>
        <v>7.87510581236005E-009</v>
      </c>
      <c r="Z38" s="16" t="n">
        <f aca="false">AD14^2</f>
        <v>2.84351289888848E-009</v>
      </c>
      <c r="AA38" s="18" t="n">
        <f aca="false">AE14^2</f>
        <v>8.23435751949755E-011</v>
      </c>
      <c r="AG38" s="0" t="s">
        <v>50</v>
      </c>
      <c r="AH38" s="0" t="s">
        <v>39</v>
      </c>
      <c r="AI38" s="19" t="n">
        <v>0.057795325974873</v>
      </c>
    </row>
    <row r="39" customFormat="false" ht="13.8" hidden="false" customHeight="false" outlineLevel="0" collapsed="false">
      <c r="E39" s="15" t="n">
        <f aca="false">E15*$Z15</f>
        <v>0.0276770542086608</v>
      </c>
      <c r="F39" s="16" t="n">
        <f aca="false">F15*$Z15</f>
        <v>0.0276770542086608</v>
      </c>
      <c r="G39" s="16" t="n">
        <f aca="false">G15*$Z15</f>
        <v>-0.0276770542086608</v>
      </c>
      <c r="H39" s="16" t="n">
        <f aca="false">H15*$Z15</f>
        <v>0.0276770542086608</v>
      </c>
      <c r="I39" s="16" t="n">
        <f aca="false">I15*$Z15</f>
        <v>-0.0276770542086608</v>
      </c>
      <c r="J39" s="16" t="n">
        <f aca="false">J15*$Z15</f>
        <v>-0.0276770542086608</v>
      </c>
      <c r="K39" s="16" t="n">
        <f aca="false">K15*$Z15</f>
        <v>0.0276770542086608</v>
      </c>
      <c r="L39" s="16" t="n">
        <f aca="false">L15*$Z15</f>
        <v>-0.0276770542086608</v>
      </c>
      <c r="M39" s="16" t="n">
        <f aca="false">M15*$Z15</f>
        <v>-0.0276770542086608</v>
      </c>
      <c r="N39" s="16" t="n">
        <f aca="false">N15*$Z15</f>
        <v>0.0276770542086608</v>
      </c>
      <c r="O39" s="16" t="n">
        <f aca="false">O15*$Z15</f>
        <v>-0.0276770542086608</v>
      </c>
      <c r="P39" s="16" t="n">
        <f aca="false">P15*$Z15</f>
        <v>-0.0276770542086608</v>
      </c>
      <c r="Q39" s="16" t="n">
        <f aca="false">Q15*$Z15</f>
        <v>0.0276770542086608</v>
      </c>
      <c r="R39" s="16" t="n">
        <f aca="false">R15*$Z15</f>
        <v>-0.0276770542086608</v>
      </c>
      <c r="S39" s="16" t="n">
        <f aca="false">S15*$Z15</f>
        <v>0.0276770542086608</v>
      </c>
      <c r="T39" s="18" t="n">
        <f aca="false">T15*$Z15</f>
        <v>0.0276770542086608</v>
      </c>
      <c r="W39" s="15" t="n">
        <f aca="false">AA15^2</f>
        <v>2.12293932475594E-008</v>
      </c>
      <c r="X39" s="16" t="n">
        <f aca="false">AB15^2</f>
        <v>3.87609299391858E-008</v>
      </c>
      <c r="Y39" s="16" t="n">
        <f aca="false">AC15^2</f>
        <v>5.09504872989362E-007</v>
      </c>
      <c r="Z39" s="16" t="n">
        <f aca="false">AD15^2</f>
        <v>1.99455209230665E-007</v>
      </c>
      <c r="AA39" s="18" t="n">
        <f aca="false">AE15^2</f>
        <v>1.01357465311736E-007</v>
      </c>
      <c r="AG39" s="0" t="s">
        <v>50</v>
      </c>
      <c r="AH39" s="0" t="s">
        <v>40</v>
      </c>
      <c r="AI39" s="19" t="n">
        <v>0.057783065843992</v>
      </c>
    </row>
    <row r="40" customFormat="false" ht="13.8" hidden="false" customHeight="false" outlineLevel="0" collapsed="false">
      <c r="E40" s="15" t="n">
        <f aca="false">E16*$Z16</f>
        <v>0.0142796900032766</v>
      </c>
      <c r="F40" s="16" t="n">
        <f aca="false">F16*$Z16</f>
        <v>0.0142796900032766</v>
      </c>
      <c r="G40" s="16" t="n">
        <f aca="false">G16*$Z16</f>
        <v>-0.0142796900032766</v>
      </c>
      <c r="H40" s="16" t="n">
        <f aca="false">H16*$Z16</f>
        <v>0.0142796900032766</v>
      </c>
      <c r="I40" s="16" t="n">
        <f aca="false">I16*$Z16</f>
        <v>0.0142796900032766</v>
      </c>
      <c r="J40" s="16" t="n">
        <f aca="false">J16*$Z16</f>
        <v>-0.0142796900032766</v>
      </c>
      <c r="K40" s="16" t="n">
        <f aca="false">K16*$Z16</f>
        <v>0.0142796900032766</v>
      </c>
      <c r="L40" s="16" t="n">
        <f aca="false">L16*$Z16</f>
        <v>0.0142796900032766</v>
      </c>
      <c r="M40" s="16" t="n">
        <f aca="false">M16*$Z16</f>
        <v>-0.0142796900032766</v>
      </c>
      <c r="N40" s="16" t="n">
        <f aca="false">N16*$Z16</f>
        <v>-0.0142796900032766</v>
      </c>
      <c r="O40" s="16" t="n">
        <f aca="false">O16*$Z16</f>
        <v>0.0142796900032766</v>
      </c>
      <c r="P40" s="16" t="n">
        <f aca="false">P16*$Z16</f>
        <v>-0.0142796900032766</v>
      </c>
      <c r="Q40" s="16" t="n">
        <f aca="false">Q16*$Z16</f>
        <v>-0.0142796900032766</v>
      </c>
      <c r="R40" s="16" t="n">
        <f aca="false">R16*$Z16</f>
        <v>0.0142796900032766</v>
      </c>
      <c r="S40" s="16" t="n">
        <f aca="false">S16*$Z16</f>
        <v>-0.0142796900032766</v>
      </c>
      <c r="T40" s="18" t="n">
        <f aca="false">T16*$Z16</f>
        <v>-0.0142796900032766</v>
      </c>
      <c r="W40" s="15" t="n">
        <f aca="false">AA16^2</f>
        <v>7.36317638085716E-010</v>
      </c>
      <c r="X40" s="16" t="n">
        <f aca="false">AB16^2</f>
        <v>2.41973789932714E-014</v>
      </c>
      <c r="Y40" s="16" t="n">
        <f aca="false">AC16^2</f>
        <v>8.02115133824257E-010</v>
      </c>
      <c r="Z40" s="16" t="n">
        <f aca="false">AD16^2</f>
        <v>4.10659589411933E-011</v>
      </c>
      <c r="AA40" s="18" t="n">
        <f aca="false">AE16^2</f>
        <v>2.56669283198597E-011</v>
      </c>
      <c r="AG40" s="0" t="s">
        <v>50</v>
      </c>
      <c r="AH40" s="0" t="s">
        <v>41</v>
      </c>
      <c r="AI40" s="19" t="n">
        <v>0.057566377781421</v>
      </c>
    </row>
    <row r="41" customFormat="false" ht="13.8" hidden="false" customHeight="false" outlineLevel="0" collapsed="false">
      <c r="E41" s="15" t="n">
        <f aca="false">E17*$Z17</f>
        <v>0.0863569989921972</v>
      </c>
      <c r="F41" s="16" t="n">
        <f aca="false">F17*$Z17</f>
        <v>0.0863569989921972</v>
      </c>
      <c r="G41" s="16" t="n">
        <f aca="false">G17*$Z17</f>
        <v>0.0863569989921972</v>
      </c>
      <c r="H41" s="16" t="n">
        <f aca="false">H17*$Z17</f>
        <v>-0.0863569989921972</v>
      </c>
      <c r="I41" s="16" t="n">
        <f aca="false">I17*$Z17</f>
        <v>-0.0863569989921972</v>
      </c>
      <c r="J41" s="16" t="n">
        <f aca="false">J17*$Z17</f>
        <v>0.0863569989921972</v>
      </c>
      <c r="K41" s="16" t="n">
        <f aca="false">K17*$Z17</f>
        <v>-0.0863569989921972</v>
      </c>
      <c r="L41" s="16" t="n">
        <f aca="false">L17*$Z17</f>
        <v>-0.0863569989921972</v>
      </c>
      <c r="M41" s="16" t="n">
        <f aca="false">M17*$Z17</f>
        <v>-0.0863569989921972</v>
      </c>
      <c r="N41" s="16" t="n">
        <f aca="false">N17*$Z17</f>
        <v>-0.0863569989921972</v>
      </c>
      <c r="O41" s="16" t="n">
        <f aca="false">O17*$Z17</f>
        <v>0.0863569989921972</v>
      </c>
      <c r="P41" s="16" t="n">
        <f aca="false">P17*$Z17</f>
        <v>-0.0863569989921972</v>
      </c>
      <c r="Q41" s="16" t="n">
        <f aca="false">Q17*$Z17</f>
        <v>-0.0863569989921972</v>
      </c>
      <c r="R41" s="16" t="n">
        <f aca="false">R17*$Z17</f>
        <v>0.0863569989921972</v>
      </c>
      <c r="S41" s="16" t="n">
        <f aca="false">S17*$Z17</f>
        <v>0.0863569989921972</v>
      </c>
      <c r="T41" s="18" t="n">
        <f aca="false">T17*$Z17</f>
        <v>0.0863569989921972</v>
      </c>
      <c r="W41" s="15" t="n">
        <f aca="false">AA17^2</f>
        <v>2.02786332756365E-008</v>
      </c>
      <c r="X41" s="16" t="n">
        <f aca="false">AB17^2</f>
        <v>8.79601418352273E-010</v>
      </c>
      <c r="Y41" s="16" t="n">
        <f aca="false">AC17^2</f>
        <v>1.54387515116621E-008</v>
      </c>
      <c r="Z41" s="16" t="n">
        <f aca="false">AD17^2</f>
        <v>7.82526365337386E-009</v>
      </c>
      <c r="AA41" s="18" t="n">
        <f aca="false">AE17^2</f>
        <v>2.20633127039651E-008</v>
      </c>
      <c r="AI41" s="19"/>
    </row>
    <row r="42" customFormat="false" ht="13.8" hidden="false" customHeight="false" outlineLevel="0" collapsed="false">
      <c r="E42" s="15" t="n">
        <f aca="false">E18*$Z18</f>
        <v>0.0580173823978478</v>
      </c>
      <c r="F42" s="16" t="n">
        <f aca="false">F18*$Z18</f>
        <v>0.0580173823978478</v>
      </c>
      <c r="G42" s="16" t="n">
        <f aca="false">G18*$Z18</f>
        <v>0.0580173823978478</v>
      </c>
      <c r="H42" s="16" t="n">
        <f aca="false">H18*$Z18</f>
        <v>-0.0580173823978478</v>
      </c>
      <c r="I42" s="16" t="n">
        <f aca="false">I18*$Z18</f>
        <v>0.0580173823978478</v>
      </c>
      <c r="J42" s="16" t="n">
        <f aca="false">J18*$Z18</f>
        <v>0.0580173823978478</v>
      </c>
      <c r="K42" s="16" t="n">
        <f aca="false">K18*$Z18</f>
        <v>-0.0580173823978478</v>
      </c>
      <c r="L42" s="16" t="n">
        <f aca="false">L18*$Z18</f>
        <v>0.0580173823978478</v>
      </c>
      <c r="M42" s="16" t="n">
        <f aca="false">M18*$Z18</f>
        <v>-0.0580173823978478</v>
      </c>
      <c r="N42" s="16" t="n">
        <f aca="false">N18*$Z18</f>
        <v>0.0580173823978478</v>
      </c>
      <c r="O42" s="16" t="n">
        <f aca="false">O18*$Z18</f>
        <v>-0.0580173823978478</v>
      </c>
      <c r="P42" s="16" t="n">
        <f aca="false">P18*$Z18</f>
        <v>-0.0580173823978478</v>
      </c>
      <c r="Q42" s="16" t="n">
        <f aca="false">Q18*$Z18</f>
        <v>0.0580173823978478</v>
      </c>
      <c r="R42" s="16" t="n">
        <f aca="false">R18*$Z18</f>
        <v>-0.0580173823978478</v>
      </c>
      <c r="S42" s="16" t="n">
        <f aca="false">S18*$Z18</f>
        <v>-0.0580173823978478</v>
      </c>
      <c r="T42" s="18" t="n">
        <f aca="false">T18*$Z18</f>
        <v>-0.0580173823978478</v>
      </c>
      <c r="W42" s="15" t="n">
        <f aca="false">AA18^2</f>
        <v>3.29303160483037E-010</v>
      </c>
      <c r="X42" s="16" t="n">
        <f aca="false">AB18^2</f>
        <v>6.56923981476389E-008</v>
      </c>
      <c r="Y42" s="16" t="n">
        <f aca="false">AC18^2</f>
        <v>5.14714576159421E-008</v>
      </c>
      <c r="Z42" s="16" t="n">
        <f aca="false">AD18^2</f>
        <v>9.23995743789844E-009</v>
      </c>
      <c r="AA42" s="18" t="n">
        <f aca="false">AE18^2</f>
        <v>2.35670648216733E-009</v>
      </c>
      <c r="AG42" s="0" t="s">
        <v>51</v>
      </c>
      <c r="AH42" s="0" t="s">
        <v>36</v>
      </c>
      <c r="AI42" s="19" t="n">
        <v>0.013208312382475</v>
      </c>
    </row>
    <row r="43" customFormat="false" ht="13.8" hidden="false" customHeight="false" outlineLevel="0" collapsed="false">
      <c r="E43" s="15" t="n">
        <f aca="false">E19*$Z19</f>
        <v>0.0135511882210082</v>
      </c>
      <c r="F43" s="16" t="n">
        <f aca="false">F19*$Z19</f>
        <v>0.0135511882210082</v>
      </c>
      <c r="G43" s="16" t="n">
        <f aca="false">G19*$Z19</f>
        <v>0.0135511882210082</v>
      </c>
      <c r="H43" s="16" t="n">
        <f aca="false">H19*$Z19</f>
        <v>0.0135511882210082</v>
      </c>
      <c r="I43" s="16" t="n">
        <f aca="false">I19*$Z19</f>
        <v>-0.0135511882210082</v>
      </c>
      <c r="J43" s="16" t="n">
        <f aca="false">J19*$Z19</f>
        <v>0.0135511882210082</v>
      </c>
      <c r="K43" s="16" t="n">
        <f aca="false">K19*$Z19</f>
        <v>0.0135511882210082</v>
      </c>
      <c r="L43" s="16" t="n">
        <f aca="false">L19*$Z19</f>
        <v>-0.0135511882210082</v>
      </c>
      <c r="M43" s="16" t="n">
        <f aca="false">M19*$Z19</f>
        <v>0.0135511882210082</v>
      </c>
      <c r="N43" s="16" t="n">
        <f aca="false">N19*$Z19</f>
        <v>-0.0135511882210082</v>
      </c>
      <c r="O43" s="16" t="n">
        <f aca="false">O19*$Z19</f>
        <v>-0.0135511882210082</v>
      </c>
      <c r="P43" s="16" t="n">
        <f aca="false">P19*$Z19</f>
        <v>0.0135511882210082</v>
      </c>
      <c r="Q43" s="16" t="n">
        <f aca="false">Q19*$Z19</f>
        <v>-0.0135511882210082</v>
      </c>
      <c r="R43" s="16" t="n">
        <f aca="false">R19*$Z19</f>
        <v>-0.0135511882210082</v>
      </c>
      <c r="S43" s="16" t="n">
        <f aca="false">S19*$Z19</f>
        <v>-0.0135511882210082</v>
      </c>
      <c r="T43" s="18" t="n">
        <f aca="false">T19*$Z19</f>
        <v>-0.0135511882210082</v>
      </c>
      <c r="W43" s="15" t="n">
        <f aca="false">AA19^2</f>
        <v>3.87613871910602E-012</v>
      </c>
      <c r="X43" s="16" t="n">
        <f aca="false">AB19^2</f>
        <v>2.76084947474623E-011</v>
      </c>
      <c r="Y43" s="16" t="n">
        <f aca="false">AC19^2</f>
        <v>9.42924973017319E-011</v>
      </c>
      <c r="Z43" s="16" t="n">
        <f aca="false">AD19^2</f>
        <v>5.35016310383653E-011</v>
      </c>
      <c r="AA43" s="18" t="n">
        <f aca="false">AE19^2</f>
        <v>9.25274943879175E-011</v>
      </c>
      <c r="AC43" s="37" t="s">
        <v>52</v>
      </c>
      <c r="AD43" s="37"/>
      <c r="AG43" s="0" t="s">
        <v>51</v>
      </c>
      <c r="AH43" s="0" t="s">
        <v>38</v>
      </c>
      <c r="AI43" s="19" t="n">
        <v>0.013219193545676</v>
      </c>
    </row>
    <row r="44" customFormat="false" ht="13.8" hidden="false" customHeight="false" outlineLevel="0" collapsed="false">
      <c r="E44" s="22" t="n">
        <f aca="false">E20*$Z20</f>
        <v>0.0127280081320918</v>
      </c>
      <c r="F44" s="23" t="n">
        <f aca="false">F20*$Z20</f>
        <v>0.0127280081320918</v>
      </c>
      <c r="G44" s="23" t="n">
        <f aca="false">G20*$Z20</f>
        <v>0.0127280081320918</v>
      </c>
      <c r="H44" s="23" t="n">
        <f aca="false">H20*$Z20</f>
        <v>0.0127280081320918</v>
      </c>
      <c r="I44" s="23" t="n">
        <f aca="false">I20*$Z20</f>
        <v>0.0127280081320918</v>
      </c>
      <c r="J44" s="23" t="n">
        <f aca="false">J20*$Z20</f>
        <v>0.0127280081320918</v>
      </c>
      <c r="K44" s="23" t="n">
        <f aca="false">K20*$Z20</f>
        <v>0.0127280081320918</v>
      </c>
      <c r="L44" s="23" t="n">
        <f aca="false">L20*$Z20</f>
        <v>0.0127280081320918</v>
      </c>
      <c r="M44" s="23" t="n">
        <f aca="false">M20*$Z20</f>
        <v>0.0127280081320918</v>
      </c>
      <c r="N44" s="23" t="n">
        <f aca="false">N20*$Z20</f>
        <v>0.0127280081320918</v>
      </c>
      <c r="O44" s="23" t="n">
        <f aca="false">O20*$Z20</f>
        <v>0.0127280081320918</v>
      </c>
      <c r="P44" s="23" t="n">
        <f aca="false">P20*$Z20</f>
        <v>0.0127280081320918</v>
      </c>
      <c r="Q44" s="23" t="n">
        <f aca="false">Q20*$Z20</f>
        <v>0.0127280081320918</v>
      </c>
      <c r="R44" s="23" t="n">
        <f aca="false">R20*$Z20</f>
        <v>0.0127280081320918</v>
      </c>
      <c r="S44" s="23" t="n">
        <f aca="false">S20*$Z20</f>
        <v>0.0127280081320918</v>
      </c>
      <c r="T44" s="25" t="n">
        <f aca="false">T20*$Z20</f>
        <v>0.0127280081320918</v>
      </c>
      <c r="W44" s="22" t="n">
        <f aca="false">AA20^2</f>
        <v>4.52082881699524E-011</v>
      </c>
      <c r="X44" s="23" t="n">
        <f aca="false">AB20^2</f>
        <v>6.99431448361689E-012</v>
      </c>
      <c r="Y44" s="23" t="n">
        <f aca="false">AC20^2</f>
        <v>4.36867569303905E-013</v>
      </c>
      <c r="Z44" s="23" t="n">
        <f aca="false">AD20^2</f>
        <v>4.07545843231014E-011</v>
      </c>
      <c r="AA44" s="25" t="n">
        <f aca="false">AE20^2</f>
        <v>8.79630803984712E-012</v>
      </c>
      <c r="AC44" s="37"/>
      <c r="AD44" s="37"/>
      <c r="AG44" s="0" t="s">
        <v>51</v>
      </c>
      <c r="AH44" s="0" t="s">
        <v>39</v>
      </c>
      <c r="AI44" s="19" t="n">
        <v>0.013215543270556</v>
      </c>
    </row>
    <row r="45" customFormat="false" ht="13.8" hidden="false" customHeight="false" outlineLevel="0" collapsed="false">
      <c r="D45" s="38" t="s">
        <v>53</v>
      </c>
      <c r="E45" s="9" t="n">
        <f aca="false">SUM(E29:E44)</f>
        <v>0.785165842771131</v>
      </c>
      <c r="F45" s="39" t="n">
        <f aca="false">SUM(F29:F44)</f>
        <v>0.0989349713403268</v>
      </c>
      <c r="G45" s="39" t="n">
        <f aca="false">SUM(G29:G44)</f>
        <v>-0.1075079947075</v>
      </c>
      <c r="H45" s="39" t="n">
        <f aca="false">SUM(H29:H44)</f>
        <v>-0.54283975742946</v>
      </c>
      <c r="I45" s="39" t="n">
        <f aca="false">SUM(I29:I44)</f>
        <v>-0.207279126924301</v>
      </c>
      <c r="J45" s="39" t="n">
        <f aca="false">SUM(J29:J44)</f>
        <v>-0.0939785084313784</v>
      </c>
      <c r="K45" s="39" t="n">
        <f aca="false">SUM(K29:K44)</f>
        <v>-0.0683172944218484</v>
      </c>
      <c r="L45" s="39" t="n">
        <f aca="false">SUM(L29:L44)</f>
        <v>-0.087697671430194</v>
      </c>
      <c r="M45" s="39" t="n">
        <f aca="false">SUM(M29:M44)</f>
        <v>0.0739073451470788</v>
      </c>
      <c r="N45" s="39" t="n">
        <f aca="false">SUM(N29:N44)</f>
        <v>0.0945080299996428</v>
      </c>
      <c r="O45" s="39" t="n">
        <f aca="false">SUM(O29:O44)</f>
        <v>0.175229418830982</v>
      </c>
      <c r="P45" s="39" t="n">
        <f aca="false">SUM(P29:P44)</f>
        <v>0.0648689665564496</v>
      </c>
      <c r="Q45" s="39" t="n">
        <f aca="false">SUM(Q29:Q44)</f>
        <v>0.0838175816217887</v>
      </c>
      <c r="R45" s="39" t="n">
        <f aca="false">SUM(R29:R44)</f>
        <v>0.0628652023463107</v>
      </c>
      <c r="S45" s="39" t="n">
        <f aca="false">SUM(S29:S44)</f>
        <v>-0.0678455358138972</v>
      </c>
      <c r="T45" s="40" t="n">
        <f aca="false">SUM(T29:T44)</f>
        <v>-0.0601833393416632</v>
      </c>
      <c r="W45" s="41" t="s">
        <v>54</v>
      </c>
      <c r="X45" s="41"/>
      <c r="Y45" s="13" t="n">
        <f aca="false">SUM(W29:AA44)</f>
        <v>5.6850188151574E-006</v>
      </c>
      <c r="AC45" s="42" t="n">
        <f aca="false">SUM(F47:T47,Y45)</f>
        <v>0.140219965546723</v>
      </c>
      <c r="AD45" s="42"/>
      <c r="AG45" s="0" t="s">
        <v>51</v>
      </c>
      <c r="AH45" s="0" t="s">
        <v>40</v>
      </c>
      <c r="AI45" s="19" t="n">
        <v>0.013196409195477</v>
      </c>
    </row>
    <row r="46" customFormat="false" ht="13.8" hidden="false" customHeight="false" outlineLevel="0" collapsed="false">
      <c r="D46" s="38" t="s">
        <v>55</v>
      </c>
      <c r="E46" s="15" t="n">
        <f aca="false">E45/16</f>
        <v>0.0490728651731957</v>
      </c>
      <c r="F46" s="43" t="n">
        <f aca="false">F45/16</f>
        <v>0.00618343570877042</v>
      </c>
      <c r="G46" s="43" t="n">
        <f aca="false">G45/16</f>
        <v>-0.00671924966921872</v>
      </c>
      <c r="H46" s="43" t="n">
        <f aca="false">H45/16</f>
        <v>-0.0339274848393413</v>
      </c>
      <c r="I46" s="43" t="n">
        <f aca="false">I45/16</f>
        <v>-0.0129549454327688</v>
      </c>
      <c r="J46" s="43" t="n">
        <f aca="false">J45/16</f>
        <v>-0.00587365677696115</v>
      </c>
      <c r="K46" s="43" t="n">
        <f aca="false">K45/16</f>
        <v>-0.00426983090136552</v>
      </c>
      <c r="L46" s="43" t="n">
        <f aca="false">L45/16</f>
        <v>-0.00548110446438712</v>
      </c>
      <c r="M46" s="43" t="n">
        <f aca="false">M45/16</f>
        <v>0.00461920907169242</v>
      </c>
      <c r="N46" s="43" t="n">
        <f aca="false">N45/16</f>
        <v>0.00590675187497768</v>
      </c>
      <c r="O46" s="43" t="n">
        <f aca="false">O45/16</f>
        <v>0.0109518386769364</v>
      </c>
      <c r="P46" s="43" t="n">
        <f aca="false">P45/16</f>
        <v>0.0040543104097781</v>
      </c>
      <c r="Q46" s="43" t="n">
        <f aca="false">Q45/16</f>
        <v>0.0052385988513618</v>
      </c>
      <c r="R46" s="43" t="n">
        <f aca="false">R45/16</f>
        <v>0.00392907514664442</v>
      </c>
      <c r="S46" s="43" t="n">
        <f aca="false">S45/16</f>
        <v>-0.00424034598836857</v>
      </c>
      <c r="T46" s="44" t="n">
        <f aca="false">T45/16</f>
        <v>-0.00376145870885395</v>
      </c>
      <c r="V46" s="45"/>
      <c r="W46" s="46" t="s">
        <v>56</v>
      </c>
      <c r="X46" s="46"/>
      <c r="Y46" s="47" t="n">
        <f aca="false">(Y45/AC45)*100</f>
        <v>0.00405435758951394</v>
      </c>
      <c r="AC46" s="42"/>
      <c r="AD46" s="42"/>
      <c r="AG46" s="0" t="s">
        <v>51</v>
      </c>
      <c r="AH46" s="0" t="s">
        <v>41</v>
      </c>
      <c r="AI46" s="19" t="n">
        <v>0.01322500655629</v>
      </c>
    </row>
    <row r="47" customFormat="false" ht="13.8" hidden="false" customHeight="false" outlineLevel="0" collapsed="false">
      <c r="D47" s="38" t="s">
        <v>57</v>
      </c>
      <c r="E47" s="15"/>
      <c r="F47" s="43" t="n">
        <f aca="false">16*5*(F46^2)</f>
        <v>0.00305879017315977</v>
      </c>
      <c r="G47" s="43" t="n">
        <f aca="false">16*5*(G46^2)</f>
        <v>0.00361186528938368</v>
      </c>
      <c r="H47" s="43" t="n">
        <f aca="false">16*5*(H46^2)</f>
        <v>0.0920859382018985</v>
      </c>
      <c r="I47" s="43" t="n">
        <f aca="false">16*5*(I46^2)</f>
        <v>0.0134264488932814</v>
      </c>
      <c r="J47" s="43" t="n">
        <f aca="false">16*5*(J46^2)</f>
        <v>0.00275998751468333</v>
      </c>
      <c r="K47" s="43" t="n">
        <f aca="false">16*5*(K46^2)</f>
        <v>0.00145851647410047</v>
      </c>
      <c r="L47" s="43" t="n">
        <f aca="false">16*5*(L46^2)</f>
        <v>0.00240340049196196</v>
      </c>
      <c r="M47" s="43" t="n">
        <f aca="false">16*5*(M46^2)</f>
        <v>0.00170696739584045</v>
      </c>
      <c r="N47" s="43" t="n">
        <f aca="false">16*5*(N46^2)</f>
        <v>0.00279117741700418</v>
      </c>
      <c r="O47" s="43" t="n">
        <f aca="false">16*5*(O46^2)</f>
        <v>0.00959542163245112</v>
      </c>
      <c r="P47" s="43" t="n">
        <f aca="false">16*5*(P46^2)</f>
        <v>0.00131499463190681</v>
      </c>
      <c r="Q47" s="43" t="n">
        <f aca="false">16*5*(Q46^2)</f>
        <v>0.00219543343403913</v>
      </c>
      <c r="R47" s="43" t="n">
        <f aca="false">16*5*(R46^2)</f>
        <v>0.00123501052063831</v>
      </c>
      <c r="S47" s="43" t="n">
        <f aca="false">16*5*(S46^2)</f>
        <v>0.00143844272808588</v>
      </c>
      <c r="T47" s="44" t="n">
        <f aca="false">16*5*(T46^2)</f>
        <v>0.00113188572947306</v>
      </c>
      <c r="W47" s="48" t="s">
        <v>58</v>
      </c>
      <c r="X47" s="48"/>
      <c r="Y47" s="49" t="n">
        <f aca="false">Y45/(2^2*(4))</f>
        <v>3.55313675947337E-007</v>
      </c>
      <c r="AI47" s="19"/>
    </row>
    <row r="48" customFormat="false" ht="13.8" hidden="false" customHeight="false" outlineLevel="0" collapsed="false">
      <c r="D48" s="50" t="s">
        <v>56</v>
      </c>
      <c r="E48" s="51"/>
      <c r="F48" s="52" t="n">
        <f aca="false">(F47/$AC$45)*100</f>
        <v>2.18142271054869</v>
      </c>
      <c r="G48" s="52" t="n">
        <f aca="false">(G47/$AC$45)*100</f>
        <v>2.57585663732042</v>
      </c>
      <c r="H48" s="52" t="n">
        <f aca="false">(H47/$AC$45)*100</f>
        <v>65.672486683941</v>
      </c>
      <c r="I48" s="52" t="n">
        <f aca="false">(I47/$AC$45)*100</f>
        <v>9.57527613199099</v>
      </c>
      <c r="J48" s="52" t="n">
        <f aca="false">(J47/$AC$45)*100</f>
        <v>1.96832705237234</v>
      </c>
      <c r="K48" s="52" t="n">
        <f aca="false">(K47/$AC$45)*100</f>
        <v>1.04016319531506</v>
      </c>
      <c r="L48" s="52" t="n">
        <f aca="false">(L47/$AC$45)*100</f>
        <v>1.71402159641889</v>
      </c>
      <c r="M48" s="52" t="n">
        <f aca="false">(M47/$AC$45)*100</f>
        <v>1.21734974700993</v>
      </c>
      <c r="N48" s="52" t="n">
        <f aca="false">(N47/$AC$45)*100</f>
        <v>1.99057060534944</v>
      </c>
      <c r="O48" s="52" t="n">
        <f aca="false">(O47/$AC$45)*100</f>
        <v>6.84312080311687</v>
      </c>
      <c r="P48" s="52" t="n">
        <f aca="false">(P47/$AC$45)*100</f>
        <v>0.937808411790425</v>
      </c>
      <c r="Q48" s="52" t="n">
        <f aca="false">(Q47/$AC$45)*100</f>
        <v>1.56570672762545</v>
      </c>
      <c r="R48" s="52" t="n">
        <f aca="false">(R47/$AC$45)*100</f>
        <v>0.880766526951391</v>
      </c>
      <c r="S48" s="52" t="n">
        <f aca="false">(S47/$AC$45)*100</f>
        <v>1.02584729819133</v>
      </c>
      <c r="T48" s="53" t="n">
        <f aca="false">(T47/$AC$45)*100</f>
        <v>0.807221514468208</v>
      </c>
      <c r="V48" s="45"/>
      <c r="W48" s="45"/>
      <c r="X48" s="45"/>
      <c r="AG48" s="0" t="s">
        <v>59</v>
      </c>
      <c r="AH48" s="0" t="s">
        <v>36</v>
      </c>
      <c r="AI48" s="19" t="n">
        <v>0.012666733054054</v>
      </c>
    </row>
    <row r="49" customFormat="false" ht="13.8" hidden="false" customHeight="false" outlineLevel="0" collapsed="false">
      <c r="D49" s="38" t="s">
        <v>60</v>
      </c>
      <c r="E49" s="54" t="n">
        <f aca="false">E46-SQRT(($Y$47^2)/4*5)*$X$50</f>
        <v>0.049072022997331</v>
      </c>
      <c r="F49" s="55" t="n">
        <f aca="false">F46-SQRT(($Y$47^2)/4*5)*$X$50</f>
        <v>0.00618259353290571</v>
      </c>
      <c r="G49" s="55" t="n">
        <f aca="false">G46-SQRT(($Y$47^2)/4*5)*$X$50</f>
        <v>-0.00672009184508344</v>
      </c>
      <c r="H49" s="55" t="n">
        <f aca="false">H46-SQRT(($Y$47^2)/4*5)*$X$50</f>
        <v>-0.033928327015206</v>
      </c>
      <c r="I49" s="55" t="n">
        <f aca="false">I46-SQRT(($Y$47^2)/4*5)*$X$50</f>
        <v>-0.0129557876086335</v>
      </c>
      <c r="J49" s="55" t="n">
        <f aca="false">J46-SQRT(($Y$47^2)/4*5)*$X$50</f>
        <v>-0.00587449895282587</v>
      </c>
      <c r="K49" s="55" t="n">
        <f aca="false">K46-SQRT(($Y$47^2)/4*5)*$X$50</f>
        <v>-0.00427067307723024</v>
      </c>
      <c r="L49" s="55" t="n">
        <f aca="false">L46-SQRT(($Y$47^2)/4*5)*$X$50</f>
        <v>-0.00548194664025184</v>
      </c>
      <c r="M49" s="55" t="n">
        <f aca="false">M46-SQRT(($Y$47^2)/4*5)*$X$50</f>
        <v>0.00461836689582771</v>
      </c>
      <c r="N49" s="55" t="n">
        <f aca="false">N46-SQRT(($Y$47^2)/4*5)*$X$50</f>
        <v>0.00590590969911296</v>
      </c>
      <c r="O49" s="55" t="n">
        <f aca="false">O46-SQRT(($Y$47^2)/4*5)*$X$50</f>
        <v>0.0109509965010716</v>
      </c>
      <c r="P49" s="55" t="n">
        <f aca="false">P46-SQRT(($Y$47^2)/4*5)*$X$50</f>
        <v>0.00405346823391338</v>
      </c>
      <c r="Q49" s="55" t="n">
        <f aca="false">Q46-SQRT(($Y$47^2)/4*5)*$X$50</f>
        <v>0.00523775667549708</v>
      </c>
      <c r="R49" s="55" t="n">
        <f aca="false">R46-SQRT(($Y$47^2)/4*5)*$X$50</f>
        <v>0.0039282329707797</v>
      </c>
      <c r="S49" s="55" t="n">
        <f aca="false">S46-SQRT(($Y$47^2)/4*5)*$X$50</f>
        <v>-0.00424118816423329</v>
      </c>
      <c r="T49" s="56" t="n">
        <f aca="false">T46-SQRT(($Y$47^2)/4*5)*$X$50</f>
        <v>-0.00376230088471867</v>
      </c>
      <c r="W49" s="57" t="s">
        <v>61</v>
      </c>
      <c r="X49" s="57"/>
      <c r="Y49" s="57"/>
      <c r="AG49" s="0" t="s">
        <v>59</v>
      </c>
      <c r="AH49" s="0" t="s">
        <v>38</v>
      </c>
      <c r="AI49" s="19" t="n">
        <v>0.012728675344782</v>
      </c>
    </row>
    <row r="50" customFormat="false" ht="13.8" hidden="false" customHeight="false" outlineLevel="0" collapsed="false">
      <c r="D50" s="38"/>
      <c r="E50" s="58" t="n">
        <f aca="false">E46+SQRT(($Y$47^2)/4*5)*$X$50</f>
        <v>0.0490737073490604</v>
      </c>
      <c r="F50" s="59" t="n">
        <f aca="false">F46+SQRT(($Y$47^2)/4*5)*$X$50</f>
        <v>0.00618427788463514</v>
      </c>
      <c r="G50" s="59" t="n">
        <f aca="false">G46+SQRT(($Y$47^2)/4*5)*$X$50</f>
        <v>-0.00671840749335401</v>
      </c>
      <c r="H50" s="59" t="n">
        <f aca="false">H46+SQRT(($Y$47^2)/4*5)*$X$50</f>
        <v>-0.0339266426634765</v>
      </c>
      <c r="I50" s="59" t="n">
        <f aca="false">I46+SQRT(($Y$47^2)/4*5)*$X$50</f>
        <v>-0.0129541032569041</v>
      </c>
      <c r="J50" s="59" t="n">
        <f aca="false">J46+SQRT(($Y$47^2)/4*5)*$X$50</f>
        <v>-0.00587281460109643</v>
      </c>
      <c r="K50" s="59" t="n">
        <f aca="false">K46+SQRT(($Y$47^2)/4*5)*$X$50</f>
        <v>-0.00426898872550081</v>
      </c>
      <c r="L50" s="59" t="n">
        <f aca="false">L46+SQRT(($Y$47^2)/4*5)*$X$50</f>
        <v>-0.00548026228852241</v>
      </c>
      <c r="M50" s="59" t="n">
        <f aca="false">M46+SQRT(($Y$47^2)/4*5)*$X$50</f>
        <v>0.00462005124755714</v>
      </c>
      <c r="N50" s="59" t="n">
        <f aca="false">N46+SQRT(($Y$47^2)/4*5)*$X$50</f>
        <v>0.00590759405084239</v>
      </c>
      <c r="O50" s="59" t="n">
        <f aca="false">O46+SQRT(($Y$47^2)/4*5)*$X$50</f>
        <v>0.0109526808528011</v>
      </c>
      <c r="P50" s="59" t="n">
        <f aca="false">P46+SQRT(($Y$47^2)/4*5)*$X$50</f>
        <v>0.00405515258564282</v>
      </c>
      <c r="Q50" s="59" t="n">
        <f aca="false">Q46+SQRT(($Y$47^2)/4*5)*$X$50</f>
        <v>0.00523944102722651</v>
      </c>
      <c r="R50" s="59" t="n">
        <f aca="false">R46+SQRT(($Y$47^2)/4*5)*$X$50</f>
        <v>0.00392991732250914</v>
      </c>
      <c r="S50" s="59" t="n">
        <f aca="false">S46+SQRT(($Y$47^2)/4*5)*$X$50</f>
        <v>-0.00423950381250386</v>
      </c>
      <c r="T50" s="49" t="n">
        <f aca="false">T46+SQRT(($Y$47^2)/4*5)*$X$50</f>
        <v>-0.00376061653298923</v>
      </c>
      <c r="W50" s="0" t="s">
        <v>62</v>
      </c>
      <c r="X50" s="45" t="n">
        <v>2.12</v>
      </c>
      <c r="Y50" s="45"/>
      <c r="AG50" s="0" t="s">
        <v>59</v>
      </c>
      <c r="AH50" s="0" t="s">
        <v>39</v>
      </c>
      <c r="AI50" s="19" t="n">
        <v>0.012696535013559</v>
      </c>
    </row>
    <row r="51" customFormat="false" ht="13.8" hidden="false" customHeight="false" outlineLevel="0" collapsed="false">
      <c r="AG51" s="0" t="s">
        <v>59</v>
      </c>
      <c r="AH51" s="0" t="s">
        <v>40</v>
      </c>
      <c r="AI51" s="19" t="n">
        <v>0.012672885677613</v>
      </c>
    </row>
    <row r="52" customFormat="false" ht="13.8" hidden="false" customHeight="false" outlineLevel="0" collapsed="false">
      <c r="AG52" s="0" t="s">
        <v>59</v>
      </c>
      <c r="AH52" s="0" t="s">
        <v>41</v>
      </c>
      <c r="AI52" s="19" t="n">
        <v>0.012681518920581</v>
      </c>
    </row>
    <row r="53" customFormat="false" ht="15" hidden="false" customHeight="true" outlineLevel="0" collapsed="false">
      <c r="C53" s="60"/>
      <c r="D53" s="61"/>
      <c r="E53" s="62" t="s">
        <v>63</v>
      </c>
      <c r="F53" s="62"/>
      <c r="G53" s="62"/>
      <c r="H53" s="62"/>
      <c r="I53" s="62"/>
      <c r="J53" s="62"/>
      <c r="K53" s="62"/>
    </row>
    <row r="54" customFormat="false" ht="15" hidden="false" customHeight="true" outlineLevel="0" collapsed="false">
      <c r="C54" s="61"/>
      <c r="D54" s="61"/>
      <c r="E54" s="62"/>
      <c r="F54" s="62"/>
      <c r="G54" s="62"/>
      <c r="H54" s="62"/>
      <c r="I54" s="62"/>
      <c r="J54" s="62"/>
      <c r="K54" s="62"/>
      <c r="AG54" s="0" t="s">
        <v>64</v>
      </c>
      <c r="AH54" s="0" t="s">
        <v>36</v>
      </c>
      <c r="AI54" s="0" t="n">
        <v>0.16800277943003</v>
      </c>
    </row>
    <row r="55" customFormat="false" ht="15.75" hidden="false" customHeight="true" outlineLevel="0" collapsed="false">
      <c r="C55" s="61"/>
      <c r="D55" s="61"/>
      <c r="E55" s="61"/>
      <c r="F55" s="61"/>
      <c r="G55" s="61"/>
      <c r="H55" s="61"/>
      <c r="AG55" s="0" t="s">
        <v>64</v>
      </c>
      <c r="AH55" s="0" t="s">
        <v>38</v>
      </c>
      <c r="AI55" s="0" t="n">
        <v>0.16663668953346</v>
      </c>
    </row>
    <row r="56" customFormat="false" ht="13.8" hidden="false" customHeight="false" outlineLevel="0" collapsed="false">
      <c r="AG56" s="0" t="s">
        <v>64</v>
      </c>
      <c r="AH56" s="0" t="s">
        <v>39</v>
      </c>
      <c r="AI56" s="0" t="n">
        <v>0.16619861506608</v>
      </c>
    </row>
    <row r="57" customFormat="false" ht="13.8" hidden="false" customHeight="false" outlineLevel="0" collapsed="false">
      <c r="E57" s="63" t="s">
        <v>65</v>
      </c>
      <c r="F57" s="64" t="s">
        <v>66</v>
      </c>
      <c r="G57" s="64" t="s">
        <v>67</v>
      </c>
      <c r="H57" s="64" t="s">
        <v>68</v>
      </c>
      <c r="I57" s="65" t="s">
        <v>69</v>
      </c>
      <c r="AG57" s="0" t="s">
        <v>64</v>
      </c>
      <c r="AH57" s="0" t="s">
        <v>40</v>
      </c>
      <c r="AI57" s="0" t="n">
        <v>0.16800407753656</v>
      </c>
    </row>
    <row r="58" customFormat="false" ht="13.8" hidden="false" customHeight="false" outlineLevel="0" collapsed="false">
      <c r="E58" s="66" t="n">
        <v>1</v>
      </c>
      <c r="F58" s="67" t="n">
        <f aca="false">(E58-0.5)/$E$137</f>
        <v>0.00625</v>
      </c>
      <c r="G58" s="67" t="n">
        <f aca="false">_xlfn.NORM.S.INV(F58)</f>
        <v>-2.49770547441237</v>
      </c>
      <c r="H58" s="16" t="n">
        <v>-0.000985546628542</v>
      </c>
      <c r="I58" s="68" t="n">
        <f aca="false">AA5</f>
        <v>-0.000462948613249997</v>
      </c>
      <c r="AG58" s="0" t="s">
        <v>64</v>
      </c>
      <c r="AH58" s="0" t="s">
        <v>41</v>
      </c>
      <c r="AI58" s="0" t="n">
        <v>0.16707864690698</v>
      </c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-0.000547472161161994</v>
      </c>
      <c r="I59" s="18" t="n">
        <f aca="false">AA6</f>
        <v>-2.82103423108054E-005</v>
      </c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-0.000497487442592218</v>
      </c>
      <c r="I60" s="18" t="n">
        <f aca="false">AA7</f>
        <v>3.96374647220095E-006</v>
      </c>
      <c r="AG60" s="0" t="s">
        <v>70</v>
      </c>
      <c r="AH60" s="0" t="s">
        <v>36</v>
      </c>
      <c r="AI60" s="0" t="n">
        <v>0.062217578801519</v>
      </c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-0.000462948613249997</v>
      </c>
      <c r="I61" s="18" t="n">
        <f aca="false">AA8</f>
        <v>-1.28239000288018E-005</v>
      </c>
      <c r="AG61" s="0" t="s">
        <v>70</v>
      </c>
      <c r="AH61" s="0" t="s">
        <v>38</v>
      </c>
      <c r="AI61" s="0" t="n">
        <v>0.062445408738913</v>
      </c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-0.000446604085550799</v>
      </c>
      <c r="I62" s="18" t="n">
        <f aca="false">AA9</f>
        <v>-0.000175393279425215</v>
      </c>
      <c r="AG62" s="0" t="s">
        <v>70</v>
      </c>
      <c r="AH62" s="0" t="s">
        <v>39</v>
      </c>
      <c r="AI62" s="0" t="n">
        <v>0.062167181613095</v>
      </c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67" t="n">
        <v>-0.000390690196925003</v>
      </c>
      <c r="I63" s="18" t="n">
        <f aca="false">AA10</f>
        <v>-4.19624504740049E-005</v>
      </c>
      <c r="AG63" s="0" t="s">
        <v>70</v>
      </c>
      <c r="AH63" s="0" t="s">
        <v>40</v>
      </c>
      <c r="AI63" s="0" t="n">
        <v>0.062202598806646</v>
      </c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-0.000366781513542802</v>
      </c>
      <c r="I64" s="18" t="n">
        <f aca="false">AA11</f>
        <v>-4.58060761979705E-006</v>
      </c>
      <c r="AG64" s="0" t="s">
        <v>70</v>
      </c>
      <c r="AH64" s="0" t="s">
        <v>41</v>
      </c>
      <c r="AI64" s="0" t="n">
        <v>0.06224684906995</v>
      </c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-0.000318366872195799</v>
      </c>
      <c r="I65" s="18" t="n">
        <f aca="false">AA12</f>
        <v>-2.25365480637993E-005</v>
      </c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-0.000226873219256796</v>
      </c>
      <c r="I66" s="18" t="n">
        <f aca="false">AA13</f>
        <v>0.000818617735408006</v>
      </c>
      <c r="AG66" s="0" t="s">
        <v>71</v>
      </c>
      <c r="AH66" s="0" t="s">
        <v>36</v>
      </c>
      <c r="AI66" s="0" t="n">
        <v>0.027531351109011</v>
      </c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-0.000225605886723004</v>
      </c>
      <c r="I67" s="18" t="n">
        <f aca="false">AA14</f>
        <v>-3.8344604505601E-005</v>
      </c>
      <c r="AG67" s="0" t="s">
        <v>71</v>
      </c>
      <c r="AH67" s="0" t="s">
        <v>38</v>
      </c>
      <c r="AI67" s="0" t="n">
        <v>0.027873932165627</v>
      </c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-0.000220649871265001</v>
      </c>
      <c r="I68" s="18" t="n">
        <f aca="false">AA15</f>
        <v>-0.000145703099649799</v>
      </c>
      <c r="AG68" s="0" t="s">
        <v>71</v>
      </c>
      <c r="AH68" s="0" t="s">
        <v>39</v>
      </c>
      <c r="AI68" s="0" t="n">
        <v>0.028390850309091</v>
      </c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-0.000175393279425215</v>
      </c>
      <c r="I69" s="18" t="n">
        <f aca="false">AA16</f>
        <v>-2.7135173448602E-005</v>
      </c>
      <c r="AG69" s="0" t="s">
        <v>71</v>
      </c>
      <c r="AH69" s="0" t="s">
        <v>40</v>
      </c>
      <c r="AI69" s="0" t="n">
        <v>0.02723045012311</v>
      </c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-0.000148537243491204</v>
      </c>
      <c r="I70" s="18" t="n">
        <f aca="false">AA17</f>
        <v>0.000142403066243801</v>
      </c>
      <c r="AG70" s="0" t="s">
        <v>71</v>
      </c>
      <c r="AH70" s="0" t="s">
        <v>41</v>
      </c>
      <c r="AI70" s="0" t="n">
        <v>0.027358687336465</v>
      </c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-0.000145703099649799</v>
      </c>
      <c r="I71" s="18" t="n">
        <f aca="false">AA18</f>
        <v>1.81467121121992E-005</v>
      </c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-0.000105514787642008</v>
      </c>
      <c r="I72" s="18" t="n">
        <f aca="false">AA19</f>
        <v>-1.96879118219938E-006</v>
      </c>
      <c r="AG72" s="0" t="s">
        <v>72</v>
      </c>
      <c r="AH72" s="0" t="s">
        <v>36</v>
      </c>
      <c r="AI72" s="0" t="n">
        <v>0.014252554829828</v>
      </c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-9.61246973357962E-005</v>
      </c>
      <c r="I73" s="18" t="n">
        <f aca="false">AA20</f>
        <v>-6.72371089279963E-006</v>
      </c>
      <c r="AG73" s="0" t="s">
        <v>72</v>
      </c>
      <c r="AH73" s="0" t="s">
        <v>38</v>
      </c>
      <c r="AI73" s="0" t="n">
        <v>0.014279845558344</v>
      </c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-8.87417929296003E-005</v>
      </c>
      <c r="I74" s="18" t="n">
        <f aca="false">AB5</f>
        <v>0.000695788657122998</v>
      </c>
      <c r="AG74" s="0" t="s">
        <v>72</v>
      </c>
      <c r="AH74" s="0" t="s">
        <v>39</v>
      </c>
      <c r="AI74" s="0" t="n">
        <v>0.014308011640479</v>
      </c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-8.8460520309197E-005</v>
      </c>
      <c r="I75" s="18" t="n">
        <f aca="false">AB6</f>
        <v>0.000252856071342199</v>
      </c>
      <c r="AG75" s="0" t="s">
        <v>72</v>
      </c>
      <c r="AH75" s="0" t="s">
        <v>40</v>
      </c>
      <c r="AI75" s="0" t="n">
        <v>0.014273281730581</v>
      </c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-5.33245993786027E-005</v>
      </c>
      <c r="I76" s="18" t="n">
        <f aca="false">AB7</f>
        <v>-2.74640646377982E-005</v>
      </c>
      <c r="AG76" s="0" t="s">
        <v>72</v>
      </c>
      <c r="AH76" s="0" t="s">
        <v>41</v>
      </c>
      <c r="AI76" s="0" t="n">
        <v>0.014284756257151</v>
      </c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-4.8033954191215E-005</v>
      </c>
      <c r="I77" s="18" t="n">
        <f aca="false">AB8</f>
        <v>3.13310848311984E-005</v>
      </c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-4.19624504740049E-005</v>
      </c>
      <c r="I78" s="18" t="n">
        <f aca="false">AB9</f>
        <v>0.000444699606448787</v>
      </c>
      <c r="M78" s="69" t="s">
        <v>73</v>
      </c>
      <c r="N78" s="69"/>
      <c r="O78" s="69"/>
      <c r="P78" s="69"/>
      <c r="Q78" s="69"/>
      <c r="R78" s="69"/>
      <c r="S78" s="69"/>
      <c r="T78" s="69"/>
      <c r="U78" s="69"/>
      <c r="V78" s="69"/>
      <c r="AG78" s="0" t="s">
        <v>74</v>
      </c>
      <c r="AH78" s="0" t="s">
        <v>36</v>
      </c>
      <c r="AI78" s="0" t="n">
        <v>0.086499402058441</v>
      </c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-3.8344604505601E-005</v>
      </c>
      <c r="I79" s="18" t="n">
        <f aca="false">AB10</f>
        <v>0.000258275808246</v>
      </c>
      <c r="M79" s="70" t="s">
        <v>75</v>
      </c>
      <c r="N79" s="70"/>
      <c r="O79" s="70"/>
      <c r="P79" s="70"/>
      <c r="Q79" s="70"/>
      <c r="R79" s="70"/>
      <c r="S79" s="70"/>
      <c r="T79" s="70"/>
      <c r="U79" s="70"/>
      <c r="V79" s="70"/>
      <c r="AG79" s="0" t="s">
        <v>74</v>
      </c>
      <c r="AH79" s="0" t="s">
        <v>38</v>
      </c>
      <c r="AI79" s="0" t="n">
        <v>0.086327340917102</v>
      </c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-2.96580750951958E-005</v>
      </c>
      <c r="I80" s="18" t="n">
        <f aca="false">AB11</f>
        <v>6.30055558120332E-006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AG80" s="0" t="s">
        <v>74</v>
      </c>
      <c r="AH80" s="0" t="s">
        <v>39</v>
      </c>
      <c r="AI80" s="0" t="n">
        <v>0.086481251764849</v>
      </c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-2.82103423108054E-005</v>
      </c>
      <c r="I81" s="18" t="n">
        <f aca="false">AB12</f>
        <v>3.9405742664202E-005</v>
      </c>
      <c r="M81" s="71" t="s">
        <v>76</v>
      </c>
      <c r="N81" s="71"/>
      <c r="O81" s="71"/>
      <c r="P81" s="71"/>
      <c r="Q81" s="71"/>
      <c r="R81" s="71"/>
      <c r="S81" s="71"/>
      <c r="T81" s="71"/>
      <c r="U81" s="71"/>
      <c r="V81" s="71"/>
      <c r="AG81" s="0" t="s">
        <v>74</v>
      </c>
      <c r="AH81" s="0" t="s">
        <v>40</v>
      </c>
      <c r="AI81" s="0" t="n">
        <v>0.086268538471888</v>
      </c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-2.74640646377982E-005</v>
      </c>
      <c r="I82" s="18" t="n">
        <f aca="false">AB13</f>
        <v>-0.000547472161161994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AG82" s="0" t="s">
        <v>74</v>
      </c>
      <c r="AH82" s="0" t="s">
        <v>41</v>
      </c>
      <c r="AI82" s="0" t="n">
        <v>0.086208461748706</v>
      </c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-2.7135173448602E-005</v>
      </c>
      <c r="I83" s="18" t="n">
        <f aca="false">AB14</f>
        <v>0.000189485332888401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-2.25365480637993E-005</v>
      </c>
      <c r="I84" s="18" t="n">
        <f aca="false">AB15</f>
        <v>0.000196877956966202</v>
      </c>
      <c r="AG84" s="0" t="s">
        <v>77</v>
      </c>
      <c r="AH84" s="0" t="s">
        <v>36</v>
      </c>
      <c r="AI84" s="0" t="n">
        <v>0.05803552910996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-2.14267306368025E-005</v>
      </c>
      <c r="I85" s="18" t="n">
        <f aca="false">AB16</f>
        <v>1.55555067398241E-007</v>
      </c>
      <c r="AG85" s="0" t="s">
        <v>77</v>
      </c>
      <c r="AH85" s="0" t="s">
        <v>38</v>
      </c>
      <c r="AI85" s="0" t="n">
        <v>0.058273687680953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-1.64837946177963E-005</v>
      </c>
      <c r="I86" s="18" t="n">
        <f aca="false">AB17</f>
        <v>-2.96580750951958E-005</v>
      </c>
      <c r="AG86" s="0" t="s">
        <v>77</v>
      </c>
      <c r="AH86" s="0" t="s">
        <v>39</v>
      </c>
      <c r="AI86" s="0" t="n">
        <v>0.057790509178591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-1.63839245047991E-005</v>
      </c>
      <c r="I87" s="18" t="n">
        <f aca="false">AB18</f>
        <v>0.000256305283105204</v>
      </c>
      <c r="AG87" s="0" t="s">
        <v>77</v>
      </c>
      <c r="AH87" s="0" t="s">
        <v>40</v>
      </c>
      <c r="AI87" s="0" t="n">
        <v>0.057921257700512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-1.3869496696798E-005</v>
      </c>
      <c r="I88" s="18" t="n">
        <f aca="false">AB19</f>
        <v>-5.25437862619951E-006</v>
      </c>
      <c r="AG88" s="0" t="s">
        <v>77</v>
      </c>
      <c r="AH88" s="0" t="s">
        <v>41</v>
      </c>
      <c r="AI88" s="0" t="n">
        <v>0.058065928319223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-1.28239000288018E-005</v>
      </c>
      <c r="I89" s="18" t="n">
        <f aca="false">AB20</f>
        <v>2.64467663120029E-006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-9.71043239519909E-006</v>
      </c>
      <c r="I90" s="18" t="n">
        <f aca="false">AC5</f>
        <v>0.000383456039774993</v>
      </c>
      <c r="AG90" s="0" t="s">
        <v>78</v>
      </c>
      <c r="AH90" s="0" t="s">
        <v>36</v>
      </c>
      <c r="AI90" s="0" t="n">
        <v>0.013549219429826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-9.07433607461039E-006</v>
      </c>
      <c r="I91" s="18" t="n">
        <f aca="false">AC6</f>
        <v>9.53919588819741E-006</v>
      </c>
      <c r="AG91" s="0" t="s">
        <v>78</v>
      </c>
      <c r="AH91" s="0" t="s">
        <v>38</v>
      </c>
      <c r="AI91" s="0" t="n">
        <v>0.013545933842382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-7.7506815367983E-006</v>
      </c>
      <c r="I92" s="18" t="n">
        <f aca="false">AC7</f>
        <v>6.7159084692018E-006</v>
      </c>
      <c r="AG92" s="0" t="s">
        <v>78</v>
      </c>
      <c r="AH92" s="0" t="s">
        <v>39</v>
      </c>
      <c r="AI92" s="0" t="n">
        <v>0.013541477788613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-6.72371089279963E-006</v>
      </c>
      <c r="I93" s="18" t="n">
        <f aca="false">AC8</f>
        <v>-6.62460161180226E-006</v>
      </c>
      <c r="AG93" s="0" t="s">
        <v>78</v>
      </c>
      <c r="AH93" s="0" t="s">
        <v>40</v>
      </c>
      <c r="AI93" s="0" t="n">
        <v>0.013558502701922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-6.62460161180226E-006</v>
      </c>
      <c r="I94" s="18" t="n">
        <f aca="false">AC9</f>
        <v>0.000276215069759791</v>
      </c>
      <c r="AG94" s="0" t="s">
        <v>78</v>
      </c>
      <c r="AH94" s="0" t="s">
        <v>41</v>
      </c>
      <c r="AI94" s="0" t="n">
        <v>0.013560807342298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-6.40827269560162E-006</v>
      </c>
      <c r="I95" s="18" t="n">
        <f aca="false">AC10</f>
        <v>8.29832218699617E-006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-5.25437862619951E-006</v>
      </c>
      <c r="I96" s="18" t="n">
        <f aca="false">AC11</f>
        <v>2.65028046120275E-006</v>
      </c>
      <c r="AG96" s="0" t="s">
        <v>79</v>
      </c>
      <c r="AH96" s="0" t="s">
        <v>36</v>
      </c>
      <c r="AI96" s="0" t="n">
        <v>0.012721284421199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-4.58060761979705E-006</v>
      </c>
      <c r="I97" s="18" t="n">
        <f aca="false">AC12</f>
        <v>7.26541144120164E-006</v>
      </c>
      <c r="AG97" s="0" t="s">
        <v>79</v>
      </c>
      <c r="AH97" s="0" t="s">
        <v>38</v>
      </c>
      <c r="AI97" s="0" t="n">
        <v>0.012730652808723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-3.96180869400436E-006</v>
      </c>
      <c r="I98" s="18" t="n">
        <f aca="false">AC13</f>
        <v>-0.000985546628542</v>
      </c>
      <c r="AG98" s="0" t="s">
        <v>79</v>
      </c>
      <c r="AH98" s="0" t="s">
        <v>39</v>
      </c>
      <c r="AI98" s="0" t="n">
        <v>0.012728669091674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-2.96585704979979E-006</v>
      </c>
      <c r="I99" s="18" t="n">
        <f aca="false">AC14</f>
        <v>-8.87417929296003E-005</v>
      </c>
      <c r="AG99" s="0" t="s">
        <v>79</v>
      </c>
      <c r="AH99" s="0" t="s">
        <v>40</v>
      </c>
      <c r="AI99" s="0" t="n">
        <v>0.012734392063821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-1.96879118219938E-006</v>
      </c>
      <c r="I100" s="18" t="n">
        <f aca="false">AC15</f>
        <v>0.000713796100430201</v>
      </c>
      <c r="AG100" s="0" t="s">
        <v>79</v>
      </c>
      <c r="AH100" s="0" t="s">
        <v>41</v>
      </c>
      <c r="AI100" s="0" t="n">
        <v>0.012725042275042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1.55555067398241E-007</v>
      </c>
      <c r="I101" s="18" t="n">
        <f aca="false">AC16</f>
        <v>2.8321637202398E-005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6.60959582201443E-007</v>
      </c>
      <c r="I102" s="18" t="n">
        <f aca="false">AC17</f>
        <v>0.000124252772651809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2.64467663120029E-006</v>
      </c>
      <c r="I103" s="18" t="n">
        <f aca="false">AC18</f>
        <v>-0.000226873219256796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2.65028046120275E-006</v>
      </c>
      <c r="I104" s="18" t="n">
        <f aca="false">AC19</f>
        <v>-9.71043239519909E-006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3.96374647220095E-006</v>
      </c>
      <c r="I105" s="18" t="n">
        <f aca="false">AC20</f>
        <v>6.60959582201443E-007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5.06625387439869E-006</v>
      </c>
      <c r="I106" s="18" t="n">
        <f aca="false">AD5</f>
        <v>-0.000390690196925003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6.30055558120332E-006</v>
      </c>
      <c r="I107" s="18" t="n">
        <f aca="false">AD6</f>
        <v>0.000132596588623198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6.38393172920117E-006</v>
      </c>
      <c r="I108" s="18" t="n">
        <f aca="false">AD7</f>
        <v>3.06539063932021E-005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6.7159084692018E-006</v>
      </c>
      <c r="I109" s="18" t="n">
        <f aca="false">AD8</f>
        <v>-2.14267306368025E-005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7.26541144120164E-006</v>
      </c>
      <c r="I110" s="18" t="n">
        <f aca="false">AD9</f>
        <v>-0.000497487442592218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7.31448091380142E-006</v>
      </c>
      <c r="I111" s="18" t="n">
        <f aca="false">AD10</f>
        <v>-3.96180869400436E-006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8.29832218699617E-006</v>
      </c>
      <c r="I112" s="18" t="n">
        <f aca="false">AD11</f>
        <v>-1.64837946177963E-005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9.53919588819741E-006</v>
      </c>
      <c r="I113" s="18" t="n">
        <f aca="false">AD12</f>
        <v>-1.63839245047991E-005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9.54414744619783E-006</v>
      </c>
      <c r="I114" s="18" t="n">
        <f aca="false">AD13</f>
        <v>0.000819915841937996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9.61912128980176E-006</v>
      </c>
      <c r="I115" s="18" t="n">
        <f aca="false">AD14</f>
        <v>-5.33245993786027E-005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1.21135661952012E-005</v>
      </c>
      <c r="I116" s="18" t="n">
        <f aca="false">AD15</f>
        <v>-0.000446604085550799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1.81467121121992E-005</v>
      </c>
      <c r="I117" s="18" t="n">
        <f aca="false">AD16</f>
        <v>-6.40827269560162E-006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2.8321637202398E-005</v>
      </c>
      <c r="I118" s="18" t="n">
        <f aca="false">AD17</f>
        <v>-8.8460520309197E-005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3.06539063932021E-005</v>
      </c>
      <c r="I119" s="18" t="n">
        <f aca="false">AD18</f>
        <v>-9.61246973357962E-005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3.13310848311984E-005</v>
      </c>
      <c r="I120" s="18" t="n">
        <f aca="false">AD19</f>
        <v>7.31448091380142E-006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3.9405742664202E-005</v>
      </c>
      <c r="I121" s="18" t="n">
        <f aca="false">AD20</f>
        <v>6.38393172920117E-006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23" t="n">
        <v>4.85459213752024E-005</v>
      </c>
      <c r="I122" s="18" t="n">
        <f aca="false">AE5</f>
        <v>-0.000225605886723004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0.000124252772651809</v>
      </c>
      <c r="I123" s="18" t="n">
        <f aca="false">AE6</f>
        <v>-0.000366781513542802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0.000132596588623198</v>
      </c>
      <c r="I124" s="18" t="n">
        <f aca="false">AE7</f>
        <v>-1.3869496696798E-005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0.000142403066243801</v>
      </c>
      <c r="I125" s="18" t="n">
        <f aca="false">AE8</f>
        <v>9.54414744619783E-006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0.000189485332888401</v>
      </c>
      <c r="I126" s="18" t="n">
        <f aca="false">AE9</f>
        <v>-4.8033954191215E-005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0.000196877956966202</v>
      </c>
      <c r="I127" s="18" t="n">
        <f aca="false">AE10</f>
        <v>-0.000220649871265001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0.000252856071342199</v>
      </c>
      <c r="I128" s="18" t="n">
        <f aca="false">AE11</f>
        <v>1.21135661952012E-005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0.000256305283105204</v>
      </c>
      <c r="I129" s="18" t="n">
        <f aca="false">AE12</f>
        <v>-7.7506815367983E-006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0.000258275808246</v>
      </c>
      <c r="I130" s="18" t="n">
        <f aca="false">AE13</f>
        <v>-0.000105514787642008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0.000276215069759791</v>
      </c>
      <c r="I131" s="18" t="n">
        <f aca="false">AE14</f>
        <v>-9.07433607461039E-006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0.000383456039774993</v>
      </c>
      <c r="I132" s="18" t="n">
        <f aca="false">AE15</f>
        <v>-0.000318366872195799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0.000444699606448787</v>
      </c>
      <c r="I133" s="18" t="n">
        <f aca="false">AE16</f>
        <v>5.06625387439869E-006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0.000695788657122998</v>
      </c>
      <c r="I134" s="18" t="n">
        <f aca="false">AE17</f>
        <v>-0.000148537243491204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0.000713796100430201</v>
      </c>
      <c r="I135" s="18" t="n">
        <f aca="false">AE18</f>
        <v>4.85459213752024E-005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0.000818617735408006</v>
      </c>
      <c r="I136" s="18" t="n">
        <f aca="false">AE19</f>
        <v>9.61912128980176E-006</v>
      </c>
    </row>
    <row r="137" customFormat="false" ht="13.8" hidden="false" customHeight="false" outlineLevel="0" collapsed="false">
      <c r="E137" s="22" t="n">
        <f aca="false">E136+1</f>
        <v>80</v>
      </c>
      <c r="F137" s="23" t="n">
        <f aca="false">(E137-0.5)/$E$137</f>
        <v>0.99375</v>
      </c>
      <c r="G137" s="23" t="n">
        <f aca="false">_xlfn.NORM.S.INV(F137)</f>
        <v>2.49770547441237</v>
      </c>
      <c r="H137" s="16" t="n">
        <v>0.000819915841937996</v>
      </c>
      <c r="I137" s="25" t="n">
        <f aca="false">AE20</f>
        <v>-2.96585704979979E-006</v>
      </c>
    </row>
    <row r="141" customFormat="false" ht="13.8" hidden="false" customHeight="false" outlineLevel="0" collapsed="false">
      <c r="E141" s="62" t="s">
        <v>80</v>
      </c>
      <c r="F141" s="62"/>
      <c r="G141" s="62"/>
      <c r="H141" s="62"/>
      <c r="I141" s="62"/>
      <c r="J141" s="62"/>
      <c r="K141" s="62"/>
    </row>
    <row r="142" customFormat="false" ht="13.8" hidden="false" customHeight="false" outlineLevel="0" collapsed="false">
      <c r="E142" s="62"/>
      <c r="F142" s="62"/>
      <c r="G142" s="62"/>
      <c r="H142" s="62"/>
      <c r="I142" s="62"/>
      <c r="J142" s="62"/>
      <c r="K142" s="62"/>
    </row>
    <row r="145" customFormat="false" ht="13.8" hidden="false" customHeight="false" outlineLevel="0" collapsed="false">
      <c r="E145" s="63" t="s">
        <v>65</v>
      </c>
      <c r="F145" s="64" t="s">
        <v>81</v>
      </c>
      <c r="G145" s="65" t="s">
        <v>82</v>
      </c>
    </row>
    <row r="146" customFormat="false" ht="13.8" hidden="false" customHeight="false" outlineLevel="0" collapsed="false">
      <c r="E146" s="66" t="n">
        <v>1</v>
      </c>
      <c r="F146" s="67" t="n">
        <f aca="false">U$5</f>
        <v>0.089138271145127</v>
      </c>
      <c r="G146" s="68" t="n">
        <f aca="false">AA$5</f>
        <v>-0.000462948613249997</v>
      </c>
    </row>
    <row r="147" customFormat="false" ht="13.8" hidden="false" customHeight="false" outlineLevel="0" collapsed="false">
      <c r="E147" s="15" t="n">
        <f aca="false">E146+1</f>
        <v>2</v>
      </c>
      <c r="F147" s="16" t="n">
        <f aca="false">V$5</f>
        <v>0.0902970084155</v>
      </c>
      <c r="G147" s="18" t="n">
        <f aca="false">AB$5</f>
        <v>0.000695788657122998</v>
      </c>
    </row>
    <row r="148" customFormat="false" ht="13.8" hidden="false" customHeight="false" outlineLevel="0" collapsed="false">
      <c r="E148" s="15" t="n">
        <f aca="false">E147+1</f>
        <v>3</v>
      </c>
      <c r="F148" s="16" t="n">
        <f aca="false">W$5</f>
        <v>0.089984675798152</v>
      </c>
      <c r="G148" s="18" t="n">
        <f aca="false">AC$5</f>
        <v>0.000383456039774993</v>
      </c>
    </row>
    <row r="149" customFormat="false" ht="13.8" hidden="false" customHeight="false" outlineLevel="0" collapsed="false">
      <c r="E149" s="15" t="n">
        <f aca="false">E148+1</f>
        <v>4</v>
      </c>
      <c r="F149" s="16" t="n">
        <f aca="false">X$5</f>
        <v>0.089210529561452</v>
      </c>
      <c r="G149" s="18" t="n">
        <f aca="false">AD$5</f>
        <v>-0.000390690196925003</v>
      </c>
    </row>
    <row r="150" customFormat="false" ht="13.8" hidden="false" customHeight="false" outlineLevel="0" collapsed="false">
      <c r="E150" s="15" t="n">
        <f aca="false">E149+1</f>
        <v>5</v>
      </c>
      <c r="F150" s="16" t="n">
        <f aca="false">Y$5</f>
        <v>0.089375613871654</v>
      </c>
      <c r="G150" s="18" t="n">
        <f aca="false">AE$5</f>
        <v>-0.000225605886723004</v>
      </c>
    </row>
    <row r="151" customFormat="false" ht="13.8" hidden="false" customHeight="false" outlineLevel="0" collapsed="false">
      <c r="E151" s="15" t="n">
        <f aca="false">E150+1</f>
        <v>6</v>
      </c>
      <c r="F151" s="16" t="n">
        <f aca="false">U$6</f>
        <v>0.058285719812458</v>
      </c>
      <c r="G151" s="18" t="n">
        <f aca="false">AA$6</f>
        <v>-2.82103423108054E-005</v>
      </c>
    </row>
    <row r="152" customFormat="false" ht="13.8" hidden="false" customHeight="false" outlineLevel="0" collapsed="false">
      <c r="E152" s="15" t="n">
        <f aca="false">E151+1</f>
        <v>7</v>
      </c>
      <c r="F152" s="16" t="n">
        <f aca="false">V$6</f>
        <v>0.058566786226111</v>
      </c>
      <c r="G152" s="18" t="n">
        <f aca="false">AB$6</f>
        <v>0.000252856071342199</v>
      </c>
    </row>
    <row r="153" customFormat="false" ht="13.8" hidden="false" customHeight="false" outlineLevel="0" collapsed="false">
      <c r="E153" s="15" t="n">
        <f aca="false">E152+1</f>
        <v>8</v>
      </c>
      <c r="F153" s="16" t="n">
        <f aca="false">W$6</f>
        <v>0.058323469350657</v>
      </c>
      <c r="G153" s="18" t="n">
        <f aca="false">AC$6</f>
        <v>9.53919588819741E-006</v>
      </c>
    </row>
    <row r="154" customFormat="false" ht="13.8" hidden="false" customHeight="false" outlineLevel="0" collapsed="false">
      <c r="E154" s="15" t="n">
        <f aca="false">E153+1</f>
        <v>9</v>
      </c>
      <c r="F154" s="16" t="n">
        <f aca="false">X$6</f>
        <v>0.058446526743392</v>
      </c>
      <c r="G154" s="18" t="n">
        <f aca="false">AD$6</f>
        <v>0.000132596588623198</v>
      </c>
    </row>
    <row r="155" customFormat="false" ht="13.8" hidden="false" customHeight="false" outlineLevel="0" collapsed="false">
      <c r="E155" s="15" t="n">
        <f aca="false">E154+1</f>
        <v>10</v>
      </c>
      <c r="F155" s="16" t="n">
        <f aca="false">Y$6</f>
        <v>0.057947148641226</v>
      </c>
      <c r="G155" s="18" t="n">
        <f aca="false">AE$6</f>
        <v>-0.000366781513542802</v>
      </c>
    </row>
    <row r="156" customFormat="false" ht="13.8" hidden="false" customHeight="false" outlineLevel="0" collapsed="false">
      <c r="E156" s="15" t="n">
        <f aca="false">E155+1</f>
        <v>11</v>
      </c>
      <c r="F156" s="16" t="n">
        <f aca="false">U$7</f>
        <v>0.014156776685456</v>
      </c>
      <c r="G156" s="18" t="n">
        <f aca="false">AA$7</f>
        <v>3.96374647220095E-006</v>
      </c>
    </row>
    <row r="157" customFormat="false" ht="13.8" hidden="false" customHeight="false" outlineLevel="0" collapsed="false">
      <c r="E157" s="15" t="n">
        <f aca="false">E156+1</f>
        <v>12</v>
      </c>
      <c r="F157" s="16" t="n">
        <f aca="false">V$7</f>
        <v>0.014125348874346</v>
      </c>
      <c r="G157" s="18" t="n">
        <f aca="false">AB$7</f>
        <v>-2.74640646377982E-005</v>
      </c>
    </row>
    <row r="158" customFormat="false" ht="13.8" hidden="false" customHeight="false" outlineLevel="0" collapsed="false">
      <c r="E158" s="15" t="n">
        <f aca="false">E157+1</f>
        <v>13</v>
      </c>
      <c r="F158" s="16" t="n">
        <f aca="false">W$7</f>
        <v>0.014159528847453</v>
      </c>
      <c r="G158" s="18" t="n">
        <f aca="false">AC$7</f>
        <v>6.7159084692018E-006</v>
      </c>
    </row>
    <row r="159" customFormat="false" ht="13.8" hidden="false" customHeight="false" outlineLevel="0" collapsed="false">
      <c r="E159" s="15" t="n">
        <f aca="false">E158+1</f>
        <v>14</v>
      </c>
      <c r="F159" s="16" t="n">
        <f aca="false">X$7</f>
        <v>0.014183466845377</v>
      </c>
      <c r="G159" s="18" t="n">
        <f aca="false">AD$7</f>
        <v>3.06539063932021E-005</v>
      </c>
    </row>
    <row r="160" customFormat="false" ht="13.8" hidden="false" customHeight="false" outlineLevel="0" collapsed="false">
      <c r="E160" s="15" t="n">
        <f aca="false">E159+1</f>
        <v>15</v>
      </c>
      <c r="F160" s="16" t="n">
        <f aca="false">Y$7</f>
        <v>0.014138943442287</v>
      </c>
      <c r="G160" s="18" t="n">
        <f aca="false">AE$7</f>
        <v>-1.3869496696798E-005</v>
      </c>
    </row>
    <row r="161" customFormat="false" ht="13.8" hidden="false" customHeight="false" outlineLevel="0" collapsed="false">
      <c r="E161" s="15" t="n">
        <f aca="false">E160+1</f>
        <v>16</v>
      </c>
      <c r="F161" s="16" t="n">
        <f aca="false">U$8</f>
        <v>0.012859302674573</v>
      </c>
      <c r="G161" s="18" t="n">
        <f aca="false">AA$8</f>
        <v>-1.28239000288018E-005</v>
      </c>
    </row>
    <row r="162" customFormat="false" ht="13.8" hidden="false" customHeight="false" outlineLevel="0" collapsed="false">
      <c r="E162" s="15" t="n">
        <f aca="false">E161+1</f>
        <v>17</v>
      </c>
      <c r="F162" s="16" t="n">
        <f aca="false">V$8</f>
        <v>0.012903457659433</v>
      </c>
      <c r="G162" s="18" t="n">
        <f aca="false">AB$8</f>
        <v>3.13310848311984E-005</v>
      </c>
    </row>
    <row r="163" customFormat="false" ht="13.8" hidden="false" customHeight="false" outlineLevel="0" collapsed="false">
      <c r="E163" s="15" t="n">
        <f aca="false">E162+1</f>
        <v>18</v>
      </c>
      <c r="F163" s="16" t="n">
        <f aca="false">W$8</f>
        <v>0.01286550197299</v>
      </c>
      <c r="G163" s="18" t="n">
        <f aca="false">AC$8</f>
        <v>-6.62460161180226E-006</v>
      </c>
    </row>
    <row r="164" customFormat="false" ht="13.8" hidden="false" customHeight="false" outlineLevel="0" collapsed="false">
      <c r="E164" s="15" t="n">
        <f aca="false">E163+1</f>
        <v>19</v>
      </c>
      <c r="F164" s="16" t="n">
        <f aca="false">X$8</f>
        <v>0.012850699843965</v>
      </c>
      <c r="G164" s="18" t="n">
        <f aca="false">AD$8</f>
        <v>-2.14267306368025E-005</v>
      </c>
    </row>
    <row r="165" customFormat="false" ht="13.8" hidden="false" customHeight="false" outlineLevel="0" collapsed="false">
      <c r="E165" s="15" t="n">
        <f aca="false">E164+1</f>
        <v>20</v>
      </c>
      <c r="F165" s="16" t="n">
        <f aca="false">Y$8</f>
        <v>0.012881670722048</v>
      </c>
      <c r="G165" s="18" t="n">
        <f aca="false">AE$8</f>
        <v>9.54414744619783E-006</v>
      </c>
    </row>
    <row r="166" customFormat="false" ht="13.8" hidden="false" customHeight="false" outlineLevel="0" collapsed="false">
      <c r="E166" s="15" t="n">
        <f aca="false">E165+1</f>
        <v>21</v>
      </c>
      <c r="F166" s="16" t="n">
        <f aca="false">U$9</f>
        <v>0.084310762764347</v>
      </c>
      <c r="G166" s="18" t="n">
        <f aca="false">AA$9</f>
        <v>-0.000175393279425215</v>
      </c>
    </row>
    <row r="167" customFormat="false" ht="13.8" hidden="false" customHeight="false" outlineLevel="0" collapsed="false">
      <c r="E167" s="15" t="n">
        <f aca="false">E166+1</f>
        <v>22</v>
      </c>
      <c r="F167" s="16" t="n">
        <f aca="false">V$9</f>
        <v>0.084930855650221</v>
      </c>
      <c r="G167" s="18" t="n">
        <f aca="false">AB$9</f>
        <v>0.000444699606448787</v>
      </c>
    </row>
    <row r="168" customFormat="false" ht="13.8" hidden="false" customHeight="false" outlineLevel="0" collapsed="false">
      <c r="E168" s="15" t="n">
        <f aca="false">E167+1</f>
        <v>23</v>
      </c>
      <c r="F168" s="16" t="n">
        <f aca="false">W$9</f>
        <v>0.084762371113532</v>
      </c>
      <c r="G168" s="18" t="n">
        <f aca="false">AC$9</f>
        <v>0.000276215069759791</v>
      </c>
    </row>
    <row r="169" customFormat="false" ht="13.8" hidden="false" customHeight="false" outlineLevel="0" collapsed="false">
      <c r="E169" s="15" t="n">
        <f aca="false">E168+1</f>
        <v>24</v>
      </c>
      <c r="F169" s="16" t="n">
        <f aca="false">X$9</f>
        <v>0.08398866860118</v>
      </c>
      <c r="G169" s="18" t="n">
        <f aca="false">AD$9</f>
        <v>-0.000497487442592218</v>
      </c>
    </row>
    <row r="170" customFormat="false" ht="13.8" hidden="false" customHeight="false" outlineLevel="0" collapsed="false">
      <c r="E170" s="15" t="n">
        <f aca="false">E169+1</f>
        <v>25</v>
      </c>
      <c r="F170" s="16" t="n">
        <f aca="false">Y$9</f>
        <v>0.084438122089581</v>
      </c>
      <c r="G170" s="18" t="n">
        <f aca="false">AE$9</f>
        <v>-4.8033954191215E-005</v>
      </c>
    </row>
    <row r="171" customFormat="false" ht="13.8" hidden="false" customHeight="false" outlineLevel="0" collapsed="false">
      <c r="E171" s="15" t="n">
        <f aca="false">E170+1</f>
        <v>26</v>
      </c>
      <c r="F171" s="16" t="n">
        <f aca="false">U$10</f>
        <v>0.057745065202212</v>
      </c>
      <c r="G171" s="18" t="n">
        <f aca="false">AA$10</f>
        <v>-4.19624504740049E-005</v>
      </c>
    </row>
    <row r="172" customFormat="false" ht="13.8" hidden="false" customHeight="false" outlineLevel="0" collapsed="false">
      <c r="E172" s="15" t="n">
        <f aca="false">E171+1</f>
        <v>27</v>
      </c>
      <c r="F172" s="16" t="n">
        <f aca="false">V$10</f>
        <v>0.058045303460932</v>
      </c>
      <c r="G172" s="18" t="n">
        <f aca="false">AB$10</f>
        <v>0.000258275808246</v>
      </c>
    </row>
    <row r="173" customFormat="false" ht="13.8" hidden="false" customHeight="false" outlineLevel="0" collapsed="false">
      <c r="E173" s="15" t="n">
        <f aca="false">E172+1</f>
        <v>28</v>
      </c>
      <c r="F173" s="16" t="n">
        <f aca="false">W$10</f>
        <v>0.057795325974873</v>
      </c>
      <c r="G173" s="18" t="n">
        <f aca="false">AC$10</f>
        <v>8.29832218699617E-006</v>
      </c>
    </row>
    <row r="174" customFormat="false" ht="13.8" hidden="false" customHeight="false" outlineLevel="0" collapsed="false">
      <c r="E174" s="15" t="n">
        <f aca="false">E173+1</f>
        <v>29</v>
      </c>
      <c r="F174" s="16" t="n">
        <f aca="false">X$10</f>
        <v>0.057783065843992</v>
      </c>
      <c r="G174" s="18" t="n">
        <f aca="false">AD$10</f>
        <v>-3.96180869400436E-006</v>
      </c>
    </row>
    <row r="175" customFormat="false" ht="13.8" hidden="false" customHeight="false" outlineLevel="0" collapsed="false">
      <c r="E175" s="15" t="n">
        <f aca="false">E174+1</f>
        <v>30</v>
      </c>
      <c r="F175" s="16" t="n">
        <f aca="false">Y$10</f>
        <v>0.057566377781421</v>
      </c>
      <c r="G175" s="18" t="n">
        <f aca="false">AE$10</f>
        <v>-0.000220649871265001</v>
      </c>
    </row>
    <row r="176" customFormat="false" ht="13.8" hidden="false" customHeight="false" outlineLevel="0" collapsed="false">
      <c r="E176" s="15" t="n">
        <f aca="false">E175+1</f>
        <v>31</v>
      </c>
      <c r="F176" s="16" t="n">
        <f aca="false">U$11</f>
        <v>0.013208312382475</v>
      </c>
      <c r="G176" s="18" t="n">
        <f aca="false">AA$11</f>
        <v>-4.58060761979705E-006</v>
      </c>
    </row>
    <row r="177" customFormat="false" ht="13.8" hidden="false" customHeight="false" outlineLevel="0" collapsed="false">
      <c r="E177" s="15" t="n">
        <f aca="false">E176+1</f>
        <v>32</v>
      </c>
      <c r="F177" s="16" t="n">
        <f aca="false">V$11</f>
        <v>0.013219193545676</v>
      </c>
      <c r="G177" s="18" t="n">
        <f aca="false">AB$11</f>
        <v>6.30055558120332E-006</v>
      </c>
    </row>
    <row r="178" customFormat="false" ht="13.8" hidden="false" customHeight="false" outlineLevel="0" collapsed="false">
      <c r="E178" s="15" t="n">
        <f aca="false">E177+1</f>
        <v>33</v>
      </c>
      <c r="F178" s="16" t="n">
        <f aca="false">W$11</f>
        <v>0.013215543270556</v>
      </c>
      <c r="G178" s="18" t="n">
        <f aca="false">AC$11</f>
        <v>2.65028046120275E-006</v>
      </c>
    </row>
    <row r="179" customFormat="false" ht="13.8" hidden="false" customHeight="false" outlineLevel="0" collapsed="false">
      <c r="E179" s="15" t="n">
        <f aca="false">E178+1</f>
        <v>34</v>
      </c>
      <c r="F179" s="16" t="n">
        <f aca="false">X$11</f>
        <v>0.013196409195477</v>
      </c>
      <c r="G179" s="18" t="n">
        <f aca="false">AD$11</f>
        <v>-1.64837946177963E-005</v>
      </c>
    </row>
    <row r="180" customFormat="false" ht="13.8" hidden="false" customHeight="false" outlineLevel="0" collapsed="false">
      <c r="E180" s="15" t="n">
        <f aca="false">E179+1</f>
        <v>35</v>
      </c>
      <c r="F180" s="16" t="n">
        <f aca="false">Y$11</f>
        <v>0.01322500655629</v>
      </c>
      <c r="G180" s="18" t="n">
        <f aca="false">AE$11</f>
        <v>1.21135661952012E-005</v>
      </c>
    </row>
    <row r="181" customFormat="false" ht="13.8" hidden="false" customHeight="false" outlineLevel="0" collapsed="false">
      <c r="E181" s="15" t="n">
        <f aca="false">E180+1</f>
        <v>36</v>
      </c>
      <c r="F181" s="16" t="n">
        <f aca="false">U$12</f>
        <v>0.012666733054054</v>
      </c>
      <c r="G181" s="18" t="n">
        <f aca="false">AA$12</f>
        <v>-2.25365480637993E-005</v>
      </c>
    </row>
    <row r="182" customFormat="false" ht="13.8" hidden="false" customHeight="false" outlineLevel="0" collapsed="false">
      <c r="E182" s="15" t="n">
        <f aca="false">E181+1</f>
        <v>37</v>
      </c>
      <c r="F182" s="16" t="n">
        <f aca="false">V$12</f>
        <v>0.012728675344782</v>
      </c>
      <c r="G182" s="18" t="n">
        <f aca="false">AB$12</f>
        <v>3.9405742664202E-005</v>
      </c>
    </row>
    <row r="183" customFormat="false" ht="13.8" hidden="false" customHeight="false" outlineLevel="0" collapsed="false">
      <c r="E183" s="15" t="n">
        <f aca="false">E182+1</f>
        <v>38</v>
      </c>
      <c r="F183" s="16" t="n">
        <f aca="false">W$12</f>
        <v>0.012696535013559</v>
      </c>
      <c r="G183" s="18" t="n">
        <f aca="false">AC$12</f>
        <v>7.26541144120164E-006</v>
      </c>
    </row>
    <row r="184" customFormat="false" ht="13.8" hidden="false" customHeight="false" outlineLevel="0" collapsed="false">
      <c r="E184" s="15" t="n">
        <f aca="false">E183+1</f>
        <v>39</v>
      </c>
      <c r="F184" s="16" t="n">
        <f aca="false">X$12</f>
        <v>0.012672885677613</v>
      </c>
      <c r="G184" s="18" t="n">
        <f aca="false">AD$12</f>
        <v>-1.63839245047991E-005</v>
      </c>
    </row>
    <row r="185" customFormat="false" ht="13.8" hidden="false" customHeight="false" outlineLevel="0" collapsed="false">
      <c r="E185" s="15" t="n">
        <f aca="false">E184+1</f>
        <v>40</v>
      </c>
      <c r="F185" s="16" t="n">
        <f aca="false">Y$12</f>
        <v>0.012681518920581</v>
      </c>
      <c r="G185" s="18" t="n">
        <f aca="false">AE$12</f>
        <v>-7.7506815367983E-006</v>
      </c>
    </row>
    <row r="186" customFormat="false" ht="13.8" hidden="false" customHeight="false" outlineLevel="0" collapsed="false">
      <c r="E186" s="15" t="n">
        <f aca="false">E185+1</f>
        <v>41</v>
      </c>
      <c r="F186" s="16" t="n">
        <f aca="false">U$13</f>
        <v>0.16800277943003</v>
      </c>
      <c r="G186" s="18" t="n">
        <f aca="false">AA$13</f>
        <v>0.000818617735408006</v>
      </c>
    </row>
    <row r="187" customFormat="false" ht="13.8" hidden="false" customHeight="false" outlineLevel="0" collapsed="false">
      <c r="E187" s="15" t="n">
        <f aca="false">E186+1</f>
        <v>42</v>
      </c>
      <c r="F187" s="16" t="n">
        <f aca="false">V$13</f>
        <v>0.16663668953346</v>
      </c>
      <c r="G187" s="18" t="n">
        <f aca="false">AB$13</f>
        <v>-0.000547472161161994</v>
      </c>
    </row>
    <row r="188" customFormat="false" ht="13.8" hidden="false" customHeight="false" outlineLevel="0" collapsed="false">
      <c r="E188" s="15" t="n">
        <f aca="false">E187+1</f>
        <v>43</v>
      </c>
      <c r="F188" s="16" t="n">
        <f aca="false">W$13</f>
        <v>0.16619861506608</v>
      </c>
      <c r="G188" s="18" t="n">
        <f aca="false">AC$13</f>
        <v>-0.000985546628542</v>
      </c>
    </row>
    <row r="189" customFormat="false" ht="13.8" hidden="false" customHeight="false" outlineLevel="0" collapsed="false">
      <c r="E189" s="15" t="n">
        <f aca="false">E188+1</f>
        <v>44</v>
      </c>
      <c r="F189" s="16" t="n">
        <f aca="false">X$13</f>
        <v>0.16800407753656</v>
      </c>
      <c r="G189" s="18" t="n">
        <f aca="false">AD$13</f>
        <v>0.000819915841937996</v>
      </c>
    </row>
    <row r="190" customFormat="false" ht="13.8" hidden="false" customHeight="false" outlineLevel="0" collapsed="false">
      <c r="E190" s="15" t="n">
        <f aca="false">E189+1</f>
        <v>45</v>
      </c>
      <c r="F190" s="16" t="n">
        <f aca="false">Y$13</f>
        <v>0.16707864690698</v>
      </c>
      <c r="G190" s="18" t="n">
        <f aca="false">AE$13</f>
        <v>-0.000105514787642008</v>
      </c>
    </row>
    <row r="191" customFormat="false" ht="13.8" hidden="false" customHeight="false" outlineLevel="0" collapsed="false">
      <c r="E191" s="15" t="n">
        <f aca="false">E190+1</f>
        <v>46</v>
      </c>
      <c r="F191" s="16" t="n">
        <f aca="false">U$14</f>
        <v>0.062217578801519</v>
      </c>
      <c r="G191" s="18" t="n">
        <f aca="false">AA$14</f>
        <v>-3.8344604505601E-005</v>
      </c>
    </row>
    <row r="192" customFormat="false" ht="13.8" hidden="false" customHeight="false" outlineLevel="0" collapsed="false">
      <c r="E192" s="15" t="n">
        <f aca="false">E191+1</f>
        <v>47</v>
      </c>
      <c r="F192" s="16" t="n">
        <f aca="false">V$14</f>
        <v>0.062445408738913</v>
      </c>
      <c r="G192" s="18" t="n">
        <f aca="false">AB$14</f>
        <v>0.000189485332888401</v>
      </c>
    </row>
    <row r="193" customFormat="false" ht="13.8" hidden="false" customHeight="false" outlineLevel="0" collapsed="false">
      <c r="E193" s="15" t="n">
        <f aca="false">E192+1</f>
        <v>48</v>
      </c>
      <c r="F193" s="16" t="n">
        <f aca="false">W$14</f>
        <v>0.062167181613095</v>
      </c>
      <c r="G193" s="18" t="n">
        <f aca="false">AC$14</f>
        <v>-8.87417929296003E-005</v>
      </c>
    </row>
    <row r="194" customFormat="false" ht="13.8" hidden="false" customHeight="false" outlineLevel="0" collapsed="false">
      <c r="E194" s="15" t="n">
        <f aca="false">E193+1</f>
        <v>49</v>
      </c>
      <c r="F194" s="16" t="n">
        <f aca="false">X$14</f>
        <v>0.062202598806646</v>
      </c>
      <c r="G194" s="18" t="n">
        <f aca="false">AD$14</f>
        <v>-5.33245993786027E-005</v>
      </c>
    </row>
    <row r="195" customFormat="false" ht="13.8" hidden="false" customHeight="false" outlineLevel="0" collapsed="false">
      <c r="E195" s="15" t="n">
        <f aca="false">E194+1</f>
        <v>50</v>
      </c>
      <c r="F195" s="16" t="n">
        <f aca="false">Y$14</f>
        <v>0.06224684906995</v>
      </c>
      <c r="G195" s="18" t="n">
        <f aca="false">AE$14</f>
        <v>-9.07433607461039E-006</v>
      </c>
    </row>
    <row r="196" customFormat="false" ht="13.8" hidden="false" customHeight="false" outlineLevel="0" collapsed="false">
      <c r="E196" s="15" t="n">
        <f aca="false">E195+1</f>
        <v>51</v>
      </c>
      <c r="F196" s="16" t="n">
        <f aca="false">U$15</f>
        <v>0.027531351109011</v>
      </c>
      <c r="G196" s="18" t="n">
        <f aca="false">AA$15</f>
        <v>-0.000145703099649799</v>
      </c>
    </row>
    <row r="197" customFormat="false" ht="13.8" hidden="false" customHeight="false" outlineLevel="0" collapsed="false">
      <c r="E197" s="15" t="n">
        <f aca="false">E196+1</f>
        <v>52</v>
      </c>
      <c r="F197" s="16" t="n">
        <f aca="false">V$15</f>
        <v>0.027873932165627</v>
      </c>
      <c r="G197" s="18" t="n">
        <f aca="false">AB$15</f>
        <v>0.000196877956966202</v>
      </c>
    </row>
    <row r="198" customFormat="false" ht="13.8" hidden="false" customHeight="false" outlineLevel="0" collapsed="false">
      <c r="E198" s="15" t="n">
        <f aca="false">E197+1</f>
        <v>53</v>
      </c>
      <c r="F198" s="16" t="n">
        <f aca="false">W$15</f>
        <v>0.028390850309091</v>
      </c>
      <c r="G198" s="18" t="n">
        <f aca="false">AC$15</f>
        <v>0.000713796100430201</v>
      </c>
    </row>
    <row r="199" customFormat="false" ht="13.8" hidden="false" customHeight="false" outlineLevel="0" collapsed="false">
      <c r="E199" s="15" t="n">
        <f aca="false">E198+1</f>
        <v>54</v>
      </c>
      <c r="F199" s="16" t="n">
        <f aca="false">X$15</f>
        <v>0.02723045012311</v>
      </c>
      <c r="G199" s="18" t="n">
        <f aca="false">AD$15</f>
        <v>-0.000446604085550799</v>
      </c>
    </row>
    <row r="200" customFormat="false" ht="13.8" hidden="false" customHeight="false" outlineLevel="0" collapsed="false">
      <c r="E200" s="15" t="n">
        <f aca="false">E199+1</f>
        <v>55</v>
      </c>
      <c r="F200" s="16" t="n">
        <f aca="false">Y$15</f>
        <v>0.027358687336465</v>
      </c>
      <c r="G200" s="18" t="n">
        <f aca="false">AE$15</f>
        <v>-0.000318366872195799</v>
      </c>
    </row>
    <row r="201" customFormat="false" ht="13.8" hidden="false" customHeight="false" outlineLevel="0" collapsed="false">
      <c r="E201" s="15" t="n">
        <f aca="false">E200+1</f>
        <v>56</v>
      </c>
      <c r="F201" s="16" t="n">
        <f aca="false">U$16</f>
        <v>0.014252554829828</v>
      </c>
      <c r="G201" s="18" t="n">
        <f aca="false">AA$16</f>
        <v>-2.7135173448602E-005</v>
      </c>
    </row>
    <row r="202" customFormat="false" ht="13.8" hidden="false" customHeight="false" outlineLevel="0" collapsed="false">
      <c r="E202" s="15" t="n">
        <f aca="false">E201+1</f>
        <v>57</v>
      </c>
      <c r="F202" s="16" t="n">
        <f aca="false">V$16</f>
        <v>0.014279845558344</v>
      </c>
      <c r="G202" s="18" t="n">
        <f aca="false">AB$16</f>
        <v>1.55555067398241E-007</v>
      </c>
    </row>
    <row r="203" customFormat="false" ht="13.8" hidden="false" customHeight="false" outlineLevel="0" collapsed="false">
      <c r="E203" s="15" t="n">
        <f aca="false">E202+1</f>
        <v>58</v>
      </c>
      <c r="F203" s="16" t="n">
        <f aca="false">W$16</f>
        <v>0.014308011640479</v>
      </c>
      <c r="G203" s="18" t="n">
        <f aca="false">AC$16</f>
        <v>2.8321637202398E-005</v>
      </c>
    </row>
    <row r="204" customFormat="false" ht="13.8" hidden="false" customHeight="false" outlineLevel="0" collapsed="false">
      <c r="E204" s="15" t="n">
        <f aca="false">E203+1</f>
        <v>59</v>
      </c>
      <c r="F204" s="16" t="n">
        <f aca="false">X$16</f>
        <v>0.014273281730581</v>
      </c>
      <c r="G204" s="18" t="n">
        <f aca="false">AD$16</f>
        <v>-6.40827269560162E-006</v>
      </c>
    </row>
    <row r="205" customFormat="false" ht="13.8" hidden="false" customHeight="false" outlineLevel="0" collapsed="false">
      <c r="E205" s="15" t="n">
        <f aca="false">E204+1</f>
        <v>60</v>
      </c>
      <c r="F205" s="16" t="n">
        <f aca="false">Y$16</f>
        <v>0.014284756257151</v>
      </c>
      <c r="G205" s="18" t="n">
        <f aca="false">AE$16</f>
        <v>5.06625387439869E-006</v>
      </c>
    </row>
    <row r="206" customFormat="false" ht="13.8" hidden="false" customHeight="false" outlineLevel="0" collapsed="false">
      <c r="E206" s="15" t="n">
        <f aca="false">E205+1</f>
        <v>61</v>
      </c>
      <c r="F206" s="16" t="n">
        <f aca="false">U$17</f>
        <v>0.086499402058441</v>
      </c>
      <c r="G206" s="18" t="n">
        <f aca="false">AA$17</f>
        <v>0.000142403066243801</v>
      </c>
    </row>
    <row r="207" customFormat="false" ht="13.8" hidden="false" customHeight="false" outlineLevel="0" collapsed="false">
      <c r="E207" s="15" t="n">
        <f aca="false">E206+1</f>
        <v>62</v>
      </c>
      <c r="F207" s="16" t="n">
        <f aca="false">V$17</f>
        <v>0.086327340917102</v>
      </c>
      <c r="G207" s="18" t="n">
        <f aca="false">AB$17</f>
        <v>-2.96580750951958E-005</v>
      </c>
    </row>
    <row r="208" customFormat="false" ht="13.8" hidden="false" customHeight="false" outlineLevel="0" collapsed="false">
      <c r="E208" s="15" t="n">
        <f aca="false">E207+1</f>
        <v>63</v>
      </c>
      <c r="F208" s="16" t="n">
        <f aca="false">W$17</f>
        <v>0.086481251764849</v>
      </c>
      <c r="G208" s="18" t="n">
        <f aca="false">AC$17</f>
        <v>0.000124252772651809</v>
      </c>
    </row>
    <row r="209" customFormat="false" ht="13.8" hidden="false" customHeight="false" outlineLevel="0" collapsed="false">
      <c r="E209" s="15" t="n">
        <f aca="false">E208+1</f>
        <v>64</v>
      </c>
      <c r="F209" s="16" t="n">
        <f aca="false">X$17</f>
        <v>0.086268538471888</v>
      </c>
      <c r="G209" s="18" t="n">
        <f aca="false">AD$17</f>
        <v>-8.8460520309197E-005</v>
      </c>
    </row>
    <row r="210" customFormat="false" ht="13.8" hidden="false" customHeight="false" outlineLevel="0" collapsed="false">
      <c r="E210" s="15" t="n">
        <f aca="false">E209+1</f>
        <v>65</v>
      </c>
      <c r="F210" s="16" t="n">
        <f aca="false">Y$17</f>
        <v>0.086208461748706</v>
      </c>
      <c r="G210" s="18" t="n">
        <f aca="false">AE$17</f>
        <v>-0.000148537243491204</v>
      </c>
    </row>
    <row r="211" customFormat="false" ht="13.8" hidden="false" customHeight="false" outlineLevel="0" collapsed="false">
      <c r="E211" s="15" t="n">
        <f aca="false">E210+1</f>
        <v>66</v>
      </c>
      <c r="F211" s="16" t="n">
        <f aca="false">U$18</f>
        <v>0.05803552910996</v>
      </c>
      <c r="G211" s="18" t="n">
        <f aca="false">AA$18</f>
        <v>1.81467121121992E-005</v>
      </c>
    </row>
    <row r="212" customFormat="false" ht="13.8" hidden="false" customHeight="false" outlineLevel="0" collapsed="false">
      <c r="E212" s="15" t="n">
        <f aca="false">E211+1</f>
        <v>67</v>
      </c>
      <c r="F212" s="16" t="n">
        <f aca="false">V$18</f>
        <v>0.058273687680953</v>
      </c>
      <c r="G212" s="18" t="n">
        <f aca="false">AB$18</f>
        <v>0.000256305283105204</v>
      </c>
    </row>
    <row r="213" customFormat="false" ht="13.8" hidden="false" customHeight="false" outlineLevel="0" collapsed="false">
      <c r="E213" s="15" t="n">
        <f aca="false">E212+1</f>
        <v>68</v>
      </c>
      <c r="F213" s="16" t="n">
        <f aca="false">W$18</f>
        <v>0.057790509178591</v>
      </c>
      <c r="G213" s="18" t="n">
        <f aca="false">AC$18</f>
        <v>-0.000226873219256796</v>
      </c>
    </row>
    <row r="214" customFormat="false" ht="13.8" hidden="false" customHeight="false" outlineLevel="0" collapsed="false">
      <c r="E214" s="15" t="n">
        <f aca="false">E213+1</f>
        <v>69</v>
      </c>
      <c r="F214" s="16" t="n">
        <f aca="false">X$18</f>
        <v>0.057921257700512</v>
      </c>
      <c r="G214" s="18" t="n">
        <f aca="false">AD$18</f>
        <v>-9.61246973357962E-005</v>
      </c>
    </row>
    <row r="215" customFormat="false" ht="13.8" hidden="false" customHeight="false" outlineLevel="0" collapsed="false">
      <c r="E215" s="15" t="n">
        <f aca="false">E214+1</f>
        <v>70</v>
      </c>
      <c r="F215" s="16" t="n">
        <f aca="false">Y$18</f>
        <v>0.058065928319223</v>
      </c>
      <c r="G215" s="18" t="n">
        <f aca="false">AE$18</f>
        <v>4.85459213752024E-005</v>
      </c>
    </row>
    <row r="216" customFormat="false" ht="13.8" hidden="false" customHeight="false" outlineLevel="0" collapsed="false">
      <c r="E216" s="15" t="n">
        <f aca="false">E215+1</f>
        <v>71</v>
      </c>
      <c r="F216" s="16" t="n">
        <f aca="false">U$19</f>
        <v>0.013549219429826</v>
      </c>
      <c r="G216" s="18" t="n">
        <f aca="false">AA$19</f>
        <v>-1.96879118219938E-006</v>
      </c>
    </row>
    <row r="217" customFormat="false" ht="13.8" hidden="false" customHeight="false" outlineLevel="0" collapsed="false">
      <c r="E217" s="15" t="n">
        <f aca="false">E216+1</f>
        <v>72</v>
      </c>
      <c r="F217" s="16" t="n">
        <f aca="false">V$19</f>
        <v>0.013545933842382</v>
      </c>
      <c r="G217" s="18" t="n">
        <f aca="false">AB$19</f>
        <v>-5.25437862619951E-006</v>
      </c>
    </row>
    <row r="218" customFormat="false" ht="13.8" hidden="false" customHeight="false" outlineLevel="0" collapsed="false">
      <c r="E218" s="15" t="n">
        <f aca="false">E217+1</f>
        <v>73</v>
      </c>
      <c r="F218" s="16" t="n">
        <f aca="false">W$19</f>
        <v>0.013541477788613</v>
      </c>
      <c r="G218" s="18" t="n">
        <f aca="false">AC$19</f>
        <v>-9.71043239519909E-006</v>
      </c>
    </row>
    <row r="219" customFormat="false" ht="13.8" hidden="false" customHeight="false" outlineLevel="0" collapsed="false">
      <c r="E219" s="15" t="n">
        <f aca="false">E218+1</f>
        <v>74</v>
      </c>
      <c r="F219" s="16" t="n">
        <f aca="false">X$19</f>
        <v>0.013558502701922</v>
      </c>
      <c r="G219" s="18" t="n">
        <f aca="false">AD$19</f>
        <v>7.31448091380142E-006</v>
      </c>
    </row>
    <row r="220" customFormat="false" ht="13.8" hidden="false" customHeight="false" outlineLevel="0" collapsed="false">
      <c r="E220" s="15" t="n">
        <f aca="false">E219+1</f>
        <v>75</v>
      </c>
      <c r="F220" s="16" t="n">
        <f aca="false">Y$19</f>
        <v>0.013560807342298</v>
      </c>
      <c r="G220" s="18" t="n">
        <f aca="false">AE$19</f>
        <v>9.61912128980176E-006</v>
      </c>
    </row>
    <row r="221" customFormat="false" ht="13.8" hidden="false" customHeight="false" outlineLevel="0" collapsed="false">
      <c r="E221" s="15" t="n">
        <f aca="false">E220+1</f>
        <v>76</v>
      </c>
      <c r="F221" s="16" t="n">
        <f aca="false">U$20</f>
        <v>0.012721284421199</v>
      </c>
      <c r="G221" s="18" t="n">
        <f aca="false">AA$20</f>
        <v>-6.72371089279963E-006</v>
      </c>
    </row>
    <row r="222" customFormat="false" ht="13.8" hidden="false" customHeight="false" outlineLevel="0" collapsed="false">
      <c r="E222" s="15" t="n">
        <f aca="false">E221+1</f>
        <v>77</v>
      </c>
      <c r="F222" s="16" t="n">
        <f aca="false">V$20</f>
        <v>0.012730652808723</v>
      </c>
      <c r="G222" s="18" t="n">
        <f aca="false">AB$20</f>
        <v>2.64467663120029E-006</v>
      </c>
    </row>
    <row r="223" customFormat="false" ht="13.8" hidden="false" customHeight="false" outlineLevel="0" collapsed="false">
      <c r="E223" s="15" t="n">
        <f aca="false">E222+1</f>
        <v>78</v>
      </c>
      <c r="F223" s="16" t="n">
        <f aca="false">W$20</f>
        <v>0.012728669091674</v>
      </c>
      <c r="G223" s="18" t="n">
        <f aca="false">AC$20</f>
        <v>6.60959582201443E-007</v>
      </c>
    </row>
    <row r="224" customFormat="false" ht="13.8" hidden="false" customHeight="false" outlineLevel="0" collapsed="false">
      <c r="E224" s="15" t="n">
        <f aca="false">E223+1</f>
        <v>79</v>
      </c>
      <c r="F224" s="16" t="n">
        <f aca="false">X$20</f>
        <v>0.012734392063821</v>
      </c>
      <c r="G224" s="18" t="n">
        <f aca="false">AD$20</f>
        <v>6.38393172920117E-006</v>
      </c>
    </row>
    <row r="225" customFormat="false" ht="13.8" hidden="false" customHeight="false" outlineLevel="0" collapsed="false">
      <c r="E225" s="22" t="n">
        <f aca="false">E224+1</f>
        <v>80</v>
      </c>
      <c r="F225" s="23" t="n">
        <f aca="false">Y$20</f>
        <v>0.012725042275042</v>
      </c>
      <c r="G225" s="25" t="n">
        <f aca="false">AE$20</f>
        <v>-2.96585704979979E-006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2021-01-26T22:09:31Z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