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Personale\GitHub\PerformanceEvaluationGroupProject\excel\"/>
    </mc:Choice>
  </mc:AlternateContent>
  <xr:revisionPtr revIDLastSave="0" documentId="13_ncr:1_{90ECA033-733D-440B-9E53-96F43889766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47" i="1" l="1"/>
  <c r="E49" i="1" s="1"/>
  <c r="T50" i="1"/>
  <c r="S50" i="1"/>
  <c r="R50" i="1"/>
  <c r="P50" i="1"/>
  <c r="O50" i="1"/>
  <c r="N50" i="1"/>
  <c r="L50" i="1"/>
  <c r="K50" i="1"/>
  <c r="J50" i="1"/>
  <c r="H50" i="1"/>
  <c r="G50" i="1"/>
  <c r="F50" i="1"/>
  <c r="T49" i="1"/>
  <c r="S49" i="1"/>
  <c r="R49" i="1"/>
  <c r="P49" i="1"/>
  <c r="O49" i="1"/>
  <c r="N49" i="1"/>
  <c r="M49" i="1"/>
  <c r="L49" i="1"/>
  <c r="K49" i="1"/>
  <c r="J49" i="1"/>
  <c r="I49" i="1"/>
  <c r="H49" i="1"/>
  <c r="G49" i="1"/>
  <c r="F49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G188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G148" i="1"/>
  <c r="F148" i="1"/>
  <c r="F147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F146" i="1"/>
  <c r="I102" i="1"/>
  <c r="I98" i="1"/>
  <c r="I90" i="1"/>
  <c r="E59" i="1"/>
  <c r="R44" i="1"/>
  <c r="N44" i="1"/>
  <c r="M44" i="1"/>
  <c r="I44" i="1"/>
  <c r="H44" i="1"/>
  <c r="S43" i="1"/>
  <c r="R43" i="1"/>
  <c r="I43" i="1"/>
  <c r="G43" i="1"/>
  <c r="Y41" i="1"/>
  <c r="T41" i="1"/>
  <c r="P41" i="1"/>
  <c r="O41" i="1"/>
  <c r="L41" i="1"/>
  <c r="H41" i="1"/>
  <c r="G41" i="1"/>
  <c r="T40" i="1"/>
  <c r="Q40" i="1"/>
  <c r="M40" i="1"/>
  <c r="L40" i="1"/>
  <c r="I40" i="1"/>
  <c r="H40" i="1"/>
  <c r="E40" i="1"/>
  <c r="N38" i="1"/>
  <c r="F38" i="1"/>
  <c r="Y37" i="1"/>
  <c r="T37" i="1"/>
  <c r="S37" i="1"/>
  <c r="P37" i="1"/>
  <c r="L37" i="1"/>
  <c r="K37" i="1"/>
  <c r="H37" i="1"/>
  <c r="G37" i="1"/>
  <c r="Q36" i="1"/>
  <c r="P36" i="1"/>
  <c r="M36" i="1"/>
  <c r="I36" i="1"/>
  <c r="H36" i="1"/>
  <c r="E36" i="1"/>
  <c r="M35" i="1"/>
  <c r="E35" i="1"/>
  <c r="S34" i="1"/>
  <c r="R34" i="1"/>
  <c r="K34" i="1"/>
  <c r="J34" i="1"/>
  <c r="Y33" i="1"/>
  <c r="T33" i="1"/>
  <c r="P33" i="1"/>
  <c r="L33" i="1"/>
  <c r="H33" i="1"/>
  <c r="G33" i="1"/>
  <c r="T32" i="1"/>
  <c r="Q32" i="1"/>
  <c r="M32" i="1"/>
  <c r="L32" i="1"/>
  <c r="I32" i="1"/>
  <c r="H32" i="1"/>
  <c r="E32" i="1"/>
  <c r="R31" i="1"/>
  <c r="Q31" i="1"/>
  <c r="J31" i="1"/>
  <c r="I31" i="1"/>
  <c r="O30" i="1"/>
  <c r="G30" i="1"/>
  <c r="F30" i="1"/>
  <c r="Y29" i="1"/>
  <c r="T29" i="1"/>
  <c r="S29" i="1"/>
  <c r="P29" i="1"/>
  <c r="L29" i="1"/>
  <c r="K29" i="1"/>
  <c r="H29" i="1"/>
  <c r="G29" i="1"/>
  <c r="AC20" i="1"/>
  <c r="AB20" i="1"/>
  <c r="Z20" i="1"/>
  <c r="G44" i="1" s="1"/>
  <c r="T20" i="1"/>
  <c r="T44" i="1" s="1"/>
  <c r="S20" i="1"/>
  <c r="S44" i="1" s="1"/>
  <c r="R20" i="1"/>
  <c r="Q20" i="1"/>
  <c r="Q44" i="1" s="1"/>
  <c r="P20" i="1"/>
  <c r="P44" i="1" s="1"/>
  <c r="O20" i="1"/>
  <c r="O44" i="1" s="1"/>
  <c r="N20" i="1"/>
  <c r="M20" i="1"/>
  <c r="L20" i="1"/>
  <c r="L44" i="1" s="1"/>
  <c r="K20" i="1"/>
  <c r="K44" i="1" s="1"/>
  <c r="J20" i="1"/>
  <c r="J44" i="1" s="1"/>
  <c r="AD19" i="1"/>
  <c r="AC19" i="1"/>
  <c r="Y43" i="1" s="1"/>
  <c r="Z19" i="1"/>
  <c r="T19" i="1"/>
  <c r="S19" i="1"/>
  <c r="R19" i="1"/>
  <c r="Q19" i="1"/>
  <c r="Q43" i="1" s="1"/>
  <c r="P19" i="1"/>
  <c r="O19" i="1"/>
  <c r="O43" i="1" s="1"/>
  <c r="N19" i="1"/>
  <c r="M19" i="1"/>
  <c r="M43" i="1" s="1"/>
  <c r="L19" i="1"/>
  <c r="L43" i="1" s="1"/>
  <c r="K19" i="1"/>
  <c r="K43" i="1" s="1"/>
  <c r="J19" i="1"/>
  <c r="J43" i="1" s="1"/>
  <c r="Z18" i="1"/>
  <c r="F42" i="1" s="1"/>
  <c r="T18" i="1"/>
  <c r="S18" i="1"/>
  <c r="R18" i="1"/>
  <c r="Q18" i="1"/>
  <c r="Q42" i="1" s="1"/>
  <c r="P18" i="1"/>
  <c r="O18" i="1"/>
  <c r="N18" i="1"/>
  <c r="N42" i="1" s="1"/>
  <c r="M18" i="1"/>
  <c r="M42" i="1" s="1"/>
  <c r="L18" i="1"/>
  <c r="K18" i="1"/>
  <c r="J18" i="1"/>
  <c r="AE17" i="1"/>
  <c r="AC17" i="1"/>
  <c r="G208" i="1" s="1"/>
  <c r="AB17" i="1"/>
  <c r="AA17" i="1"/>
  <c r="Z17" i="1"/>
  <c r="F41" i="1" s="1"/>
  <c r="T17" i="1"/>
  <c r="S17" i="1"/>
  <c r="S41" i="1" s="1"/>
  <c r="R17" i="1"/>
  <c r="R41" i="1" s="1"/>
  <c r="Q17" i="1"/>
  <c r="Q41" i="1" s="1"/>
  <c r="P17" i="1"/>
  <c r="O17" i="1"/>
  <c r="N17" i="1"/>
  <c r="N41" i="1" s="1"/>
  <c r="M17" i="1"/>
  <c r="M41" i="1" s="1"/>
  <c r="L17" i="1"/>
  <c r="K17" i="1"/>
  <c r="K41" i="1" s="1"/>
  <c r="J17" i="1"/>
  <c r="J41" i="1" s="1"/>
  <c r="AC16" i="1"/>
  <c r="AB16" i="1"/>
  <c r="Z16" i="1"/>
  <c r="G40" i="1" s="1"/>
  <c r="T16" i="1"/>
  <c r="S16" i="1"/>
  <c r="S40" i="1" s="1"/>
  <c r="R16" i="1"/>
  <c r="R40" i="1" s="1"/>
  <c r="Q16" i="1"/>
  <c r="P16" i="1"/>
  <c r="P40" i="1" s="1"/>
  <c r="O16" i="1"/>
  <c r="O40" i="1" s="1"/>
  <c r="N16" i="1"/>
  <c r="N40" i="1" s="1"/>
  <c r="M16" i="1"/>
  <c r="L16" i="1"/>
  <c r="K16" i="1"/>
  <c r="K40" i="1" s="1"/>
  <c r="J16" i="1"/>
  <c r="J40" i="1" s="1"/>
  <c r="Z15" i="1"/>
  <c r="T15" i="1"/>
  <c r="S15" i="1"/>
  <c r="R15" i="1"/>
  <c r="Q15" i="1"/>
  <c r="Q39" i="1" s="1"/>
  <c r="P15" i="1"/>
  <c r="O15" i="1"/>
  <c r="N15" i="1"/>
  <c r="M15" i="1"/>
  <c r="M39" i="1" s="1"/>
  <c r="L15" i="1"/>
  <c r="K15" i="1"/>
  <c r="J15" i="1"/>
  <c r="AE14" i="1"/>
  <c r="Z14" i="1"/>
  <c r="AA14" i="1" s="1"/>
  <c r="T14" i="1"/>
  <c r="T38" i="1" s="1"/>
  <c r="S14" i="1"/>
  <c r="R14" i="1"/>
  <c r="R38" i="1" s="1"/>
  <c r="Q14" i="1"/>
  <c r="P14" i="1"/>
  <c r="P38" i="1" s="1"/>
  <c r="O14" i="1"/>
  <c r="N14" i="1"/>
  <c r="M14" i="1"/>
  <c r="M38" i="1" s="1"/>
  <c r="L14" i="1"/>
  <c r="L38" i="1" s="1"/>
  <c r="K14" i="1"/>
  <c r="J14" i="1"/>
  <c r="J38" i="1" s="1"/>
  <c r="AE13" i="1"/>
  <c r="AC13" i="1"/>
  <c r="AB13" i="1"/>
  <c r="AA13" i="1"/>
  <c r="Z13" i="1"/>
  <c r="F37" i="1" s="1"/>
  <c r="T13" i="1"/>
  <c r="S13" i="1"/>
  <c r="R13" i="1"/>
  <c r="R37" i="1" s="1"/>
  <c r="Q13" i="1"/>
  <c r="Q37" i="1" s="1"/>
  <c r="P13" i="1"/>
  <c r="O13" i="1"/>
  <c r="O37" i="1" s="1"/>
  <c r="N13" i="1"/>
  <c r="N37" i="1" s="1"/>
  <c r="M13" i="1"/>
  <c r="M37" i="1" s="1"/>
  <c r="L13" i="1"/>
  <c r="K13" i="1"/>
  <c r="J13" i="1"/>
  <c r="J37" i="1" s="1"/>
  <c r="AC12" i="1"/>
  <c r="AB12" i="1"/>
  <c r="Z12" i="1"/>
  <c r="G36" i="1" s="1"/>
  <c r="T12" i="1"/>
  <c r="T36" i="1" s="1"/>
  <c r="S12" i="1"/>
  <c r="S36" i="1" s="1"/>
  <c r="R12" i="1"/>
  <c r="R36" i="1" s="1"/>
  <c r="Q12" i="1"/>
  <c r="P12" i="1"/>
  <c r="O12" i="1"/>
  <c r="O36" i="1" s="1"/>
  <c r="N12" i="1"/>
  <c r="N36" i="1" s="1"/>
  <c r="M12" i="1"/>
  <c r="L12" i="1"/>
  <c r="L36" i="1" s="1"/>
  <c r="K12" i="1"/>
  <c r="K36" i="1" s="1"/>
  <c r="J12" i="1"/>
  <c r="J36" i="1" s="1"/>
  <c r="Z11" i="1"/>
  <c r="I35" i="1" s="1"/>
  <c r="T11" i="1"/>
  <c r="T35" i="1" s="1"/>
  <c r="S11" i="1"/>
  <c r="R11" i="1"/>
  <c r="Q11" i="1"/>
  <c r="Q35" i="1" s="1"/>
  <c r="P11" i="1"/>
  <c r="P35" i="1" s="1"/>
  <c r="O11" i="1"/>
  <c r="N11" i="1"/>
  <c r="M11" i="1"/>
  <c r="L11" i="1"/>
  <c r="L35" i="1" s="1"/>
  <c r="K11" i="1"/>
  <c r="J11" i="1"/>
  <c r="AE10" i="1"/>
  <c r="AD10" i="1"/>
  <c r="Z10" i="1"/>
  <c r="T10" i="1"/>
  <c r="T34" i="1" s="1"/>
  <c r="S10" i="1"/>
  <c r="R10" i="1"/>
  <c r="Q10" i="1"/>
  <c r="Q34" i="1" s="1"/>
  <c r="P10" i="1"/>
  <c r="P34" i="1" s="1"/>
  <c r="O10" i="1"/>
  <c r="N10" i="1"/>
  <c r="N34" i="1" s="1"/>
  <c r="M10" i="1"/>
  <c r="M34" i="1" s="1"/>
  <c r="L10" i="1"/>
  <c r="L34" i="1" s="1"/>
  <c r="K10" i="1"/>
  <c r="J10" i="1"/>
  <c r="AE9" i="1"/>
  <c r="AC9" i="1"/>
  <c r="I94" i="1" s="1"/>
  <c r="AB9" i="1"/>
  <c r="AA9" i="1"/>
  <c r="Z9" i="1"/>
  <c r="F33" i="1" s="1"/>
  <c r="T9" i="1"/>
  <c r="S9" i="1"/>
  <c r="S33" i="1" s="1"/>
  <c r="R9" i="1"/>
  <c r="R33" i="1" s="1"/>
  <c r="Q9" i="1"/>
  <c r="Q33" i="1" s="1"/>
  <c r="P9" i="1"/>
  <c r="O9" i="1"/>
  <c r="O33" i="1" s="1"/>
  <c r="N9" i="1"/>
  <c r="N33" i="1" s="1"/>
  <c r="M9" i="1"/>
  <c r="M33" i="1" s="1"/>
  <c r="L9" i="1"/>
  <c r="K9" i="1"/>
  <c r="K33" i="1" s="1"/>
  <c r="J9" i="1"/>
  <c r="J33" i="1" s="1"/>
  <c r="AC8" i="1"/>
  <c r="AB8" i="1"/>
  <c r="Z8" i="1"/>
  <c r="G32" i="1" s="1"/>
  <c r="T8" i="1"/>
  <c r="S8" i="1"/>
  <c r="S32" i="1" s="1"/>
  <c r="R8" i="1"/>
  <c r="R32" i="1" s="1"/>
  <c r="Q8" i="1"/>
  <c r="P8" i="1"/>
  <c r="P32" i="1" s="1"/>
  <c r="O8" i="1"/>
  <c r="O32" i="1" s="1"/>
  <c r="N8" i="1"/>
  <c r="N32" i="1" s="1"/>
  <c r="M8" i="1"/>
  <c r="L8" i="1"/>
  <c r="K8" i="1"/>
  <c r="K32" i="1" s="1"/>
  <c r="J8" i="1"/>
  <c r="J32" i="1" s="1"/>
  <c r="AD7" i="1"/>
  <c r="Z7" i="1"/>
  <c r="T7" i="1"/>
  <c r="T31" i="1" s="1"/>
  <c r="S7" i="1"/>
  <c r="S31" i="1" s="1"/>
  <c r="R7" i="1"/>
  <c r="Q7" i="1"/>
  <c r="P7" i="1"/>
  <c r="P31" i="1" s="1"/>
  <c r="O7" i="1"/>
  <c r="O31" i="1" s="1"/>
  <c r="N7" i="1"/>
  <c r="M7" i="1"/>
  <c r="M31" i="1" s="1"/>
  <c r="L7" i="1"/>
  <c r="L31" i="1" s="1"/>
  <c r="K7" i="1"/>
  <c r="K31" i="1" s="1"/>
  <c r="J7" i="1"/>
  <c r="AE6" i="1"/>
  <c r="AD6" i="1"/>
  <c r="AA6" i="1"/>
  <c r="Z6" i="1"/>
  <c r="T6" i="1"/>
  <c r="T30" i="1" s="1"/>
  <c r="S6" i="1"/>
  <c r="R6" i="1"/>
  <c r="R30" i="1" s="1"/>
  <c r="Q6" i="1"/>
  <c r="Q30" i="1" s="1"/>
  <c r="P6" i="1"/>
  <c r="P30" i="1" s="1"/>
  <c r="O6" i="1"/>
  <c r="N6" i="1"/>
  <c r="N30" i="1" s="1"/>
  <c r="M6" i="1"/>
  <c r="M30" i="1" s="1"/>
  <c r="L6" i="1"/>
  <c r="L30" i="1" s="1"/>
  <c r="K6" i="1"/>
  <c r="J6" i="1"/>
  <c r="J30" i="1" s="1"/>
  <c r="AE5" i="1"/>
  <c r="AC5" i="1"/>
  <c r="AB5" i="1"/>
  <c r="AA5" i="1"/>
  <c r="Z5" i="1"/>
  <c r="F29" i="1" s="1"/>
  <c r="T5" i="1"/>
  <c r="S5" i="1"/>
  <c r="R5" i="1"/>
  <c r="R29" i="1" s="1"/>
  <c r="Q5" i="1"/>
  <c r="Q29" i="1" s="1"/>
  <c r="P5" i="1"/>
  <c r="O5" i="1"/>
  <c r="O29" i="1" s="1"/>
  <c r="N5" i="1"/>
  <c r="N29" i="1" s="1"/>
  <c r="M5" i="1"/>
  <c r="M29" i="1" s="1"/>
  <c r="L5" i="1"/>
  <c r="K5" i="1"/>
  <c r="J5" i="1"/>
  <c r="J29" i="1" s="1"/>
  <c r="Q49" i="1" l="1"/>
  <c r="E50" i="1"/>
  <c r="I50" i="1"/>
  <c r="M50" i="1"/>
  <c r="Q50" i="1"/>
  <c r="G191" i="1"/>
  <c r="I67" i="1"/>
  <c r="W38" i="1"/>
  <c r="M45" i="1"/>
  <c r="M46" i="1" s="1"/>
  <c r="M47" i="1" s="1"/>
  <c r="T45" i="1"/>
  <c r="T46" i="1" s="1"/>
  <c r="T47" i="1" s="1"/>
  <c r="G174" i="1"/>
  <c r="I111" i="1"/>
  <c r="Z34" i="1"/>
  <c r="G182" i="1"/>
  <c r="I81" i="1"/>
  <c r="X36" i="1"/>
  <c r="H39" i="1"/>
  <c r="AB15" i="1"/>
  <c r="G39" i="1"/>
  <c r="AE15" i="1"/>
  <c r="AA15" i="1"/>
  <c r="G203" i="1"/>
  <c r="I101" i="1"/>
  <c r="Y40" i="1"/>
  <c r="G210" i="1"/>
  <c r="I134" i="1"/>
  <c r="AA41" i="1"/>
  <c r="I39" i="1"/>
  <c r="G154" i="1"/>
  <c r="I107" i="1"/>
  <c r="Z30" i="1"/>
  <c r="G162" i="1"/>
  <c r="I77" i="1"/>
  <c r="X32" i="1"/>
  <c r="G175" i="1"/>
  <c r="I127" i="1"/>
  <c r="AA34" i="1"/>
  <c r="Q38" i="1"/>
  <c r="AC15" i="1"/>
  <c r="G206" i="1"/>
  <c r="I70" i="1"/>
  <c r="W41" i="1"/>
  <c r="AA18" i="1"/>
  <c r="F35" i="1"/>
  <c r="G38" i="1"/>
  <c r="J39" i="1"/>
  <c r="S42" i="1"/>
  <c r="G155" i="1"/>
  <c r="I123" i="1"/>
  <c r="AA30" i="1"/>
  <c r="H31" i="1"/>
  <c r="AB7" i="1"/>
  <c r="G31" i="1"/>
  <c r="G45" i="1" s="1"/>
  <c r="G46" i="1" s="1"/>
  <c r="G47" i="1" s="1"/>
  <c r="AE7" i="1"/>
  <c r="AA7" i="1"/>
  <c r="G163" i="1"/>
  <c r="I93" i="1"/>
  <c r="Y32" i="1"/>
  <c r="G170" i="1"/>
  <c r="I126" i="1"/>
  <c r="AA33" i="1"/>
  <c r="I34" i="1"/>
  <c r="E34" i="1"/>
  <c r="AC10" i="1"/>
  <c r="H34" i="1"/>
  <c r="AB10" i="1"/>
  <c r="AB23" i="1" s="1"/>
  <c r="AC11" i="1"/>
  <c r="G186" i="1"/>
  <c r="W37" i="1"/>
  <c r="I66" i="1"/>
  <c r="K39" i="1"/>
  <c r="O39" i="1"/>
  <c r="S39" i="1"/>
  <c r="AD15" i="1"/>
  <c r="G207" i="1"/>
  <c r="X41" i="1"/>
  <c r="I86" i="1"/>
  <c r="AD18" i="1"/>
  <c r="P43" i="1"/>
  <c r="T43" i="1"/>
  <c r="G222" i="1"/>
  <c r="I89" i="1"/>
  <c r="X44" i="1"/>
  <c r="E31" i="1"/>
  <c r="F34" i="1"/>
  <c r="E39" i="1"/>
  <c r="G146" i="1"/>
  <c r="W29" i="1"/>
  <c r="G151" i="1"/>
  <c r="I59" i="1"/>
  <c r="W30" i="1"/>
  <c r="G159" i="1"/>
  <c r="I108" i="1"/>
  <c r="Z31" i="1"/>
  <c r="G167" i="1"/>
  <c r="X33" i="1"/>
  <c r="I78" i="1"/>
  <c r="G195" i="1"/>
  <c r="I131" i="1"/>
  <c r="AA38" i="1"/>
  <c r="I42" i="1"/>
  <c r="E42" i="1"/>
  <c r="AC18" i="1"/>
  <c r="H42" i="1"/>
  <c r="AB18" i="1"/>
  <c r="G218" i="1"/>
  <c r="I104" i="1"/>
  <c r="J42" i="1"/>
  <c r="R42" i="1"/>
  <c r="G147" i="1"/>
  <c r="X29" i="1"/>
  <c r="I74" i="1"/>
  <c r="H35" i="1"/>
  <c r="AB11" i="1"/>
  <c r="G35" i="1"/>
  <c r="AE11" i="1"/>
  <c r="AA11" i="1"/>
  <c r="G183" i="1"/>
  <c r="I97" i="1"/>
  <c r="Y36" i="1"/>
  <c r="G190" i="1"/>
  <c r="I130" i="1"/>
  <c r="AA37" i="1"/>
  <c r="I38" i="1"/>
  <c r="E38" i="1"/>
  <c r="AC14" i="1"/>
  <c r="H38" i="1"/>
  <c r="AB14" i="1"/>
  <c r="G219" i="1"/>
  <c r="Z43" i="1"/>
  <c r="I120" i="1"/>
  <c r="N35" i="1"/>
  <c r="O38" i="1"/>
  <c r="R39" i="1"/>
  <c r="K42" i="1"/>
  <c r="Q45" i="1"/>
  <c r="Q46" i="1" s="1"/>
  <c r="Q47" i="1" s="1"/>
  <c r="G150" i="1"/>
  <c r="AA29" i="1"/>
  <c r="I122" i="1"/>
  <c r="I30" i="1"/>
  <c r="E30" i="1"/>
  <c r="AC6" i="1"/>
  <c r="H30" i="1"/>
  <c r="H45" i="1" s="1"/>
  <c r="H46" i="1" s="1"/>
  <c r="H47" i="1" s="1"/>
  <c r="AB6" i="1"/>
  <c r="AC7" i="1"/>
  <c r="G166" i="1"/>
  <c r="I62" i="1"/>
  <c r="W33" i="1"/>
  <c r="AA10" i="1"/>
  <c r="K35" i="1"/>
  <c r="O35" i="1"/>
  <c r="O45" i="1" s="1"/>
  <c r="O46" i="1" s="1"/>
  <c r="O47" i="1" s="1"/>
  <c r="S35" i="1"/>
  <c r="AD11" i="1"/>
  <c r="G187" i="1"/>
  <c r="X37" i="1"/>
  <c r="I82" i="1"/>
  <c r="AD14" i="1"/>
  <c r="L39" i="1"/>
  <c r="L45" i="1" s="1"/>
  <c r="L46" i="1" s="1"/>
  <c r="L47" i="1" s="1"/>
  <c r="P39" i="1"/>
  <c r="P45" i="1" s="1"/>
  <c r="P46" i="1" s="1"/>
  <c r="P47" i="1" s="1"/>
  <c r="T39" i="1"/>
  <c r="G202" i="1"/>
  <c r="I85" i="1"/>
  <c r="X40" i="1"/>
  <c r="L42" i="1"/>
  <c r="P42" i="1"/>
  <c r="T42" i="1"/>
  <c r="AE18" i="1"/>
  <c r="H43" i="1"/>
  <c r="F43" i="1"/>
  <c r="AB19" i="1"/>
  <c r="E43" i="1"/>
  <c r="AE19" i="1"/>
  <c r="AA19" i="1"/>
  <c r="G223" i="1"/>
  <c r="I105" i="1"/>
  <c r="Y44" i="1"/>
  <c r="K30" i="1"/>
  <c r="K45" i="1" s="1"/>
  <c r="K46" i="1" s="1"/>
  <c r="K47" i="1" s="1"/>
  <c r="S30" i="1"/>
  <c r="S45" i="1" s="1"/>
  <c r="S46" i="1" s="1"/>
  <c r="S47" i="1" s="1"/>
  <c r="F31" i="1"/>
  <c r="F45" i="1" s="1"/>
  <c r="F46" i="1" s="1"/>
  <c r="F47" i="1" s="1"/>
  <c r="N31" i="1"/>
  <c r="N45" i="1" s="1"/>
  <c r="N46" i="1" s="1"/>
  <c r="N47" i="1" s="1"/>
  <c r="G34" i="1"/>
  <c r="O34" i="1"/>
  <c r="J35" i="1"/>
  <c r="J45" i="1" s="1"/>
  <c r="J46" i="1" s="1"/>
  <c r="J47" i="1" s="1"/>
  <c r="R35" i="1"/>
  <c r="R45" i="1" s="1"/>
  <c r="R46" i="1" s="1"/>
  <c r="R47" i="1" s="1"/>
  <c r="K38" i="1"/>
  <c r="S38" i="1"/>
  <c r="F39" i="1"/>
  <c r="N39" i="1"/>
  <c r="G42" i="1"/>
  <c r="O42" i="1"/>
  <c r="N43" i="1"/>
  <c r="I58" i="1"/>
  <c r="AD8" i="1"/>
  <c r="AD12" i="1"/>
  <c r="AD16" i="1"/>
  <c r="AD20" i="1"/>
  <c r="AC21" i="1"/>
  <c r="E29" i="1"/>
  <c r="I29" i="1"/>
  <c r="F32" i="1"/>
  <c r="E33" i="1"/>
  <c r="I33" i="1"/>
  <c r="F36" i="1"/>
  <c r="E37" i="1"/>
  <c r="I37" i="1"/>
  <c r="F40" i="1"/>
  <c r="E41" i="1"/>
  <c r="I41" i="1"/>
  <c r="E44" i="1"/>
  <c r="G168" i="1"/>
  <c r="AD5" i="1"/>
  <c r="AA8" i="1"/>
  <c r="AA23" i="1" s="1"/>
  <c r="AE8" i="1"/>
  <c r="AD9" i="1"/>
  <c r="AA12" i="1"/>
  <c r="AE12" i="1"/>
  <c r="AD13" i="1"/>
  <c r="AA16" i="1"/>
  <c r="AE16" i="1"/>
  <c r="AD17" i="1"/>
  <c r="AA20" i="1"/>
  <c r="AE20" i="1"/>
  <c r="F44" i="1"/>
  <c r="E60" i="1"/>
  <c r="E61" i="1" l="1"/>
  <c r="G185" i="1"/>
  <c r="I129" i="1"/>
  <c r="AA36" i="1"/>
  <c r="G215" i="1"/>
  <c r="I135" i="1"/>
  <c r="AA42" i="1"/>
  <c r="G193" i="1"/>
  <c r="I99" i="1"/>
  <c r="Y38" i="1"/>
  <c r="G199" i="1"/>
  <c r="I116" i="1"/>
  <c r="Z39" i="1"/>
  <c r="I124" i="1"/>
  <c r="G160" i="1"/>
  <c r="AA31" i="1"/>
  <c r="AE23" i="1"/>
  <c r="G211" i="1"/>
  <c r="W42" i="1"/>
  <c r="I71" i="1"/>
  <c r="G205" i="1"/>
  <c r="I133" i="1"/>
  <c r="AA40" i="1"/>
  <c r="G149" i="1"/>
  <c r="AD21" i="1"/>
  <c r="I106" i="1"/>
  <c r="Z29" i="1"/>
  <c r="Y45" i="1" s="1"/>
  <c r="AD23" i="1"/>
  <c r="I64" i="1"/>
  <c r="G176" i="1"/>
  <c r="W35" i="1"/>
  <c r="AE21" i="1"/>
  <c r="G201" i="1"/>
  <c r="I69" i="1"/>
  <c r="W40" i="1"/>
  <c r="G169" i="1"/>
  <c r="I110" i="1"/>
  <c r="Z33" i="1"/>
  <c r="I45" i="1"/>
  <c r="I46" i="1" s="1"/>
  <c r="I47" i="1" s="1"/>
  <c r="I117" i="1"/>
  <c r="G204" i="1"/>
  <c r="Z40" i="1"/>
  <c r="G216" i="1"/>
  <c r="W43" i="1"/>
  <c r="I72" i="1"/>
  <c r="G194" i="1"/>
  <c r="I115" i="1"/>
  <c r="Z38" i="1"/>
  <c r="G179" i="1"/>
  <c r="I112" i="1"/>
  <c r="Z35" i="1"/>
  <c r="G171" i="1"/>
  <c r="I63" i="1"/>
  <c r="W34" i="1"/>
  <c r="G158" i="1"/>
  <c r="Y31" i="1"/>
  <c r="I92" i="1"/>
  <c r="AB21" i="1"/>
  <c r="I83" i="1"/>
  <c r="G192" i="1"/>
  <c r="X38" i="1"/>
  <c r="I128" i="1"/>
  <c r="AA35" i="1"/>
  <c r="G180" i="1"/>
  <c r="I87" i="1"/>
  <c r="X42" i="1"/>
  <c r="G212" i="1"/>
  <c r="G173" i="1"/>
  <c r="I95" i="1"/>
  <c r="Y34" i="1"/>
  <c r="G157" i="1"/>
  <c r="I76" i="1"/>
  <c r="X31" i="1"/>
  <c r="G197" i="1"/>
  <c r="I84" i="1"/>
  <c r="X39" i="1"/>
  <c r="G209" i="1"/>
  <c r="I118" i="1"/>
  <c r="Z41" i="1"/>
  <c r="G161" i="1"/>
  <c r="I61" i="1"/>
  <c r="W32" i="1"/>
  <c r="I109" i="1"/>
  <c r="Z32" i="1"/>
  <c r="G164" i="1"/>
  <c r="G177" i="1"/>
  <c r="I80" i="1"/>
  <c r="X35" i="1"/>
  <c r="G213" i="1"/>
  <c r="I103" i="1"/>
  <c r="Y42" i="1"/>
  <c r="G214" i="1"/>
  <c r="I119" i="1"/>
  <c r="Z42" i="1"/>
  <c r="I79" i="1"/>
  <c r="G172" i="1"/>
  <c r="X34" i="1"/>
  <c r="G198" i="1"/>
  <c r="I100" i="1"/>
  <c r="Y39" i="1"/>
  <c r="I132" i="1"/>
  <c r="G200" i="1"/>
  <c r="AA39" i="1"/>
  <c r="G181" i="1"/>
  <c r="I65" i="1"/>
  <c r="W36" i="1"/>
  <c r="I121" i="1"/>
  <c r="G224" i="1"/>
  <c r="Z44" i="1"/>
  <c r="G217" i="1"/>
  <c r="X43" i="1"/>
  <c r="I88" i="1"/>
  <c r="G153" i="1"/>
  <c r="I91" i="1"/>
  <c r="Y30" i="1"/>
  <c r="G225" i="1"/>
  <c r="I137" i="1"/>
  <c r="AA44" i="1"/>
  <c r="G221" i="1"/>
  <c r="I73" i="1"/>
  <c r="W44" i="1"/>
  <c r="G189" i="1"/>
  <c r="I114" i="1"/>
  <c r="Z37" i="1"/>
  <c r="G165" i="1"/>
  <c r="I125" i="1"/>
  <c r="AA32" i="1"/>
  <c r="E45" i="1"/>
  <c r="E46" i="1" s="1"/>
  <c r="I113" i="1"/>
  <c r="G184" i="1"/>
  <c r="Z36" i="1"/>
  <c r="I136" i="1"/>
  <c r="AA43" i="1"/>
  <c r="G220" i="1"/>
  <c r="I75" i="1"/>
  <c r="G152" i="1"/>
  <c r="X30" i="1"/>
  <c r="G178" i="1"/>
  <c r="I96" i="1"/>
  <c r="Y35" i="1"/>
  <c r="I60" i="1"/>
  <c r="G156" i="1"/>
  <c r="W31" i="1"/>
  <c r="AC23" i="1"/>
  <c r="I68" i="1"/>
  <c r="G196" i="1"/>
  <c r="W39" i="1"/>
  <c r="AA21" i="1"/>
  <c r="AC45" i="1" l="1"/>
  <c r="E62" i="1"/>
  <c r="K48" i="1" l="1"/>
  <c r="P48" i="1"/>
  <c r="J48" i="1"/>
  <c r="T48" i="1"/>
  <c r="F48" i="1"/>
  <c r="H48" i="1"/>
  <c r="R48" i="1"/>
  <c r="O48" i="1"/>
  <c r="S48" i="1"/>
  <c r="M48" i="1"/>
  <c r="G48" i="1"/>
  <c r="L48" i="1"/>
  <c r="N48" i="1"/>
  <c r="Q48" i="1"/>
  <c r="I48" i="1"/>
  <c r="E63" i="1"/>
  <c r="Y46" i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F137" i="1" l="1"/>
  <c r="G13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</calcChain>
</file>

<file path=xl/sharedStrings.xml><?xml version="1.0" encoding="utf-8"?>
<sst xmlns="http://schemas.openxmlformats.org/spreadsheetml/2006/main" count="84" uniqueCount="61">
  <si>
    <t>FACTORIAL ANALYSYS</t>
  </si>
  <si>
    <t>A</t>
  </si>
  <si>
    <t>Number of Couples</t>
  </si>
  <si>
    <t>I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</si>
  <si>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</si>
  <si>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</si>
  <si>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</si>
  <si>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</si>
  <si>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</si>
  <si>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</si>
  <si>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</si>
  <si>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</si>
  <si>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</si>
  <si>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</si>
  <si>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</si>
  <si>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</si>
  <si>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</si>
  <si>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</si>
  <si>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y(1)</t>
  </si>
  <si>
    <t>y(2)</t>
  </si>
  <si>
    <t>y(3)</t>
  </si>
  <si>
    <t>y(4)</t>
  </si>
  <si>
    <t>y(5)</t>
  </si>
  <si>
    <t>AVG of y</t>
  </si>
  <si>
    <t>Err1</t>
  </si>
  <si>
    <t>Err2</t>
  </si>
  <si>
    <t>Err3</t>
  </si>
  <si>
    <t>Err4</t>
  </si>
  <si>
    <t>Err5</t>
  </si>
  <si>
    <t>Number of Channels</t>
  </si>
  <si>
    <t>Send Probability</t>
  </si>
  <si>
    <t>Mean inter-arrival time</t>
  </si>
  <si>
    <t>Sum of Errors</t>
  </si>
  <si>
    <t>Mean Error</t>
  </si>
  <si>
    <t>N</t>
  </si>
  <si>
    <t>p</t>
  </si>
  <si>
    <t>lambda</t>
  </si>
  <si>
    <t xml:space="preserve"> </t>
  </si>
  <si>
    <t>err_i_j ^ 2</t>
  </si>
  <si>
    <t>SST</t>
  </si>
  <si>
    <t>Total Sum</t>
  </si>
  <si>
    <t>SSE</t>
  </si>
  <si>
    <t>qi</t>
  </si>
  <si>
    <t>fraction of variation</t>
  </si>
  <si>
    <t>SSx</t>
  </si>
  <si>
    <t>Verifica Ipotesi Errori Normal</t>
  </si>
  <si>
    <t>i</t>
  </si>
  <si>
    <t>quantile</t>
  </si>
  <si>
    <t>Normal</t>
  </si>
  <si>
    <t>Sorted Error</t>
  </si>
  <si>
    <t>Error</t>
  </si>
  <si>
    <t>ATTENZIONE</t>
  </si>
  <si>
    <t>Ad ogni esecuzione la colonna “Error” va copiata nella colonna “Sorted Error”</t>
  </si>
  <si>
    <t xml:space="preserve"> e quindi i valori devono essere ordinati con l’apposita funzione</t>
  </si>
  <si>
    <t>Verifica Ipotesi Homoskedasticity</t>
  </si>
  <si>
    <t>expected</t>
  </si>
  <si>
    <t>err</t>
  </si>
  <si>
    <t>Student's T quantile for CI</t>
  </si>
  <si>
    <t>qi confidence (95)</t>
  </si>
  <si>
    <t>error variance</t>
  </si>
  <si>
    <t>t 0.025,16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</si>
</sst>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u/>
      <sz val="18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4"/>
      <color rgb="FFFF0000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/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u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/>
    <xf numFmtId="0" fontId="7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7" xfId="0" applyBorder="1"/>
    <xf numFmtId="0" fontId="0" fillId="0" borderId="19" xfId="0" applyBorder="1"/>
    <xf numFmtId="0" fontId="2" fillId="0" borderId="38" xfId="0" applyFont="1" applyBorder="1"/>
    <xf numFmtId="0" fontId="0" fillId="0" borderId="32" xfId="0" applyBorder="1"/>
    <xf numFmtId="0" fontId="0" fillId="0" borderId="22" xfId="0" applyBorder="1"/>
    <xf numFmtId="0" fontId="0" fillId="0" borderId="30" xfId="0" applyBorder="1"/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bubble3D val="0"/>
            <c:extLst>
              <c:ext xmlns:c16="http://schemas.microsoft.com/office/drawing/2014/chart" uri="{C3380CC4-5D6E-409C-BE32-E72D297353CC}">
                <c16:uniqueId val="{00000000-F114-43B9-85EB-D10B113164C7}"/>
              </c:ext>
            </c:extLst>
          </c:dPt>
          <c:dLbls>
            <c:dLbl>
              <c:idx val="5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14-43B9-85EB-D10B113164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-2.4977054744123723</c:v>
                </c:pt>
                <c:pt idx="1">
                  <c:v>-2.0802784525252749</c:v>
                </c:pt>
                <c:pt idx="2">
                  <c:v>-1.8627318674216511</c:v>
                </c:pt>
                <c:pt idx="3">
                  <c:v>-1.7087352578229016</c:v>
                </c:pt>
                <c:pt idx="4">
                  <c:v>-1.5870558322903145</c:v>
                </c:pt>
                <c:pt idx="5">
                  <c:v>-1.4851654569026762</c:v>
                </c:pt>
                <c:pt idx="6">
                  <c:v>-1.3967126453904504</c:v>
                </c:pt>
                <c:pt idx="7">
                  <c:v>-1.3180108973035372</c:v>
                </c:pt>
                <c:pt idx="8">
                  <c:v>-1.2467204983795794</c:v>
                </c:pt>
                <c:pt idx="9">
                  <c:v>-1.1812586209770399</c:v>
                </c:pt>
                <c:pt idx="10">
                  <c:v>-1.1205017670747008</c:v>
                </c:pt>
                <c:pt idx="11">
                  <c:v>-1.0636219383377201</c:v>
                </c:pt>
                <c:pt idx="12">
                  <c:v>-1.0099901692495805</c:v>
                </c:pt>
                <c:pt idx="13">
                  <c:v>-0.95911661722760222</c:v>
                </c:pt>
                <c:pt idx="14">
                  <c:v>-0.91061170687246829</c:v>
                </c:pt>
                <c:pt idx="15">
                  <c:v>-0.86416000431830875</c:v>
                </c:pt>
                <c:pt idx="16">
                  <c:v>-0.81950210756825348</c:v>
                </c:pt>
                <c:pt idx="17">
                  <c:v>-0.77642176114792794</c:v>
                </c:pt>
                <c:pt idx="18">
                  <c:v>-0.7347364778072546</c:v>
                </c:pt>
                <c:pt idx="19">
                  <c:v>-0.69429057570308306</c:v>
                </c:pt>
                <c:pt idx="20">
                  <c:v>-0.65494991710068595</c:v>
                </c:pt>
                <c:pt idx="21">
                  <c:v>-0.61659786971703046</c:v>
                </c:pt>
                <c:pt idx="22">
                  <c:v>-0.57913216225555586</c:v>
                </c:pt>
                <c:pt idx="23">
                  <c:v>-0.54246240431254955</c:v>
                </c:pt>
                <c:pt idx="24">
                  <c:v>-0.50650810692911141</c:v>
                </c:pt>
                <c:pt idx="25">
                  <c:v>-0.47119708522996556</c:v>
                </c:pt>
                <c:pt idx="26">
                  <c:v>-0.43646415600811633</c:v>
                </c:pt>
                <c:pt idx="27">
                  <c:v>-0.40225006532172536</c:v>
                </c:pt>
                <c:pt idx="28">
                  <c:v>-0.36850059709715677</c:v>
                </c:pt>
                <c:pt idx="29">
                  <c:v>-0.3351658253080253</c:v>
                </c:pt>
                <c:pt idx="30">
                  <c:v>-0.30219948081476239</c:v>
                </c:pt>
                <c:pt idx="31">
                  <c:v>-0.26955841028015781</c:v>
                </c:pt>
                <c:pt idx="32">
                  <c:v>-0.23720210932878771</c:v>
                </c:pt>
                <c:pt idx="33">
                  <c:v>-0.20509231571520856</c:v>
                </c:pt>
                <c:pt idx="34">
                  <c:v>-0.17319265100642342</c:v>
                </c:pt>
                <c:pt idx="35">
                  <c:v>-0.14146830138215863</c:v>
                </c:pt>
                <c:pt idx="36">
                  <c:v>-0.10988572976599141</c:v>
                </c:pt>
                <c:pt idx="37">
                  <c:v>-7.8412412733112211E-2</c:v>
                </c:pt>
                <c:pt idx="38">
                  <c:v>-4.7016596577814158E-2</c:v>
                </c:pt>
                <c:pt idx="39">
                  <c:v>-1.5667067624769982E-2</c:v>
                </c:pt>
                <c:pt idx="40">
                  <c:v>1.5667067624769982E-2</c:v>
                </c:pt>
                <c:pt idx="41">
                  <c:v>4.7016596577814297E-2</c:v>
                </c:pt>
                <c:pt idx="42">
                  <c:v>7.8412412733112211E-2</c:v>
                </c:pt>
                <c:pt idx="43">
                  <c:v>0.10988572976599127</c:v>
                </c:pt>
                <c:pt idx="44">
                  <c:v>0.14146830138215863</c:v>
                </c:pt>
                <c:pt idx="45">
                  <c:v>0.17319265100642342</c:v>
                </c:pt>
                <c:pt idx="46">
                  <c:v>0.20509231571520872</c:v>
                </c:pt>
                <c:pt idx="47">
                  <c:v>0.23720210932878771</c:v>
                </c:pt>
                <c:pt idx="48">
                  <c:v>0.26955841028015765</c:v>
                </c:pt>
                <c:pt idx="49">
                  <c:v>0.30219948081476239</c:v>
                </c:pt>
                <c:pt idx="50">
                  <c:v>0.3351658253080253</c:v>
                </c:pt>
                <c:pt idx="51">
                  <c:v>0.36850059709715682</c:v>
                </c:pt>
                <c:pt idx="52">
                  <c:v>0.40225006532172536</c:v>
                </c:pt>
                <c:pt idx="53">
                  <c:v>0.43646415600811633</c:v>
                </c:pt>
                <c:pt idx="54">
                  <c:v>0.47119708522996556</c:v>
                </c:pt>
                <c:pt idx="55">
                  <c:v>0.50650810692911141</c:v>
                </c:pt>
                <c:pt idx="56">
                  <c:v>0.54246240431254966</c:v>
                </c:pt>
                <c:pt idx="57">
                  <c:v>0.57913216225555586</c:v>
                </c:pt>
                <c:pt idx="58">
                  <c:v>0.61659786971703046</c:v>
                </c:pt>
                <c:pt idx="59">
                  <c:v>0.65494991710068595</c:v>
                </c:pt>
                <c:pt idx="60">
                  <c:v>0.69429057570308306</c:v>
                </c:pt>
                <c:pt idx="61">
                  <c:v>0.73473647780725448</c:v>
                </c:pt>
                <c:pt idx="62">
                  <c:v>0.77642176114792794</c:v>
                </c:pt>
                <c:pt idx="63">
                  <c:v>0.81950210756825437</c:v>
                </c:pt>
                <c:pt idx="64">
                  <c:v>0.86416000431830875</c:v>
                </c:pt>
                <c:pt idx="65">
                  <c:v>0.91061170687246829</c:v>
                </c:pt>
                <c:pt idx="66">
                  <c:v>0.95911661722760133</c:v>
                </c:pt>
                <c:pt idx="67">
                  <c:v>1.0099901692495805</c:v>
                </c:pt>
                <c:pt idx="68">
                  <c:v>1.0636219383377195</c:v>
                </c:pt>
                <c:pt idx="69">
                  <c:v>1.1205017670747008</c:v>
                </c:pt>
                <c:pt idx="70">
                  <c:v>1.1812586209770399</c:v>
                </c:pt>
                <c:pt idx="71">
                  <c:v>1.2467204983795801</c:v>
                </c:pt>
                <c:pt idx="72">
                  <c:v>1.3180108973035372</c:v>
                </c:pt>
                <c:pt idx="73">
                  <c:v>1.3967126453904506</c:v>
                </c:pt>
                <c:pt idx="74">
                  <c:v>1.4851654569026771</c:v>
                </c:pt>
                <c:pt idx="75">
                  <c:v>1.5870558322903145</c:v>
                </c:pt>
                <c:pt idx="76">
                  <c:v>1.7087352578229018</c:v>
                </c:pt>
                <c:pt idx="77">
                  <c:v>1.8627318674216511</c:v>
                </c:pt>
                <c:pt idx="78">
                  <c:v>2.080278452525274</c:v>
                </c:pt>
                <c:pt idx="79">
                  <c:v>2.4977054744123737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-2.415421365476E-2</c:v>
                </c:pt>
                <c:pt idx="1">
                  <c:v>-1.7865674129224001E-2</c:v>
                </c:pt>
                <c:pt idx="2">
                  <c:v>-1.7599022276547999E-2</c:v>
                </c:pt>
                <c:pt idx="3">
                  <c:v>-1.3599244486460001E-2</c:v>
                </c:pt>
                <c:pt idx="4">
                  <c:v>-1.3043719793379999E-2</c:v>
                </c:pt>
                <c:pt idx="5">
                  <c:v>-1.1521582134379999E-2</c:v>
                </c:pt>
                <c:pt idx="6">
                  <c:v>-8.8217321259940005E-3</c:v>
                </c:pt>
                <c:pt idx="7">
                  <c:v>-8.7995111382799997E-3</c:v>
                </c:pt>
                <c:pt idx="8">
                  <c:v>-5.6107993999800002E-3</c:v>
                </c:pt>
                <c:pt idx="9">
                  <c:v>-5.3441475473599998E-3</c:v>
                </c:pt>
                <c:pt idx="10">
                  <c:v>-5.3219265596380003E-3</c:v>
                </c:pt>
                <c:pt idx="11">
                  <c:v>-5.1886006332999999E-3</c:v>
                </c:pt>
                <c:pt idx="12">
                  <c:v>-5.1774901394380001E-3</c:v>
                </c:pt>
                <c:pt idx="13">
                  <c:v>-4.9330592744800004E-3</c:v>
                </c:pt>
                <c:pt idx="14">
                  <c:v>-3.988667296266E-3</c:v>
                </c:pt>
                <c:pt idx="15">
                  <c:v>-3.6553524804160001E-3</c:v>
                </c:pt>
                <c:pt idx="16">
                  <c:v>-3.0664963057599999E-3</c:v>
                </c:pt>
                <c:pt idx="17">
                  <c:v>-3.0109438364480001E-3</c:v>
                </c:pt>
                <c:pt idx="18">
                  <c:v>-2.9887228487279999E-3</c:v>
                </c:pt>
                <c:pt idx="19">
                  <c:v>-2.9109493917E-3</c:v>
                </c:pt>
                <c:pt idx="20">
                  <c:v>-2.766512971508E-3</c:v>
                </c:pt>
                <c:pt idx="21">
                  <c:v>-2.6109660574800001E-3</c:v>
                </c:pt>
                <c:pt idx="22">
                  <c:v>-2.2554302538839999E-3</c:v>
                </c:pt>
                <c:pt idx="23">
                  <c:v>-1.522137659019E-3</c:v>
                </c:pt>
                <c:pt idx="24">
                  <c:v>-1.4888061774349999E-3</c:v>
                </c:pt>
                <c:pt idx="25">
                  <c:v>-1.4776956835730001E-3</c:v>
                </c:pt>
                <c:pt idx="26">
                  <c:v>-1.4776956835730001E-3</c:v>
                </c:pt>
                <c:pt idx="27">
                  <c:v>-1.1777123493179999E-3</c:v>
                </c:pt>
                <c:pt idx="28">
                  <c:v>-1.1332703738700001E-3</c:v>
                </c:pt>
                <c:pt idx="29">
                  <c:v>-1.1221598800099999E-3</c:v>
                </c:pt>
                <c:pt idx="30">
                  <c:v>-1.1110493861799999E-3</c:v>
                </c:pt>
                <c:pt idx="31">
                  <c:v>-1.099938892288E-3</c:v>
                </c:pt>
                <c:pt idx="32">
                  <c:v>-7.1107160713400005E-4</c:v>
                </c:pt>
                <c:pt idx="33">
                  <c:v>-6.4440864396400003E-4</c:v>
                </c:pt>
                <c:pt idx="34">
                  <c:v>-6.4440864396400003E-4</c:v>
                </c:pt>
                <c:pt idx="35">
                  <c:v>-6.3329815010199997E-4</c:v>
                </c:pt>
                <c:pt idx="36">
                  <c:v>-5.9996666851800003E-4</c:v>
                </c:pt>
                <c:pt idx="37">
                  <c:v>-5.4441419921100003E-4</c:v>
                </c:pt>
                <c:pt idx="38">
                  <c:v>-4.7775123604200002E-4</c:v>
                </c:pt>
                <c:pt idx="39">
                  <c:v>-4.7775123604200002E-4</c:v>
                </c:pt>
                <c:pt idx="40">
                  <c:v>-4.2219876674399998E-4</c:v>
                </c:pt>
                <c:pt idx="41">
                  <c:v>-4.1108827287300001E-4</c:v>
                </c:pt>
                <c:pt idx="42">
                  <c:v>-1.5554691406800001E-4</c:v>
                </c:pt>
                <c:pt idx="43">
                  <c:v>-1.5554691405899999E-4</c:v>
                </c:pt>
                <c:pt idx="44" formatCode="0.00E+00">
                  <c:v>1.11104938640416E-5</c:v>
                </c:pt>
                <c:pt idx="45">
                  <c:v>7.5551358257899999E-4</c:v>
                </c:pt>
                <c:pt idx="46">
                  <c:v>7.8884506416300004E-4</c:v>
                </c:pt>
                <c:pt idx="47">
                  <c:v>7.9995555802499999E-4</c:v>
                </c:pt>
                <c:pt idx="48">
                  <c:v>7.9995555802499999E-4</c:v>
                </c:pt>
                <c:pt idx="49">
                  <c:v>8.6661852121999998E-4</c:v>
                </c:pt>
                <c:pt idx="50">
                  <c:v>8.9995000277599997E-4</c:v>
                </c:pt>
                <c:pt idx="51">
                  <c:v>1.3999222265459999E-3</c:v>
                </c:pt>
                <c:pt idx="52">
                  <c:v>1.799900005556E-3</c:v>
                </c:pt>
                <c:pt idx="53">
                  <c:v>1.799900005556E-3</c:v>
                </c:pt>
                <c:pt idx="54">
                  <c:v>1.811010499417E-3</c:v>
                </c:pt>
                <c:pt idx="55">
                  <c:v>1.844341981001E-3</c:v>
                </c:pt>
                <c:pt idx="56">
                  <c:v>2.11099383372E-3</c:v>
                </c:pt>
                <c:pt idx="57">
                  <c:v>2.5665240819939998E-3</c:v>
                </c:pt>
                <c:pt idx="58">
                  <c:v>4.0664407532920001E-3</c:v>
                </c:pt>
                <c:pt idx="59">
                  <c:v>4.1442142103200004E-3</c:v>
                </c:pt>
                <c:pt idx="60">
                  <c:v>4.2108771734920003E-3</c:v>
                </c:pt>
                <c:pt idx="61">
                  <c:v>4.2664296428000003E-3</c:v>
                </c:pt>
                <c:pt idx="62">
                  <c:v>5.0108327315199997E-3</c:v>
                </c:pt>
                <c:pt idx="63">
                  <c:v>5.0663852008240003E-3</c:v>
                </c:pt>
                <c:pt idx="64">
                  <c:v>5.0886061885500001E-3</c:v>
                </c:pt>
                <c:pt idx="65">
                  <c:v>5.1552691517120003E-3</c:v>
                </c:pt>
                <c:pt idx="66">
                  <c:v>5.2663740903300003E-3</c:v>
                </c:pt>
                <c:pt idx="67">
                  <c:v>5.344147547362E-3</c:v>
                </c:pt>
                <c:pt idx="68">
                  <c:v>6.3996444642199996E-3</c:v>
                </c:pt>
                <c:pt idx="69">
                  <c:v>6.5663018721200004E-3</c:v>
                </c:pt>
                <c:pt idx="70">
                  <c:v>7.2218210099200004E-3</c:v>
                </c:pt>
                <c:pt idx="71">
                  <c:v>7.2329315038060001E-3</c:v>
                </c:pt>
                <c:pt idx="72">
                  <c:v>9.0217210155260005E-3</c:v>
                </c:pt>
                <c:pt idx="73">
                  <c:v>9.1217154602619994E-3</c:v>
                </c:pt>
                <c:pt idx="74">
                  <c:v>9.2550413866200002E-3</c:v>
                </c:pt>
                <c:pt idx="75">
                  <c:v>1.019943336482E-2</c:v>
                </c:pt>
                <c:pt idx="76">
                  <c:v>1.0399422254341E-2</c:v>
                </c:pt>
                <c:pt idx="77">
                  <c:v>1.1399366701862E-2</c:v>
                </c:pt>
                <c:pt idx="78">
                  <c:v>1.1521582134326001E-2</c:v>
                </c:pt>
                <c:pt idx="79">
                  <c:v>2.750958280094E-2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4-43B9-85EB-D10B1131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260"/>
        <c:axId val="52725084"/>
      </c:scatterChart>
      <c:valAx>
        <c:axId val="27147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2725084"/>
        <c:crosses val="autoZero"/>
        <c:crossBetween val="midCat"/>
      </c:valAx>
      <c:valAx>
        <c:axId val="52725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71472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0.45841897672352</c:v>
                </c:pt>
                <c:pt idx="1">
                  <c:v>0.45475251374923997</c:v>
                </c:pt>
                <c:pt idx="2">
                  <c:v>0.46347425143047999</c:v>
                </c:pt>
                <c:pt idx="3">
                  <c:v>0.45441919893339</c:v>
                </c:pt>
                <c:pt idx="4">
                  <c:v>0.46097439031165</c:v>
                </c:pt>
                <c:pt idx="5">
                  <c:v>4.9608355091383997E-2</c:v>
                </c:pt>
                <c:pt idx="6">
                  <c:v>4.866396311316E-2</c:v>
                </c:pt>
                <c:pt idx="7">
                  <c:v>4.9552802622077001E-2</c:v>
                </c:pt>
                <c:pt idx="8">
                  <c:v>5.1997111271596001E-2</c:v>
                </c:pt>
                <c:pt idx="9">
                  <c:v>5.0941614354757997E-2</c:v>
                </c:pt>
                <c:pt idx="10">
                  <c:v>1.0074995833564999</c:v>
                </c:pt>
                <c:pt idx="11">
                  <c:v>0.99333370368313001</c:v>
                </c:pt>
                <c:pt idx="12">
                  <c:v>1.0052219321149001</c:v>
                </c:pt>
                <c:pt idx="13">
                  <c:v>0.99594466974057005</c:v>
                </c:pt>
                <c:pt idx="14">
                  <c:v>0.97850119437809002</c:v>
                </c:pt>
                <c:pt idx="15">
                  <c:v>4.9663907560691001E-2</c:v>
                </c:pt>
                <c:pt idx="16">
                  <c:v>4.866396311316E-2</c:v>
                </c:pt>
                <c:pt idx="17">
                  <c:v>4.9497250152768998E-2</c:v>
                </c:pt>
                <c:pt idx="18">
                  <c:v>5.1941558802288998E-2</c:v>
                </c:pt>
                <c:pt idx="19">
                  <c:v>5.0941614354757997E-2</c:v>
                </c:pt>
                <c:pt idx="20">
                  <c:v>0.49969446141881002</c:v>
                </c:pt>
                <c:pt idx="21">
                  <c:v>0.49808343980890002</c:v>
                </c:pt>
                <c:pt idx="22">
                  <c:v>0.50602744291984003</c:v>
                </c:pt>
                <c:pt idx="23">
                  <c:v>0.48997277929004002</c:v>
                </c:pt>
                <c:pt idx="24">
                  <c:v>0.50019443364257998</c:v>
                </c:pt>
                <c:pt idx="25">
                  <c:v>4.9775012499306E-2</c:v>
                </c:pt>
                <c:pt idx="26">
                  <c:v>4.866396311316E-2</c:v>
                </c:pt>
                <c:pt idx="27">
                  <c:v>4.9552802622077001E-2</c:v>
                </c:pt>
                <c:pt idx="28">
                  <c:v>5.1997111271596001E-2</c:v>
                </c:pt>
                <c:pt idx="29">
                  <c:v>5.0941614354757997E-2</c:v>
                </c:pt>
                <c:pt idx="30">
                  <c:v>1.0076106882950999</c:v>
                </c:pt>
                <c:pt idx="31">
                  <c:v>0.99383367590688998</c:v>
                </c:pt>
                <c:pt idx="32">
                  <c:v>1.0051108271763001</c:v>
                </c:pt>
                <c:pt idx="33">
                  <c:v>0.99566690739402997</c:v>
                </c:pt>
                <c:pt idx="34">
                  <c:v>0.97822343203155004</c:v>
                </c:pt>
                <c:pt idx="35">
                  <c:v>4.9663907560691001E-2</c:v>
                </c:pt>
                <c:pt idx="36">
                  <c:v>4.866396311316E-2</c:v>
                </c:pt>
                <c:pt idx="37">
                  <c:v>4.9497250152768998E-2</c:v>
                </c:pt>
                <c:pt idx="38">
                  <c:v>5.1941558802288998E-2</c:v>
                </c:pt>
                <c:pt idx="39">
                  <c:v>5.0941614354757997E-2</c:v>
                </c:pt>
                <c:pt idx="40">
                  <c:v>1.6767401811010001</c:v>
                </c:pt>
                <c:pt idx="41">
                  <c:v>1.6737403477585</c:v>
                </c:pt>
                <c:pt idx="42">
                  <c:v>1.6814621409921999</c:v>
                </c:pt>
                <c:pt idx="43">
                  <c:v>1.6782400977723</c:v>
                </c:pt>
                <c:pt idx="44">
                  <c:v>1.6865729681684001</c:v>
                </c:pt>
                <c:pt idx="45">
                  <c:v>0.29259485584133998</c:v>
                </c:pt>
                <c:pt idx="46">
                  <c:v>0.29487250708293999</c:v>
                </c:pt>
                <c:pt idx="47">
                  <c:v>0.30287206266319</c:v>
                </c:pt>
                <c:pt idx="48">
                  <c:v>0.30192767068496001</c:v>
                </c:pt>
                <c:pt idx="49">
                  <c:v>0.29665018610076999</c:v>
                </c:pt>
                <c:pt idx="50">
                  <c:v>2.0757180156657999</c:v>
                </c:pt>
                <c:pt idx="51">
                  <c:v>2.0937725681906998</c:v>
                </c:pt>
                <c:pt idx="52">
                  <c:v>2.0853841453253001</c:v>
                </c:pt>
                <c:pt idx="53">
                  <c:v>2.0729959446696999</c:v>
                </c:pt>
                <c:pt idx="54">
                  <c:v>2.0947169601689</c:v>
                </c:pt>
                <c:pt idx="55">
                  <c:v>0.29237264596411</c:v>
                </c:pt>
                <c:pt idx="56">
                  <c:v>0.29470584967502</c:v>
                </c:pt>
                <c:pt idx="57">
                  <c:v>0.30303872007110999</c:v>
                </c:pt>
                <c:pt idx="58">
                  <c:v>0.30176101327704002</c:v>
                </c:pt>
                <c:pt idx="59">
                  <c:v>0.29659463363145999</c:v>
                </c:pt>
                <c:pt idx="60">
                  <c:v>2.8949502805399998</c:v>
                </c:pt>
                <c:pt idx="61">
                  <c:v>2.8768957280151</c:v>
                </c:pt>
                <c:pt idx="62">
                  <c:v>2.8965057496806002</c:v>
                </c:pt>
                <c:pt idx="63">
                  <c:v>2.8963390922726999</c:v>
                </c:pt>
                <c:pt idx="64">
                  <c:v>2.8850063885339998</c:v>
                </c:pt>
                <c:pt idx="65">
                  <c:v>0.29259485584133998</c:v>
                </c:pt>
                <c:pt idx="66">
                  <c:v>0.29476140214433</c:v>
                </c:pt>
                <c:pt idx="67">
                  <c:v>0.30292761513249</c:v>
                </c:pt>
                <c:pt idx="68">
                  <c:v>0.30198322315427001</c:v>
                </c:pt>
                <c:pt idx="69">
                  <c:v>0.29659463363145999</c:v>
                </c:pt>
                <c:pt idx="70">
                  <c:v>6.0460529970556998</c:v>
                </c:pt>
                <c:pt idx="71">
                  <c:v>5.9943892005999997</c:v>
                </c:pt>
                <c:pt idx="72">
                  <c:v>6.0289428365091</c:v>
                </c:pt>
                <c:pt idx="73">
                  <c:v>6.0183878673407003</c:v>
                </c:pt>
                <c:pt idx="74">
                  <c:v>6.0049441697682999</c:v>
                </c:pt>
                <c:pt idx="75">
                  <c:v>0.29242819843341999</c:v>
                </c:pt>
                <c:pt idx="76">
                  <c:v>0.29470584967502</c:v>
                </c:pt>
                <c:pt idx="77">
                  <c:v>0.30303872007110999</c:v>
                </c:pt>
                <c:pt idx="78">
                  <c:v>0.30203877562358</c:v>
                </c:pt>
                <c:pt idx="79">
                  <c:v>0.29665018610076999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1.1110493864041615E-5</c:v>
                </c:pt>
                <c:pt idx="1">
                  <c:v>-3.6553524804159854E-3</c:v>
                </c:pt>
                <c:pt idx="2">
                  <c:v>5.0663852008240307E-3</c:v>
                </c:pt>
                <c:pt idx="3">
                  <c:v>-3.9886672962659575E-3</c:v>
                </c:pt>
                <c:pt idx="4">
                  <c:v>2.5665240819940371E-3</c:v>
                </c:pt>
                <c:pt idx="5">
                  <c:v>-5.4441419921100187E-4</c:v>
                </c:pt>
                <c:pt idx="6">
                  <c:v>-1.4888061774349995E-3</c:v>
                </c:pt>
                <c:pt idx="7">
                  <c:v>-5.9996666851799829E-4</c:v>
                </c:pt>
                <c:pt idx="8">
                  <c:v>1.844341981001002E-3</c:v>
                </c:pt>
                <c:pt idx="9">
                  <c:v>7.8884506416299766E-4</c:v>
                </c:pt>
                <c:pt idx="10">
                  <c:v>1.1399366701861813E-2</c:v>
                </c:pt>
                <c:pt idx="11">
                  <c:v>-2.7665129715080949E-3</c:v>
                </c:pt>
                <c:pt idx="12">
                  <c:v>9.1217154602619699E-3</c:v>
                </c:pt>
                <c:pt idx="13">
                  <c:v>-1.5554691406804988E-4</c:v>
                </c:pt>
                <c:pt idx="14">
                  <c:v>-1.7599022276548082E-2</c:v>
                </c:pt>
                <c:pt idx="15">
                  <c:v>-4.7775123604239939E-4</c:v>
                </c:pt>
                <c:pt idx="16">
                  <c:v>-1.4776956835734004E-3</c:v>
                </c:pt>
                <c:pt idx="17">
                  <c:v>-6.4440864396440173E-4</c:v>
                </c:pt>
                <c:pt idx="18">
                  <c:v>1.7999000055555978E-3</c:v>
                </c:pt>
                <c:pt idx="19">
                  <c:v>7.9995555802459678E-4</c:v>
                </c:pt>
                <c:pt idx="20">
                  <c:v>8.9995000277598436E-4</c:v>
                </c:pt>
                <c:pt idx="21">
                  <c:v>-7.1107160713401729E-4</c:v>
                </c:pt>
                <c:pt idx="22">
                  <c:v>7.2329315038059949E-3</c:v>
                </c:pt>
                <c:pt idx="23">
                  <c:v>-8.8217321259940196E-3</c:v>
                </c:pt>
                <c:pt idx="24">
                  <c:v>1.3999222265459466E-3</c:v>
                </c:pt>
                <c:pt idx="25">
                  <c:v>-4.1108827287340138E-4</c:v>
                </c:pt>
                <c:pt idx="26">
                  <c:v>-1.5221376590194013E-3</c:v>
                </c:pt>
                <c:pt idx="27">
                  <c:v>-6.3329815010240015E-4</c:v>
                </c:pt>
                <c:pt idx="28">
                  <c:v>1.8110104994166001E-3</c:v>
                </c:pt>
                <c:pt idx="29">
                  <c:v>7.555135825785958E-4</c:v>
                </c:pt>
                <c:pt idx="30">
                  <c:v>1.1521582134325969E-2</c:v>
                </c:pt>
                <c:pt idx="31">
                  <c:v>-2.2554302538839721E-3</c:v>
                </c:pt>
                <c:pt idx="32">
                  <c:v>9.0217210155261185E-3</c:v>
                </c:pt>
                <c:pt idx="33">
                  <c:v>-4.2219876674398638E-4</c:v>
                </c:pt>
                <c:pt idx="34">
                  <c:v>-1.7865674129223907E-2</c:v>
                </c:pt>
                <c:pt idx="35">
                  <c:v>-4.7775123604239939E-4</c:v>
                </c:pt>
                <c:pt idx="36">
                  <c:v>-1.4776956835734004E-3</c:v>
                </c:pt>
                <c:pt idx="37">
                  <c:v>-6.4440864396440173E-4</c:v>
                </c:pt>
                <c:pt idx="38">
                  <c:v>1.7999000055555978E-3</c:v>
                </c:pt>
                <c:pt idx="39">
                  <c:v>7.9995555802459678E-4</c:v>
                </c:pt>
                <c:pt idx="40">
                  <c:v>-2.6109660574800131E-3</c:v>
                </c:pt>
                <c:pt idx="41">
                  <c:v>-5.6107993999801042E-3</c:v>
                </c:pt>
                <c:pt idx="42">
                  <c:v>2.1109938337198209E-3</c:v>
                </c:pt>
                <c:pt idx="43">
                  <c:v>-1.1110493861801185E-3</c:v>
                </c:pt>
                <c:pt idx="44">
                  <c:v>7.2218210099199709E-3</c:v>
                </c:pt>
                <c:pt idx="45">
                  <c:v>-5.1886006333000112E-3</c:v>
                </c:pt>
                <c:pt idx="46">
                  <c:v>-2.9109493917000018E-3</c:v>
                </c:pt>
                <c:pt idx="47">
                  <c:v>5.0886061885500045E-3</c:v>
                </c:pt>
                <c:pt idx="48">
                  <c:v>4.1442142103200186E-3</c:v>
                </c:pt>
                <c:pt idx="49">
                  <c:v>-1.1332703738700101E-3</c:v>
                </c:pt>
                <c:pt idx="50">
                  <c:v>-8.7995111382799251E-3</c:v>
                </c:pt>
                <c:pt idx="51">
                  <c:v>9.2550413866199222E-3</c:v>
                </c:pt>
                <c:pt idx="52">
                  <c:v>8.6661852122027483E-4</c:v>
                </c:pt>
                <c:pt idx="53">
                  <c:v>-1.1521582134379926E-2</c:v>
                </c:pt>
                <c:pt idx="54">
                  <c:v>1.0199433364820099E-2</c:v>
                </c:pt>
                <c:pt idx="55">
                  <c:v>-5.3219265596379794E-3</c:v>
                </c:pt>
                <c:pt idx="56">
                  <c:v>-2.988722848727976E-3</c:v>
                </c:pt>
                <c:pt idx="57">
                  <c:v>5.3441475473620104E-3</c:v>
                </c:pt>
                <c:pt idx="58">
                  <c:v>4.0664407532920444E-3</c:v>
                </c:pt>
                <c:pt idx="59">
                  <c:v>-1.0999388922879882E-3</c:v>
                </c:pt>
                <c:pt idx="60">
                  <c:v>5.0108327315201429E-3</c:v>
                </c:pt>
                <c:pt idx="61">
                  <c:v>-1.3043719793379704E-2</c:v>
                </c:pt>
                <c:pt idx="62">
                  <c:v>6.5663018721204836E-3</c:v>
                </c:pt>
                <c:pt idx="63">
                  <c:v>6.3996444642202555E-3</c:v>
                </c:pt>
                <c:pt idx="64">
                  <c:v>-4.9330592744798452E-3</c:v>
                </c:pt>
                <c:pt idx="65">
                  <c:v>-5.1774901394380235E-3</c:v>
                </c:pt>
                <c:pt idx="66">
                  <c:v>-3.0109438364480101E-3</c:v>
                </c:pt>
                <c:pt idx="67">
                  <c:v>5.1552691517119942E-3</c:v>
                </c:pt>
                <c:pt idx="68">
                  <c:v>4.2108771734920003E-3</c:v>
                </c:pt>
                <c:pt idx="69">
                  <c:v>-1.1777123493180164E-3</c:v>
                </c:pt>
                <c:pt idx="70">
                  <c:v>2.750958280094018E-2</c:v>
                </c:pt>
                <c:pt idx="71">
                  <c:v>-2.4154213654759893E-2</c:v>
                </c:pt>
                <c:pt idx="72">
                  <c:v>1.0399422254340429E-2</c:v>
                </c:pt>
                <c:pt idx="73">
                  <c:v>-1.5554691405927912E-4</c:v>
                </c:pt>
                <c:pt idx="74">
                  <c:v>-1.3599244486459661E-2</c:v>
                </c:pt>
                <c:pt idx="75">
                  <c:v>-5.344147547360012E-3</c:v>
                </c:pt>
                <c:pt idx="76">
                  <c:v>-3.0664963057600025E-3</c:v>
                </c:pt>
                <c:pt idx="77">
                  <c:v>5.2663740903299838E-3</c:v>
                </c:pt>
                <c:pt idx="78">
                  <c:v>4.2664296427999959E-3</c:v>
                </c:pt>
                <c:pt idx="79">
                  <c:v>-1.1221598800100208E-3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0-4930-BB61-D12F7AE6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502"/>
        <c:axId val="17030551"/>
      </c:scatterChart>
      <c:valAx>
        <c:axId val="4253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7030551"/>
        <c:crosses val="autoZero"/>
        <c:crossBetween val="midCat"/>
      </c:valAx>
      <c:valAx>
        <c:axId val="17030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2535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398520</xdr:colOff>
      <xdr:row>54</xdr:row>
      <xdr:rowOff>167760</xdr:rowOff>
    </xdr:from>
    <xdr:to>
      <xdr:col>23</xdr:col>
      <xdr:colOff>212400</xdr:colOff>
      <xdr:row>73</xdr:row>
      <xdr:rowOff>86399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66600</xdr:colOff>
      <xdr:row>156</xdr:row>
      <xdr:rowOff>35640</xdr:rowOff>
    </xdr:from>
    <xdr:to>
      <xdr:col>21</xdr:col>
      <xdr:colOff>1250</xdr:colOff>
      <xdr:row>172</xdr:row>
      <xdr:rowOff>178920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25"/>
  <sheetViews>
    <sheetView tabSelected="1" topLeftCell="A19" zoomScale="85" zoomScaleNormal="85" workbookViewId="0">
      <selection activeCell="AA52" sqref="AA52"/>
    </sheetView>
  </sheetViews>
  <sheetFormatPr defaultColWidth="8.7109375" defaultRowHeight="15" x14ac:dyDescent="0.25"/>
  <cols>
    <col min="3" max="3" width="22" customWidth="1"/>
    <col min="4" max="4" width="18.7109375" customWidth="1"/>
    <col min="6" max="6" width="12.28515625" customWidth="1"/>
    <col min="8" max="9" width="12.28515625" customWidth="1"/>
  </cols>
  <sheetData>
    <row r="1" spans="2:31" x14ac:dyDescent="0.25">
      <c r="H1" s="76" t="s">
        <v>0</v>
      </c>
      <c r="I1" s="76"/>
      <c r="J1" s="76"/>
      <c r="K1" s="76"/>
      <c r="L1" s="76"/>
      <c r="M1" s="76"/>
      <c r="N1" s="76"/>
      <c r="O1" s="76"/>
    </row>
    <row r="2" spans="2:31" x14ac:dyDescent="0.25">
      <c r="H2" s="76"/>
      <c r="I2" s="76"/>
      <c r="J2" s="76"/>
      <c r="K2" s="76"/>
      <c r="L2" s="76"/>
      <c r="M2" s="76"/>
      <c r="N2" s="76"/>
      <c r="O2" s="76"/>
    </row>
    <row r="4" spans="2:31" x14ac:dyDescent="0.25">
      <c r="B4" s="1" t="s">
        <v>1</v>
      </c>
      <c r="C4" s="1" t="s">
        <v>2</v>
      </c>
      <c r="E4" s="2" t="s">
        <v>3</v>
      </c>
      <c r="F4" s="3" t="s">
        <v>1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4" t="s">
        <v>17</v>
      </c>
      <c r="U4" s="5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6" t="s">
        <v>23</v>
      </c>
      <c r="AA4" s="6" t="s">
        <v>24</v>
      </c>
      <c r="AB4" s="6" t="s">
        <v>25</v>
      </c>
      <c r="AC4" s="6" t="s">
        <v>26</v>
      </c>
      <c r="AD4" s="6" t="s">
        <v>27</v>
      </c>
      <c r="AE4" s="7" t="s">
        <v>28</v>
      </c>
    </row>
    <row r="5" spans="2:31" x14ac:dyDescent="0.25">
      <c r="B5" s="1" t="s">
        <v>4</v>
      </c>
      <c r="C5" s="1" t="s">
        <v>29</v>
      </c>
      <c r="E5" s="8">
        <v>1</v>
      </c>
      <c r="F5" s="9">
        <v>-1</v>
      </c>
      <c r="G5" s="9">
        <v>-1</v>
      </c>
      <c r="H5" s="9">
        <v>-1</v>
      </c>
      <c r="I5" s="9">
        <v>-1</v>
      </c>
      <c r="J5" s="9">
        <f t="shared" ref="J5:J20" si="0">F5*G5</f>
        <v>1</v>
      </c>
      <c r="K5" s="9">
        <f t="shared" ref="K5:K20" si="1">F5*H5</f>
        <v>1</v>
      </c>
      <c r="L5" s="9">
        <f t="shared" ref="L5:L20" si="2">F5*I5</f>
        <v>1</v>
      </c>
      <c r="M5" s="9">
        <f t="shared" ref="M5:M20" si="3">G5*H5</f>
        <v>1</v>
      </c>
      <c r="N5" s="9">
        <f t="shared" ref="N5:N20" si="4">G5*I5</f>
        <v>1</v>
      </c>
      <c r="O5" s="9">
        <f t="shared" ref="O5:O20" si="5">H5*I5</f>
        <v>1</v>
      </c>
      <c r="P5" s="9">
        <f t="shared" ref="P5:P20" si="6">F5*G5*H5</f>
        <v>-1</v>
      </c>
      <c r="Q5" s="9">
        <f t="shared" ref="Q5:Q20" si="7">F5*G5*I5</f>
        <v>-1</v>
      </c>
      <c r="R5" s="9">
        <f t="shared" ref="R5:R20" si="8">F5*H5*I5</f>
        <v>-1</v>
      </c>
      <c r="S5" s="9">
        <f t="shared" ref="S5:S20" si="9">G5*H5*I5</f>
        <v>-1</v>
      </c>
      <c r="T5" s="10">
        <f t="shared" ref="T5:T20" si="10">F5*G5*H5*I5</f>
        <v>1</v>
      </c>
      <c r="U5" s="11">
        <v>0.45841897672352</v>
      </c>
      <c r="V5" s="12">
        <v>0.45475251374923997</v>
      </c>
      <c r="W5" s="12">
        <v>0.46347425143047999</v>
      </c>
      <c r="X5" s="12">
        <v>0.45441919893339</v>
      </c>
      <c r="Y5" s="12">
        <v>0.46097439031165</v>
      </c>
      <c r="Z5" s="9">
        <f t="shared" ref="Z5:Z20" si="11">AVERAGE(U5:Y5)</f>
        <v>0.45840786622965596</v>
      </c>
      <c r="AA5" s="9">
        <f t="shared" ref="AA5:AA20" si="12">U5-$Z5</f>
        <v>1.1110493864041615E-5</v>
      </c>
      <c r="AB5" s="9">
        <f t="shared" ref="AB5:AB20" si="13">V5-$Z5</f>
        <v>-3.6553524804159854E-3</v>
      </c>
      <c r="AC5" s="9">
        <f t="shared" ref="AC5:AC20" si="14">W5-$Z5</f>
        <v>5.0663852008240307E-3</v>
      </c>
      <c r="AD5" s="9">
        <f t="shared" ref="AD5:AD20" si="15">X5-$Z5</f>
        <v>-3.9886672962659575E-3</v>
      </c>
      <c r="AE5" s="13">
        <f t="shared" ref="AE5:AE20" si="16">Y5-$Z5</f>
        <v>2.5665240819940371E-3</v>
      </c>
    </row>
    <row r="6" spans="2:31" x14ac:dyDescent="0.25">
      <c r="B6" s="1" t="s">
        <v>5</v>
      </c>
      <c r="C6" s="1" t="s">
        <v>30</v>
      </c>
      <c r="E6" s="14">
        <v>1</v>
      </c>
      <c r="F6" s="15">
        <v>-1</v>
      </c>
      <c r="G6" s="15">
        <v>-1</v>
      </c>
      <c r="H6" s="15">
        <v>-1</v>
      </c>
      <c r="I6" s="15">
        <v>1</v>
      </c>
      <c r="J6" s="15">
        <f t="shared" si="0"/>
        <v>1</v>
      </c>
      <c r="K6" s="15">
        <f t="shared" si="1"/>
        <v>1</v>
      </c>
      <c r="L6" s="15">
        <f t="shared" si="2"/>
        <v>-1</v>
      </c>
      <c r="M6" s="15">
        <f t="shared" si="3"/>
        <v>1</v>
      </c>
      <c r="N6" s="15">
        <f t="shared" si="4"/>
        <v>-1</v>
      </c>
      <c r="O6" s="15">
        <f t="shared" si="5"/>
        <v>-1</v>
      </c>
      <c r="P6" s="15">
        <f t="shared" si="6"/>
        <v>-1</v>
      </c>
      <c r="Q6" s="15">
        <f t="shared" si="7"/>
        <v>1</v>
      </c>
      <c r="R6" s="15">
        <f t="shared" si="8"/>
        <v>1</v>
      </c>
      <c r="S6" s="15">
        <f t="shared" si="9"/>
        <v>1</v>
      </c>
      <c r="T6" s="16">
        <f t="shared" si="10"/>
        <v>-1</v>
      </c>
      <c r="U6" s="17">
        <v>4.9608355091383997E-2</v>
      </c>
      <c r="V6" s="18">
        <v>4.866396311316E-2</v>
      </c>
      <c r="W6" s="18">
        <v>4.9552802622077001E-2</v>
      </c>
      <c r="X6" s="18">
        <v>5.1997111271596001E-2</v>
      </c>
      <c r="Y6" s="18">
        <v>5.0941614354757997E-2</v>
      </c>
      <c r="Z6" s="15">
        <f t="shared" si="11"/>
        <v>5.0152769290594999E-2</v>
      </c>
      <c r="AA6" s="15">
        <f t="shared" si="12"/>
        <v>-5.4441419921100187E-4</v>
      </c>
      <c r="AB6" s="15">
        <f t="shared" si="13"/>
        <v>-1.4888061774349995E-3</v>
      </c>
      <c r="AC6" s="15">
        <f t="shared" si="14"/>
        <v>-5.9996666851799829E-4</v>
      </c>
      <c r="AD6" s="15">
        <f t="shared" si="15"/>
        <v>1.844341981001002E-3</v>
      </c>
      <c r="AE6" s="19">
        <f t="shared" si="16"/>
        <v>7.8884506416299766E-4</v>
      </c>
    </row>
    <row r="7" spans="2:31" x14ac:dyDescent="0.25">
      <c r="B7" s="1" t="s">
        <v>6</v>
      </c>
      <c r="C7" s="20" t="s">
        <v>31</v>
      </c>
      <c r="E7" s="14">
        <v>1</v>
      </c>
      <c r="F7" s="15">
        <v>-1</v>
      </c>
      <c r="G7" s="15">
        <v>-1</v>
      </c>
      <c r="H7" s="15">
        <v>1</v>
      </c>
      <c r="I7" s="15">
        <v>-1</v>
      </c>
      <c r="J7" s="15">
        <f t="shared" si="0"/>
        <v>1</v>
      </c>
      <c r="K7" s="15">
        <f t="shared" si="1"/>
        <v>-1</v>
      </c>
      <c r="L7" s="15">
        <f t="shared" si="2"/>
        <v>1</v>
      </c>
      <c r="M7" s="15">
        <f t="shared" si="3"/>
        <v>-1</v>
      </c>
      <c r="N7" s="15">
        <f t="shared" si="4"/>
        <v>1</v>
      </c>
      <c r="O7" s="15">
        <f t="shared" si="5"/>
        <v>-1</v>
      </c>
      <c r="P7" s="15">
        <f t="shared" si="6"/>
        <v>1</v>
      </c>
      <c r="Q7" s="15">
        <f t="shared" si="7"/>
        <v>-1</v>
      </c>
      <c r="R7" s="15">
        <f t="shared" si="8"/>
        <v>1</v>
      </c>
      <c r="S7" s="15">
        <f t="shared" si="9"/>
        <v>1</v>
      </c>
      <c r="T7" s="16">
        <f t="shared" si="10"/>
        <v>-1</v>
      </c>
      <c r="U7" s="17">
        <v>1.0074995833564999</v>
      </c>
      <c r="V7" s="18">
        <v>0.99333370368313001</v>
      </c>
      <c r="W7" s="18">
        <v>1.0052219321149001</v>
      </c>
      <c r="X7" s="18">
        <v>0.99594466974057005</v>
      </c>
      <c r="Y7" s="18">
        <v>0.97850119437809002</v>
      </c>
      <c r="Z7" s="15">
        <f t="shared" si="11"/>
        <v>0.9961002166546381</v>
      </c>
      <c r="AA7" s="15">
        <f t="shared" si="12"/>
        <v>1.1399366701861813E-2</v>
      </c>
      <c r="AB7" s="15">
        <f t="shared" si="13"/>
        <v>-2.7665129715080949E-3</v>
      </c>
      <c r="AC7" s="15">
        <f t="shared" si="14"/>
        <v>9.1217154602619699E-3</v>
      </c>
      <c r="AD7" s="15">
        <f t="shared" si="15"/>
        <v>-1.5554691406804988E-4</v>
      </c>
      <c r="AE7" s="19">
        <f t="shared" si="16"/>
        <v>-1.7599022276548082E-2</v>
      </c>
    </row>
    <row r="8" spans="2:31" x14ac:dyDescent="0.25">
      <c r="B8" s="1"/>
      <c r="E8" s="14">
        <v>1</v>
      </c>
      <c r="F8" s="15">
        <v>-1</v>
      </c>
      <c r="G8" s="15">
        <v>-1</v>
      </c>
      <c r="H8" s="15">
        <v>1</v>
      </c>
      <c r="I8" s="15">
        <v>1</v>
      </c>
      <c r="J8" s="15">
        <f t="shared" si="0"/>
        <v>1</v>
      </c>
      <c r="K8" s="15">
        <f t="shared" si="1"/>
        <v>-1</v>
      </c>
      <c r="L8" s="15">
        <f t="shared" si="2"/>
        <v>-1</v>
      </c>
      <c r="M8" s="15">
        <f t="shared" si="3"/>
        <v>-1</v>
      </c>
      <c r="N8" s="15">
        <f t="shared" si="4"/>
        <v>-1</v>
      </c>
      <c r="O8" s="15">
        <f t="shared" si="5"/>
        <v>1</v>
      </c>
      <c r="P8" s="15">
        <f t="shared" si="6"/>
        <v>1</v>
      </c>
      <c r="Q8" s="15">
        <f t="shared" si="7"/>
        <v>1</v>
      </c>
      <c r="R8" s="15">
        <f t="shared" si="8"/>
        <v>-1</v>
      </c>
      <c r="S8" s="15">
        <f t="shared" si="9"/>
        <v>-1</v>
      </c>
      <c r="T8" s="16">
        <f t="shared" si="10"/>
        <v>1</v>
      </c>
      <c r="U8" s="17">
        <v>4.9663907560691001E-2</v>
      </c>
      <c r="V8" s="18">
        <v>4.866396311316E-2</v>
      </c>
      <c r="W8" s="18">
        <v>4.9497250152768998E-2</v>
      </c>
      <c r="X8" s="18">
        <v>5.1941558802288998E-2</v>
      </c>
      <c r="Y8" s="18">
        <v>5.0941614354757997E-2</v>
      </c>
      <c r="Z8" s="15">
        <f t="shared" si="11"/>
        <v>5.01416587967334E-2</v>
      </c>
      <c r="AA8" s="15">
        <f t="shared" si="12"/>
        <v>-4.7775123604239939E-4</v>
      </c>
      <c r="AB8" s="15">
        <f t="shared" si="13"/>
        <v>-1.4776956835734004E-3</v>
      </c>
      <c r="AC8" s="15">
        <f t="shared" si="14"/>
        <v>-6.4440864396440173E-4</v>
      </c>
      <c r="AD8" s="15">
        <f t="shared" si="15"/>
        <v>1.7999000055555978E-3</v>
      </c>
      <c r="AE8" s="19">
        <f t="shared" si="16"/>
        <v>7.9995555802459678E-4</v>
      </c>
    </row>
    <row r="9" spans="2:31" x14ac:dyDescent="0.25">
      <c r="E9" s="14">
        <v>1</v>
      </c>
      <c r="F9" s="15">
        <v>-1</v>
      </c>
      <c r="G9" s="15">
        <v>1</v>
      </c>
      <c r="H9" s="15">
        <v>-1</v>
      </c>
      <c r="I9" s="15">
        <v>-1</v>
      </c>
      <c r="J9" s="15">
        <f t="shared" si="0"/>
        <v>-1</v>
      </c>
      <c r="K9" s="15">
        <f t="shared" si="1"/>
        <v>1</v>
      </c>
      <c r="L9" s="15">
        <f t="shared" si="2"/>
        <v>1</v>
      </c>
      <c r="M9" s="15">
        <f t="shared" si="3"/>
        <v>-1</v>
      </c>
      <c r="N9" s="15">
        <f t="shared" si="4"/>
        <v>-1</v>
      </c>
      <c r="O9" s="15">
        <f t="shared" si="5"/>
        <v>1</v>
      </c>
      <c r="P9" s="15">
        <f t="shared" si="6"/>
        <v>1</v>
      </c>
      <c r="Q9" s="15">
        <f t="shared" si="7"/>
        <v>1</v>
      </c>
      <c r="R9" s="15">
        <f t="shared" si="8"/>
        <v>-1</v>
      </c>
      <c r="S9" s="15">
        <f t="shared" si="9"/>
        <v>1</v>
      </c>
      <c r="T9" s="16">
        <f t="shared" si="10"/>
        <v>-1</v>
      </c>
      <c r="U9" s="17">
        <v>0.49969446141881002</v>
      </c>
      <c r="V9" s="18">
        <v>0.49808343980890002</v>
      </c>
      <c r="W9" s="18">
        <v>0.50602744291984003</v>
      </c>
      <c r="X9" s="18">
        <v>0.48997277929004002</v>
      </c>
      <c r="Y9" s="18">
        <v>0.50019443364257998</v>
      </c>
      <c r="Z9" s="15">
        <f t="shared" si="11"/>
        <v>0.49879451141603404</v>
      </c>
      <c r="AA9" s="15">
        <f t="shared" si="12"/>
        <v>8.9995000277598436E-4</v>
      </c>
      <c r="AB9" s="15">
        <f t="shared" si="13"/>
        <v>-7.1107160713401729E-4</v>
      </c>
      <c r="AC9" s="15">
        <f t="shared" si="14"/>
        <v>7.2329315038059949E-3</v>
      </c>
      <c r="AD9" s="15">
        <f t="shared" si="15"/>
        <v>-8.8217321259940196E-3</v>
      </c>
      <c r="AE9" s="19">
        <f t="shared" si="16"/>
        <v>1.3999222265459466E-3</v>
      </c>
    </row>
    <row r="10" spans="2:31" x14ac:dyDescent="0.25">
      <c r="E10" s="14">
        <v>1</v>
      </c>
      <c r="F10" s="15">
        <v>-1</v>
      </c>
      <c r="G10" s="15">
        <v>1</v>
      </c>
      <c r="H10" s="15">
        <v>-1</v>
      </c>
      <c r="I10" s="15">
        <v>1</v>
      </c>
      <c r="J10" s="15">
        <f t="shared" si="0"/>
        <v>-1</v>
      </c>
      <c r="K10" s="15">
        <f t="shared" si="1"/>
        <v>1</v>
      </c>
      <c r="L10" s="15">
        <f t="shared" si="2"/>
        <v>-1</v>
      </c>
      <c r="M10" s="15">
        <f t="shared" si="3"/>
        <v>-1</v>
      </c>
      <c r="N10" s="15">
        <f t="shared" si="4"/>
        <v>1</v>
      </c>
      <c r="O10" s="15">
        <f t="shared" si="5"/>
        <v>-1</v>
      </c>
      <c r="P10" s="15">
        <f t="shared" si="6"/>
        <v>1</v>
      </c>
      <c r="Q10" s="15">
        <f t="shared" si="7"/>
        <v>-1</v>
      </c>
      <c r="R10" s="15">
        <f t="shared" si="8"/>
        <v>1</v>
      </c>
      <c r="S10" s="15">
        <f t="shared" si="9"/>
        <v>-1</v>
      </c>
      <c r="T10" s="16">
        <f t="shared" si="10"/>
        <v>1</v>
      </c>
      <c r="U10" s="17">
        <v>4.9775012499306E-2</v>
      </c>
      <c r="V10" s="18">
        <v>4.866396311316E-2</v>
      </c>
      <c r="W10" s="18">
        <v>4.9552802622077001E-2</v>
      </c>
      <c r="X10" s="18">
        <v>5.1997111271596001E-2</v>
      </c>
      <c r="Y10" s="18">
        <v>5.0941614354757997E-2</v>
      </c>
      <c r="Z10" s="15">
        <f t="shared" si="11"/>
        <v>5.0186100772179401E-2</v>
      </c>
      <c r="AA10" s="15">
        <f t="shared" si="12"/>
        <v>-4.1108827287340138E-4</v>
      </c>
      <c r="AB10" s="15">
        <f t="shared" si="13"/>
        <v>-1.5221376590194013E-3</v>
      </c>
      <c r="AC10" s="15">
        <f t="shared" si="14"/>
        <v>-6.3329815010240015E-4</v>
      </c>
      <c r="AD10" s="15">
        <f t="shared" si="15"/>
        <v>1.8110104994166001E-3</v>
      </c>
      <c r="AE10" s="19">
        <f t="shared" si="16"/>
        <v>7.555135825785958E-4</v>
      </c>
    </row>
    <row r="11" spans="2:31" x14ac:dyDescent="0.25">
      <c r="E11" s="14">
        <v>1</v>
      </c>
      <c r="F11" s="15">
        <v>-1</v>
      </c>
      <c r="G11" s="15">
        <v>1</v>
      </c>
      <c r="H11" s="15">
        <v>1</v>
      </c>
      <c r="I11" s="15">
        <v>-1</v>
      </c>
      <c r="J11" s="15">
        <f t="shared" si="0"/>
        <v>-1</v>
      </c>
      <c r="K11" s="15">
        <f t="shared" si="1"/>
        <v>-1</v>
      </c>
      <c r="L11" s="15">
        <f t="shared" si="2"/>
        <v>1</v>
      </c>
      <c r="M11" s="15">
        <f t="shared" si="3"/>
        <v>1</v>
      </c>
      <c r="N11" s="15">
        <f t="shared" si="4"/>
        <v>-1</v>
      </c>
      <c r="O11" s="15">
        <f t="shared" si="5"/>
        <v>-1</v>
      </c>
      <c r="P11" s="15">
        <f t="shared" si="6"/>
        <v>-1</v>
      </c>
      <c r="Q11" s="15">
        <f t="shared" si="7"/>
        <v>1</v>
      </c>
      <c r="R11" s="15">
        <f t="shared" si="8"/>
        <v>1</v>
      </c>
      <c r="S11" s="15">
        <f t="shared" si="9"/>
        <v>-1</v>
      </c>
      <c r="T11" s="16">
        <f t="shared" si="10"/>
        <v>1</v>
      </c>
      <c r="U11" s="17">
        <v>1.0076106882950999</v>
      </c>
      <c r="V11" s="18">
        <v>0.99383367590688998</v>
      </c>
      <c r="W11" s="18">
        <v>1.0051108271763001</v>
      </c>
      <c r="X11" s="18">
        <v>0.99566690739402997</v>
      </c>
      <c r="Y11" s="18">
        <v>0.97822343203155004</v>
      </c>
      <c r="Z11" s="15">
        <f t="shared" si="11"/>
        <v>0.99608910616077395</v>
      </c>
      <c r="AA11" s="15">
        <f t="shared" si="12"/>
        <v>1.1521582134325969E-2</v>
      </c>
      <c r="AB11" s="15">
        <f t="shared" si="13"/>
        <v>-2.2554302538839721E-3</v>
      </c>
      <c r="AC11" s="15">
        <f t="shared" si="14"/>
        <v>9.0217210155261185E-3</v>
      </c>
      <c r="AD11" s="15">
        <f t="shared" si="15"/>
        <v>-4.2219876674398638E-4</v>
      </c>
      <c r="AE11" s="19">
        <f t="shared" si="16"/>
        <v>-1.7865674129223907E-2</v>
      </c>
    </row>
    <row r="12" spans="2:31" x14ac:dyDescent="0.25">
      <c r="E12" s="14">
        <v>1</v>
      </c>
      <c r="F12" s="15">
        <v>-1</v>
      </c>
      <c r="G12" s="15">
        <v>1</v>
      </c>
      <c r="H12" s="15">
        <v>1</v>
      </c>
      <c r="I12" s="15">
        <v>1</v>
      </c>
      <c r="J12" s="15">
        <f t="shared" si="0"/>
        <v>-1</v>
      </c>
      <c r="K12" s="15">
        <f t="shared" si="1"/>
        <v>-1</v>
      </c>
      <c r="L12" s="15">
        <f t="shared" si="2"/>
        <v>-1</v>
      </c>
      <c r="M12" s="15">
        <f t="shared" si="3"/>
        <v>1</v>
      </c>
      <c r="N12" s="15">
        <f t="shared" si="4"/>
        <v>1</v>
      </c>
      <c r="O12" s="15">
        <f t="shared" si="5"/>
        <v>1</v>
      </c>
      <c r="P12" s="15">
        <f t="shared" si="6"/>
        <v>-1</v>
      </c>
      <c r="Q12" s="15">
        <f t="shared" si="7"/>
        <v>-1</v>
      </c>
      <c r="R12" s="15">
        <f t="shared" si="8"/>
        <v>-1</v>
      </c>
      <c r="S12" s="15">
        <f t="shared" si="9"/>
        <v>1</v>
      </c>
      <c r="T12" s="16">
        <f t="shared" si="10"/>
        <v>-1</v>
      </c>
      <c r="U12" s="17">
        <v>4.9663907560691001E-2</v>
      </c>
      <c r="V12" s="18">
        <v>4.866396311316E-2</v>
      </c>
      <c r="W12" s="18">
        <v>4.9497250152768998E-2</v>
      </c>
      <c r="X12" s="18">
        <v>5.1941558802288998E-2</v>
      </c>
      <c r="Y12" s="18">
        <v>5.0941614354757997E-2</v>
      </c>
      <c r="Z12" s="15">
        <f t="shared" si="11"/>
        <v>5.01416587967334E-2</v>
      </c>
      <c r="AA12" s="15">
        <f t="shared" si="12"/>
        <v>-4.7775123604239939E-4</v>
      </c>
      <c r="AB12" s="15">
        <f t="shared" si="13"/>
        <v>-1.4776956835734004E-3</v>
      </c>
      <c r="AC12" s="15">
        <f t="shared" si="14"/>
        <v>-6.4440864396440173E-4</v>
      </c>
      <c r="AD12" s="15">
        <f t="shared" si="15"/>
        <v>1.7999000055555978E-3</v>
      </c>
      <c r="AE12" s="19">
        <f t="shared" si="16"/>
        <v>7.9995555802459678E-4</v>
      </c>
    </row>
    <row r="13" spans="2:31" x14ac:dyDescent="0.25">
      <c r="E13" s="14">
        <v>1</v>
      </c>
      <c r="F13" s="15">
        <v>1</v>
      </c>
      <c r="G13" s="15">
        <v>-1</v>
      </c>
      <c r="H13" s="15">
        <v>-1</v>
      </c>
      <c r="I13" s="15">
        <v>-1</v>
      </c>
      <c r="J13" s="15">
        <f t="shared" si="0"/>
        <v>-1</v>
      </c>
      <c r="K13" s="15">
        <f t="shared" si="1"/>
        <v>-1</v>
      </c>
      <c r="L13" s="15">
        <f t="shared" si="2"/>
        <v>-1</v>
      </c>
      <c r="M13" s="15">
        <f t="shared" si="3"/>
        <v>1</v>
      </c>
      <c r="N13" s="15">
        <f t="shared" si="4"/>
        <v>1</v>
      </c>
      <c r="O13" s="15">
        <f t="shared" si="5"/>
        <v>1</v>
      </c>
      <c r="P13" s="15">
        <f t="shared" si="6"/>
        <v>1</v>
      </c>
      <c r="Q13" s="15">
        <f t="shared" si="7"/>
        <v>1</v>
      </c>
      <c r="R13" s="15">
        <f t="shared" si="8"/>
        <v>1</v>
      </c>
      <c r="S13" s="15">
        <f t="shared" si="9"/>
        <v>-1</v>
      </c>
      <c r="T13" s="16">
        <f t="shared" si="10"/>
        <v>-1</v>
      </c>
      <c r="U13" s="17">
        <v>1.6767401811010001</v>
      </c>
      <c r="V13" s="18">
        <v>1.6737403477585</v>
      </c>
      <c r="W13" s="18">
        <v>1.6814621409921999</v>
      </c>
      <c r="X13" s="18">
        <v>1.6782400977723</v>
      </c>
      <c r="Y13" s="18">
        <v>1.6865729681684001</v>
      </c>
      <c r="Z13" s="15">
        <f t="shared" si="11"/>
        <v>1.6793511471584801</v>
      </c>
      <c r="AA13" s="15">
        <f t="shared" si="12"/>
        <v>-2.6109660574800131E-3</v>
      </c>
      <c r="AB13" s="15">
        <f t="shared" si="13"/>
        <v>-5.6107993999801042E-3</v>
      </c>
      <c r="AC13" s="15">
        <f t="shared" si="14"/>
        <v>2.1109938337198209E-3</v>
      </c>
      <c r="AD13" s="15">
        <f t="shared" si="15"/>
        <v>-1.1110493861801185E-3</v>
      </c>
      <c r="AE13" s="19">
        <f t="shared" si="16"/>
        <v>7.2218210099199709E-3</v>
      </c>
    </row>
    <row r="14" spans="2:31" x14ac:dyDescent="0.25">
      <c r="E14" s="14">
        <v>1</v>
      </c>
      <c r="F14" s="15">
        <v>1</v>
      </c>
      <c r="G14" s="15">
        <v>-1</v>
      </c>
      <c r="H14" s="15">
        <v>-1</v>
      </c>
      <c r="I14" s="15">
        <v>1</v>
      </c>
      <c r="J14" s="15">
        <f t="shared" si="0"/>
        <v>-1</v>
      </c>
      <c r="K14" s="15">
        <f t="shared" si="1"/>
        <v>-1</v>
      </c>
      <c r="L14" s="15">
        <f t="shared" si="2"/>
        <v>1</v>
      </c>
      <c r="M14" s="15">
        <f t="shared" si="3"/>
        <v>1</v>
      </c>
      <c r="N14" s="15">
        <f t="shared" si="4"/>
        <v>-1</v>
      </c>
      <c r="O14" s="15">
        <f t="shared" si="5"/>
        <v>-1</v>
      </c>
      <c r="P14" s="15">
        <f t="shared" si="6"/>
        <v>1</v>
      </c>
      <c r="Q14" s="15">
        <f t="shared" si="7"/>
        <v>-1</v>
      </c>
      <c r="R14" s="15">
        <f t="shared" si="8"/>
        <v>-1</v>
      </c>
      <c r="S14" s="15">
        <f t="shared" si="9"/>
        <v>1</v>
      </c>
      <c r="T14" s="16">
        <f t="shared" si="10"/>
        <v>1</v>
      </c>
      <c r="U14" s="17">
        <v>0.29259485584133998</v>
      </c>
      <c r="V14" s="18">
        <v>0.29487250708293999</v>
      </c>
      <c r="W14" s="18">
        <v>0.30287206266319</v>
      </c>
      <c r="X14" s="18">
        <v>0.30192767068496001</v>
      </c>
      <c r="Y14" s="18">
        <v>0.29665018610076999</v>
      </c>
      <c r="Z14" s="15">
        <f t="shared" si="11"/>
        <v>0.29778345647464</v>
      </c>
      <c r="AA14" s="15">
        <f t="shared" si="12"/>
        <v>-5.1886006333000112E-3</v>
      </c>
      <c r="AB14" s="15">
        <f t="shared" si="13"/>
        <v>-2.9109493917000018E-3</v>
      </c>
      <c r="AC14" s="15">
        <f t="shared" si="14"/>
        <v>5.0886061885500045E-3</v>
      </c>
      <c r="AD14" s="15">
        <f t="shared" si="15"/>
        <v>4.1442142103200186E-3</v>
      </c>
      <c r="AE14" s="19">
        <f t="shared" si="16"/>
        <v>-1.1332703738700101E-3</v>
      </c>
    </row>
    <row r="15" spans="2:31" x14ac:dyDescent="0.25">
      <c r="E15" s="14">
        <v>1</v>
      </c>
      <c r="F15" s="15">
        <v>1</v>
      </c>
      <c r="G15" s="15">
        <v>-1</v>
      </c>
      <c r="H15" s="15">
        <v>1</v>
      </c>
      <c r="I15" s="15">
        <v>-1</v>
      </c>
      <c r="J15" s="15">
        <f t="shared" si="0"/>
        <v>-1</v>
      </c>
      <c r="K15" s="15">
        <f t="shared" si="1"/>
        <v>1</v>
      </c>
      <c r="L15" s="15">
        <f t="shared" si="2"/>
        <v>-1</v>
      </c>
      <c r="M15" s="15">
        <f t="shared" si="3"/>
        <v>-1</v>
      </c>
      <c r="N15" s="15">
        <f t="shared" si="4"/>
        <v>1</v>
      </c>
      <c r="O15" s="15">
        <f t="shared" si="5"/>
        <v>-1</v>
      </c>
      <c r="P15" s="15">
        <f t="shared" si="6"/>
        <v>-1</v>
      </c>
      <c r="Q15" s="15">
        <f t="shared" si="7"/>
        <v>1</v>
      </c>
      <c r="R15" s="15">
        <f t="shared" si="8"/>
        <v>-1</v>
      </c>
      <c r="S15" s="15">
        <f t="shared" si="9"/>
        <v>1</v>
      </c>
      <c r="T15" s="16">
        <f t="shared" si="10"/>
        <v>1</v>
      </c>
      <c r="U15" s="17">
        <v>2.0757180156657999</v>
      </c>
      <c r="V15" s="18">
        <v>2.0937725681906998</v>
      </c>
      <c r="W15" s="18">
        <v>2.0853841453253001</v>
      </c>
      <c r="X15" s="18">
        <v>2.0729959446696999</v>
      </c>
      <c r="Y15" s="18">
        <v>2.0947169601689</v>
      </c>
      <c r="Z15" s="15">
        <f t="shared" si="11"/>
        <v>2.0845175268040799</v>
      </c>
      <c r="AA15" s="15">
        <f t="shared" si="12"/>
        <v>-8.7995111382799251E-3</v>
      </c>
      <c r="AB15" s="15">
        <f t="shared" si="13"/>
        <v>9.2550413866199222E-3</v>
      </c>
      <c r="AC15" s="15">
        <f t="shared" si="14"/>
        <v>8.6661852122027483E-4</v>
      </c>
      <c r="AD15" s="15">
        <f t="shared" si="15"/>
        <v>-1.1521582134379926E-2</v>
      </c>
      <c r="AE15" s="19">
        <f t="shared" si="16"/>
        <v>1.0199433364820099E-2</v>
      </c>
    </row>
    <row r="16" spans="2:31" x14ac:dyDescent="0.25">
      <c r="E16" s="14">
        <v>1</v>
      </c>
      <c r="F16" s="15">
        <v>1</v>
      </c>
      <c r="G16" s="15">
        <v>-1</v>
      </c>
      <c r="H16" s="15">
        <v>1</v>
      </c>
      <c r="I16" s="15">
        <v>1</v>
      </c>
      <c r="J16" s="15">
        <f t="shared" si="0"/>
        <v>-1</v>
      </c>
      <c r="K16" s="15">
        <f t="shared" si="1"/>
        <v>1</v>
      </c>
      <c r="L16" s="15">
        <f t="shared" si="2"/>
        <v>1</v>
      </c>
      <c r="M16" s="15">
        <f t="shared" si="3"/>
        <v>-1</v>
      </c>
      <c r="N16" s="15">
        <f t="shared" si="4"/>
        <v>-1</v>
      </c>
      <c r="O16" s="15">
        <f t="shared" si="5"/>
        <v>1</v>
      </c>
      <c r="P16" s="15">
        <f t="shared" si="6"/>
        <v>-1</v>
      </c>
      <c r="Q16" s="15">
        <f t="shared" si="7"/>
        <v>-1</v>
      </c>
      <c r="R16" s="15">
        <f t="shared" si="8"/>
        <v>1</v>
      </c>
      <c r="S16" s="15">
        <f t="shared" si="9"/>
        <v>-1</v>
      </c>
      <c r="T16" s="16">
        <f t="shared" si="10"/>
        <v>-1</v>
      </c>
      <c r="U16" s="17">
        <v>0.29237264596411</v>
      </c>
      <c r="V16" s="18">
        <v>0.29470584967502</v>
      </c>
      <c r="W16" s="18">
        <v>0.30303872007110999</v>
      </c>
      <c r="X16" s="18">
        <v>0.30176101327704002</v>
      </c>
      <c r="Y16" s="18">
        <v>0.29659463363145999</v>
      </c>
      <c r="Z16" s="15">
        <f t="shared" si="11"/>
        <v>0.29769457252374798</v>
      </c>
      <c r="AA16" s="15">
        <f t="shared" si="12"/>
        <v>-5.3219265596379794E-3</v>
      </c>
      <c r="AB16" s="15">
        <f t="shared" si="13"/>
        <v>-2.988722848727976E-3</v>
      </c>
      <c r="AC16" s="15">
        <f t="shared" si="14"/>
        <v>5.3441475473620104E-3</v>
      </c>
      <c r="AD16" s="15">
        <f t="shared" si="15"/>
        <v>4.0664407532920444E-3</v>
      </c>
      <c r="AE16" s="19">
        <f t="shared" si="16"/>
        <v>-1.0999388922879882E-3</v>
      </c>
    </row>
    <row r="17" spans="5:31" x14ac:dyDescent="0.25">
      <c r="E17" s="14">
        <v>1</v>
      </c>
      <c r="F17" s="15">
        <v>1</v>
      </c>
      <c r="G17" s="15">
        <v>1</v>
      </c>
      <c r="H17" s="15">
        <v>-1</v>
      </c>
      <c r="I17" s="15">
        <v>-1</v>
      </c>
      <c r="J17" s="15">
        <f t="shared" si="0"/>
        <v>1</v>
      </c>
      <c r="K17" s="15">
        <f t="shared" si="1"/>
        <v>-1</v>
      </c>
      <c r="L17" s="15">
        <f t="shared" si="2"/>
        <v>-1</v>
      </c>
      <c r="M17" s="15">
        <f t="shared" si="3"/>
        <v>-1</v>
      </c>
      <c r="N17" s="15">
        <f t="shared" si="4"/>
        <v>-1</v>
      </c>
      <c r="O17" s="15">
        <f t="shared" si="5"/>
        <v>1</v>
      </c>
      <c r="P17" s="15">
        <f t="shared" si="6"/>
        <v>-1</v>
      </c>
      <c r="Q17" s="15">
        <f t="shared" si="7"/>
        <v>-1</v>
      </c>
      <c r="R17" s="15">
        <f t="shared" si="8"/>
        <v>1</v>
      </c>
      <c r="S17" s="15">
        <f t="shared" si="9"/>
        <v>1</v>
      </c>
      <c r="T17" s="16">
        <f t="shared" si="10"/>
        <v>1</v>
      </c>
      <c r="U17" s="17">
        <v>2.8949502805399998</v>
      </c>
      <c r="V17" s="18">
        <v>2.8768957280151</v>
      </c>
      <c r="W17" s="18">
        <v>2.8965057496806002</v>
      </c>
      <c r="X17" s="18">
        <v>2.8963390922726999</v>
      </c>
      <c r="Y17" s="18">
        <v>2.8850063885339998</v>
      </c>
      <c r="Z17" s="15">
        <f t="shared" si="11"/>
        <v>2.8899394478084797</v>
      </c>
      <c r="AA17" s="15">
        <f t="shared" si="12"/>
        <v>5.0108327315201429E-3</v>
      </c>
      <c r="AB17" s="15">
        <f t="shared" si="13"/>
        <v>-1.3043719793379704E-2</v>
      </c>
      <c r="AC17" s="15">
        <f t="shared" si="14"/>
        <v>6.5663018721204836E-3</v>
      </c>
      <c r="AD17" s="15">
        <f t="shared" si="15"/>
        <v>6.3996444642202555E-3</v>
      </c>
      <c r="AE17" s="19">
        <f t="shared" si="16"/>
        <v>-4.9330592744798452E-3</v>
      </c>
    </row>
    <row r="18" spans="5:31" x14ac:dyDescent="0.25">
      <c r="E18" s="14">
        <v>1</v>
      </c>
      <c r="F18" s="15">
        <v>1</v>
      </c>
      <c r="G18" s="15">
        <v>1</v>
      </c>
      <c r="H18" s="15">
        <v>-1</v>
      </c>
      <c r="I18" s="15">
        <v>1</v>
      </c>
      <c r="J18" s="15">
        <f t="shared" si="0"/>
        <v>1</v>
      </c>
      <c r="K18" s="15">
        <f t="shared" si="1"/>
        <v>-1</v>
      </c>
      <c r="L18" s="15">
        <f t="shared" si="2"/>
        <v>1</v>
      </c>
      <c r="M18" s="15">
        <f t="shared" si="3"/>
        <v>-1</v>
      </c>
      <c r="N18" s="15">
        <f t="shared" si="4"/>
        <v>1</v>
      </c>
      <c r="O18" s="15">
        <f t="shared" si="5"/>
        <v>-1</v>
      </c>
      <c r="P18" s="15">
        <f t="shared" si="6"/>
        <v>-1</v>
      </c>
      <c r="Q18" s="15">
        <f t="shared" si="7"/>
        <v>1</v>
      </c>
      <c r="R18" s="15">
        <f t="shared" si="8"/>
        <v>-1</v>
      </c>
      <c r="S18" s="15">
        <f t="shared" si="9"/>
        <v>-1</v>
      </c>
      <c r="T18" s="16">
        <f t="shared" si="10"/>
        <v>-1</v>
      </c>
      <c r="U18" s="17">
        <v>0.29259485584133998</v>
      </c>
      <c r="V18" s="18">
        <v>0.29476140214433</v>
      </c>
      <c r="W18" s="18">
        <v>0.30292761513249</v>
      </c>
      <c r="X18" s="18">
        <v>0.30198322315427001</v>
      </c>
      <c r="Y18" s="18">
        <v>0.29659463363145999</v>
      </c>
      <c r="Z18" s="15">
        <f t="shared" si="11"/>
        <v>0.29777234598077801</v>
      </c>
      <c r="AA18" s="15">
        <f t="shared" si="12"/>
        <v>-5.1774901394380235E-3</v>
      </c>
      <c r="AB18" s="15">
        <f t="shared" si="13"/>
        <v>-3.0109438364480101E-3</v>
      </c>
      <c r="AC18" s="15">
        <f t="shared" si="14"/>
        <v>5.1552691517119942E-3</v>
      </c>
      <c r="AD18" s="15">
        <f t="shared" si="15"/>
        <v>4.2108771734920003E-3</v>
      </c>
      <c r="AE18" s="19">
        <f t="shared" si="16"/>
        <v>-1.1777123493180164E-3</v>
      </c>
    </row>
    <row r="19" spans="5:31" x14ac:dyDescent="0.25">
      <c r="E19" s="14">
        <v>1</v>
      </c>
      <c r="F19" s="15">
        <v>1</v>
      </c>
      <c r="G19" s="15">
        <v>1</v>
      </c>
      <c r="H19" s="15">
        <v>1</v>
      </c>
      <c r="I19" s="15">
        <v>-1</v>
      </c>
      <c r="J19" s="15">
        <f t="shared" si="0"/>
        <v>1</v>
      </c>
      <c r="K19" s="15">
        <f t="shared" si="1"/>
        <v>1</v>
      </c>
      <c r="L19" s="15">
        <f t="shared" si="2"/>
        <v>-1</v>
      </c>
      <c r="M19" s="15">
        <f t="shared" si="3"/>
        <v>1</v>
      </c>
      <c r="N19" s="15">
        <f t="shared" si="4"/>
        <v>-1</v>
      </c>
      <c r="O19" s="15">
        <f t="shared" si="5"/>
        <v>-1</v>
      </c>
      <c r="P19" s="15">
        <f t="shared" si="6"/>
        <v>1</v>
      </c>
      <c r="Q19" s="15">
        <f t="shared" si="7"/>
        <v>-1</v>
      </c>
      <c r="R19" s="15">
        <f t="shared" si="8"/>
        <v>-1</v>
      </c>
      <c r="S19" s="15">
        <f t="shared" si="9"/>
        <v>-1</v>
      </c>
      <c r="T19" s="16">
        <f t="shared" si="10"/>
        <v>-1</v>
      </c>
      <c r="U19" s="17">
        <v>6.0460529970556998</v>
      </c>
      <c r="V19" s="18">
        <v>5.9943892005999997</v>
      </c>
      <c r="W19" s="18">
        <v>6.0289428365091</v>
      </c>
      <c r="X19" s="18">
        <v>6.0183878673407003</v>
      </c>
      <c r="Y19" s="18">
        <v>6.0049441697682999</v>
      </c>
      <c r="Z19" s="15">
        <f t="shared" si="11"/>
        <v>6.0185434142547596</v>
      </c>
      <c r="AA19" s="15">
        <f t="shared" si="12"/>
        <v>2.750958280094018E-2</v>
      </c>
      <c r="AB19" s="15">
        <f t="shared" si="13"/>
        <v>-2.4154213654759893E-2</v>
      </c>
      <c r="AC19" s="15">
        <f t="shared" si="14"/>
        <v>1.0399422254340429E-2</v>
      </c>
      <c r="AD19" s="15">
        <f t="shared" si="15"/>
        <v>-1.5554691405927912E-4</v>
      </c>
      <c r="AE19" s="19">
        <f t="shared" si="16"/>
        <v>-1.3599244486459661E-2</v>
      </c>
    </row>
    <row r="20" spans="5:31" x14ac:dyDescent="0.25">
      <c r="E20" s="21">
        <v>1</v>
      </c>
      <c r="F20" s="22">
        <v>1</v>
      </c>
      <c r="G20" s="22">
        <v>1</v>
      </c>
      <c r="H20" s="22">
        <v>1</v>
      </c>
      <c r="I20" s="22">
        <v>1</v>
      </c>
      <c r="J20" s="22">
        <f t="shared" si="0"/>
        <v>1</v>
      </c>
      <c r="K20" s="22">
        <f t="shared" si="1"/>
        <v>1</v>
      </c>
      <c r="L20" s="22">
        <f t="shared" si="2"/>
        <v>1</v>
      </c>
      <c r="M20" s="22">
        <f t="shared" si="3"/>
        <v>1</v>
      </c>
      <c r="N20" s="22">
        <f t="shared" si="4"/>
        <v>1</v>
      </c>
      <c r="O20" s="22">
        <f t="shared" si="5"/>
        <v>1</v>
      </c>
      <c r="P20" s="22">
        <f t="shared" si="6"/>
        <v>1</v>
      </c>
      <c r="Q20" s="22">
        <f t="shared" si="7"/>
        <v>1</v>
      </c>
      <c r="R20" s="22">
        <f t="shared" si="8"/>
        <v>1</v>
      </c>
      <c r="S20" s="22">
        <f t="shared" si="9"/>
        <v>1</v>
      </c>
      <c r="T20" s="23">
        <f t="shared" si="10"/>
        <v>1</v>
      </c>
      <c r="U20" s="24">
        <v>0.29242819843341999</v>
      </c>
      <c r="V20" s="25">
        <v>0.29470584967502</v>
      </c>
      <c r="W20" s="25">
        <v>0.30303872007110999</v>
      </c>
      <c r="X20" s="25">
        <v>0.30203877562358</v>
      </c>
      <c r="Y20" s="25">
        <v>0.29665018610076999</v>
      </c>
      <c r="Z20" s="22">
        <f t="shared" si="11"/>
        <v>0.29777234598078001</v>
      </c>
      <c r="AA20" s="22">
        <f t="shared" si="12"/>
        <v>-5.344147547360012E-3</v>
      </c>
      <c r="AB20" s="22">
        <f t="shared" si="13"/>
        <v>-3.0664963057600025E-3</v>
      </c>
      <c r="AC20" s="22">
        <f t="shared" si="14"/>
        <v>5.2663740903299838E-3</v>
      </c>
      <c r="AD20" s="22">
        <f t="shared" si="15"/>
        <v>4.2664296427999959E-3</v>
      </c>
      <c r="AE20" s="26">
        <f t="shared" si="16"/>
        <v>-1.1221598800100208E-3</v>
      </c>
    </row>
    <row r="21" spans="5:31" x14ac:dyDescent="0.25">
      <c r="Y21" s="77" t="s">
        <v>32</v>
      </c>
      <c r="Z21" s="77"/>
      <c r="AA21" s="71">
        <f>SUM(AA5:AA20)</f>
        <v>2.1998777845622965E-2</v>
      </c>
      <c r="AB21" s="71">
        <f>SUM(AB5:AB20)</f>
        <v>-6.0885506360679041E-2</v>
      </c>
      <c r="AC21" s="71">
        <f>SUM(AC5:AC20)</f>
        <v>6.871840453322392E-2</v>
      </c>
      <c r="AD21" s="71">
        <f>SUM(AD5:AD20)</f>
        <v>4.166435197961775E-3</v>
      </c>
      <c r="AE21" s="72">
        <f>SUM(AE5:AE20)</f>
        <v>-3.399811121612669E-2</v>
      </c>
    </row>
    <row r="22" spans="5:31" x14ac:dyDescent="0.25">
      <c r="Y22" s="77"/>
      <c r="Z22" s="77"/>
      <c r="AA22" s="71"/>
      <c r="AB22" s="71"/>
      <c r="AC22" s="71"/>
      <c r="AD22" s="71"/>
      <c r="AE22" s="72"/>
    </row>
    <row r="23" spans="5:31" x14ac:dyDescent="0.25">
      <c r="Y23" s="73" t="s">
        <v>33</v>
      </c>
      <c r="Z23" s="73"/>
      <c r="AA23" s="74">
        <f>AVERAGE(AA5:AA20)</f>
        <v>1.3749236153514353E-3</v>
      </c>
      <c r="AB23" s="74">
        <f>AVERAGE(AB5:AB20)</f>
        <v>-3.8053441475424401E-3</v>
      </c>
      <c r="AC23" s="74">
        <f>AVERAGE(AC5:AC20)</f>
        <v>4.294900283326495E-3</v>
      </c>
      <c r="AD23" s="74">
        <f>AVERAGE(AD5:AD20)</f>
        <v>2.6040219987261094E-4</v>
      </c>
      <c r="AE23" s="75">
        <f>AVERAGE(AE5:AE20)</f>
        <v>-2.1248819510079182E-3</v>
      </c>
    </row>
    <row r="24" spans="5:31" x14ac:dyDescent="0.25">
      <c r="Y24" s="73"/>
      <c r="Z24" s="73"/>
      <c r="AA24" s="74"/>
      <c r="AB24" s="74"/>
      <c r="AC24" s="74"/>
      <c r="AD24" s="74"/>
      <c r="AE24" s="75"/>
    </row>
    <row r="27" spans="5:31" x14ac:dyDescent="0.25">
      <c r="F27" t="s">
        <v>34</v>
      </c>
      <c r="G27" t="s">
        <v>5</v>
      </c>
      <c r="H27" t="s">
        <v>35</v>
      </c>
      <c r="I27" t="s">
        <v>36</v>
      </c>
    </row>
    <row r="28" spans="5:31" x14ac:dyDescent="0.25">
      <c r="E28" s="27" t="s">
        <v>3</v>
      </c>
      <c r="F28" s="28" t="s">
        <v>1</v>
      </c>
      <c r="G28" s="28" t="s">
        <v>4</v>
      </c>
      <c r="H28" s="28" t="s">
        <v>5</v>
      </c>
      <c r="I28" s="28" t="s">
        <v>6</v>
      </c>
      <c r="J28" s="28" t="s">
        <v>7</v>
      </c>
      <c r="K28" s="28" t="s">
        <v>8</v>
      </c>
      <c r="L28" s="28" t="s">
        <v>9</v>
      </c>
      <c r="M28" s="28" t="s">
        <v>10</v>
      </c>
      <c r="N28" s="28" t="s">
        <v>11</v>
      </c>
      <c r="O28" s="28" t="s">
        <v>12</v>
      </c>
      <c r="P28" s="28" t="s">
        <v>13</v>
      </c>
      <c r="Q28" s="28" t="s">
        <v>14</v>
      </c>
      <c r="R28" s="28" t="s">
        <v>15</v>
      </c>
      <c r="S28" s="28" t="s">
        <v>16</v>
      </c>
      <c r="T28" s="29" t="s">
        <v>17</v>
      </c>
      <c r="V28" s="30" t="s">
        <v>37</v>
      </c>
      <c r="W28" s="66" t="s">
        <v>38</v>
      </c>
      <c r="X28" s="66"/>
      <c r="Y28" s="66"/>
      <c r="Z28" s="66"/>
      <c r="AA28" s="66"/>
    </row>
    <row r="29" spans="5:31" x14ac:dyDescent="0.25">
      <c r="E29" s="8">
        <f t="shared" ref="E29:T29" si="17">E5*$Z5</f>
        <v>0.45840786622965596</v>
      </c>
      <c r="F29" s="9">
        <f t="shared" si="17"/>
        <v>-0.45840786622965596</v>
      </c>
      <c r="G29" s="9">
        <f t="shared" si="17"/>
        <v>-0.45840786622965596</v>
      </c>
      <c r="H29" s="9">
        <f t="shared" si="17"/>
        <v>-0.45840786622965596</v>
      </c>
      <c r="I29" s="9">
        <f t="shared" si="17"/>
        <v>-0.45840786622965596</v>
      </c>
      <c r="J29" s="9">
        <f t="shared" si="17"/>
        <v>0.45840786622965596</v>
      </c>
      <c r="K29" s="9">
        <f t="shared" si="17"/>
        <v>0.45840786622965596</v>
      </c>
      <c r="L29" s="9">
        <f t="shared" si="17"/>
        <v>0.45840786622965596</v>
      </c>
      <c r="M29" s="9">
        <f t="shared" si="17"/>
        <v>0.45840786622965596</v>
      </c>
      <c r="N29" s="9">
        <f t="shared" si="17"/>
        <v>0.45840786622965596</v>
      </c>
      <c r="O29" s="9">
        <f t="shared" si="17"/>
        <v>0.45840786622965596</v>
      </c>
      <c r="P29" s="9">
        <f t="shared" si="17"/>
        <v>-0.45840786622965596</v>
      </c>
      <c r="Q29" s="9">
        <f t="shared" si="17"/>
        <v>-0.45840786622965596</v>
      </c>
      <c r="R29" s="9">
        <f t="shared" si="17"/>
        <v>-0.45840786622965596</v>
      </c>
      <c r="S29" s="9">
        <f t="shared" si="17"/>
        <v>-0.45840786622965596</v>
      </c>
      <c r="T29" s="13">
        <f t="shared" si="17"/>
        <v>0.45840786622965596</v>
      </c>
      <c r="W29" s="8">
        <f t="shared" ref="W29:W44" si="18">AA5^2</f>
        <v>1.2344307390290639E-10</v>
      </c>
      <c r="X29" s="9">
        <f t="shared" ref="X29:X44" si="19">AB5^2</f>
        <v>1.3361601756083296E-5</v>
      </c>
      <c r="Y29" s="9">
        <f t="shared" ref="Y29:Y44" si="20">AC5^2</f>
        <v>2.5668259003128754E-5</v>
      </c>
      <c r="Z29" s="9">
        <f t="shared" ref="Z29:Z44" si="21">AD5^2</f>
        <v>1.5909466800301585E-5</v>
      </c>
      <c r="AA29" s="13">
        <f t="shared" ref="AA29:AA44" si="22">AE5^2</f>
        <v>6.5870458634553351E-6</v>
      </c>
    </row>
    <row r="30" spans="5:31" x14ac:dyDescent="0.25">
      <c r="E30" s="14">
        <f t="shared" ref="E30:T30" si="23">E6*$Z6</f>
        <v>5.0152769290594999E-2</v>
      </c>
      <c r="F30" s="15">
        <f t="shared" si="23"/>
        <v>-5.0152769290594999E-2</v>
      </c>
      <c r="G30" s="15">
        <f t="shared" si="23"/>
        <v>-5.0152769290594999E-2</v>
      </c>
      <c r="H30" s="15">
        <f t="shared" si="23"/>
        <v>-5.0152769290594999E-2</v>
      </c>
      <c r="I30" s="15">
        <f t="shared" si="23"/>
        <v>5.0152769290594999E-2</v>
      </c>
      <c r="J30" s="15">
        <f t="shared" si="23"/>
        <v>5.0152769290594999E-2</v>
      </c>
      <c r="K30" s="15">
        <f t="shared" si="23"/>
        <v>5.0152769290594999E-2</v>
      </c>
      <c r="L30" s="15">
        <f t="shared" si="23"/>
        <v>-5.0152769290594999E-2</v>
      </c>
      <c r="M30" s="15">
        <f t="shared" si="23"/>
        <v>5.0152769290594999E-2</v>
      </c>
      <c r="N30" s="15">
        <f t="shared" si="23"/>
        <v>-5.0152769290594999E-2</v>
      </c>
      <c r="O30" s="15">
        <f t="shared" si="23"/>
        <v>-5.0152769290594999E-2</v>
      </c>
      <c r="P30" s="15">
        <f t="shared" si="23"/>
        <v>-5.0152769290594999E-2</v>
      </c>
      <c r="Q30" s="15">
        <f t="shared" si="23"/>
        <v>5.0152769290594999E-2</v>
      </c>
      <c r="R30" s="15">
        <f t="shared" si="23"/>
        <v>5.0152769290594999E-2</v>
      </c>
      <c r="S30" s="15">
        <f t="shared" si="23"/>
        <v>5.0152769290594999E-2</v>
      </c>
      <c r="T30" s="19">
        <f t="shared" si="23"/>
        <v>-5.0152769290594999E-2</v>
      </c>
      <c r="W30" s="14">
        <f t="shared" si="18"/>
        <v>2.9638682030255644E-7</v>
      </c>
      <c r="X30" s="15">
        <f t="shared" si="19"/>
        <v>2.2165438339686152E-6</v>
      </c>
      <c r="Y30" s="15">
        <f t="shared" si="20"/>
        <v>3.5996000333258565E-7</v>
      </c>
      <c r="Z30" s="15">
        <f t="shared" si="21"/>
        <v>3.4015973428827003E-6</v>
      </c>
      <c r="AA30" s="19">
        <f t="shared" si="22"/>
        <v>6.2227653525432393E-7</v>
      </c>
    </row>
    <row r="31" spans="5:31" x14ac:dyDescent="0.25">
      <c r="E31" s="14">
        <f t="shared" ref="E31:T31" si="24">E7*$Z7</f>
        <v>0.9961002166546381</v>
      </c>
      <c r="F31" s="15">
        <f t="shared" si="24"/>
        <v>-0.9961002166546381</v>
      </c>
      <c r="G31" s="15">
        <f t="shared" si="24"/>
        <v>-0.9961002166546381</v>
      </c>
      <c r="H31" s="15">
        <f t="shared" si="24"/>
        <v>0.9961002166546381</v>
      </c>
      <c r="I31" s="15">
        <f t="shared" si="24"/>
        <v>-0.9961002166546381</v>
      </c>
      <c r="J31" s="15">
        <f t="shared" si="24"/>
        <v>0.9961002166546381</v>
      </c>
      <c r="K31" s="15">
        <f t="shared" si="24"/>
        <v>-0.9961002166546381</v>
      </c>
      <c r="L31" s="15">
        <f t="shared" si="24"/>
        <v>0.9961002166546381</v>
      </c>
      <c r="M31" s="15">
        <f t="shared" si="24"/>
        <v>-0.9961002166546381</v>
      </c>
      <c r="N31" s="15">
        <f t="shared" si="24"/>
        <v>0.9961002166546381</v>
      </c>
      <c r="O31" s="15">
        <f t="shared" si="24"/>
        <v>-0.9961002166546381</v>
      </c>
      <c r="P31" s="15">
        <f t="shared" si="24"/>
        <v>0.9961002166546381</v>
      </c>
      <c r="Q31" s="15">
        <f t="shared" si="24"/>
        <v>-0.9961002166546381</v>
      </c>
      <c r="R31" s="15">
        <f t="shared" si="24"/>
        <v>0.9961002166546381</v>
      </c>
      <c r="S31" s="15">
        <f t="shared" si="24"/>
        <v>0.9961002166546381</v>
      </c>
      <c r="T31" s="19">
        <f t="shared" si="24"/>
        <v>-0.9961002166546381</v>
      </c>
      <c r="W31" s="14">
        <f t="shared" si="18"/>
        <v>1.2994556120351586E-4</v>
      </c>
      <c r="X31" s="15">
        <f t="shared" si="19"/>
        <v>7.6535940215225491E-6</v>
      </c>
      <c r="Y31" s="15">
        <f t="shared" si="20"/>
        <v>8.3205692937982236E-5</v>
      </c>
      <c r="Z31" s="15">
        <f t="shared" si="21"/>
        <v>2.4194842476093293E-8</v>
      </c>
      <c r="AA31" s="19">
        <f t="shared" si="22"/>
        <v>3.0972558509043563E-4</v>
      </c>
    </row>
    <row r="32" spans="5:31" x14ac:dyDescent="0.25">
      <c r="E32" s="14">
        <f t="shared" ref="E32:T32" si="25">E8*$Z8</f>
        <v>5.01416587967334E-2</v>
      </c>
      <c r="F32" s="15">
        <f t="shared" si="25"/>
        <v>-5.01416587967334E-2</v>
      </c>
      <c r="G32" s="15">
        <f t="shared" si="25"/>
        <v>-5.01416587967334E-2</v>
      </c>
      <c r="H32" s="15">
        <f t="shared" si="25"/>
        <v>5.01416587967334E-2</v>
      </c>
      <c r="I32" s="15">
        <f t="shared" si="25"/>
        <v>5.01416587967334E-2</v>
      </c>
      <c r="J32" s="15">
        <f t="shared" si="25"/>
        <v>5.01416587967334E-2</v>
      </c>
      <c r="K32" s="15">
        <f t="shared" si="25"/>
        <v>-5.01416587967334E-2</v>
      </c>
      <c r="L32" s="15">
        <f t="shared" si="25"/>
        <v>-5.01416587967334E-2</v>
      </c>
      <c r="M32" s="15">
        <f t="shared" si="25"/>
        <v>-5.01416587967334E-2</v>
      </c>
      <c r="N32" s="15">
        <f t="shared" si="25"/>
        <v>-5.01416587967334E-2</v>
      </c>
      <c r="O32" s="15">
        <f t="shared" si="25"/>
        <v>5.01416587967334E-2</v>
      </c>
      <c r="P32" s="15">
        <f t="shared" si="25"/>
        <v>5.01416587967334E-2</v>
      </c>
      <c r="Q32" s="15">
        <f t="shared" si="25"/>
        <v>5.01416587967334E-2</v>
      </c>
      <c r="R32" s="15">
        <f t="shared" si="25"/>
        <v>-5.01416587967334E-2</v>
      </c>
      <c r="S32" s="15">
        <f t="shared" si="25"/>
        <v>-5.01416587967334E-2</v>
      </c>
      <c r="T32" s="19">
        <f t="shared" si="25"/>
        <v>5.01416587967334E-2</v>
      </c>
      <c r="W32" s="14">
        <f t="shared" si="18"/>
        <v>2.2824624354004041E-7</v>
      </c>
      <c r="X32" s="15">
        <f t="shared" si="19"/>
        <v>2.1835845332514589E-6</v>
      </c>
      <c r="Y32" s="15">
        <f t="shared" si="20"/>
        <v>4.1526250041603907E-7</v>
      </c>
      <c r="Z32" s="15">
        <f t="shared" si="21"/>
        <v>3.2396400299990408E-6</v>
      </c>
      <c r="AA32" s="19">
        <f t="shared" si="22"/>
        <v>6.3992889481444399E-7</v>
      </c>
    </row>
    <row r="33" spans="4:30" x14ac:dyDescent="0.25">
      <c r="E33" s="14">
        <f t="shared" ref="E33:T33" si="26">E9*$Z9</f>
        <v>0.49879451141603404</v>
      </c>
      <c r="F33" s="15">
        <f t="shared" si="26"/>
        <v>-0.49879451141603404</v>
      </c>
      <c r="G33" s="15">
        <f t="shared" si="26"/>
        <v>0.49879451141603404</v>
      </c>
      <c r="H33" s="15">
        <f t="shared" si="26"/>
        <v>-0.49879451141603404</v>
      </c>
      <c r="I33" s="15">
        <f t="shared" si="26"/>
        <v>-0.49879451141603404</v>
      </c>
      <c r="J33" s="15">
        <f t="shared" si="26"/>
        <v>-0.49879451141603404</v>
      </c>
      <c r="K33" s="15">
        <f t="shared" si="26"/>
        <v>0.49879451141603404</v>
      </c>
      <c r="L33" s="15">
        <f t="shared" si="26"/>
        <v>0.49879451141603404</v>
      </c>
      <c r="M33" s="15">
        <f t="shared" si="26"/>
        <v>-0.49879451141603404</v>
      </c>
      <c r="N33" s="15">
        <f t="shared" si="26"/>
        <v>-0.49879451141603404</v>
      </c>
      <c r="O33" s="15">
        <f t="shared" si="26"/>
        <v>0.49879451141603404</v>
      </c>
      <c r="P33" s="15">
        <f t="shared" si="26"/>
        <v>0.49879451141603404</v>
      </c>
      <c r="Q33" s="15">
        <f t="shared" si="26"/>
        <v>0.49879451141603404</v>
      </c>
      <c r="R33" s="15">
        <f t="shared" si="26"/>
        <v>-0.49879451141603404</v>
      </c>
      <c r="S33" s="15">
        <f t="shared" si="26"/>
        <v>0.49879451141603404</v>
      </c>
      <c r="T33" s="19">
        <f t="shared" si="26"/>
        <v>-0.49879451141603404</v>
      </c>
      <c r="W33" s="14">
        <f t="shared" si="18"/>
        <v>8.0991000749649424E-7</v>
      </c>
      <c r="X33" s="15">
        <f t="shared" si="19"/>
        <v>5.0562283047215426E-7</v>
      </c>
      <c r="Y33" s="15">
        <f t="shared" si="20"/>
        <v>5.2315298138749253E-5</v>
      </c>
      <c r="Z33" s="15">
        <f t="shared" si="21"/>
        <v>7.7822957702794958E-5</v>
      </c>
      <c r="AA33" s="19">
        <f t="shared" si="22"/>
        <v>1.9597822403773606E-6</v>
      </c>
    </row>
    <row r="34" spans="4:30" x14ac:dyDescent="0.25">
      <c r="E34" s="14">
        <f t="shared" ref="E34:T34" si="27">E10*$Z10</f>
        <v>5.0186100772179401E-2</v>
      </c>
      <c r="F34" s="15">
        <f t="shared" si="27"/>
        <v>-5.0186100772179401E-2</v>
      </c>
      <c r="G34" s="15">
        <f t="shared" si="27"/>
        <v>5.0186100772179401E-2</v>
      </c>
      <c r="H34" s="15">
        <f t="shared" si="27"/>
        <v>-5.0186100772179401E-2</v>
      </c>
      <c r="I34" s="15">
        <f t="shared" si="27"/>
        <v>5.0186100772179401E-2</v>
      </c>
      <c r="J34" s="15">
        <f t="shared" si="27"/>
        <v>-5.0186100772179401E-2</v>
      </c>
      <c r="K34" s="15">
        <f t="shared" si="27"/>
        <v>5.0186100772179401E-2</v>
      </c>
      <c r="L34" s="15">
        <f t="shared" si="27"/>
        <v>-5.0186100772179401E-2</v>
      </c>
      <c r="M34" s="15">
        <f t="shared" si="27"/>
        <v>-5.0186100772179401E-2</v>
      </c>
      <c r="N34" s="15">
        <f t="shared" si="27"/>
        <v>5.0186100772179401E-2</v>
      </c>
      <c r="O34" s="15">
        <f t="shared" si="27"/>
        <v>-5.0186100772179401E-2</v>
      </c>
      <c r="P34" s="15">
        <f t="shared" si="27"/>
        <v>5.0186100772179401E-2</v>
      </c>
      <c r="Q34" s="15">
        <f t="shared" si="27"/>
        <v>-5.0186100772179401E-2</v>
      </c>
      <c r="R34" s="15">
        <f t="shared" si="27"/>
        <v>5.0186100772179401E-2</v>
      </c>
      <c r="S34" s="15">
        <f t="shared" si="27"/>
        <v>-5.0186100772179401E-2</v>
      </c>
      <c r="T34" s="19">
        <f t="shared" si="27"/>
        <v>5.0186100772179401E-2</v>
      </c>
      <c r="W34" s="14">
        <f t="shared" si="18"/>
        <v>1.6899356809403612E-7</v>
      </c>
      <c r="X34" s="15">
        <f t="shared" si="19"/>
        <v>2.3169030530050633E-6</v>
      </c>
      <c r="Y34" s="15">
        <f t="shared" si="20"/>
        <v>4.0106654692312212E-7</v>
      </c>
      <c r="Z34" s="15">
        <f t="shared" si="21"/>
        <v>3.2797590289971636E-6</v>
      </c>
      <c r="AA34" s="19">
        <f t="shared" si="22"/>
        <v>5.7080077346074468E-7</v>
      </c>
    </row>
    <row r="35" spans="4:30" x14ac:dyDescent="0.25">
      <c r="E35" s="14">
        <f t="shared" ref="E35:T35" si="28">E11*$Z11</f>
        <v>0.99608910616077395</v>
      </c>
      <c r="F35" s="15">
        <f t="shared" si="28"/>
        <v>-0.99608910616077395</v>
      </c>
      <c r="G35" s="15">
        <f t="shared" si="28"/>
        <v>0.99608910616077395</v>
      </c>
      <c r="H35" s="15">
        <f t="shared" si="28"/>
        <v>0.99608910616077395</v>
      </c>
      <c r="I35" s="15">
        <f t="shared" si="28"/>
        <v>-0.99608910616077395</v>
      </c>
      <c r="J35" s="15">
        <f t="shared" si="28"/>
        <v>-0.99608910616077395</v>
      </c>
      <c r="K35" s="15">
        <f t="shared" si="28"/>
        <v>-0.99608910616077395</v>
      </c>
      <c r="L35" s="15">
        <f t="shared" si="28"/>
        <v>0.99608910616077395</v>
      </c>
      <c r="M35" s="15">
        <f t="shared" si="28"/>
        <v>0.99608910616077395</v>
      </c>
      <c r="N35" s="15">
        <f t="shared" si="28"/>
        <v>-0.99608910616077395</v>
      </c>
      <c r="O35" s="15">
        <f t="shared" si="28"/>
        <v>-0.99608910616077395</v>
      </c>
      <c r="P35" s="15">
        <f t="shared" si="28"/>
        <v>-0.99608910616077395</v>
      </c>
      <c r="Q35" s="15">
        <f t="shared" si="28"/>
        <v>0.99608910616077395</v>
      </c>
      <c r="R35" s="15">
        <f t="shared" si="28"/>
        <v>0.99608910616077395</v>
      </c>
      <c r="S35" s="15">
        <f t="shared" si="28"/>
        <v>-0.99608910616077395</v>
      </c>
      <c r="T35" s="19">
        <f t="shared" si="28"/>
        <v>0.99608910616077395</v>
      </c>
      <c r="W35" s="14">
        <f t="shared" si="18"/>
        <v>1.3274685487801936E-4</v>
      </c>
      <c r="X35" s="15">
        <f t="shared" si="19"/>
        <v>5.0869656301351185E-6</v>
      </c>
      <c r="Y35" s="15">
        <f t="shared" si="20"/>
        <v>8.1391450081985618E-5</v>
      </c>
      <c r="Z35" s="15">
        <f t="shared" si="21"/>
        <v>1.7825179864014301E-7</v>
      </c>
      <c r="AA35" s="19">
        <f t="shared" si="22"/>
        <v>3.1918231209162044E-4</v>
      </c>
    </row>
    <row r="36" spans="4:30" x14ac:dyDescent="0.25">
      <c r="E36" s="14">
        <f t="shared" ref="E36:T36" si="29">E12*$Z12</f>
        <v>5.01416587967334E-2</v>
      </c>
      <c r="F36" s="15">
        <f t="shared" si="29"/>
        <v>-5.01416587967334E-2</v>
      </c>
      <c r="G36" s="15">
        <f t="shared" si="29"/>
        <v>5.01416587967334E-2</v>
      </c>
      <c r="H36" s="15">
        <f t="shared" si="29"/>
        <v>5.01416587967334E-2</v>
      </c>
      <c r="I36" s="15">
        <f t="shared" si="29"/>
        <v>5.01416587967334E-2</v>
      </c>
      <c r="J36" s="15">
        <f t="shared" si="29"/>
        <v>-5.01416587967334E-2</v>
      </c>
      <c r="K36" s="15">
        <f t="shared" si="29"/>
        <v>-5.01416587967334E-2</v>
      </c>
      <c r="L36" s="15">
        <f t="shared" si="29"/>
        <v>-5.01416587967334E-2</v>
      </c>
      <c r="M36" s="15">
        <f t="shared" si="29"/>
        <v>5.01416587967334E-2</v>
      </c>
      <c r="N36" s="15">
        <f t="shared" si="29"/>
        <v>5.01416587967334E-2</v>
      </c>
      <c r="O36" s="15">
        <f t="shared" si="29"/>
        <v>5.01416587967334E-2</v>
      </c>
      <c r="P36" s="15">
        <f t="shared" si="29"/>
        <v>-5.01416587967334E-2</v>
      </c>
      <c r="Q36" s="15">
        <f t="shared" si="29"/>
        <v>-5.01416587967334E-2</v>
      </c>
      <c r="R36" s="15">
        <f t="shared" si="29"/>
        <v>-5.01416587967334E-2</v>
      </c>
      <c r="S36" s="15">
        <f t="shared" si="29"/>
        <v>5.01416587967334E-2</v>
      </c>
      <c r="T36" s="19">
        <f t="shared" si="29"/>
        <v>-5.01416587967334E-2</v>
      </c>
      <c r="W36" s="14">
        <f t="shared" si="18"/>
        <v>2.2824624354004041E-7</v>
      </c>
      <c r="X36" s="15">
        <f t="shared" si="19"/>
        <v>2.1835845332514589E-6</v>
      </c>
      <c r="Y36" s="15">
        <f t="shared" si="20"/>
        <v>4.1526250041603907E-7</v>
      </c>
      <c r="Z36" s="15">
        <f t="shared" si="21"/>
        <v>3.2396400299990408E-6</v>
      </c>
      <c r="AA36" s="19">
        <f t="shared" si="22"/>
        <v>6.3992889481444399E-7</v>
      </c>
    </row>
    <row r="37" spans="4:30" x14ac:dyDescent="0.25">
      <c r="E37" s="14">
        <f t="shared" ref="E37:T37" si="30">E13*$Z13</f>
        <v>1.6793511471584801</v>
      </c>
      <c r="F37" s="15">
        <f t="shared" si="30"/>
        <v>1.6793511471584801</v>
      </c>
      <c r="G37" s="15">
        <f t="shared" si="30"/>
        <v>-1.6793511471584801</v>
      </c>
      <c r="H37" s="15">
        <f t="shared" si="30"/>
        <v>-1.6793511471584801</v>
      </c>
      <c r="I37" s="15">
        <f t="shared" si="30"/>
        <v>-1.6793511471584801</v>
      </c>
      <c r="J37" s="15">
        <f t="shared" si="30"/>
        <v>-1.6793511471584801</v>
      </c>
      <c r="K37" s="15">
        <f t="shared" si="30"/>
        <v>-1.6793511471584801</v>
      </c>
      <c r="L37" s="15">
        <f t="shared" si="30"/>
        <v>-1.6793511471584801</v>
      </c>
      <c r="M37" s="15">
        <f t="shared" si="30"/>
        <v>1.6793511471584801</v>
      </c>
      <c r="N37" s="15">
        <f t="shared" si="30"/>
        <v>1.6793511471584801</v>
      </c>
      <c r="O37" s="15">
        <f t="shared" si="30"/>
        <v>1.6793511471584801</v>
      </c>
      <c r="P37" s="15">
        <f t="shared" si="30"/>
        <v>1.6793511471584801</v>
      </c>
      <c r="Q37" s="15">
        <f t="shared" si="30"/>
        <v>1.6793511471584801</v>
      </c>
      <c r="R37" s="15">
        <f t="shared" si="30"/>
        <v>1.6793511471584801</v>
      </c>
      <c r="S37" s="15">
        <f t="shared" si="30"/>
        <v>-1.6793511471584801</v>
      </c>
      <c r="T37" s="19">
        <f t="shared" si="30"/>
        <v>-1.6793511471584801</v>
      </c>
      <c r="W37" s="14">
        <f t="shared" si="18"/>
        <v>6.817143753312723E-6</v>
      </c>
      <c r="X37" s="15">
        <f t="shared" si="19"/>
        <v>3.1481069906817096E-5</v>
      </c>
      <c r="Y37" s="15">
        <f t="shared" si="20"/>
        <v>4.4562949660031067E-6</v>
      </c>
      <c r="Z37" s="15">
        <f t="shared" si="21"/>
        <v>1.2344307385312181E-6</v>
      </c>
      <c r="AA37" s="19">
        <f t="shared" si="22"/>
        <v>5.2154698699321506E-5</v>
      </c>
    </row>
    <row r="38" spans="4:30" x14ac:dyDescent="0.25">
      <c r="E38" s="14">
        <f t="shared" ref="E38:T38" si="31">E14*$Z14</f>
        <v>0.29778345647464</v>
      </c>
      <c r="F38" s="15">
        <f t="shared" si="31"/>
        <v>0.29778345647464</v>
      </c>
      <c r="G38" s="15">
        <f t="shared" si="31"/>
        <v>-0.29778345647464</v>
      </c>
      <c r="H38" s="15">
        <f t="shared" si="31"/>
        <v>-0.29778345647464</v>
      </c>
      <c r="I38" s="15">
        <f t="shared" si="31"/>
        <v>0.29778345647464</v>
      </c>
      <c r="J38" s="15">
        <f t="shared" si="31"/>
        <v>-0.29778345647464</v>
      </c>
      <c r="K38" s="15">
        <f t="shared" si="31"/>
        <v>-0.29778345647464</v>
      </c>
      <c r="L38" s="15">
        <f t="shared" si="31"/>
        <v>0.29778345647464</v>
      </c>
      <c r="M38" s="15">
        <f t="shared" si="31"/>
        <v>0.29778345647464</v>
      </c>
      <c r="N38" s="15">
        <f t="shared" si="31"/>
        <v>-0.29778345647464</v>
      </c>
      <c r="O38" s="15">
        <f t="shared" si="31"/>
        <v>-0.29778345647464</v>
      </c>
      <c r="P38" s="15">
        <f t="shared" si="31"/>
        <v>0.29778345647464</v>
      </c>
      <c r="Q38" s="15">
        <f t="shared" si="31"/>
        <v>-0.29778345647464</v>
      </c>
      <c r="R38" s="15">
        <f t="shared" si="31"/>
        <v>-0.29778345647464</v>
      </c>
      <c r="S38" s="15">
        <f t="shared" si="31"/>
        <v>0.29778345647464</v>
      </c>
      <c r="T38" s="19">
        <f t="shared" si="31"/>
        <v>0.29778345647464</v>
      </c>
      <c r="W38" s="14">
        <f t="shared" si="18"/>
        <v>2.6921576531881279E-5</v>
      </c>
      <c r="X38" s="15">
        <f t="shared" si="19"/>
        <v>8.473626361038611E-6</v>
      </c>
      <c r="Y38" s="15">
        <f t="shared" si="20"/>
        <v>2.5893912942149403E-5</v>
      </c>
      <c r="Z38" s="15">
        <f t="shared" si="21"/>
        <v>1.7174511421018377E-5</v>
      </c>
      <c r="AA38" s="19">
        <f t="shared" si="22"/>
        <v>1.2843017402914724E-6</v>
      </c>
    </row>
    <row r="39" spans="4:30" x14ac:dyDescent="0.25">
      <c r="E39" s="14">
        <f t="shared" ref="E39:T39" si="32">E15*$Z15</f>
        <v>2.0845175268040799</v>
      </c>
      <c r="F39" s="15">
        <f t="shared" si="32"/>
        <v>2.0845175268040799</v>
      </c>
      <c r="G39" s="15">
        <f t="shared" si="32"/>
        <v>-2.0845175268040799</v>
      </c>
      <c r="H39" s="15">
        <f t="shared" si="32"/>
        <v>2.0845175268040799</v>
      </c>
      <c r="I39" s="15">
        <f t="shared" si="32"/>
        <v>-2.0845175268040799</v>
      </c>
      <c r="J39" s="15">
        <f t="shared" si="32"/>
        <v>-2.0845175268040799</v>
      </c>
      <c r="K39" s="15">
        <f t="shared" si="32"/>
        <v>2.0845175268040799</v>
      </c>
      <c r="L39" s="15">
        <f t="shared" si="32"/>
        <v>-2.0845175268040799</v>
      </c>
      <c r="M39" s="15">
        <f t="shared" si="32"/>
        <v>-2.0845175268040799</v>
      </c>
      <c r="N39" s="15">
        <f t="shared" si="32"/>
        <v>2.0845175268040799</v>
      </c>
      <c r="O39" s="15">
        <f t="shared" si="32"/>
        <v>-2.0845175268040799</v>
      </c>
      <c r="P39" s="15">
        <f t="shared" si="32"/>
        <v>-2.0845175268040799</v>
      </c>
      <c r="Q39" s="15">
        <f t="shared" si="32"/>
        <v>2.0845175268040799</v>
      </c>
      <c r="R39" s="15">
        <f t="shared" si="32"/>
        <v>-2.0845175268040799</v>
      </c>
      <c r="S39" s="15">
        <f t="shared" si="32"/>
        <v>2.0845175268040799</v>
      </c>
      <c r="T39" s="19">
        <f t="shared" si="32"/>
        <v>2.0845175268040799</v>
      </c>
      <c r="W39" s="14">
        <f t="shared" si="18"/>
        <v>7.7431396272712463E-5</v>
      </c>
      <c r="X39" s="15">
        <f t="shared" si="19"/>
        <v>8.5655791068047608E-5</v>
      </c>
      <c r="Y39" s="15">
        <f t="shared" si="20"/>
        <v>7.5102766132201594E-7</v>
      </c>
      <c r="Z39" s="15">
        <f t="shared" si="21"/>
        <v>1.327468548792627E-4</v>
      </c>
      <c r="AA39" s="19">
        <f t="shared" si="22"/>
        <v>1.0402844096340544E-4</v>
      </c>
    </row>
    <row r="40" spans="4:30" x14ac:dyDescent="0.25">
      <c r="E40" s="14">
        <f t="shared" ref="E40:T40" si="33">E16*$Z16</f>
        <v>0.29769457252374798</v>
      </c>
      <c r="F40" s="15">
        <f t="shared" si="33"/>
        <v>0.29769457252374798</v>
      </c>
      <c r="G40" s="15">
        <f t="shared" si="33"/>
        <v>-0.29769457252374798</v>
      </c>
      <c r="H40" s="15">
        <f t="shared" si="33"/>
        <v>0.29769457252374798</v>
      </c>
      <c r="I40" s="15">
        <f t="shared" si="33"/>
        <v>0.29769457252374798</v>
      </c>
      <c r="J40" s="15">
        <f t="shared" si="33"/>
        <v>-0.29769457252374798</v>
      </c>
      <c r="K40" s="15">
        <f t="shared" si="33"/>
        <v>0.29769457252374798</v>
      </c>
      <c r="L40" s="15">
        <f t="shared" si="33"/>
        <v>0.29769457252374798</v>
      </c>
      <c r="M40" s="15">
        <f t="shared" si="33"/>
        <v>-0.29769457252374798</v>
      </c>
      <c r="N40" s="15">
        <f t="shared" si="33"/>
        <v>-0.29769457252374798</v>
      </c>
      <c r="O40" s="15">
        <f t="shared" si="33"/>
        <v>0.29769457252374798</v>
      </c>
      <c r="P40" s="15">
        <f t="shared" si="33"/>
        <v>-0.29769457252374798</v>
      </c>
      <c r="Q40" s="15">
        <f t="shared" si="33"/>
        <v>-0.29769457252374798</v>
      </c>
      <c r="R40" s="15">
        <f t="shared" si="33"/>
        <v>0.29769457252374798</v>
      </c>
      <c r="S40" s="15">
        <f t="shared" si="33"/>
        <v>-0.29769457252374798</v>
      </c>
      <c r="T40" s="19">
        <f t="shared" si="33"/>
        <v>-0.29769457252374798</v>
      </c>
      <c r="W40" s="14">
        <f t="shared" si="18"/>
        <v>2.8322902306180139E-5</v>
      </c>
      <c r="X40" s="15">
        <f t="shared" si="19"/>
        <v>8.9324642665086689E-6</v>
      </c>
      <c r="Y40" s="15">
        <f t="shared" si="20"/>
        <v>2.8559913007975391E-5</v>
      </c>
      <c r="Z40" s="15">
        <f t="shared" si="21"/>
        <v>1.653594040003437E-5</v>
      </c>
      <c r="AA40" s="19">
        <f t="shared" si="22"/>
        <v>1.2098655667677266E-6</v>
      </c>
    </row>
    <row r="41" spans="4:30" x14ac:dyDescent="0.25">
      <c r="E41" s="14">
        <f t="shared" ref="E41:T41" si="34">E17*$Z17</f>
        <v>2.8899394478084797</v>
      </c>
      <c r="F41" s="15">
        <f t="shared" si="34"/>
        <v>2.8899394478084797</v>
      </c>
      <c r="G41" s="15">
        <f t="shared" si="34"/>
        <v>2.8899394478084797</v>
      </c>
      <c r="H41" s="15">
        <f t="shared" si="34"/>
        <v>-2.8899394478084797</v>
      </c>
      <c r="I41" s="15">
        <f t="shared" si="34"/>
        <v>-2.8899394478084797</v>
      </c>
      <c r="J41" s="15">
        <f t="shared" si="34"/>
        <v>2.8899394478084797</v>
      </c>
      <c r="K41" s="15">
        <f t="shared" si="34"/>
        <v>-2.8899394478084797</v>
      </c>
      <c r="L41" s="15">
        <f t="shared" si="34"/>
        <v>-2.8899394478084797</v>
      </c>
      <c r="M41" s="15">
        <f t="shared" si="34"/>
        <v>-2.8899394478084797</v>
      </c>
      <c r="N41" s="15">
        <f t="shared" si="34"/>
        <v>-2.8899394478084797</v>
      </c>
      <c r="O41" s="15">
        <f t="shared" si="34"/>
        <v>2.8899394478084797</v>
      </c>
      <c r="P41" s="15">
        <f t="shared" si="34"/>
        <v>-2.8899394478084797</v>
      </c>
      <c r="Q41" s="15">
        <f t="shared" si="34"/>
        <v>-2.8899394478084797</v>
      </c>
      <c r="R41" s="15">
        <f t="shared" si="34"/>
        <v>2.8899394478084797</v>
      </c>
      <c r="S41" s="15">
        <f t="shared" si="34"/>
        <v>2.8899394478084797</v>
      </c>
      <c r="T41" s="19">
        <f t="shared" si="34"/>
        <v>2.8899394478084797</v>
      </c>
      <c r="W41" s="14">
        <f t="shared" si="18"/>
        <v>2.5108444663273617E-5</v>
      </c>
      <c r="X41" s="15">
        <f t="shared" si="19"/>
        <v>1.7013862604820548E-4</v>
      </c>
      <c r="Y41" s="15">
        <f t="shared" si="20"/>
        <v>4.3116320275812969E-5</v>
      </c>
      <c r="Z41" s="15">
        <f t="shared" si="21"/>
        <v>4.0955449268424963E-5</v>
      </c>
      <c r="AA41" s="19">
        <f t="shared" si="22"/>
        <v>2.4335073805531616E-5</v>
      </c>
    </row>
    <row r="42" spans="4:30" x14ac:dyDescent="0.25">
      <c r="E42" s="14">
        <f t="shared" ref="E42:T42" si="35">E18*$Z18</f>
        <v>0.29777234598077801</v>
      </c>
      <c r="F42" s="15">
        <f t="shared" si="35"/>
        <v>0.29777234598077801</v>
      </c>
      <c r="G42" s="15">
        <f t="shared" si="35"/>
        <v>0.29777234598077801</v>
      </c>
      <c r="H42" s="15">
        <f t="shared" si="35"/>
        <v>-0.29777234598077801</v>
      </c>
      <c r="I42" s="15">
        <f t="shared" si="35"/>
        <v>0.29777234598077801</v>
      </c>
      <c r="J42" s="15">
        <f t="shared" si="35"/>
        <v>0.29777234598077801</v>
      </c>
      <c r="K42" s="15">
        <f t="shared" si="35"/>
        <v>-0.29777234598077801</v>
      </c>
      <c r="L42" s="15">
        <f t="shared" si="35"/>
        <v>0.29777234598077801</v>
      </c>
      <c r="M42" s="15">
        <f t="shared" si="35"/>
        <v>-0.29777234598077801</v>
      </c>
      <c r="N42" s="15">
        <f t="shared" si="35"/>
        <v>0.29777234598077801</v>
      </c>
      <c r="O42" s="15">
        <f t="shared" si="35"/>
        <v>-0.29777234598077801</v>
      </c>
      <c r="P42" s="15">
        <f t="shared" si="35"/>
        <v>-0.29777234598077801</v>
      </c>
      <c r="Q42" s="15">
        <f t="shared" si="35"/>
        <v>0.29777234598077801</v>
      </c>
      <c r="R42" s="15">
        <f t="shared" si="35"/>
        <v>-0.29777234598077801</v>
      </c>
      <c r="S42" s="15">
        <f t="shared" si="35"/>
        <v>-0.29777234598077801</v>
      </c>
      <c r="T42" s="19">
        <f t="shared" si="35"/>
        <v>-0.29777234598077801</v>
      </c>
      <c r="W42" s="14">
        <f t="shared" si="18"/>
        <v>2.6806404143977965E-5</v>
      </c>
      <c r="X42" s="15">
        <f t="shared" si="19"/>
        <v>9.065782786244262E-6</v>
      </c>
      <c r="Y42" s="15">
        <f t="shared" si="20"/>
        <v>2.6576800026593303E-5</v>
      </c>
      <c r="Z42" s="15">
        <f t="shared" si="21"/>
        <v>1.7731486570235976E-5</v>
      </c>
      <c r="AA42" s="19">
        <f t="shared" si="22"/>
        <v>1.3870063777361614E-6</v>
      </c>
    </row>
    <row r="43" spans="4:30" x14ac:dyDescent="0.25">
      <c r="E43" s="14">
        <f t="shared" ref="E43:T43" si="36">E19*$Z19</f>
        <v>6.0185434142547596</v>
      </c>
      <c r="F43" s="15">
        <f t="shared" si="36"/>
        <v>6.0185434142547596</v>
      </c>
      <c r="G43" s="15">
        <f t="shared" si="36"/>
        <v>6.0185434142547596</v>
      </c>
      <c r="H43" s="15">
        <f t="shared" si="36"/>
        <v>6.0185434142547596</v>
      </c>
      <c r="I43" s="15">
        <f t="shared" si="36"/>
        <v>-6.0185434142547596</v>
      </c>
      <c r="J43" s="15">
        <f t="shared" si="36"/>
        <v>6.0185434142547596</v>
      </c>
      <c r="K43" s="15">
        <f t="shared" si="36"/>
        <v>6.0185434142547596</v>
      </c>
      <c r="L43" s="15">
        <f t="shared" si="36"/>
        <v>-6.0185434142547596</v>
      </c>
      <c r="M43" s="15">
        <f t="shared" si="36"/>
        <v>6.0185434142547596</v>
      </c>
      <c r="N43" s="15">
        <f t="shared" si="36"/>
        <v>-6.0185434142547596</v>
      </c>
      <c r="O43" s="15">
        <f t="shared" si="36"/>
        <v>-6.0185434142547596</v>
      </c>
      <c r="P43" s="15">
        <f t="shared" si="36"/>
        <v>6.0185434142547596</v>
      </c>
      <c r="Q43" s="15">
        <f t="shared" si="36"/>
        <v>-6.0185434142547596</v>
      </c>
      <c r="R43" s="15">
        <f t="shared" si="36"/>
        <v>-6.0185434142547596</v>
      </c>
      <c r="S43" s="15">
        <f t="shared" si="36"/>
        <v>-6.0185434142547596</v>
      </c>
      <c r="T43" s="19">
        <f t="shared" si="36"/>
        <v>-6.0185434142547596</v>
      </c>
      <c r="W43" s="14">
        <f t="shared" si="18"/>
        <v>7.5677714588178379E-4</v>
      </c>
      <c r="X43" s="15">
        <f t="shared" si="19"/>
        <v>5.8342603727978923E-4</v>
      </c>
      <c r="Y43" s="15">
        <f t="shared" si="20"/>
        <v>1.0814798322407097E-4</v>
      </c>
      <c r="Z43" s="15">
        <f t="shared" si="21"/>
        <v>2.4194842473364765E-8</v>
      </c>
      <c r="AA43" s="19">
        <f t="shared" si="22"/>
        <v>1.8493945060250348E-4</v>
      </c>
      <c r="AC43" s="67" t="s">
        <v>39</v>
      </c>
      <c r="AD43" s="67"/>
    </row>
    <row r="44" spans="4:30" x14ac:dyDescent="0.25">
      <c r="E44" s="21">
        <f t="shared" ref="E44:T44" si="37">E20*$Z20</f>
        <v>0.29777234598078001</v>
      </c>
      <c r="F44" s="22">
        <f t="shared" si="37"/>
        <v>0.29777234598078001</v>
      </c>
      <c r="G44" s="22">
        <f t="shared" si="37"/>
        <v>0.29777234598078001</v>
      </c>
      <c r="H44" s="22">
        <f t="shared" si="37"/>
        <v>0.29777234598078001</v>
      </c>
      <c r="I44" s="22">
        <f t="shared" si="37"/>
        <v>0.29777234598078001</v>
      </c>
      <c r="J44" s="22">
        <f t="shared" si="37"/>
        <v>0.29777234598078001</v>
      </c>
      <c r="K44" s="22">
        <f t="shared" si="37"/>
        <v>0.29777234598078001</v>
      </c>
      <c r="L44" s="22">
        <f t="shared" si="37"/>
        <v>0.29777234598078001</v>
      </c>
      <c r="M44" s="22">
        <f t="shared" si="37"/>
        <v>0.29777234598078001</v>
      </c>
      <c r="N44" s="22">
        <f t="shared" si="37"/>
        <v>0.29777234598078001</v>
      </c>
      <c r="O44" s="22">
        <f t="shared" si="37"/>
        <v>0.29777234598078001</v>
      </c>
      <c r="P44" s="22">
        <f t="shared" si="37"/>
        <v>0.29777234598078001</v>
      </c>
      <c r="Q44" s="22">
        <f t="shared" si="37"/>
        <v>0.29777234598078001</v>
      </c>
      <c r="R44" s="22">
        <f t="shared" si="37"/>
        <v>0.29777234598078001</v>
      </c>
      <c r="S44" s="22">
        <f t="shared" si="37"/>
        <v>0.29777234598078001</v>
      </c>
      <c r="T44" s="26">
        <f t="shared" si="37"/>
        <v>0.29777234598078001</v>
      </c>
      <c r="W44" s="21">
        <f t="shared" si="18"/>
        <v>2.8559913007954032E-5</v>
      </c>
      <c r="X44" s="22">
        <f t="shared" si="19"/>
        <v>9.4033995932397427E-6</v>
      </c>
      <c r="Y44" s="22">
        <f t="shared" si="20"/>
        <v>2.7734696059298964E-5</v>
      </c>
      <c r="Z44" s="22">
        <f t="shared" si="21"/>
        <v>1.8202421896962502E-5</v>
      </c>
      <c r="AA44" s="26">
        <f t="shared" si="22"/>
        <v>1.2592427963041043E-6</v>
      </c>
      <c r="AC44" s="67"/>
      <c r="AD44" s="67"/>
    </row>
    <row r="45" spans="4:30" ht="15.75" thickBot="1" x14ac:dyDescent="0.3">
      <c r="D45" s="31" t="s">
        <v>40</v>
      </c>
      <c r="E45" s="8">
        <f t="shared" ref="E45:T45" si="38">SUM(E29:E44)</f>
        <v>17.013388145103089</v>
      </c>
      <c r="F45" s="32">
        <f t="shared" si="38"/>
        <v>10.713360368868402</v>
      </c>
      <c r="G45" s="32">
        <f t="shared" si="38"/>
        <v>5.1850897172379469</v>
      </c>
      <c r="H45" s="32">
        <f t="shared" si="38"/>
        <v>4.5686128548414047</v>
      </c>
      <c r="I45" s="32">
        <f t="shared" si="38"/>
        <v>-14.230098327870712</v>
      </c>
      <c r="J45" s="32">
        <f t="shared" si="38"/>
        <v>5.1042719848897509</v>
      </c>
      <c r="K45" s="32">
        <f t="shared" si="38"/>
        <v>2.4987500694405753</v>
      </c>
      <c r="L45" s="32">
        <f t="shared" si="38"/>
        <v>-8.7325593022609915</v>
      </c>
      <c r="M45" s="32">
        <f t="shared" si="38"/>
        <v>2.6830953835897478</v>
      </c>
      <c r="N45" s="32">
        <f t="shared" si="38"/>
        <v>-5.1848897283484385</v>
      </c>
      <c r="O45" s="32">
        <f t="shared" si="38"/>
        <v>-4.5689017276817996</v>
      </c>
      <c r="P45" s="32">
        <f t="shared" si="38"/>
        <v>2.7639575579134013</v>
      </c>
      <c r="Q45" s="32">
        <f t="shared" si="38"/>
        <v>-5.1042053219265799</v>
      </c>
      <c r="R45" s="32">
        <f t="shared" si="38"/>
        <v>-2.49881673240374</v>
      </c>
      <c r="S45" s="32">
        <f t="shared" si="38"/>
        <v>-2.6829842786511282</v>
      </c>
      <c r="T45" s="33">
        <f t="shared" si="38"/>
        <v>-2.7637131270484439</v>
      </c>
      <c r="W45" s="68" t="s">
        <v>41</v>
      </c>
      <c r="X45" s="68"/>
      <c r="Y45" s="34">
        <f>SUM(W29:AA44)</f>
        <v>4.0548901848755266E-3</v>
      </c>
      <c r="AC45" s="69">
        <f>SUM(F47:T47,Y45)</f>
        <v>182.28968695595677</v>
      </c>
      <c r="AD45" s="69"/>
    </row>
    <row r="46" spans="4:30" ht="15.75" thickBot="1" x14ac:dyDescent="0.3">
      <c r="D46" s="31" t="s">
        <v>42</v>
      </c>
      <c r="E46" s="14">
        <f t="shared" ref="E46:T46" si="39">E45/16</f>
        <v>1.0633367590689431</v>
      </c>
      <c r="F46" s="35">
        <f t="shared" si="39"/>
        <v>0.66958502305427514</v>
      </c>
      <c r="G46" s="35">
        <f t="shared" si="39"/>
        <v>0.32406810732737168</v>
      </c>
      <c r="H46" s="35">
        <f t="shared" si="39"/>
        <v>0.28553830342758779</v>
      </c>
      <c r="I46" s="35">
        <f t="shared" si="39"/>
        <v>-0.88938114549191949</v>
      </c>
      <c r="J46" s="35">
        <f t="shared" si="39"/>
        <v>0.31901699905560943</v>
      </c>
      <c r="K46" s="35">
        <f t="shared" si="39"/>
        <v>0.15617187934003596</v>
      </c>
      <c r="L46" s="35">
        <f t="shared" si="39"/>
        <v>-0.54578495639131197</v>
      </c>
      <c r="M46" s="35">
        <f t="shared" si="39"/>
        <v>0.16769346147435923</v>
      </c>
      <c r="N46" s="35">
        <f t="shared" si="39"/>
        <v>-0.32405560802177741</v>
      </c>
      <c r="O46" s="35">
        <f t="shared" si="39"/>
        <v>-0.28555635798011247</v>
      </c>
      <c r="P46" s="35">
        <f t="shared" si="39"/>
        <v>0.17274734736958758</v>
      </c>
      <c r="Q46" s="35">
        <f t="shared" si="39"/>
        <v>-0.31901283262041125</v>
      </c>
      <c r="R46" s="35">
        <f t="shared" si="39"/>
        <v>-0.15617604577523375</v>
      </c>
      <c r="S46" s="35">
        <f t="shared" si="39"/>
        <v>-0.16768651741569551</v>
      </c>
      <c r="T46" s="36">
        <f t="shared" si="39"/>
        <v>-0.17273207044052774</v>
      </c>
      <c r="V46" s="37"/>
      <c r="W46" s="70" t="s">
        <v>43</v>
      </c>
      <c r="X46" s="70"/>
      <c r="Y46" s="53">
        <f>(Y45/AC45)*100</f>
        <v>2.2244210589133511E-3</v>
      </c>
      <c r="AC46" s="69"/>
      <c r="AD46" s="69"/>
    </row>
    <row r="47" spans="4:30" ht="15.75" thickBot="1" x14ac:dyDescent="0.3">
      <c r="D47" s="31" t="s">
        <v>44</v>
      </c>
      <c r="E47" s="14"/>
      <c r="F47" s="35">
        <f t="shared" ref="F47:T47" si="40">16*5*(F46^2)</f>
        <v>35.867528247887535</v>
      </c>
      <c r="G47" s="35">
        <f t="shared" si="40"/>
        <v>8.4016110549395915</v>
      </c>
      <c r="H47" s="35">
        <f t="shared" si="40"/>
        <v>6.522569817944416</v>
      </c>
      <c r="I47" s="35">
        <f t="shared" si="40"/>
        <v>63.279905756521508</v>
      </c>
      <c r="J47" s="35">
        <f t="shared" si="40"/>
        <v>8.1417476549157364</v>
      </c>
      <c r="K47" s="35">
        <f t="shared" si="40"/>
        <v>1.9511724717279</v>
      </c>
      <c r="L47" s="35">
        <f t="shared" si="40"/>
        <v>23.830497489845307</v>
      </c>
      <c r="M47" s="35">
        <f t="shared" si="40"/>
        <v>2.2496877617001925</v>
      </c>
      <c r="N47" s="35">
        <f t="shared" si="40"/>
        <v>8.4009629672291073</v>
      </c>
      <c r="O47" s="35">
        <f t="shared" si="40"/>
        <v>6.5233946866292918</v>
      </c>
      <c r="P47" s="35">
        <f t="shared" si="40"/>
        <v>2.3873316818583166</v>
      </c>
      <c r="Q47" s="35">
        <f t="shared" si="40"/>
        <v>8.1415349901198812</v>
      </c>
      <c r="R47" s="35">
        <f t="shared" si="40"/>
        <v>1.9512765819190325</v>
      </c>
      <c r="S47" s="35">
        <f t="shared" si="40"/>
        <v>2.2495014498403485</v>
      </c>
      <c r="T47" s="36">
        <f t="shared" si="40"/>
        <v>2.3869094526937147</v>
      </c>
      <c r="W47" s="60" t="s">
        <v>59</v>
      </c>
      <c r="X47" s="61"/>
      <c r="Y47" s="54">
        <f>Y45/(2^2*(4))</f>
        <v>2.5343063655472041E-4</v>
      </c>
    </row>
    <row r="48" spans="4:30" ht="15.75" thickBot="1" x14ac:dyDescent="0.3">
      <c r="D48" s="38" t="s">
        <v>43</v>
      </c>
      <c r="E48" s="21"/>
      <c r="F48" s="39">
        <f t="shared" ref="F48:T48" si="41">(F47/$AC$45)*100</f>
        <v>19.676114895382714</v>
      </c>
      <c r="G48" s="39">
        <f t="shared" si="41"/>
        <v>4.6089338323179598</v>
      </c>
      <c r="H48" s="39">
        <f t="shared" si="41"/>
        <v>3.5781343019807488</v>
      </c>
      <c r="I48" s="39">
        <f t="shared" si="41"/>
        <v>34.713925298368984</v>
      </c>
      <c r="J48" s="39">
        <f t="shared" si="41"/>
        <v>4.4663786475659881</v>
      </c>
      <c r="K48" s="39">
        <f t="shared" si="41"/>
        <v>1.0703690945496687</v>
      </c>
      <c r="L48" s="39">
        <f t="shared" si="41"/>
        <v>13.072872024626946</v>
      </c>
      <c r="M48" s="39">
        <f t="shared" si="41"/>
        <v>1.234127832060923</v>
      </c>
      <c r="N48" s="39">
        <f t="shared" si="41"/>
        <v>4.6085783060557199</v>
      </c>
      <c r="O48" s="39">
        <f t="shared" si="41"/>
        <v>3.5785868062878494</v>
      </c>
      <c r="P48" s="39">
        <f t="shared" si="41"/>
        <v>1.3096361740064444</v>
      </c>
      <c r="Q48" s="39">
        <f t="shared" si="41"/>
        <v>4.4662619844681437</v>
      </c>
      <c r="R48" s="39">
        <f t="shared" si="41"/>
        <v>1.0704262070461961</v>
      </c>
      <c r="S48" s="39">
        <f t="shared" si="41"/>
        <v>1.2340256255878332</v>
      </c>
      <c r="T48" s="40">
        <f t="shared" si="41"/>
        <v>1.309404548634953</v>
      </c>
      <c r="V48" s="37"/>
      <c r="W48" s="37"/>
      <c r="X48" s="37"/>
    </row>
    <row r="49" spans="3:25" x14ac:dyDescent="0.25">
      <c r="D49" s="58" t="s">
        <v>58</v>
      </c>
      <c r="E49" s="55">
        <f>E46-SQRT(($Y$47^2)/4*5)*$X$50</f>
        <v>1.0627360696501706</v>
      </c>
      <c r="F49" s="49">
        <f>F46-SQRT(($Y$47^2)/4*5)*$X$50</f>
        <v>0.66898433363550269</v>
      </c>
      <c r="G49" s="49">
        <f t="shared" ref="G49:T49" si="42">G46-SQRT(($Y$47^2)/4*5)*$X$50</f>
        <v>0.32346741790859923</v>
      </c>
      <c r="H49" s="49">
        <f t="shared" si="42"/>
        <v>0.28493761400881534</v>
      </c>
      <c r="I49" s="49">
        <f t="shared" si="42"/>
        <v>-0.88998183491069194</v>
      </c>
      <c r="J49" s="49">
        <f t="shared" si="42"/>
        <v>0.31841630963683698</v>
      </c>
      <c r="K49" s="49">
        <f t="shared" si="42"/>
        <v>0.15557118992126351</v>
      </c>
      <c r="L49" s="49">
        <f t="shared" si="42"/>
        <v>-0.54638564581008442</v>
      </c>
      <c r="M49" s="49">
        <f t="shared" si="42"/>
        <v>0.16709277205558679</v>
      </c>
      <c r="N49" s="49">
        <f t="shared" si="42"/>
        <v>-0.32465629744054986</v>
      </c>
      <c r="O49" s="49">
        <f t="shared" si="42"/>
        <v>-0.28615704739888492</v>
      </c>
      <c r="P49" s="49">
        <f t="shared" si="42"/>
        <v>0.17214665795081513</v>
      </c>
      <c r="Q49" s="49">
        <f t="shared" si="42"/>
        <v>-0.3196135220391837</v>
      </c>
      <c r="R49" s="49">
        <f t="shared" si="42"/>
        <v>-0.1567767351940062</v>
      </c>
      <c r="S49" s="49">
        <f t="shared" si="42"/>
        <v>-0.16828720683446796</v>
      </c>
      <c r="T49" s="50">
        <f t="shared" si="42"/>
        <v>-0.17333275985930019</v>
      </c>
      <c r="W49" s="57" t="s">
        <v>57</v>
      </c>
      <c r="X49" s="57"/>
      <c r="Y49" s="57"/>
    </row>
    <row r="50" spans="3:25" ht="15.75" thickBot="1" x14ac:dyDescent="0.3">
      <c r="D50" s="59"/>
      <c r="E50" s="56">
        <f>E46+SQRT(($Y$47^2)/4*5)*$X$50</f>
        <v>1.0639374484877155</v>
      </c>
      <c r="F50" s="51">
        <f t="shared" ref="F50:T50" si="43">F46+SQRT(($Y$47^2)/4*5)*$X$50</f>
        <v>0.67018571247304759</v>
      </c>
      <c r="G50" s="51">
        <f t="shared" si="43"/>
        <v>0.32466879674614413</v>
      </c>
      <c r="H50" s="51">
        <f t="shared" si="43"/>
        <v>0.28613899284636024</v>
      </c>
      <c r="I50" s="51">
        <f t="shared" si="43"/>
        <v>-0.88878045607314704</v>
      </c>
      <c r="J50" s="51">
        <f t="shared" si="43"/>
        <v>0.31961768847438188</v>
      </c>
      <c r="K50" s="51">
        <f t="shared" si="43"/>
        <v>0.15677256875880841</v>
      </c>
      <c r="L50" s="51">
        <f t="shared" si="43"/>
        <v>-0.54518426697253952</v>
      </c>
      <c r="M50" s="51">
        <f t="shared" si="43"/>
        <v>0.16829415089313168</v>
      </c>
      <c r="N50" s="51">
        <f t="shared" si="43"/>
        <v>-0.32345491860300496</v>
      </c>
      <c r="O50" s="51">
        <f t="shared" si="43"/>
        <v>-0.28495566856134003</v>
      </c>
      <c r="P50" s="51">
        <f t="shared" si="43"/>
        <v>0.17334803678836003</v>
      </c>
      <c r="Q50" s="51">
        <f t="shared" si="43"/>
        <v>-0.3184121432016388</v>
      </c>
      <c r="R50" s="51">
        <f t="shared" si="43"/>
        <v>-0.1555753563564613</v>
      </c>
      <c r="S50" s="51">
        <f t="shared" si="43"/>
        <v>-0.16708582799692306</v>
      </c>
      <c r="T50" s="52">
        <f t="shared" si="43"/>
        <v>-0.17213138102175529</v>
      </c>
      <c r="W50" t="s">
        <v>60</v>
      </c>
      <c r="X50">
        <v>2.12</v>
      </c>
    </row>
    <row r="53" spans="3:25" ht="15" customHeight="1" x14ac:dyDescent="0.25">
      <c r="C53" s="41"/>
      <c r="D53" s="42"/>
      <c r="E53" s="62" t="s">
        <v>45</v>
      </c>
      <c r="F53" s="62"/>
      <c r="G53" s="62"/>
      <c r="H53" s="62"/>
      <c r="I53" s="62"/>
      <c r="J53" s="62"/>
      <c r="K53" s="62"/>
    </row>
    <row r="54" spans="3:25" ht="15" customHeight="1" x14ac:dyDescent="0.25">
      <c r="C54" s="42"/>
      <c r="D54" s="42"/>
      <c r="E54" s="62"/>
      <c r="F54" s="62"/>
      <c r="G54" s="62"/>
      <c r="H54" s="62"/>
      <c r="I54" s="62"/>
      <c r="J54" s="62"/>
      <c r="K54" s="62"/>
    </row>
    <row r="55" spans="3:25" ht="15.75" customHeight="1" x14ac:dyDescent="0.25">
      <c r="C55" s="42"/>
      <c r="D55" s="42"/>
      <c r="E55" s="42"/>
      <c r="F55" s="42"/>
      <c r="G55" s="42"/>
      <c r="H55" s="42"/>
    </row>
    <row r="57" spans="3:25" x14ac:dyDescent="0.25">
      <c r="E57" s="43" t="s">
        <v>46</v>
      </c>
      <c r="F57" s="44" t="s">
        <v>47</v>
      </c>
      <c r="G57" s="44" t="s">
        <v>48</v>
      </c>
      <c r="H57" s="44" t="s">
        <v>49</v>
      </c>
      <c r="I57" s="45" t="s">
        <v>50</v>
      </c>
    </row>
    <row r="58" spans="3:25" x14ac:dyDescent="0.25">
      <c r="E58" s="46">
        <v>1</v>
      </c>
      <c r="F58" s="47">
        <f t="shared" ref="F58:F89" si="44">(E58-0.5)/$E$137</f>
        <v>6.2500000000000003E-3</v>
      </c>
      <c r="G58" s="47">
        <f t="shared" ref="G58:G89" si="45">_xlfn.NORM.S.INV(F58)</f>
        <v>-2.4977054744123723</v>
      </c>
      <c r="H58" s="15">
        <v>-2.415421365476E-2</v>
      </c>
      <c r="I58" s="34">
        <f t="shared" ref="I58:I73" si="46">AA5</f>
        <v>1.1110493864041615E-5</v>
      </c>
    </row>
    <row r="59" spans="3:25" x14ac:dyDescent="0.25">
      <c r="E59" s="14">
        <f t="shared" ref="E59:E90" si="47">E58+1</f>
        <v>2</v>
      </c>
      <c r="F59" s="15">
        <f t="shared" si="44"/>
        <v>1.8749999999999999E-2</v>
      </c>
      <c r="G59" s="15">
        <f t="shared" si="45"/>
        <v>-2.0802784525252749</v>
      </c>
      <c r="H59" s="15">
        <v>-1.7865674129224001E-2</v>
      </c>
      <c r="I59" s="19">
        <f t="shared" si="46"/>
        <v>-5.4441419921100187E-4</v>
      </c>
    </row>
    <row r="60" spans="3:25" x14ac:dyDescent="0.25">
      <c r="E60" s="14">
        <f t="shared" si="47"/>
        <v>3</v>
      </c>
      <c r="F60" s="15">
        <f t="shared" si="44"/>
        <v>3.125E-2</v>
      </c>
      <c r="G60" s="15">
        <f t="shared" si="45"/>
        <v>-1.8627318674216511</v>
      </c>
      <c r="H60" s="15">
        <v>-1.7599022276547999E-2</v>
      </c>
      <c r="I60" s="19">
        <f t="shared" si="46"/>
        <v>1.1399366701861813E-2</v>
      </c>
    </row>
    <row r="61" spans="3:25" x14ac:dyDescent="0.25">
      <c r="E61" s="14">
        <f t="shared" si="47"/>
        <v>4</v>
      </c>
      <c r="F61" s="15">
        <f t="shared" si="44"/>
        <v>4.3749999999999997E-2</v>
      </c>
      <c r="G61" s="15">
        <f t="shared" si="45"/>
        <v>-1.7087352578229016</v>
      </c>
      <c r="H61" s="15">
        <v>-1.3599244486460001E-2</v>
      </c>
      <c r="I61" s="19">
        <f t="shared" si="46"/>
        <v>-4.7775123604239939E-4</v>
      </c>
    </row>
    <row r="62" spans="3:25" x14ac:dyDescent="0.25">
      <c r="E62" s="14">
        <f t="shared" si="47"/>
        <v>5</v>
      </c>
      <c r="F62" s="15">
        <f t="shared" si="44"/>
        <v>5.6250000000000001E-2</v>
      </c>
      <c r="G62" s="15">
        <f t="shared" si="45"/>
        <v>-1.5870558322903145</v>
      </c>
      <c r="H62" s="15">
        <v>-1.3043719793379999E-2</v>
      </c>
      <c r="I62" s="19">
        <f t="shared" si="46"/>
        <v>8.9995000277598436E-4</v>
      </c>
    </row>
    <row r="63" spans="3:25" x14ac:dyDescent="0.25">
      <c r="E63" s="14">
        <f t="shared" si="47"/>
        <v>6</v>
      </c>
      <c r="F63" s="15">
        <f t="shared" si="44"/>
        <v>6.8750000000000006E-2</v>
      </c>
      <c r="G63" s="15">
        <f t="shared" si="45"/>
        <v>-1.4851654569026762</v>
      </c>
      <c r="H63" s="15">
        <v>-1.1521582134379999E-2</v>
      </c>
      <c r="I63" s="19">
        <f t="shared" si="46"/>
        <v>-4.1108827287340138E-4</v>
      </c>
    </row>
    <row r="64" spans="3:25" x14ac:dyDescent="0.25">
      <c r="E64" s="14">
        <f t="shared" si="47"/>
        <v>7</v>
      </c>
      <c r="F64" s="15">
        <f t="shared" si="44"/>
        <v>8.1250000000000003E-2</v>
      </c>
      <c r="G64" s="15">
        <f t="shared" si="45"/>
        <v>-1.3967126453904504</v>
      </c>
      <c r="H64" s="15">
        <v>-8.8217321259940005E-3</v>
      </c>
      <c r="I64" s="19">
        <f t="shared" si="46"/>
        <v>1.1521582134325969E-2</v>
      </c>
    </row>
    <row r="65" spans="5:22" x14ac:dyDescent="0.25">
      <c r="E65" s="14">
        <f t="shared" si="47"/>
        <v>8</v>
      </c>
      <c r="F65" s="15">
        <f t="shared" si="44"/>
        <v>9.375E-2</v>
      </c>
      <c r="G65" s="15">
        <f t="shared" si="45"/>
        <v>-1.3180108973035372</v>
      </c>
      <c r="H65" s="15">
        <v>-8.7995111382799997E-3</v>
      </c>
      <c r="I65" s="19">
        <f t="shared" si="46"/>
        <v>-4.7775123604239939E-4</v>
      </c>
    </row>
    <row r="66" spans="5:22" x14ac:dyDescent="0.25">
      <c r="E66" s="14">
        <f t="shared" si="47"/>
        <v>9</v>
      </c>
      <c r="F66" s="15">
        <f t="shared" si="44"/>
        <v>0.10625</v>
      </c>
      <c r="G66" s="15">
        <f t="shared" si="45"/>
        <v>-1.2467204983795794</v>
      </c>
      <c r="H66" s="15">
        <v>-5.6107993999800002E-3</v>
      </c>
      <c r="I66" s="19">
        <f t="shared" si="46"/>
        <v>-2.6109660574800131E-3</v>
      </c>
    </row>
    <row r="67" spans="5:22" x14ac:dyDescent="0.25">
      <c r="E67" s="14">
        <f t="shared" si="47"/>
        <v>10</v>
      </c>
      <c r="F67" s="15">
        <f t="shared" si="44"/>
        <v>0.11874999999999999</v>
      </c>
      <c r="G67" s="15">
        <f t="shared" si="45"/>
        <v>-1.1812586209770399</v>
      </c>
      <c r="H67" s="15">
        <v>-5.3441475473599998E-3</v>
      </c>
      <c r="I67" s="19">
        <f t="shared" si="46"/>
        <v>-5.1886006333000112E-3</v>
      </c>
    </row>
    <row r="68" spans="5:22" x14ac:dyDescent="0.25">
      <c r="E68" s="14">
        <f t="shared" si="47"/>
        <v>11</v>
      </c>
      <c r="F68" s="15">
        <f t="shared" si="44"/>
        <v>0.13125000000000001</v>
      </c>
      <c r="G68" s="15">
        <f t="shared" si="45"/>
        <v>-1.1205017670747008</v>
      </c>
      <c r="H68" s="15">
        <v>-5.3219265596380003E-3</v>
      </c>
      <c r="I68" s="19">
        <f t="shared" si="46"/>
        <v>-8.7995111382799251E-3</v>
      </c>
    </row>
    <row r="69" spans="5:22" x14ac:dyDescent="0.25">
      <c r="E69" s="14">
        <f t="shared" si="47"/>
        <v>12</v>
      </c>
      <c r="F69" s="15">
        <f t="shared" si="44"/>
        <v>0.14374999999999999</v>
      </c>
      <c r="G69" s="15">
        <f t="shared" si="45"/>
        <v>-1.0636219383377201</v>
      </c>
      <c r="H69" s="15">
        <v>-5.1886006332999999E-3</v>
      </c>
      <c r="I69" s="19">
        <f t="shared" si="46"/>
        <v>-5.3219265596379794E-3</v>
      </c>
    </row>
    <row r="70" spans="5:22" x14ac:dyDescent="0.25">
      <c r="E70" s="14">
        <f t="shared" si="47"/>
        <v>13</v>
      </c>
      <c r="F70" s="15">
        <f t="shared" si="44"/>
        <v>0.15625</v>
      </c>
      <c r="G70" s="15">
        <f t="shared" si="45"/>
        <v>-1.0099901692495805</v>
      </c>
      <c r="H70" s="15">
        <v>-5.1774901394380001E-3</v>
      </c>
      <c r="I70" s="19">
        <f t="shared" si="46"/>
        <v>5.0108327315201429E-3</v>
      </c>
    </row>
    <row r="71" spans="5:22" x14ac:dyDescent="0.25">
      <c r="E71" s="14">
        <f t="shared" si="47"/>
        <v>14</v>
      </c>
      <c r="F71" s="15">
        <f t="shared" si="44"/>
        <v>0.16875000000000001</v>
      </c>
      <c r="G71" s="15">
        <f t="shared" si="45"/>
        <v>-0.95911661722760222</v>
      </c>
      <c r="H71" s="15">
        <v>-4.9330592744800004E-3</v>
      </c>
      <c r="I71" s="19">
        <f t="shared" si="46"/>
        <v>-5.1774901394380235E-3</v>
      </c>
    </row>
    <row r="72" spans="5:22" x14ac:dyDescent="0.25">
      <c r="E72" s="14">
        <f t="shared" si="47"/>
        <v>15</v>
      </c>
      <c r="F72" s="15">
        <f t="shared" si="44"/>
        <v>0.18124999999999999</v>
      </c>
      <c r="G72" s="15">
        <f t="shared" si="45"/>
        <v>-0.91061170687246829</v>
      </c>
      <c r="H72" s="15">
        <v>-3.988667296266E-3</v>
      </c>
      <c r="I72" s="19">
        <f t="shared" si="46"/>
        <v>2.750958280094018E-2</v>
      </c>
    </row>
    <row r="73" spans="5:22" x14ac:dyDescent="0.25">
      <c r="E73" s="14">
        <f t="shared" si="47"/>
        <v>16</v>
      </c>
      <c r="F73" s="15">
        <f t="shared" si="44"/>
        <v>0.19375000000000001</v>
      </c>
      <c r="G73" s="15">
        <f t="shared" si="45"/>
        <v>-0.86416000431830875</v>
      </c>
      <c r="H73" s="15">
        <v>-3.6553524804160001E-3</v>
      </c>
      <c r="I73" s="19">
        <f t="shared" si="46"/>
        <v>-5.344147547360012E-3</v>
      </c>
    </row>
    <row r="74" spans="5:22" x14ac:dyDescent="0.25">
      <c r="E74" s="14">
        <f t="shared" si="47"/>
        <v>17</v>
      </c>
      <c r="F74" s="15">
        <f t="shared" si="44"/>
        <v>0.20624999999999999</v>
      </c>
      <c r="G74" s="15">
        <f t="shared" si="45"/>
        <v>-0.81950210756825348</v>
      </c>
      <c r="H74" s="15">
        <v>-3.0664963057599999E-3</v>
      </c>
      <c r="I74" s="19">
        <f t="shared" ref="I74:I89" si="48">AB5</f>
        <v>-3.6553524804159854E-3</v>
      </c>
    </row>
    <row r="75" spans="5:22" x14ac:dyDescent="0.25">
      <c r="E75" s="14">
        <f t="shared" si="47"/>
        <v>18</v>
      </c>
      <c r="F75" s="15">
        <f t="shared" si="44"/>
        <v>0.21875</v>
      </c>
      <c r="G75" s="15">
        <f t="shared" si="45"/>
        <v>-0.77642176114792794</v>
      </c>
      <c r="H75" s="15">
        <v>-3.0109438364480001E-3</v>
      </c>
      <c r="I75" s="19">
        <f t="shared" si="48"/>
        <v>-1.4888061774349995E-3</v>
      </c>
    </row>
    <row r="76" spans="5:22" x14ac:dyDescent="0.25">
      <c r="E76" s="14">
        <f t="shared" si="47"/>
        <v>19</v>
      </c>
      <c r="F76" s="15">
        <f t="shared" si="44"/>
        <v>0.23125000000000001</v>
      </c>
      <c r="G76" s="15">
        <f t="shared" si="45"/>
        <v>-0.7347364778072546</v>
      </c>
      <c r="H76" s="15">
        <v>-2.9887228487279999E-3</v>
      </c>
      <c r="I76" s="19">
        <f t="shared" si="48"/>
        <v>-2.7665129715080949E-3</v>
      </c>
    </row>
    <row r="77" spans="5:22" x14ac:dyDescent="0.25">
      <c r="E77" s="14">
        <f t="shared" si="47"/>
        <v>20</v>
      </c>
      <c r="F77" s="15">
        <f t="shared" si="44"/>
        <v>0.24374999999999999</v>
      </c>
      <c r="G77" s="15">
        <f t="shared" si="45"/>
        <v>-0.69429057570308306</v>
      </c>
      <c r="H77" s="15">
        <v>-2.9109493917E-3</v>
      </c>
      <c r="I77" s="19">
        <f t="shared" si="48"/>
        <v>-1.4776956835734004E-3</v>
      </c>
    </row>
    <row r="78" spans="5:22" x14ac:dyDescent="0.25">
      <c r="E78" s="14">
        <f t="shared" si="47"/>
        <v>21</v>
      </c>
      <c r="F78" s="15">
        <f t="shared" si="44"/>
        <v>0.25624999999999998</v>
      </c>
      <c r="G78" s="15">
        <f t="shared" si="45"/>
        <v>-0.65494991710068595</v>
      </c>
      <c r="H78" s="15">
        <v>-2.766512971508E-3</v>
      </c>
      <c r="I78" s="19">
        <f t="shared" si="48"/>
        <v>-7.1107160713401729E-4</v>
      </c>
      <c r="M78" s="63" t="s">
        <v>51</v>
      </c>
      <c r="N78" s="63"/>
      <c r="O78" s="63"/>
      <c r="P78" s="63"/>
      <c r="Q78" s="63"/>
      <c r="R78" s="63"/>
      <c r="S78" s="63"/>
      <c r="T78" s="63"/>
      <c r="U78" s="63"/>
      <c r="V78" s="63"/>
    </row>
    <row r="79" spans="5:22" x14ac:dyDescent="0.25">
      <c r="E79" s="14">
        <f t="shared" si="47"/>
        <v>22</v>
      </c>
      <c r="F79" s="15">
        <f t="shared" si="44"/>
        <v>0.26874999999999999</v>
      </c>
      <c r="G79" s="15">
        <f t="shared" si="45"/>
        <v>-0.61659786971703046</v>
      </c>
      <c r="H79" s="15">
        <v>-2.6109660574800001E-3</v>
      </c>
      <c r="I79" s="19">
        <f t="shared" si="48"/>
        <v>-1.5221376590194013E-3</v>
      </c>
      <c r="M79" s="64" t="s">
        <v>52</v>
      </c>
      <c r="N79" s="64"/>
      <c r="O79" s="64"/>
      <c r="P79" s="64"/>
      <c r="Q79" s="64"/>
      <c r="R79" s="64"/>
      <c r="S79" s="64"/>
      <c r="T79" s="64"/>
      <c r="U79" s="64"/>
      <c r="V79" s="64"/>
    </row>
    <row r="80" spans="5:22" x14ac:dyDescent="0.25">
      <c r="E80" s="14">
        <f t="shared" si="47"/>
        <v>23</v>
      </c>
      <c r="F80" s="15">
        <f t="shared" si="44"/>
        <v>0.28125</v>
      </c>
      <c r="G80" s="15">
        <f t="shared" si="45"/>
        <v>-0.57913216225555586</v>
      </c>
      <c r="H80" s="15">
        <v>-2.2554302538839999E-3</v>
      </c>
      <c r="I80" s="19">
        <f t="shared" si="48"/>
        <v>-2.2554302538839721E-3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</row>
    <row r="81" spans="5:22" x14ac:dyDescent="0.25">
      <c r="E81" s="14">
        <f t="shared" si="47"/>
        <v>24</v>
      </c>
      <c r="F81" s="15">
        <f t="shared" si="44"/>
        <v>0.29375000000000001</v>
      </c>
      <c r="G81" s="15">
        <f t="shared" si="45"/>
        <v>-0.54246240431254955</v>
      </c>
      <c r="H81" s="15">
        <v>-1.522137659019E-3</v>
      </c>
      <c r="I81" s="19">
        <f t="shared" si="48"/>
        <v>-1.4776956835734004E-3</v>
      </c>
      <c r="M81" s="65" t="s">
        <v>53</v>
      </c>
      <c r="N81" s="65"/>
      <c r="O81" s="65"/>
      <c r="P81" s="65"/>
      <c r="Q81" s="65"/>
      <c r="R81" s="65"/>
      <c r="S81" s="65"/>
      <c r="T81" s="65"/>
      <c r="U81" s="65"/>
      <c r="V81" s="65"/>
    </row>
    <row r="82" spans="5:22" x14ac:dyDescent="0.25">
      <c r="E82" s="14">
        <f t="shared" si="47"/>
        <v>25</v>
      </c>
      <c r="F82" s="15">
        <f t="shared" si="44"/>
        <v>0.30625000000000002</v>
      </c>
      <c r="G82" s="15">
        <f t="shared" si="45"/>
        <v>-0.50650810692911141</v>
      </c>
      <c r="H82" s="15">
        <v>-1.4888061774349999E-3</v>
      </c>
      <c r="I82" s="19">
        <f t="shared" si="48"/>
        <v>-5.6107993999801042E-3</v>
      </c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 spans="5:22" x14ac:dyDescent="0.25">
      <c r="E83" s="14">
        <f t="shared" si="47"/>
        <v>26</v>
      </c>
      <c r="F83" s="15">
        <f t="shared" si="44"/>
        <v>0.31874999999999998</v>
      </c>
      <c r="G83" s="15">
        <f t="shared" si="45"/>
        <v>-0.47119708522996556</v>
      </c>
      <c r="H83" s="15">
        <v>-1.4776956835730001E-3</v>
      </c>
      <c r="I83" s="19">
        <f t="shared" si="48"/>
        <v>-2.9109493917000018E-3</v>
      </c>
    </row>
    <row r="84" spans="5:22" x14ac:dyDescent="0.25">
      <c r="E84" s="14">
        <f t="shared" si="47"/>
        <v>27</v>
      </c>
      <c r="F84" s="15">
        <f t="shared" si="44"/>
        <v>0.33124999999999999</v>
      </c>
      <c r="G84" s="15">
        <f t="shared" si="45"/>
        <v>-0.43646415600811633</v>
      </c>
      <c r="H84" s="15">
        <v>-1.4776956835730001E-3</v>
      </c>
      <c r="I84" s="19">
        <f t="shared" si="48"/>
        <v>9.2550413866199222E-3</v>
      </c>
    </row>
    <row r="85" spans="5:22" x14ac:dyDescent="0.25">
      <c r="E85" s="14">
        <f t="shared" si="47"/>
        <v>28</v>
      </c>
      <c r="F85" s="15">
        <f t="shared" si="44"/>
        <v>0.34375</v>
      </c>
      <c r="G85" s="15">
        <f t="shared" si="45"/>
        <v>-0.40225006532172536</v>
      </c>
      <c r="H85" s="15">
        <v>-1.1777123493179999E-3</v>
      </c>
      <c r="I85" s="19">
        <f t="shared" si="48"/>
        <v>-2.988722848727976E-3</v>
      </c>
    </row>
    <row r="86" spans="5:22" x14ac:dyDescent="0.25">
      <c r="E86" s="14">
        <f t="shared" si="47"/>
        <v>29</v>
      </c>
      <c r="F86" s="15">
        <f t="shared" si="44"/>
        <v>0.35625000000000001</v>
      </c>
      <c r="G86" s="15">
        <f t="shared" si="45"/>
        <v>-0.36850059709715677</v>
      </c>
      <c r="H86" s="15">
        <v>-1.1332703738700001E-3</v>
      </c>
      <c r="I86" s="19">
        <f t="shared" si="48"/>
        <v>-1.3043719793379704E-2</v>
      </c>
    </row>
    <row r="87" spans="5:22" x14ac:dyDescent="0.25">
      <c r="E87" s="14">
        <f t="shared" si="47"/>
        <v>30</v>
      </c>
      <c r="F87" s="15">
        <f t="shared" si="44"/>
        <v>0.36875000000000002</v>
      </c>
      <c r="G87" s="15">
        <f t="shared" si="45"/>
        <v>-0.3351658253080253</v>
      </c>
      <c r="H87" s="22">
        <v>-1.1221598800099999E-3</v>
      </c>
      <c r="I87" s="19">
        <f t="shared" si="48"/>
        <v>-3.0109438364480101E-3</v>
      </c>
    </row>
    <row r="88" spans="5:22" x14ac:dyDescent="0.25">
      <c r="E88" s="14">
        <f t="shared" si="47"/>
        <v>31</v>
      </c>
      <c r="F88" s="15">
        <f t="shared" si="44"/>
        <v>0.38124999999999998</v>
      </c>
      <c r="G88" s="15">
        <f t="shared" si="45"/>
        <v>-0.30219948081476239</v>
      </c>
      <c r="H88" s="15">
        <v>-1.1110493861799999E-3</v>
      </c>
      <c r="I88" s="19">
        <f t="shared" si="48"/>
        <v>-2.4154213654759893E-2</v>
      </c>
    </row>
    <row r="89" spans="5:22" x14ac:dyDescent="0.25">
      <c r="E89" s="14">
        <f t="shared" si="47"/>
        <v>32</v>
      </c>
      <c r="F89" s="15">
        <f t="shared" si="44"/>
        <v>0.39374999999999999</v>
      </c>
      <c r="G89" s="15">
        <f t="shared" si="45"/>
        <v>-0.26955841028015781</v>
      </c>
      <c r="H89" s="15">
        <v>-1.099938892288E-3</v>
      </c>
      <c r="I89" s="19">
        <f t="shared" si="48"/>
        <v>-3.0664963057600025E-3</v>
      </c>
    </row>
    <row r="90" spans="5:22" x14ac:dyDescent="0.25">
      <c r="E90" s="14">
        <f t="shared" si="47"/>
        <v>33</v>
      </c>
      <c r="F90" s="15">
        <f t="shared" ref="F90:F121" si="49">(E90-0.5)/$E$137</f>
        <v>0.40625</v>
      </c>
      <c r="G90" s="15">
        <f t="shared" ref="G90:G121" si="50">_xlfn.NORM.S.INV(F90)</f>
        <v>-0.23720210932878771</v>
      </c>
      <c r="H90" s="15">
        <v>-7.1107160713400005E-4</v>
      </c>
      <c r="I90" s="19">
        <f t="shared" ref="I90:I105" si="51">AC5</f>
        <v>5.0663852008240307E-3</v>
      </c>
    </row>
    <row r="91" spans="5:22" x14ac:dyDescent="0.25">
      <c r="E91" s="14">
        <f t="shared" ref="E91:E122" si="52">E90+1</f>
        <v>34</v>
      </c>
      <c r="F91" s="15">
        <f t="shared" si="49"/>
        <v>0.41875000000000001</v>
      </c>
      <c r="G91" s="15">
        <f t="shared" si="50"/>
        <v>-0.20509231571520856</v>
      </c>
      <c r="H91" s="15">
        <v>-6.4440864396400003E-4</v>
      </c>
      <c r="I91" s="19">
        <f t="shared" si="51"/>
        <v>-5.9996666851799829E-4</v>
      </c>
    </row>
    <row r="92" spans="5:22" x14ac:dyDescent="0.25">
      <c r="E92" s="14">
        <f t="shared" si="52"/>
        <v>35</v>
      </c>
      <c r="F92" s="15">
        <f t="shared" si="49"/>
        <v>0.43125000000000002</v>
      </c>
      <c r="G92" s="15">
        <f t="shared" si="50"/>
        <v>-0.17319265100642342</v>
      </c>
      <c r="H92" s="15">
        <v>-6.4440864396400003E-4</v>
      </c>
      <c r="I92" s="19">
        <f t="shared" si="51"/>
        <v>9.1217154602619699E-3</v>
      </c>
    </row>
    <row r="93" spans="5:22" x14ac:dyDescent="0.25">
      <c r="E93" s="14">
        <f t="shared" si="52"/>
        <v>36</v>
      </c>
      <c r="F93" s="15">
        <f t="shared" si="49"/>
        <v>0.44374999999999998</v>
      </c>
      <c r="G93" s="15">
        <f t="shared" si="50"/>
        <v>-0.14146830138215863</v>
      </c>
      <c r="H93" s="15">
        <v>-6.3329815010199997E-4</v>
      </c>
      <c r="I93" s="19">
        <f t="shared" si="51"/>
        <v>-6.4440864396440173E-4</v>
      </c>
    </row>
    <row r="94" spans="5:22" x14ac:dyDescent="0.25">
      <c r="E94" s="14">
        <f t="shared" si="52"/>
        <v>37</v>
      </c>
      <c r="F94" s="15">
        <f t="shared" si="49"/>
        <v>0.45624999999999999</v>
      </c>
      <c r="G94" s="15">
        <f t="shared" si="50"/>
        <v>-0.10988572976599141</v>
      </c>
      <c r="H94" s="15">
        <v>-5.9996666851800003E-4</v>
      </c>
      <c r="I94" s="19">
        <f t="shared" si="51"/>
        <v>7.2329315038059949E-3</v>
      </c>
    </row>
    <row r="95" spans="5:22" x14ac:dyDescent="0.25">
      <c r="E95" s="14">
        <f t="shared" si="52"/>
        <v>38</v>
      </c>
      <c r="F95" s="15">
        <f t="shared" si="49"/>
        <v>0.46875</v>
      </c>
      <c r="G95" s="15">
        <f t="shared" si="50"/>
        <v>-7.8412412733112211E-2</v>
      </c>
      <c r="H95" s="15">
        <v>-5.4441419921100003E-4</v>
      </c>
      <c r="I95" s="19">
        <f t="shared" si="51"/>
        <v>-6.3329815010240015E-4</v>
      </c>
    </row>
    <row r="96" spans="5:22" x14ac:dyDescent="0.25">
      <c r="E96" s="14">
        <f t="shared" si="52"/>
        <v>39</v>
      </c>
      <c r="F96" s="15">
        <f t="shared" si="49"/>
        <v>0.48125000000000001</v>
      </c>
      <c r="G96" s="15">
        <f t="shared" si="50"/>
        <v>-4.7016596577814158E-2</v>
      </c>
      <c r="H96" s="15">
        <v>-4.7775123604200002E-4</v>
      </c>
      <c r="I96" s="19">
        <f t="shared" si="51"/>
        <v>9.0217210155261185E-3</v>
      </c>
    </row>
    <row r="97" spans="5:9" x14ac:dyDescent="0.25">
      <c r="E97" s="14">
        <f t="shared" si="52"/>
        <v>40</v>
      </c>
      <c r="F97" s="15">
        <f t="shared" si="49"/>
        <v>0.49375000000000002</v>
      </c>
      <c r="G97" s="15">
        <f t="shared" si="50"/>
        <v>-1.5667067624769982E-2</v>
      </c>
      <c r="H97" s="15">
        <v>-4.7775123604200002E-4</v>
      </c>
      <c r="I97" s="19">
        <f t="shared" si="51"/>
        <v>-6.4440864396440173E-4</v>
      </c>
    </row>
    <row r="98" spans="5:9" x14ac:dyDescent="0.25">
      <c r="E98" s="14">
        <f t="shared" si="52"/>
        <v>41</v>
      </c>
      <c r="F98" s="15">
        <f t="shared" si="49"/>
        <v>0.50624999999999998</v>
      </c>
      <c r="G98" s="15">
        <f t="shared" si="50"/>
        <v>1.5667067624769982E-2</v>
      </c>
      <c r="H98" s="15">
        <v>-4.2219876674399998E-4</v>
      </c>
      <c r="I98" s="19">
        <f t="shared" si="51"/>
        <v>2.1109938337198209E-3</v>
      </c>
    </row>
    <row r="99" spans="5:9" x14ac:dyDescent="0.25">
      <c r="E99" s="14">
        <f t="shared" si="52"/>
        <v>42</v>
      </c>
      <c r="F99" s="15">
        <f t="shared" si="49"/>
        <v>0.51875000000000004</v>
      </c>
      <c r="G99" s="15">
        <f t="shared" si="50"/>
        <v>4.7016596577814297E-2</v>
      </c>
      <c r="H99" s="15">
        <v>-4.1108827287300001E-4</v>
      </c>
      <c r="I99" s="19">
        <f t="shared" si="51"/>
        <v>5.0886061885500045E-3</v>
      </c>
    </row>
    <row r="100" spans="5:9" x14ac:dyDescent="0.25">
      <c r="E100" s="14">
        <f t="shared" si="52"/>
        <v>43</v>
      </c>
      <c r="F100" s="15">
        <f t="shared" si="49"/>
        <v>0.53125</v>
      </c>
      <c r="G100" s="15">
        <f t="shared" si="50"/>
        <v>7.8412412733112211E-2</v>
      </c>
      <c r="H100" s="15">
        <v>-1.5554691406800001E-4</v>
      </c>
      <c r="I100" s="19">
        <f t="shared" si="51"/>
        <v>8.6661852122027483E-4</v>
      </c>
    </row>
    <row r="101" spans="5:9" x14ac:dyDescent="0.25">
      <c r="E101" s="14">
        <f t="shared" si="52"/>
        <v>44</v>
      </c>
      <c r="F101" s="15">
        <f t="shared" si="49"/>
        <v>0.54374999999999996</v>
      </c>
      <c r="G101" s="15">
        <f t="shared" si="50"/>
        <v>0.10988572976599127</v>
      </c>
      <c r="H101" s="15">
        <v>-1.5554691405899999E-4</v>
      </c>
      <c r="I101" s="19">
        <f t="shared" si="51"/>
        <v>5.3441475473620104E-3</v>
      </c>
    </row>
    <row r="102" spans="5:9" x14ac:dyDescent="0.25">
      <c r="E102" s="14">
        <f t="shared" si="52"/>
        <v>45</v>
      </c>
      <c r="F102" s="15">
        <f t="shared" si="49"/>
        <v>0.55625000000000002</v>
      </c>
      <c r="G102" s="15">
        <f t="shared" si="50"/>
        <v>0.14146830138215863</v>
      </c>
      <c r="H102" s="48">
        <v>1.11104938640416E-5</v>
      </c>
      <c r="I102" s="19">
        <f t="shared" si="51"/>
        <v>6.5663018721204836E-3</v>
      </c>
    </row>
    <row r="103" spans="5:9" x14ac:dyDescent="0.25">
      <c r="E103" s="14">
        <f t="shared" si="52"/>
        <v>46</v>
      </c>
      <c r="F103" s="15">
        <f t="shared" si="49"/>
        <v>0.56874999999999998</v>
      </c>
      <c r="G103" s="15">
        <f t="shared" si="50"/>
        <v>0.17319265100642342</v>
      </c>
      <c r="H103" s="15">
        <v>7.5551358257899999E-4</v>
      </c>
      <c r="I103" s="19">
        <f t="shared" si="51"/>
        <v>5.1552691517119942E-3</v>
      </c>
    </row>
    <row r="104" spans="5:9" x14ac:dyDescent="0.25">
      <c r="E104" s="14">
        <f t="shared" si="52"/>
        <v>47</v>
      </c>
      <c r="F104" s="15">
        <f t="shared" si="49"/>
        <v>0.58125000000000004</v>
      </c>
      <c r="G104" s="15">
        <f t="shared" si="50"/>
        <v>0.20509231571520872</v>
      </c>
      <c r="H104" s="15">
        <v>7.8884506416300004E-4</v>
      </c>
      <c r="I104" s="19">
        <f t="shared" si="51"/>
        <v>1.0399422254340429E-2</v>
      </c>
    </row>
    <row r="105" spans="5:9" x14ac:dyDescent="0.25">
      <c r="E105" s="14">
        <f t="shared" si="52"/>
        <v>48</v>
      </c>
      <c r="F105" s="15">
        <f t="shared" si="49"/>
        <v>0.59375</v>
      </c>
      <c r="G105" s="15">
        <f t="shared" si="50"/>
        <v>0.23720210932878771</v>
      </c>
      <c r="H105" s="15">
        <v>7.9995555802499999E-4</v>
      </c>
      <c r="I105" s="19">
        <f t="shared" si="51"/>
        <v>5.2663740903299838E-3</v>
      </c>
    </row>
    <row r="106" spans="5:9" x14ac:dyDescent="0.25">
      <c r="E106" s="14">
        <f t="shared" si="52"/>
        <v>49</v>
      </c>
      <c r="F106" s="15">
        <f t="shared" si="49"/>
        <v>0.60624999999999996</v>
      </c>
      <c r="G106" s="15">
        <f t="shared" si="50"/>
        <v>0.26955841028015765</v>
      </c>
      <c r="H106" s="15">
        <v>7.9995555802499999E-4</v>
      </c>
      <c r="I106" s="19">
        <f t="shared" ref="I106:I121" si="53">AD5</f>
        <v>-3.9886672962659575E-3</v>
      </c>
    </row>
    <row r="107" spans="5:9" x14ac:dyDescent="0.25">
      <c r="E107" s="14">
        <f t="shared" si="52"/>
        <v>50</v>
      </c>
      <c r="F107" s="15">
        <f t="shared" si="49"/>
        <v>0.61875000000000002</v>
      </c>
      <c r="G107" s="15">
        <f t="shared" si="50"/>
        <v>0.30219948081476239</v>
      </c>
      <c r="H107" s="15">
        <v>8.6661852121999998E-4</v>
      </c>
      <c r="I107" s="19">
        <f t="shared" si="53"/>
        <v>1.844341981001002E-3</v>
      </c>
    </row>
    <row r="108" spans="5:9" x14ac:dyDescent="0.25">
      <c r="E108" s="14">
        <f t="shared" si="52"/>
        <v>51</v>
      </c>
      <c r="F108" s="15">
        <f t="shared" si="49"/>
        <v>0.63124999999999998</v>
      </c>
      <c r="G108" s="15">
        <f t="shared" si="50"/>
        <v>0.3351658253080253</v>
      </c>
      <c r="H108" s="15">
        <v>8.9995000277599997E-4</v>
      </c>
      <c r="I108" s="19">
        <f t="shared" si="53"/>
        <v>-1.5554691406804988E-4</v>
      </c>
    </row>
    <row r="109" spans="5:9" x14ac:dyDescent="0.25">
      <c r="E109" s="14">
        <f t="shared" si="52"/>
        <v>52</v>
      </c>
      <c r="F109" s="15">
        <f t="shared" si="49"/>
        <v>0.64375000000000004</v>
      </c>
      <c r="G109" s="15">
        <f t="shared" si="50"/>
        <v>0.36850059709715682</v>
      </c>
      <c r="H109" s="15">
        <v>1.3999222265459999E-3</v>
      </c>
      <c r="I109" s="19">
        <f t="shared" si="53"/>
        <v>1.7999000055555978E-3</v>
      </c>
    </row>
    <row r="110" spans="5:9" x14ac:dyDescent="0.25">
      <c r="E110" s="14">
        <f t="shared" si="52"/>
        <v>53</v>
      </c>
      <c r="F110" s="15">
        <f t="shared" si="49"/>
        <v>0.65625</v>
      </c>
      <c r="G110" s="15">
        <f t="shared" si="50"/>
        <v>0.40225006532172536</v>
      </c>
      <c r="H110" s="15">
        <v>1.799900005556E-3</v>
      </c>
      <c r="I110" s="19">
        <f t="shared" si="53"/>
        <v>-8.8217321259940196E-3</v>
      </c>
    </row>
    <row r="111" spans="5:9" x14ac:dyDescent="0.25">
      <c r="E111" s="14">
        <f t="shared" si="52"/>
        <v>54</v>
      </c>
      <c r="F111" s="15">
        <f t="shared" si="49"/>
        <v>0.66874999999999996</v>
      </c>
      <c r="G111" s="15">
        <f t="shared" si="50"/>
        <v>0.43646415600811633</v>
      </c>
      <c r="H111" s="15">
        <v>1.799900005556E-3</v>
      </c>
      <c r="I111" s="19">
        <f t="shared" si="53"/>
        <v>1.8110104994166001E-3</v>
      </c>
    </row>
    <row r="112" spans="5:9" x14ac:dyDescent="0.25">
      <c r="E112" s="14">
        <f t="shared" si="52"/>
        <v>55</v>
      </c>
      <c r="F112" s="15">
        <f t="shared" si="49"/>
        <v>0.68125000000000002</v>
      </c>
      <c r="G112" s="15">
        <f t="shared" si="50"/>
        <v>0.47119708522996556</v>
      </c>
      <c r="H112" s="15">
        <v>1.811010499417E-3</v>
      </c>
      <c r="I112" s="19">
        <f t="shared" si="53"/>
        <v>-4.2219876674398638E-4</v>
      </c>
    </row>
    <row r="113" spans="5:9" x14ac:dyDescent="0.25">
      <c r="E113" s="14">
        <f t="shared" si="52"/>
        <v>56</v>
      </c>
      <c r="F113" s="15">
        <f t="shared" si="49"/>
        <v>0.69374999999999998</v>
      </c>
      <c r="G113" s="15">
        <f t="shared" si="50"/>
        <v>0.50650810692911141</v>
      </c>
      <c r="H113" s="15">
        <v>1.844341981001E-3</v>
      </c>
      <c r="I113" s="19">
        <f t="shared" si="53"/>
        <v>1.7999000055555978E-3</v>
      </c>
    </row>
    <row r="114" spans="5:9" x14ac:dyDescent="0.25">
      <c r="E114" s="14">
        <f t="shared" si="52"/>
        <v>57</v>
      </c>
      <c r="F114" s="15">
        <f t="shared" si="49"/>
        <v>0.70625000000000004</v>
      </c>
      <c r="G114" s="15">
        <f t="shared" si="50"/>
        <v>0.54246240431254966</v>
      </c>
      <c r="H114" s="15">
        <v>2.11099383372E-3</v>
      </c>
      <c r="I114" s="19">
        <f t="shared" si="53"/>
        <v>-1.1110493861801185E-3</v>
      </c>
    </row>
    <row r="115" spans="5:9" x14ac:dyDescent="0.25">
      <c r="E115" s="14">
        <f t="shared" si="52"/>
        <v>58</v>
      </c>
      <c r="F115" s="15">
        <f t="shared" si="49"/>
        <v>0.71875</v>
      </c>
      <c r="G115" s="15">
        <f t="shared" si="50"/>
        <v>0.57913216225555586</v>
      </c>
      <c r="H115" s="15">
        <v>2.5665240819939998E-3</v>
      </c>
      <c r="I115" s="19">
        <f t="shared" si="53"/>
        <v>4.1442142103200186E-3</v>
      </c>
    </row>
    <row r="116" spans="5:9" x14ac:dyDescent="0.25">
      <c r="E116" s="14">
        <f t="shared" si="52"/>
        <v>59</v>
      </c>
      <c r="F116" s="15">
        <f t="shared" si="49"/>
        <v>0.73124999999999996</v>
      </c>
      <c r="G116" s="15">
        <f t="shared" si="50"/>
        <v>0.61659786971703046</v>
      </c>
      <c r="H116" s="15">
        <v>4.0664407532920001E-3</v>
      </c>
      <c r="I116" s="19">
        <f t="shared" si="53"/>
        <v>-1.1521582134379926E-2</v>
      </c>
    </row>
    <row r="117" spans="5:9" x14ac:dyDescent="0.25">
      <c r="E117" s="14">
        <f t="shared" si="52"/>
        <v>60</v>
      </c>
      <c r="F117" s="15">
        <f t="shared" si="49"/>
        <v>0.74375000000000002</v>
      </c>
      <c r="G117" s="15">
        <f t="shared" si="50"/>
        <v>0.65494991710068595</v>
      </c>
      <c r="H117" s="15">
        <v>4.1442142103200004E-3</v>
      </c>
      <c r="I117" s="19">
        <f t="shared" si="53"/>
        <v>4.0664407532920444E-3</v>
      </c>
    </row>
    <row r="118" spans="5:9" x14ac:dyDescent="0.25">
      <c r="E118" s="14">
        <f t="shared" si="52"/>
        <v>61</v>
      </c>
      <c r="F118" s="15">
        <f t="shared" si="49"/>
        <v>0.75624999999999998</v>
      </c>
      <c r="G118" s="15">
        <f t="shared" si="50"/>
        <v>0.69429057570308306</v>
      </c>
      <c r="H118" s="15">
        <v>4.2108771734920003E-3</v>
      </c>
      <c r="I118" s="19">
        <f t="shared" si="53"/>
        <v>6.3996444642202555E-3</v>
      </c>
    </row>
    <row r="119" spans="5:9" x14ac:dyDescent="0.25">
      <c r="E119" s="14">
        <f t="shared" si="52"/>
        <v>62</v>
      </c>
      <c r="F119" s="15">
        <f t="shared" si="49"/>
        <v>0.76875000000000004</v>
      </c>
      <c r="G119" s="15">
        <f t="shared" si="50"/>
        <v>0.73473647780725448</v>
      </c>
      <c r="H119" s="15">
        <v>4.2664296428000003E-3</v>
      </c>
      <c r="I119" s="19">
        <f t="shared" si="53"/>
        <v>4.2108771734920003E-3</v>
      </c>
    </row>
    <row r="120" spans="5:9" x14ac:dyDescent="0.25">
      <c r="E120" s="14">
        <f t="shared" si="52"/>
        <v>63</v>
      </c>
      <c r="F120" s="15">
        <f t="shared" si="49"/>
        <v>0.78125</v>
      </c>
      <c r="G120" s="15">
        <f t="shared" si="50"/>
        <v>0.77642176114792794</v>
      </c>
      <c r="H120" s="15">
        <v>5.0108327315199997E-3</v>
      </c>
      <c r="I120" s="19">
        <f t="shared" si="53"/>
        <v>-1.5554691405927912E-4</v>
      </c>
    </row>
    <row r="121" spans="5:9" x14ac:dyDescent="0.25">
      <c r="E121" s="14">
        <f t="shared" si="52"/>
        <v>64</v>
      </c>
      <c r="F121" s="15">
        <f t="shared" si="49"/>
        <v>0.79374999999999996</v>
      </c>
      <c r="G121" s="15">
        <f t="shared" si="50"/>
        <v>0.81950210756825437</v>
      </c>
      <c r="H121" s="15">
        <v>5.0663852008240003E-3</v>
      </c>
      <c r="I121" s="19">
        <f t="shared" si="53"/>
        <v>4.2664296427999959E-3</v>
      </c>
    </row>
    <row r="122" spans="5:9" x14ac:dyDescent="0.25">
      <c r="E122" s="14">
        <f t="shared" si="52"/>
        <v>65</v>
      </c>
      <c r="F122" s="15">
        <f t="shared" ref="F122:F137" si="54">(E122-0.5)/$E$137</f>
        <v>0.80625000000000002</v>
      </c>
      <c r="G122" s="15">
        <f t="shared" ref="G122:G137" si="55">_xlfn.NORM.S.INV(F122)</f>
        <v>0.86416000431830875</v>
      </c>
      <c r="H122" s="15">
        <v>5.0886061885500001E-3</v>
      </c>
      <c r="I122" s="19">
        <f t="shared" ref="I122:I137" si="56">AE5</f>
        <v>2.5665240819940371E-3</v>
      </c>
    </row>
    <row r="123" spans="5:9" x14ac:dyDescent="0.25">
      <c r="E123" s="14">
        <f t="shared" ref="E123:E137" si="57">E122+1</f>
        <v>66</v>
      </c>
      <c r="F123" s="15">
        <f t="shared" si="54"/>
        <v>0.81874999999999998</v>
      </c>
      <c r="G123" s="15">
        <f t="shared" si="55"/>
        <v>0.91061170687246829</v>
      </c>
      <c r="H123" s="15">
        <v>5.1552691517120003E-3</v>
      </c>
      <c r="I123" s="19">
        <f t="shared" si="56"/>
        <v>7.8884506416299766E-4</v>
      </c>
    </row>
    <row r="124" spans="5:9" x14ac:dyDescent="0.25">
      <c r="E124" s="14">
        <f t="shared" si="57"/>
        <v>67</v>
      </c>
      <c r="F124" s="15">
        <f t="shared" si="54"/>
        <v>0.83125000000000004</v>
      </c>
      <c r="G124" s="15">
        <f t="shared" si="55"/>
        <v>0.95911661722760133</v>
      </c>
      <c r="H124" s="15">
        <v>5.2663740903300003E-3</v>
      </c>
      <c r="I124" s="19">
        <f t="shared" si="56"/>
        <v>-1.7599022276548082E-2</v>
      </c>
    </row>
    <row r="125" spans="5:9" x14ac:dyDescent="0.25">
      <c r="E125" s="14">
        <f t="shared" si="57"/>
        <v>68</v>
      </c>
      <c r="F125" s="15">
        <f t="shared" si="54"/>
        <v>0.84375</v>
      </c>
      <c r="G125" s="15">
        <f t="shared" si="55"/>
        <v>1.0099901692495805</v>
      </c>
      <c r="H125" s="15">
        <v>5.344147547362E-3</v>
      </c>
      <c r="I125" s="19">
        <f t="shared" si="56"/>
        <v>7.9995555802459678E-4</v>
      </c>
    </row>
    <row r="126" spans="5:9" x14ac:dyDescent="0.25">
      <c r="E126" s="14">
        <f t="shared" si="57"/>
        <v>69</v>
      </c>
      <c r="F126" s="15">
        <f t="shared" si="54"/>
        <v>0.85624999999999996</v>
      </c>
      <c r="G126" s="15">
        <f t="shared" si="55"/>
        <v>1.0636219383377195</v>
      </c>
      <c r="H126" s="15">
        <v>6.3996444642199996E-3</v>
      </c>
      <c r="I126" s="19">
        <f t="shared" si="56"/>
        <v>1.3999222265459466E-3</v>
      </c>
    </row>
    <row r="127" spans="5:9" x14ac:dyDescent="0.25">
      <c r="E127" s="14">
        <f t="shared" si="57"/>
        <v>70</v>
      </c>
      <c r="F127" s="15">
        <f t="shared" si="54"/>
        <v>0.86875000000000002</v>
      </c>
      <c r="G127" s="15">
        <f t="shared" si="55"/>
        <v>1.1205017670747008</v>
      </c>
      <c r="H127" s="15">
        <v>6.5663018721200004E-3</v>
      </c>
      <c r="I127" s="19">
        <f t="shared" si="56"/>
        <v>7.555135825785958E-4</v>
      </c>
    </row>
    <row r="128" spans="5:9" x14ac:dyDescent="0.25">
      <c r="E128" s="14">
        <f t="shared" si="57"/>
        <v>71</v>
      </c>
      <c r="F128" s="15">
        <f t="shared" si="54"/>
        <v>0.88124999999999998</v>
      </c>
      <c r="G128" s="15">
        <f t="shared" si="55"/>
        <v>1.1812586209770399</v>
      </c>
      <c r="H128" s="15">
        <v>7.2218210099200004E-3</v>
      </c>
      <c r="I128" s="19">
        <f t="shared" si="56"/>
        <v>-1.7865674129223907E-2</v>
      </c>
    </row>
    <row r="129" spans="5:11" x14ac:dyDescent="0.25">
      <c r="E129" s="14">
        <f t="shared" si="57"/>
        <v>72</v>
      </c>
      <c r="F129" s="15">
        <f t="shared" si="54"/>
        <v>0.89375000000000004</v>
      </c>
      <c r="G129" s="15">
        <f t="shared" si="55"/>
        <v>1.2467204983795801</v>
      </c>
      <c r="H129" s="15">
        <v>7.2329315038060001E-3</v>
      </c>
      <c r="I129" s="19">
        <f t="shared" si="56"/>
        <v>7.9995555802459678E-4</v>
      </c>
    </row>
    <row r="130" spans="5:11" x14ac:dyDescent="0.25">
      <c r="E130" s="14">
        <f t="shared" si="57"/>
        <v>73</v>
      </c>
      <c r="F130" s="15">
        <f t="shared" si="54"/>
        <v>0.90625</v>
      </c>
      <c r="G130" s="15">
        <f t="shared" si="55"/>
        <v>1.3180108973035372</v>
      </c>
      <c r="H130" s="15">
        <v>9.0217210155260005E-3</v>
      </c>
      <c r="I130" s="19">
        <f t="shared" si="56"/>
        <v>7.2218210099199709E-3</v>
      </c>
    </row>
    <row r="131" spans="5:11" x14ac:dyDescent="0.25">
      <c r="E131" s="14">
        <f t="shared" si="57"/>
        <v>74</v>
      </c>
      <c r="F131" s="15">
        <f t="shared" si="54"/>
        <v>0.91874999999999996</v>
      </c>
      <c r="G131" s="15">
        <f t="shared" si="55"/>
        <v>1.3967126453904506</v>
      </c>
      <c r="H131" s="15">
        <v>9.1217154602619994E-3</v>
      </c>
      <c r="I131" s="19">
        <f t="shared" si="56"/>
        <v>-1.1332703738700101E-3</v>
      </c>
    </row>
    <row r="132" spans="5:11" x14ac:dyDescent="0.25">
      <c r="E132" s="14">
        <f t="shared" si="57"/>
        <v>75</v>
      </c>
      <c r="F132" s="15">
        <f t="shared" si="54"/>
        <v>0.93125000000000002</v>
      </c>
      <c r="G132" s="15">
        <f t="shared" si="55"/>
        <v>1.4851654569026771</v>
      </c>
      <c r="H132" s="15">
        <v>9.2550413866200002E-3</v>
      </c>
      <c r="I132" s="19">
        <f t="shared" si="56"/>
        <v>1.0199433364820099E-2</v>
      </c>
    </row>
    <row r="133" spans="5:11" x14ac:dyDescent="0.25">
      <c r="E133" s="14">
        <f t="shared" si="57"/>
        <v>76</v>
      </c>
      <c r="F133" s="15">
        <f t="shared" si="54"/>
        <v>0.94374999999999998</v>
      </c>
      <c r="G133" s="15">
        <f t="shared" si="55"/>
        <v>1.5870558322903145</v>
      </c>
      <c r="H133" s="15">
        <v>1.019943336482E-2</v>
      </c>
      <c r="I133" s="19">
        <f t="shared" si="56"/>
        <v>-1.0999388922879882E-3</v>
      </c>
    </row>
    <row r="134" spans="5:11" x14ac:dyDescent="0.25">
      <c r="E134" s="14">
        <f t="shared" si="57"/>
        <v>77</v>
      </c>
      <c r="F134" s="15">
        <f t="shared" si="54"/>
        <v>0.95625000000000004</v>
      </c>
      <c r="G134" s="15">
        <f t="shared" si="55"/>
        <v>1.7087352578229018</v>
      </c>
      <c r="H134" s="15">
        <v>1.0399422254341E-2</v>
      </c>
      <c r="I134" s="19">
        <f t="shared" si="56"/>
        <v>-4.9330592744798452E-3</v>
      </c>
    </row>
    <row r="135" spans="5:11" x14ac:dyDescent="0.25">
      <c r="E135" s="14">
        <f t="shared" si="57"/>
        <v>78</v>
      </c>
      <c r="F135" s="15">
        <f t="shared" si="54"/>
        <v>0.96875</v>
      </c>
      <c r="G135" s="15">
        <f t="shared" si="55"/>
        <v>1.8627318674216511</v>
      </c>
      <c r="H135" s="15">
        <v>1.1399366701862E-2</v>
      </c>
      <c r="I135" s="19">
        <f t="shared" si="56"/>
        <v>-1.1777123493180164E-3</v>
      </c>
    </row>
    <row r="136" spans="5:11" x14ac:dyDescent="0.25">
      <c r="E136" s="14">
        <f t="shared" si="57"/>
        <v>79</v>
      </c>
      <c r="F136" s="15">
        <f t="shared" si="54"/>
        <v>0.98124999999999996</v>
      </c>
      <c r="G136" s="15">
        <f t="shared" si="55"/>
        <v>2.080278452525274</v>
      </c>
      <c r="H136" s="15">
        <v>1.1521582134326001E-2</v>
      </c>
      <c r="I136" s="19">
        <f t="shared" si="56"/>
        <v>-1.3599244486459661E-2</v>
      </c>
    </row>
    <row r="137" spans="5:11" x14ac:dyDescent="0.25">
      <c r="E137" s="21">
        <f t="shared" si="57"/>
        <v>80</v>
      </c>
      <c r="F137" s="22">
        <f t="shared" si="54"/>
        <v>0.99375000000000002</v>
      </c>
      <c r="G137" s="22">
        <f t="shared" si="55"/>
        <v>2.4977054744123737</v>
      </c>
      <c r="H137" s="15">
        <v>2.750958280094E-2</v>
      </c>
      <c r="I137" s="26">
        <f t="shared" si="56"/>
        <v>-1.1221598800100208E-3</v>
      </c>
    </row>
    <row r="141" spans="5:11" x14ac:dyDescent="0.25">
      <c r="E141" s="62" t="s">
        <v>54</v>
      </c>
      <c r="F141" s="62"/>
      <c r="G141" s="62"/>
      <c r="H141" s="62"/>
      <c r="I141" s="62"/>
      <c r="J141" s="62"/>
      <c r="K141" s="62"/>
    </row>
    <row r="142" spans="5:11" x14ac:dyDescent="0.25">
      <c r="E142" s="62"/>
      <c r="F142" s="62"/>
      <c r="G142" s="62"/>
      <c r="H142" s="62"/>
      <c r="I142" s="62"/>
      <c r="J142" s="62"/>
      <c r="K142" s="62"/>
    </row>
    <row r="145" spans="5:7" x14ac:dyDescent="0.25">
      <c r="E145" s="43" t="s">
        <v>46</v>
      </c>
      <c r="F145" s="44" t="s">
        <v>55</v>
      </c>
      <c r="G145" s="45" t="s">
        <v>56</v>
      </c>
    </row>
    <row r="146" spans="5:7" x14ac:dyDescent="0.25">
      <c r="E146" s="46">
        <v>1</v>
      </c>
      <c r="F146" s="47">
        <f>U$5</f>
        <v>0.45841897672352</v>
      </c>
      <c r="G146" s="34">
        <f>AA$5</f>
        <v>1.1110493864041615E-5</v>
      </c>
    </row>
    <row r="147" spans="5:7" x14ac:dyDescent="0.25">
      <c r="E147" s="14">
        <f t="shared" ref="E147:E178" si="58">E146+1</f>
        <v>2</v>
      </c>
      <c r="F147" s="15">
        <f>V$5</f>
        <v>0.45475251374923997</v>
      </c>
      <c r="G147" s="19">
        <f>AB$5</f>
        <v>-3.6553524804159854E-3</v>
      </c>
    </row>
    <row r="148" spans="5:7" x14ac:dyDescent="0.25">
      <c r="E148" s="14">
        <f t="shared" si="58"/>
        <v>3</v>
      </c>
      <c r="F148" s="15">
        <f>W$5</f>
        <v>0.46347425143047999</v>
      </c>
      <c r="G148" s="19">
        <f>AC$5</f>
        <v>5.0663852008240307E-3</v>
      </c>
    </row>
    <row r="149" spans="5:7" x14ac:dyDescent="0.25">
      <c r="E149" s="14">
        <f t="shared" si="58"/>
        <v>4</v>
      </c>
      <c r="F149" s="15">
        <f>X$5</f>
        <v>0.45441919893339</v>
      </c>
      <c r="G149" s="19">
        <f>AD$5</f>
        <v>-3.9886672962659575E-3</v>
      </c>
    </row>
    <row r="150" spans="5:7" x14ac:dyDescent="0.25">
      <c r="E150" s="14">
        <f t="shared" si="58"/>
        <v>5</v>
      </c>
      <c r="F150" s="15">
        <f>Y$5</f>
        <v>0.46097439031165</v>
      </c>
      <c r="G150" s="19">
        <f>AE$5</f>
        <v>2.5665240819940371E-3</v>
      </c>
    </row>
    <row r="151" spans="5:7" x14ac:dyDescent="0.25">
      <c r="E151" s="14">
        <f t="shared" si="58"/>
        <v>6</v>
      </c>
      <c r="F151" s="15">
        <f>U$6</f>
        <v>4.9608355091383997E-2</v>
      </c>
      <c r="G151" s="19">
        <f>AA$6</f>
        <v>-5.4441419921100187E-4</v>
      </c>
    </row>
    <row r="152" spans="5:7" x14ac:dyDescent="0.25">
      <c r="E152" s="14">
        <f t="shared" si="58"/>
        <v>7</v>
      </c>
      <c r="F152" s="15">
        <f>V$6</f>
        <v>4.866396311316E-2</v>
      </c>
      <c r="G152" s="19">
        <f>AB$6</f>
        <v>-1.4888061774349995E-3</v>
      </c>
    </row>
    <row r="153" spans="5:7" x14ac:dyDescent="0.25">
      <c r="E153" s="14">
        <f t="shared" si="58"/>
        <v>8</v>
      </c>
      <c r="F153" s="15">
        <f>W$6</f>
        <v>4.9552802622077001E-2</v>
      </c>
      <c r="G153" s="19">
        <f>AC$6</f>
        <v>-5.9996666851799829E-4</v>
      </c>
    </row>
    <row r="154" spans="5:7" x14ac:dyDescent="0.25">
      <c r="E154" s="14">
        <f t="shared" si="58"/>
        <v>9</v>
      </c>
      <c r="F154" s="15">
        <f>X$6</f>
        <v>5.1997111271596001E-2</v>
      </c>
      <c r="G154" s="19">
        <f>AD$6</f>
        <v>1.844341981001002E-3</v>
      </c>
    </row>
    <row r="155" spans="5:7" x14ac:dyDescent="0.25">
      <c r="E155" s="14">
        <f t="shared" si="58"/>
        <v>10</v>
      </c>
      <c r="F155" s="15">
        <f>Y$6</f>
        <v>5.0941614354757997E-2</v>
      </c>
      <c r="G155" s="19">
        <f>AE$6</f>
        <v>7.8884506416299766E-4</v>
      </c>
    </row>
    <row r="156" spans="5:7" x14ac:dyDescent="0.25">
      <c r="E156" s="14">
        <f t="shared" si="58"/>
        <v>11</v>
      </c>
      <c r="F156" s="15">
        <f>U$7</f>
        <v>1.0074995833564999</v>
      </c>
      <c r="G156" s="19">
        <f>AA$7</f>
        <v>1.1399366701861813E-2</v>
      </c>
    </row>
    <row r="157" spans="5:7" x14ac:dyDescent="0.25">
      <c r="E157" s="14">
        <f t="shared" si="58"/>
        <v>12</v>
      </c>
      <c r="F157" s="15">
        <f>V$7</f>
        <v>0.99333370368313001</v>
      </c>
      <c r="G157" s="19">
        <f>AB$7</f>
        <v>-2.7665129715080949E-3</v>
      </c>
    </row>
    <row r="158" spans="5:7" x14ac:dyDescent="0.25">
      <c r="E158" s="14">
        <f t="shared" si="58"/>
        <v>13</v>
      </c>
      <c r="F158" s="15">
        <f>W$7</f>
        <v>1.0052219321149001</v>
      </c>
      <c r="G158" s="19">
        <f>AC$7</f>
        <v>9.1217154602619699E-3</v>
      </c>
    </row>
    <row r="159" spans="5:7" x14ac:dyDescent="0.25">
      <c r="E159" s="14">
        <f t="shared" si="58"/>
        <v>14</v>
      </c>
      <c r="F159" s="15">
        <f>X$7</f>
        <v>0.99594466974057005</v>
      </c>
      <c r="G159" s="19">
        <f>AD$7</f>
        <v>-1.5554691406804988E-4</v>
      </c>
    </row>
    <row r="160" spans="5:7" x14ac:dyDescent="0.25">
      <c r="E160" s="14">
        <f t="shared" si="58"/>
        <v>15</v>
      </c>
      <c r="F160" s="15">
        <f>Y$7</f>
        <v>0.97850119437809002</v>
      </c>
      <c r="G160" s="19">
        <f>AE$7</f>
        <v>-1.7599022276548082E-2</v>
      </c>
    </row>
    <row r="161" spans="5:7" x14ac:dyDescent="0.25">
      <c r="E161" s="14">
        <f t="shared" si="58"/>
        <v>16</v>
      </c>
      <c r="F161" s="15">
        <f>U$8</f>
        <v>4.9663907560691001E-2</v>
      </c>
      <c r="G161" s="19">
        <f>AA$8</f>
        <v>-4.7775123604239939E-4</v>
      </c>
    </row>
    <row r="162" spans="5:7" x14ac:dyDescent="0.25">
      <c r="E162" s="14">
        <f t="shared" si="58"/>
        <v>17</v>
      </c>
      <c r="F162" s="15">
        <f>V$8</f>
        <v>4.866396311316E-2</v>
      </c>
      <c r="G162" s="19">
        <f>AB$8</f>
        <v>-1.4776956835734004E-3</v>
      </c>
    </row>
    <row r="163" spans="5:7" x14ac:dyDescent="0.25">
      <c r="E163" s="14">
        <f t="shared" si="58"/>
        <v>18</v>
      </c>
      <c r="F163" s="15">
        <f>W$8</f>
        <v>4.9497250152768998E-2</v>
      </c>
      <c r="G163" s="19">
        <f>AC$8</f>
        <v>-6.4440864396440173E-4</v>
      </c>
    </row>
    <row r="164" spans="5:7" x14ac:dyDescent="0.25">
      <c r="E164" s="14">
        <f t="shared" si="58"/>
        <v>19</v>
      </c>
      <c r="F164" s="15">
        <f>X$8</f>
        <v>5.1941558802288998E-2</v>
      </c>
      <c r="G164" s="19">
        <f>AD$8</f>
        <v>1.7999000055555978E-3</v>
      </c>
    </row>
    <row r="165" spans="5:7" x14ac:dyDescent="0.25">
      <c r="E165" s="14">
        <f t="shared" si="58"/>
        <v>20</v>
      </c>
      <c r="F165" s="15">
        <f>Y$8</f>
        <v>5.0941614354757997E-2</v>
      </c>
      <c r="G165" s="19">
        <f>AE$8</f>
        <v>7.9995555802459678E-4</v>
      </c>
    </row>
    <row r="166" spans="5:7" x14ac:dyDescent="0.25">
      <c r="E166" s="14">
        <f t="shared" si="58"/>
        <v>21</v>
      </c>
      <c r="F166" s="15">
        <f>U$9</f>
        <v>0.49969446141881002</v>
      </c>
      <c r="G166" s="19">
        <f>AA$9</f>
        <v>8.9995000277598436E-4</v>
      </c>
    </row>
    <row r="167" spans="5:7" x14ac:dyDescent="0.25">
      <c r="E167" s="14">
        <f t="shared" si="58"/>
        <v>22</v>
      </c>
      <c r="F167" s="15">
        <f>V$9</f>
        <v>0.49808343980890002</v>
      </c>
      <c r="G167" s="19">
        <f>AB$9</f>
        <v>-7.1107160713401729E-4</v>
      </c>
    </row>
    <row r="168" spans="5:7" x14ac:dyDescent="0.25">
      <c r="E168" s="14">
        <f t="shared" si="58"/>
        <v>23</v>
      </c>
      <c r="F168" s="15">
        <f>W$9</f>
        <v>0.50602744291984003</v>
      </c>
      <c r="G168" s="19">
        <f>AC$9</f>
        <v>7.2329315038059949E-3</v>
      </c>
    </row>
    <row r="169" spans="5:7" x14ac:dyDescent="0.25">
      <c r="E169" s="14">
        <f t="shared" si="58"/>
        <v>24</v>
      </c>
      <c r="F169" s="15">
        <f>X$9</f>
        <v>0.48997277929004002</v>
      </c>
      <c r="G169" s="19">
        <f>AD$9</f>
        <v>-8.8217321259940196E-3</v>
      </c>
    </row>
    <row r="170" spans="5:7" x14ac:dyDescent="0.25">
      <c r="E170" s="14">
        <f t="shared" si="58"/>
        <v>25</v>
      </c>
      <c r="F170" s="15">
        <f>Y$9</f>
        <v>0.50019443364257998</v>
      </c>
      <c r="G170" s="19">
        <f>AE$9</f>
        <v>1.3999222265459466E-3</v>
      </c>
    </row>
    <row r="171" spans="5:7" x14ac:dyDescent="0.25">
      <c r="E171" s="14">
        <f t="shared" si="58"/>
        <v>26</v>
      </c>
      <c r="F171" s="15">
        <f>U$10</f>
        <v>4.9775012499306E-2</v>
      </c>
      <c r="G171" s="19">
        <f>AA$10</f>
        <v>-4.1108827287340138E-4</v>
      </c>
    </row>
    <row r="172" spans="5:7" x14ac:dyDescent="0.25">
      <c r="E172" s="14">
        <f t="shared" si="58"/>
        <v>27</v>
      </c>
      <c r="F172" s="15">
        <f>V$10</f>
        <v>4.866396311316E-2</v>
      </c>
      <c r="G172" s="19">
        <f>AB$10</f>
        <v>-1.5221376590194013E-3</v>
      </c>
    </row>
    <row r="173" spans="5:7" x14ac:dyDescent="0.25">
      <c r="E173" s="14">
        <f t="shared" si="58"/>
        <v>28</v>
      </c>
      <c r="F173" s="15">
        <f>W$10</f>
        <v>4.9552802622077001E-2</v>
      </c>
      <c r="G173" s="19">
        <f>AC$10</f>
        <v>-6.3329815010240015E-4</v>
      </c>
    </row>
    <row r="174" spans="5:7" x14ac:dyDescent="0.25">
      <c r="E174" s="14">
        <f t="shared" si="58"/>
        <v>29</v>
      </c>
      <c r="F174" s="15">
        <f>X$10</f>
        <v>5.1997111271596001E-2</v>
      </c>
      <c r="G174" s="19">
        <f>AD$10</f>
        <v>1.8110104994166001E-3</v>
      </c>
    </row>
    <row r="175" spans="5:7" x14ac:dyDescent="0.25">
      <c r="E175" s="14">
        <f t="shared" si="58"/>
        <v>30</v>
      </c>
      <c r="F175" s="15">
        <f>Y$10</f>
        <v>5.0941614354757997E-2</v>
      </c>
      <c r="G175" s="19">
        <f>AE$10</f>
        <v>7.555135825785958E-4</v>
      </c>
    </row>
    <row r="176" spans="5:7" x14ac:dyDescent="0.25">
      <c r="E176" s="14">
        <f t="shared" si="58"/>
        <v>31</v>
      </c>
      <c r="F176" s="15">
        <f>U$11</f>
        <v>1.0076106882950999</v>
      </c>
      <c r="G176" s="19">
        <f>AA$11</f>
        <v>1.1521582134325969E-2</v>
      </c>
    </row>
    <row r="177" spans="5:7" x14ac:dyDescent="0.25">
      <c r="E177" s="14">
        <f t="shared" si="58"/>
        <v>32</v>
      </c>
      <c r="F177" s="15">
        <f>V$11</f>
        <v>0.99383367590688998</v>
      </c>
      <c r="G177" s="19">
        <f>AB$11</f>
        <v>-2.2554302538839721E-3</v>
      </c>
    </row>
    <row r="178" spans="5:7" x14ac:dyDescent="0.25">
      <c r="E178" s="14">
        <f t="shared" si="58"/>
        <v>33</v>
      </c>
      <c r="F178" s="15">
        <f>W$11</f>
        <v>1.0051108271763001</v>
      </c>
      <c r="G178" s="19">
        <f>AC$11</f>
        <v>9.0217210155261185E-3</v>
      </c>
    </row>
    <row r="179" spans="5:7" x14ac:dyDescent="0.25">
      <c r="E179" s="14">
        <f t="shared" ref="E179:E210" si="59">E178+1</f>
        <v>34</v>
      </c>
      <c r="F179" s="15">
        <f>X$11</f>
        <v>0.99566690739402997</v>
      </c>
      <c r="G179" s="19">
        <f>AD$11</f>
        <v>-4.2219876674398638E-4</v>
      </c>
    </row>
    <row r="180" spans="5:7" x14ac:dyDescent="0.25">
      <c r="E180" s="14">
        <f t="shared" si="59"/>
        <v>35</v>
      </c>
      <c r="F180" s="15">
        <f>Y$11</f>
        <v>0.97822343203155004</v>
      </c>
      <c r="G180" s="19">
        <f>AE$11</f>
        <v>-1.7865674129223907E-2</v>
      </c>
    </row>
    <row r="181" spans="5:7" x14ac:dyDescent="0.25">
      <c r="E181" s="14">
        <f t="shared" si="59"/>
        <v>36</v>
      </c>
      <c r="F181" s="15">
        <f>U$12</f>
        <v>4.9663907560691001E-2</v>
      </c>
      <c r="G181" s="19">
        <f>AA$12</f>
        <v>-4.7775123604239939E-4</v>
      </c>
    </row>
    <row r="182" spans="5:7" x14ac:dyDescent="0.25">
      <c r="E182" s="14">
        <f t="shared" si="59"/>
        <v>37</v>
      </c>
      <c r="F182" s="15">
        <f>V$12</f>
        <v>4.866396311316E-2</v>
      </c>
      <c r="G182" s="19">
        <f>AB$12</f>
        <v>-1.4776956835734004E-3</v>
      </c>
    </row>
    <row r="183" spans="5:7" x14ac:dyDescent="0.25">
      <c r="E183" s="14">
        <f t="shared" si="59"/>
        <v>38</v>
      </c>
      <c r="F183" s="15">
        <f>W$12</f>
        <v>4.9497250152768998E-2</v>
      </c>
      <c r="G183" s="19">
        <f>AC$12</f>
        <v>-6.4440864396440173E-4</v>
      </c>
    </row>
    <row r="184" spans="5:7" x14ac:dyDescent="0.25">
      <c r="E184" s="14">
        <f t="shared" si="59"/>
        <v>39</v>
      </c>
      <c r="F184" s="15">
        <f>X$12</f>
        <v>5.1941558802288998E-2</v>
      </c>
      <c r="G184" s="19">
        <f>AD$12</f>
        <v>1.7999000055555978E-3</v>
      </c>
    </row>
    <row r="185" spans="5:7" x14ac:dyDescent="0.25">
      <c r="E185" s="14">
        <f t="shared" si="59"/>
        <v>40</v>
      </c>
      <c r="F185" s="15">
        <f>Y$12</f>
        <v>5.0941614354757997E-2</v>
      </c>
      <c r="G185" s="19">
        <f>AE$12</f>
        <v>7.9995555802459678E-4</v>
      </c>
    </row>
    <row r="186" spans="5:7" x14ac:dyDescent="0.25">
      <c r="E186" s="14">
        <f t="shared" si="59"/>
        <v>41</v>
      </c>
      <c r="F186" s="15">
        <f>U$13</f>
        <v>1.6767401811010001</v>
      </c>
      <c r="G186" s="19">
        <f>AA$13</f>
        <v>-2.6109660574800131E-3</v>
      </c>
    </row>
    <row r="187" spans="5:7" x14ac:dyDescent="0.25">
      <c r="E187" s="14">
        <f t="shared" si="59"/>
        <v>42</v>
      </c>
      <c r="F187" s="15">
        <f>V$13</f>
        <v>1.6737403477585</v>
      </c>
      <c r="G187" s="19">
        <f>AB$13</f>
        <v>-5.6107993999801042E-3</v>
      </c>
    </row>
    <row r="188" spans="5:7" x14ac:dyDescent="0.25">
      <c r="E188" s="14">
        <f t="shared" si="59"/>
        <v>43</v>
      </c>
      <c r="F188" s="15">
        <f>W$13</f>
        <v>1.6814621409921999</v>
      </c>
      <c r="G188" s="19">
        <f>AC$13</f>
        <v>2.1109938337198209E-3</v>
      </c>
    </row>
    <row r="189" spans="5:7" x14ac:dyDescent="0.25">
      <c r="E189" s="14">
        <f t="shared" si="59"/>
        <v>44</v>
      </c>
      <c r="F189" s="15">
        <f>X$13</f>
        <v>1.6782400977723</v>
      </c>
      <c r="G189" s="19">
        <f>AD$13</f>
        <v>-1.1110493861801185E-3</v>
      </c>
    </row>
    <row r="190" spans="5:7" x14ac:dyDescent="0.25">
      <c r="E190" s="14">
        <f t="shared" si="59"/>
        <v>45</v>
      </c>
      <c r="F190" s="15">
        <f>Y$13</f>
        <v>1.6865729681684001</v>
      </c>
      <c r="G190" s="19">
        <f>AE$13</f>
        <v>7.2218210099199709E-3</v>
      </c>
    </row>
    <row r="191" spans="5:7" x14ac:dyDescent="0.25">
      <c r="E191" s="14">
        <f t="shared" si="59"/>
        <v>46</v>
      </c>
      <c r="F191" s="15">
        <f>U$14</f>
        <v>0.29259485584133998</v>
      </c>
      <c r="G191" s="19">
        <f>AA$14</f>
        <v>-5.1886006333000112E-3</v>
      </c>
    </row>
    <row r="192" spans="5:7" x14ac:dyDescent="0.25">
      <c r="E192" s="14">
        <f t="shared" si="59"/>
        <v>47</v>
      </c>
      <c r="F192" s="15">
        <f>V$14</f>
        <v>0.29487250708293999</v>
      </c>
      <c r="G192" s="19">
        <f>AB$14</f>
        <v>-2.9109493917000018E-3</v>
      </c>
    </row>
    <row r="193" spans="5:7" x14ac:dyDescent="0.25">
      <c r="E193" s="14">
        <f t="shared" si="59"/>
        <v>48</v>
      </c>
      <c r="F193" s="15">
        <f>W$14</f>
        <v>0.30287206266319</v>
      </c>
      <c r="G193" s="19">
        <f>AC$14</f>
        <v>5.0886061885500045E-3</v>
      </c>
    </row>
    <row r="194" spans="5:7" x14ac:dyDescent="0.25">
      <c r="E194" s="14">
        <f t="shared" si="59"/>
        <v>49</v>
      </c>
      <c r="F194" s="15">
        <f>X$14</f>
        <v>0.30192767068496001</v>
      </c>
      <c r="G194" s="19">
        <f>AD$14</f>
        <v>4.1442142103200186E-3</v>
      </c>
    </row>
    <row r="195" spans="5:7" x14ac:dyDescent="0.25">
      <c r="E195" s="14">
        <f t="shared" si="59"/>
        <v>50</v>
      </c>
      <c r="F195" s="15">
        <f>Y$14</f>
        <v>0.29665018610076999</v>
      </c>
      <c r="G195" s="19">
        <f>AE$14</f>
        <v>-1.1332703738700101E-3</v>
      </c>
    </row>
    <row r="196" spans="5:7" x14ac:dyDescent="0.25">
      <c r="E196" s="14">
        <f t="shared" si="59"/>
        <v>51</v>
      </c>
      <c r="F196" s="15">
        <f>U$15</f>
        <v>2.0757180156657999</v>
      </c>
      <c r="G196" s="19">
        <f>AA$15</f>
        <v>-8.7995111382799251E-3</v>
      </c>
    </row>
    <row r="197" spans="5:7" x14ac:dyDescent="0.25">
      <c r="E197" s="14">
        <f t="shared" si="59"/>
        <v>52</v>
      </c>
      <c r="F197" s="15">
        <f>V$15</f>
        <v>2.0937725681906998</v>
      </c>
      <c r="G197" s="19">
        <f>AB$15</f>
        <v>9.2550413866199222E-3</v>
      </c>
    </row>
    <row r="198" spans="5:7" x14ac:dyDescent="0.25">
      <c r="E198" s="14">
        <f t="shared" si="59"/>
        <v>53</v>
      </c>
      <c r="F198" s="15">
        <f>W$15</f>
        <v>2.0853841453253001</v>
      </c>
      <c r="G198" s="19">
        <f>AC$15</f>
        <v>8.6661852122027483E-4</v>
      </c>
    </row>
    <row r="199" spans="5:7" x14ac:dyDescent="0.25">
      <c r="E199" s="14">
        <f t="shared" si="59"/>
        <v>54</v>
      </c>
      <c r="F199" s="15">
        <f>X$15</f>
        <v>2.0729959446696999</v>
      </c>
      <c r="G199" s="19">
        <f>AD$15</f>
        <v>-1.1521582134379926E-2</v>
      </c>
    </row>
    <row r="200" spans="5:7" x14ac:dyDescent="0.25">
      <c r="E200" s="14">
        <f t="shared" si="59"/>
        <v>55</v>
      </c>
      <c r="F200" s="15">
        <f>Y$15</f>
        <v>2.0947169601689</v>
      </c>
      <c r="G200" s="19">
        <f>AE$15</f>
        <v>1.0199433364820099E-2</v>
      </c>
    </row>
    <row r="201" spans="5:7" x14ac:dyDescent="0.25">
      <c r="E201" s="14">
        <f t="shared" si="59"/>
        <v>56</v>
      </c>
      <c r="F201" s="15">
        <f>U$16</f>
        <v>0.29237264596411</v>
      </c>
      <c r="G201" s="19">
        <f>AA$16</f>
        <v>-5.3219265596379794E-3</v>
      </c>
    </row>
    <row r="202" spans="5:7" x14ac:dyDescent="0.25">
      <c r="E202" s="14">
        <f t="shared" si="59"/>
        <v>57</v>
      </c>
      <c r="F202" s="15">
        <f>V$16</f>
        <v>0.29470584967502</v>
      </c>
      <c r="G202" s="19">
        <f>AB$16</f>
        <v>-2.988722848727976E-3</v>
      </c>
    </row>
    <row r="203" spans="5:7" x14ac:dyDescent="0.25">
      <c r="E203" s="14">
        <f t="shared" si="59"/>
        <v>58</v>
      </c>
      <c r="F203" s="15">
        <f>W$16</f>
        <v>0.30303872007110999</v>
      </c>
      <c r="G203" s="19">
        <f>AC$16</f>
        <v>5.3441475473620104E-3</v>
      </c>
    </row>
    <row r="204" spans="5:7" x14ac:dyDescent="0.25">
      <c r="E204" s="14">
        <f t="shared" si="59"/>
        <v>59</v>
      </c>
      <c r="F204" s="15">
        <f>X$16</f>
        <v>0.30176101327704002</v>
      </c>
      <c r="G204" s="19">
        <f>AD$16</f>
        <v>4.0664407532920444E-3</v>
      </c>
    </row>
    <row r="205" spans="5:7" x14ac:dyDescent="0.25">
      <c r="E205" s="14">
        <f t="shared" si="59"/>
        <v>60</v>
      </c>
      <c r="F205" s="15">
        <f>Y$16</f>
        <v>0.29659463363145999</v>
      </c>
      <c r="G205" s="19">
        <f>AE$16</f>
        <v>-1.0999388922879882E-3</v>
      </c>
    </row>
    <row r="206" spans="5:7" x14ac:dyDescent="0.25">
      <c r="E206" s="14">
        <f t="shared" si="59"/>
        <v>61</v>
      </c>
      <c r="F206" s="15">
        <f>U$17</f>
        <v>2.8949502805399998</v>
      </c>
      <c r="G206" s="19">
        <f>AA$17</f>
        <v>5.0108327315201429E-3</v>
      </c>
    </row>
    <row r="207" spans="5:7" x14ac:dyDescent="0.25">
      <c r="E207" s="14">
        <f t="shared" si="59"/>
        <v>62</v>
      </c>
      <c r="F207" s="15">
        <f>V$17</f>
        <v>2.8768957280151</v>
      </c>
      <c r="G207" s="19">
        <f>AB$17</f>
        <v>-1.3043719793379704E-2</v>
      </c>
    </row>
    <row r="208" spans="5:7" x14ac:dyDescent="0.25">
      <c r="E208" s="14">
        <f t="shared" si="59"/>
        <v>63</v>
      </c>
      <c r="F208" s="15">
        <f>W$17</f>
        <v>2.8965057496806002</v>
      </c>
      <c r="G208" s="19">
        <f>AC$17</f>
        <v>6.5663018721204836E-3</v>
      </c>
    </row>
    <row r="209" spans="5:7" x14ac:dyDescent="0.25">
      <c r="E209" s="14">
        <f t="shared" si="59"/>
        <v>64</v>
      </c>
      <c r="F209" s="15">
        <f>X$17</f>
        <v>2.8963390922726999</v>
      </c>
      <c r="G209" s="19">
        <f>AD$17</f>
        <v>6.3996444642202555E-3</v>
      </c>
    </row>
    <row r="210" spans="5:7" x14ac:dyDescent="0.25">
      <c r="E210" s="14">
        <f t="shared" si="59"/>
        <v>65</v>
      </c>
      <c r="F210" s="15">
        <f>Y$17</f>
        <v>2.8850063885339998</v>
      </c>
      <c r="G210" s="19">
        <f>AE$17</f>
        <v>-4.9330592744798452E-3</v>
      </c>
    </row>
    <row r="211" spans="5:7" x14ac:dyDescent="0.25">
      <c r="E211" s="14">
        <f t="shared" ref="E211:E225" si="60">E210+1</f>
        <v>66</v>
      </c>
      <c r="F211" s="15">
        <f>U$18</f>
        <v>0.29259485584133998</v>
      </c>
      <c r="G211" s="19">
        <f>AA$18</f>
        <v>-5.1774901394380235E-3</v>
      </c>
    </row>
    <row r="212" spans="5:7" x14ac:dyDescent="0.25">
      <c r="E212" s="14">
        <f t="shared" si="60"/>
        <v>67</v>
      </c>
      <c r="F212" s="15">
        <f>V$18</f>
        <v>0.29476140214433</v>
      </c>
      <c r="G212" s="19">
        <f>AB$18</f>
        <v>-3.0109438364480101E-3</v>
      </c>
    </row>
    <row r="213" spans="5:7" x14ac:dyDescent="0.25">
      <c r="E213" s="14">
        <f t="shared" si="60"/>
        <v>68</v>
      </c>
      <c r="F213" s="15">
        <f>W$18</f>
        <v>0.30292761513249</v>
      </c>
      <c r="G213" s="19">
        <f>AC$18</f>
        <v>5.1552691517119942E-3</v>
      </c>
    </row>
    <row r="214" spans="5:7" x14ac:dyDescent="0.25">
      <c r="E214" s="14">
        <f t="shared" si="60"/>
        <v>69</v>
      </c>
      <c r="F214" s="15">
        <f>X$18</f>
        <v>0.30198322315427001</v>
      </c>
      <c r="G214" s="19">
        <f>AD$18</f>
        <v>4.2108771734920003E-3</v>
      </c>
    </row>
    <row r="215" spans="5:7" x14ac:dyDescent="0.25">
      <c r="E215" s="14">
        <f t="shared" si="60"/>
        <v>70</v>
      </c>
      <c r="F215" s="15">
        <f>Y$18</f>
        <v>0.29659463363145999</v>
      </c>
      <c r="G215" s="19">
        <f>AE$18</f>
        <v>-1.1777123493180164E-3</v>
      </c>
    </row>
    <row r="216" spans="5:7" x14ac:dyDescent="0.25">
      <c r="E216" s="14">
        <f t="shared" si="60"/>
        <v>71</v>
      </c>
      <c r="F216" s="15">
        <f>U$19</f>
        <v>6.0460529970556998</v>
      </c>
      <c r="G216" s="19">
        <f>AA$19</f>
        <v>2.750958280094018E-2</v>
      </c>
    </row>
    <row r="217" spans="5:7" x14ac:dyDescent="0.25">
      <c r="E217" s="14">
        <f t="shared" si="60"/>
        <v>72</v>
      </c>
      <c r="F217" s="15">
        <f>V$19</f>
        <v>5.9943892005999997</v>
      </c>
      <c r="G217" s="19">
        <f>AB$19</f>
        <v>-2.4154213654759893E-2</v>
      </c>
    </row>
    <row r="218" spans="5:7" x14ac:dyDescent="0.25">
      <c r="E218" s="14">
        <f t="shared" si="60"/>
        <v>73</v>
      </c>
      <c r="F218" s="15">
        <f>W$19</f>
        <v>6.0289428365091</v>
      </c>
      <c r="G218" s="19">
        <f>AC$19</f>
        <v>1.0399422254340429E-2</v>
      </c>
    </row>
    <row r="219" spans="5:7" x14ac:dyDescent="0.25">
      <c r="E219" s="14">
        <f t="shared" si="60"/>
        <v>74</v>
      </c>
      <c r="F219" s="15">
        <f>X$19</f>
        <v>6.0183878673407003</v>
      </c>
      <c r="G219" s="19">
        <f>AD$19</f>
        <v>-1.5554691405927912E-4</v>
      </c>
    </row>
    <row r="220" spans="5:7" x14ac:dyDescent="0.25">
      <c r="E220" s="14">
        <f t="shared" si="60"/>
        <v>75</v>
      </c>
      <c r="F220" s="15">
        <f>Y$19</f>
        <v>6.0049441697682999</v>
      </c>
      <c r="G220" s="19">
        <f>AE$19</f>
        <v>-1.3599244486459661E-2</v>
      </c>
    </row>
    <row r="221" spans="5:7" x14ac:dyDescent="0.25">
      <c r="E221" s="14">
        <f t="shared" si="60"/>
        <v>76</v>
      </c>
      <c r="F221" s="15">
        <f>U$20</f>
        <v>0.29242819843341999</v>
      </c>
      <c r="G221" s="19">
        <f>AA$20</f>
        <v>-5.344147547360012E-3</v>
      </c>
    </row>
    <row r="222" spans="5:7" x14ac:dyDescent="0.25">
      <c r="E222" s="14">
        <f t="shared" si="60"/>
        <v>77</v>
      </c>
      <c r="F222" s="15">
        <f>V$20</f>
        <v>0.29470584967502</v>
      </c>
      <c r="G222" s="19">
        <f>AB$20</f>
        <v>-3.0664963057600025E-3</v>
      </c>
    </row>
    <row r="223" spans="5:7" x14ac:dyDescent="0.25">
      <c r="E223" s="14">
        <f t="shared" si="60"/>
        <v>78</v>
      </c>
      <c r="F223" s="15">
        <f>W$20</f>
        <v>0.30303872007110999</v>
      </c>
      <c r="G223" s="19">
        <f>AC$20</f>
        <v>5.2663740903299838E-3</v>
      </c>
    </row>
    <row r="224" spans="5:7" x14ac:dyDescent="0.25">
      <c r="E224" s="14">
        <f t="shared" si="60"/>
        <v>79</v>
      </c>
      <c r="F224" s="15">
        <f>X$20</f>
        <v>0.30203877562358</v>
      </c>
      <c r="G224" s="19">
        <f>AD$20</f>
        <v>4.2664296427999959E-3</v>
      </c>
    </row>
    <row r="225" spans="5:7" x14ac:dyDescent="0.25">
      <c r="E225" s="21">
        <f t="shared" si="60"/>
        <v>80</v>
      </c>
      <c r="F225" s="22">
        <f>Y$20</f>
        <v>0.29665018610076999</v>
      </c>
      <c r="G225" s="26">
        <f>AE$20</f>
        <v>-1.1221598800100208E-3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M79:V80"/>
    <mergeCell ref="M81:V82"/>
    <mergeCell ref="E141:K142"/>
    <mergeCell ref="W28:AA28"/>
    <mergeCell ref="AC43:AD44"/>
    <mergeCell ref="W45:X45"/>
    <mergeCell ref="AC45:AD46"/>
    <mergeCell ref="W46:X46"/>
    <mergeCell ref="W49:Y49"/>
    <mergeCell ref="D49:D50"/>
    <mergeCell ref="W47:X47"/>
    <mergeCell ref="E53:K54"/>
    <mergeCell ref="M78:V78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Iemma</dc:creator>
  <dc:description/>
  <cp:lastModifiedBy>Francesco Iemma</cp:lastModifiedBy>
  <cp:revision>6</cp:revision>
  <dcterms:created xsi:type="dcterms:W3CDTF">2021-01-22T13:21:59Z</dcterms:created>
  <dcterms:modified xsi:type="dcterms:W3CDTF">2021-01-24T09:56:20Z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