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paolc\Downloads\"/>
    </mc:Choice>
  </mc:AlternateContent>
  <xr:revisionPtr revIDLastSave="0" documentId="13_ncr:1_{67510624-02D7-4CE6-B0FB-A09267E687A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rospetto" sheetId="1" r:id="rId1"/>
    <sheet name="Fatture" sheetId="2" r:id="rId2"/>
    <sheet name="Stabilimenti" sheetId="3" r:id="rId3"/>
    <sheet name="Grafici Petrol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E5" i="3"/>
  <c r="B14" i="3"/>
  <c r="B13" i="3"/>
  <c r="B12" i="3"/>
  <c r="L6" i="3"/>
  <c r="M6" i="3" s="1"/>
  <c r="L7" i="3"/>
  <c r="M7" i="3" s="1"/>
  <c r="L8" i="3"/>
  <c r="L9" i="3"/>
  <c r="M9" i="3" s="1"/>
  <c r="L10" i="3"/>
  <c r="M10" i="3" s="1"/>
  <c r="L5" i="3"/>
  <c r="H6" i="3"/>
  <c r="I6" i="3" s="1"/>
  <c r="H7" i="3"/>
  <c r="I7" i="3" s="1"/>
  <c r="H8" i="3"/>
  <c r="H9" i="3"/>
  <c r="I9" i="3" s="1"/>
  <c r="H10" i="3"/>
  <c r="I10" i="3" s="1"/>
  <c r="H5" i="3"/>
  <c r="I5" i="3" s="1"/>
  <c r="D6" i="3"/>
  <c r="E6" i="3" s="1"/>
  <c r="D7" i="3"/>
  <c r="E7" i="3" s="1"/>
  <c r="D8" i="3"/>
  <c r="E8" i="3" s="1"/>
  <c r="D9" i="3"/>
  <c r="E9" i="3" s="1"/>
  <c r="D10" i="3"/>
  <c r="E10" i="3" s="1"/>
  <c r="M8" i="3"/>
  <c r="M5" i="3"/>
  <c r="I8" i="3"/>
  <c r="D15" i="2"/>
  <c r="D16" i="2"/>
  <c r="D17" i="2"/>
  <c r="D18" i="2"/>
  <c r="C32" i="2" s="1"/>
  <c r="D19" i="2"/>
  <c r="D20" i="2"/>
  <c r="D21" i="2"/>
  <c r="D22" i="2"/>
  <c r="D23" i="2"/>
  <c r="D14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G12" i="1"/>
  <c r="G10" i="1"/>
  <c r="G9" i="1"/>
  <c r="G7" i="1"/>
  <c r="G6" i="1"/>
  <c r="G5" i="1"/>
  <c r="G4" i="1"/>
  <c r="G3" i="1"/>
  <c r="C33" i="2" l="1"/>
  <c r="C35" i="2" s="1"/>
</calcChain>
</file>

<file path=xl/sharedStrings.xml><?xml version="1.0" encoding="utf-8"?>
<sst xmlns="http://schemas.openxmlformats.org/spreadsheetml/2006/main" count="137" uniqueCount="101">
  <si>
    <t>Alunni per classe</t>
  </si>
  <si>
    <t>Corso</t>
  </si>
  <si>
    <t>scientifico</t>
  </si>
  <si>
    <t>Classe 1A</t>
  </si>
  <si>
    <t>Classe 1B</t>
  </si>
  <si>
    <t>Classe 1C</t>
  </si>
  <si>
    <t>linguistico</t>
  </si>
  <si>
    <t>Classe 1D</t>
  </si>
  <si>
    <t>Classe 1E</t>
  </si>
  <si>
    <t>Classe 1F</t>
  </si>
  <si>
    <t>Classe 2A</t>
  </si>
  <si>
    <t>Classe 2B</t>
  </si>
  <si>
    <t>Classe 2C</t>
  </si>
  <si>
    <t>Classe 2D</t>
  </si>
  <si>
    <t>Classe 2E</t>
  </si>
  <si>
    <t>Classe 2F</t>
  </si>
  <si>
    <t>tecnico</t>
  </si>
  <si>
    <t>Classe 1G</t>
  </si>
  <si>
    <t>Classe 3A</t>
  </si>
  <si>
    <t>Classe 3B</t>
  </si>
  <si>
    <t>Classe 3C</t>
  </si>
  <si>
    <t>Classe 3D</t>
  </si>
  <si>
    <t>Classe 3E</t>
  </si>
  <si>
    <t>Classe 3F</t>
  </si>
  <si>
    <t>Classe 4A</t>
  </si>
  <si>
    <t>Classe 4B</t>
  </si>
  <si>
    <t>Classe 4C</t>
  </si>
  <si>
    <t>Classe 4D</t>
  </si>
  <si>
    <t>Classe 4E</t>
  </si>
  <si>
    <t>Classe 5A</t>
  </si>
  <si>
    <t>Nome classe</t>
  </si>
  <si>
    <t>Anno</t>
  </si>
  <si>
    <t>Totale classi prime</t>
  </si>
  <si>
    <t>Totale classi seconde</t>
  </si>
  <si>
    <t>Totale classi terze</t>
  </si>
  <si>
    <t>Totale classi quarte</t>
  </si>
  <si>
    <t>Totale classi quinte</t>
  </si>
  <si>
    <t>Totale alunni complessivo</t>
  </si>
  <si>
    <t>TIPO</t>
  </si>
  <si>
    <t>Totale classi biennio</t>
  </si>
  <si>
    <t>Totale classi triennio</t>
  </si>
  <si>
    <t>Utilizzare la funzione CONTA.SE</t>
  </si>
  <si>
    <t>Se la classe ha meno di 25 persone inserire nella colonna E "Quasi Completa", con 25 o 26 "Completa" altrimenti "Sovrannumero".</t>
  </si>
  <si>
    <t>TOTALE FATTURA</t>
  </si>
  <si>
    <t>Calcolo IVA 22%</t>
  </si>
  <si>
    <t>Totale Importi</t>
  </si>
  <si>
    <t>Confezioni piante da viaggio</t>
  </si>
  <si>
    <t>Fascette mod 1234</t>
  </si>
  <si>
    <t>Canne di bambù</t>
  </si>
  <si>
    <t>Terriccio alto rendimento</t>
  </si>
  <si>
    <t>Terriccio Bio al chilogrammo</t>
  </si>
  <si>
    <t>Pianta di Basilico</t>
  </si>
  <si>
    <t>Pianta di Pomodoro</t>
  </si>
  <si>
    <t>Semi di Sesamo</t>
  </si>
  <si>
    <t>Semi di Zucca</t>
  </si>
  <si>
    <t>Semi di Girasole</t>
  </si>
  <si>
    <t>Importo parziale</t>
  </si>
  <si>
    <t>Prezzo Unitario</t>
  </si>
  <si>
    <t>Descrizione merce
articoli</t>
  </si>
  <si>
    <t>Quantità venduta</t>
  </si>
  <si>
    <t>Bonifico bancario</t>
  </si>
  <si>
    <t>Pagamento</t>
  </si>
  <si>
    <t>Data Fattura</t>
  </si>
  <si>
    <t>Data ordine</t>
  </si>
  <si>
    <t>Fattura n.</t>
  </si>
  <si>
    <t>Ordine n.</t>
  </si>
  <si>
    <t>Via Roma 54 - Alba</t>
  </si>
  <si>
    <t>Alba Langhe s.r.l.</t>
  </si>
  <si>
    <t>Destinatario</t>
  </si>
  <si>
    <t>Corso Savoia 63 - Roddi</t>
  </si>
  <si>
    <t>Cervo Antonio</t>
  </si>
  <si>
    <t>Mittente</t>
  </si>
  <si>
    <t>Totale anno 2010</t>
  </si>
  <si>
    <t>Totale anno 2009</t>
  </si>
  <si>
    <t>Totale produzione</t>
  </si>
  <si>
    <t>finissaggio</t>
  </si>
  <si>
    <t>approvvigiamento</t>
  </si>
  <si>
    <t>assemblati</t>
  </si>
  <si>
    <t>preassemblati</t>
  </si>
  <si>
    <t>materie prime</t>
  </si>
  <si>
    <t>manufatti</t>
  </si>
  <si>
    <t>Esito</t>
  </si>
  <si>
    <t>DIFF. %</t>
  </si>
  <si>
    <t>PRODUZIONE 2010</t>
  </si>
  <si>
    <r>
      <rPr>
        <b/>
        <sz val="10"/>
        <color rgb="FF2A2634"/>
        <rFont val="Arial"/>
        <family val="2"/>
      </rPr>
      <t>PRODUZION</t>
    </r>
    <r>
      <rPr>
        <b/>
        <sz val="10"/>
        <rFont val="Arial"/>
        <family val="2"/>
      </rPr>
      <t xml:space="preserve">E </t>
    </r>
    <r>
      <rPr>
        <b/>
        <sz val="10"/>
        <color rgb="FF2A2634"/>
        <rFont val="Arial"/>
        <family val="2"/>
      </rPr>
      <t>2009</t>
    </r>
    <r>
      <rPr>
        <sz val="10"/>
        <color rgb="FF2A2634"/>
        <rFont val="Arial"/>
        <family val="2"/>
      </rPr>
      <t/>
    </r>
  </si>
  <si>
    <t>REPARTI</t>
  </si>
  <si>
    <t>STABILIMENTO HOKI</t>
  </si>
  <si>
    <r>
      <rPr>
        <b/>
        <i/>
        <sz val="10"/>
        <color rgb="FF13131C"/>
        <rFont val="Arial"/>
        <family val="2"/>
      </rPr>
      <t>S</t>
    </r>
    <r>
      <rPr>
        <b/>
        <i/>
        <sz val="10"/>
        <rFont val="Arial"/>
        <family val="2"/>
      </rPr>
      <t>T</t>
    </r>
    <r>
      <rPr>
        <b/>
        <i/>
        <sz val="10"/>
        <color rgb="FF13131C"/>
        <rFont val="Arial"/>
        <family val="2"/>
      </rPr>
      <t>AB</t>
    </r>
    <r>
      <rPr>
        <b/>
        <i/>
        <sz val="10"/>
        <rFont val="Arial"/>
        <family val="2"/>
      </rPr>
      <t>ILIME</t>
    </r>
    <r>
      <rPr>
        <b/>
        <i/>
        <sz val="10"/>
        <color rgb="FF13131C"/>
        <rFont val="Arial"/>
        <family val="2"/>
      </rPr>
      <t>N</t>
    </r>
    <r>
      <rPr>
        <b/>
        <i/>
        <sz val="10"/>
        <rFont val="Arial"/>
        <family val="2"/>
      </rPr>
      <t>T</t>
    </r>
    <r>
      <rPr>
        <b/>
        <i/>
        <sz val="10"/>
        <color rgb="FF13131C"/>
        <rFont val="Arial"/>
        <family val="2"/>
      </rPr>
      <t xml:space="preserve">O </t>
    </r>
    <r>
      <rPr>
        <b/>
        <i/>
        <sz val="10"/>
        <rFont val="Arial"/>
        <family val="2"/>
      </rPr>
      <t>HU</t>
    </r>
    <r>
      <rPr>
        <b/>
        <i/>
        <sz val="10"/>
        <color rgb="FF13131C"/>
        <rFont val="Arial"/>
        <family val="2"/>
      </rPr>
      <t xml:space="preserve">ANG </t>
    </r>
    <r>
      <rPr>
        <b/>
        <i/>
        <sz val="10"/>
        <rFont val="Arial"/>
        <family val="2"/>
      </rPr>
      <t>H</t>
    </r>
    <r>
      <rPr>
        <b/>
        <i/>
        <sz val="10"/>
        <color rgb="FF13131C"/>
        <rFont val="Arial"/>
        <family val="2"/>
      </rPr>
      <t>ONG</t>
    </r>
  </si>
  <si>
    <r>
      <rPr>
        <b/>
        <i/>
        <sz val="10"/>
        <color rgb="FF13131C"/>
        <rFont val="Arial"/>
        <family val="2"/>
      </rPr>
      <t>S</t>
    </r>
    <r>
      <rPr>
        <b/>
        <i/>
        <sz val="10"/>
        <rFont val="Arial"/>
        <family val="2"/>
      </rPr>
      <t>T</t>
    </r>
    <r>
      <rPr>
        <b/>
        <i/>
        <sz val="10"/>
        <color rgb="FF13131C"/>
        <rFont val="Arial"/>
        <family val="2"/>
      </rPr>
      <t>AB</t>
    </r>
    <r>
      <rPr>
        <b/>
        <i/>
        <sz val="10"/>
        <rFont val="Arial"/>
        <family val="2"/>
      </rPr>
      <t>ILIME</t>
    </r>
    <r>
      <rPr>
        <b/>
        <i/>
        <sz val="10"/>
        <color rgb="FF13131C"/>
        <rFont val="Arial"/>
        <family val="2"/>
      </rPr>
      <t>N</t>
    </r>
    <r>
      <rPr>
        <b/>
        <i/>
        <sz val="10"/>
        <rFont val="Arial"/>
        <family val="2"/>
      </rPr>
      <t>T</t>
    </r>
    <r>
      <rPr>
        <b/>
        <i/>
        <sz val="10"/>
        <color rgb="FF13131C"/>
        <rFont val="Arial"/>
        <family val="2"/>
      </rPr>
      <t xml:space="preserve">O </t>
    </r>
    <r>
      <rPr>
        <b/>
        <i/>
        <sz val="10"/>
        <color rgb="FF2A2634"/>
        <rFont val="Arial"/>
        <family val="2"/>
      </rPr>
      <t>C</t>
    </r>
    <r>
      <rPr>
        <b/>
        <i/>
        <sz val="10"/>
        <rFont val="Arial"/>
        <family val="2"/>
      </rPr>
      <t>HU</t>
    </r>
    <r>
      <rPr>
        <b/>
        <i/>
        <sz val="10"/>
        <color rgb="FF13131C"/>
        <rFont val="Arial"/>
        <family val="2"/>
      </rPr>
      <t>AC</t>
    </r>
    <r>
      <rPr>
        <b/>
        <i/>
        <sz val="10"/>
        <rFont val="Arial"/>
        <family val="2"/>
      </rPr>
      <t>HI</t>
    </r>
    <r>
      <rPr>
        <b/>
        <i/>
        <sz val="10"/>
        <color rgb="FF13131C"/>
        <rFont val="Arial"/>
        <family val="2"/>
      </rPr>
      <t>N</t>
    </r>
  </si>
  <si>
    <t>Inserire due grafici a istogramma che restituiscano la produzione annua di ogni stabilimento. Nell'asse X devono essere presenti i nomi dei reparti.</t>
  </si>
  <si>
    <t>Nella colonna Esito inserire, se la differenza percentuale è positiva ma minore di 5% inserire "Buono", se maggiore o uguale a 5% inserire "Ottimo" altrimenti "Negativo".</t>
  </si>
  <si>
    <t>Produzione mondiale di petrolio</t>
  </si>
  <si>
    <t>Africa</t>
  </si>
  <si>
    <t>America del Nord</t>
  </si>
  <si>
    <t>America Latina</t>
  </si>
  <si>
    <t>Asia</t>
  </si>
  <si>
    <t>Australasia</t>
  </si>
  <si>
    <t>Europa OCSE</t>
  </si>
  <si>
    <t>Europa non OCSE</t>
  </si>
  <si>
    <t>Medio Oriente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</si>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</sst>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26" x14ac:knownFonts="1">
    <font>
      <sz val="10"/>
      <name val="Arial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sz val="10"/>
      <name val="Arial"/>
    </font>
    <font>
      <b/>
      <i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2A2634"/>
      <name val="Arial"/>
      <family val="2"/>
    </font>
    <font>
      <b/>
      <sz val="10"/>
      <name val="Arial"/>
      <family val="2"/>
    </font>
    <font>
      <sz val="10"/>
      <color rgb="FF2A2634"/>
      <name val="Arial"/>
      <family val="2"/>
    </font>
    <font>
      <b/>
      <sz val="10"/>
      <name val="Arial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i/>
      <sz val="10"/>
      <color rgb="FF13131C"/>
      <name val="Arial"/>
      <family val="2"/>
    </font>
    <font>
      <b/>
      <i/>
      <sz val="10"/>
      <name val="Arial"/>
      <family val="2"/>
    </font>
    <font>
      <b/>
      <i/>
      <sz val="10"/>
      <color rgb="FF2A263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D4D4D4"/>
      </left>
      <right/>
      <top style="thin">
        <color rgb="FF000000"/>
      </top>
      <bottom/>
      <diagonal/>
    </border>
    <border>
      <left style="thin">
        <color rgb="FFD4D4D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D4D4D4"/>
      </left>
      <right/>
      <top style="thin">
        <color rgb="FF000000"/>
      </top>
      <bottom style="thin">
        <color rgb="FF131313"/>
      </bottom>
      <diagonal/>
    </border>
    <border>
      <left style="thin">
        <color rgb="FFD4D4D4"/>
      </left>
      <right style="thin">
        <color indexed="64"/>
      </right>
      <top style="thin">
        <color rgb="FF000000"/>
      </top>
      <bottom style="thin">
        <color rgb="FF131313"/>
      </bottom>
      <diagonal/>
    </border>
    <border>
      <left/>
      <right/>
      <top style="thin">
        <color rgb="FF000000"/>
      </top>
      <bottom style="thin">
        <color rgb="FF131313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D4D4D4"/>
      </right>
      <top style="thin">
        <color rgb="FF000000"/>
      </top>
      <bottom style="thin">
        <color rgb="FF000000"/>
      </bottom>
      <diagonal/>
    </border>
    <border>
      <left style="thin">
        <color rgb="FFD4D4D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4" fillId="3" borderId="1" xfId="0" quotePrefix="1" applyFont="1" applyFill="1" applyBorder="1"/>
    <xf numFmtId="0" fontId="5" fillId="4" borderId="0" xfId="0" applyFont="1" applyFill="1"/>
    <xf numFmtId="0" fontId="4" fillId="4" borderId="2" xfId="0" applyFont="1" applyFill="1" applyBorder="1"/>
    <xf numFmtId="0" fontId="4" fillId="0" borderId="0" xfId="0" applyFont="1" applyAlignment="1">
      <alignment horizontal="right"/>
    </xf>
    <xf numFmtId="0" fontId="7" fillId="5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10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/>
    </xf>
    <xf numFmtId="0" fontId="4" fillId="7" borderId="0" xfId="0" applyFont="1" applyFill="1"/>
    <xf numFmtId="0" fontId="4" fillId="8" borderId="0" xfId="0" applyFont="1" applyFill="1"/>
    <xf numFmtId="0" fontId="4" fillId="7" borderId="3" xfId="0" applyFont="1" applyFill="1" applyBorder="1"/>
    <xf numFmtId="0" fontId="4" fillId="0" borderId="1" xfId="0" applyFont="1" applyBorder="1"/>
    <xf numFmtId="4" fontId="4" fillId="0" borderId="1" xfId="0" applyNumberFormat="1" applyFont="1" applyBorder="1"/>
    <xf numFmtId="0" fontId="4" fillId="7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9" fillId="7" borderId="3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0" fillId="0" borderId="0" xfId="0" applyFont="1"/>
    <xf numFmtId="14" fontId="4" fillId="10" borderId="12" xfId="0" applyNumberFormat="1" applyFont="1" applyFill="1" applyBorder="1"/>
    <xf numFmtId="0" fontId="4" fillId="6" borderId="12" xfId="0" applyFont="1" applyFill="1" applyBorder="1" applyAlignment="1">
      <alignment horizontal="center"/>
    </xf>
    <xf numFmtId="0" fontId="4" fillId="12" borderId="7" xfId="0" applyFont="1" applyFill="1" applyBorder="1"/>
    <xf numFmtId="0" fontId="4" fillId="12" borderId="13" xfId="0" applyFont="1" applyFill="1" applyBorder="1" applyAlignment="1">
      <alignment horizontal="left"/>
    </xf>
    <xf numFmtId="0" fontId="4" fillId="12" borderId="14" xfId="0" applyFont="1" applyFill="1" applyBorder="1"/>
    <xf numFmtId="0" fontId="4" fillId="12" borderId="0" xfId="0" applyFont="1" applyFill="1"/>
    <xf numFmtId="0" fontId="4" fillId="12" borderId="15" xfId="0" applyFont="1" applyFill="1" applyBorder="1"/>
    <xf numFmtId="0" fontId="4" fillId="3" borderId="7" xfId="0" applyFont="1" applyFill="1" applyBorder="1"/>
    <xf numFmtId="0" fontId="4" fillId="3" borderId="13" xfId="0" applyFont="1" applyFill="1" applyBorder="1"/>
    <xf numFmtId="0" fontId="4" fillId="3" borderId="8" xfId="0" applyFont="1" applyFill="1" applyBorder="1" applyAlignment="1">
      <alignment horizontal="left"/>
    </xf>
    <xf numFmtId="0" fontId="4" fillId="12" borderId="9" xfId="0" applyFont="1" applyFill="1" applyBorder="1"/>
    <xf numFmtId="0" fontId="10" fillId="12" borderId="10" xfId="0" applyFont="1" applyFill="1" applyBorder="1"/>
    <xf numFmtId="0" fontId="4" fillId="3" borderId="14" xfId="0" applyFont="1" applyFill="1" applyBorder="1"/>
    <xf numFmtId="0" fontId="4" fillId="3" borderId="0" xfId="0" applyFont="1" applyFill="1"/>
    <xf numFmtId="0" fontId="4" fillId="3" borderId="15" xfId="0" applyFont="1" applyFill="1" applyBorder="1"/>
    <xf numFmtId="0" fontId="4" fillId="3" borderId="9" xfId="0" applyFont="1" applyFill="1" applyBorder="1"/>
    <xf numFmtId="0" fontId="4" fillId="3" borderId="16" xfId="0" applyFont="1" applyFill="1" applyBorder="1"/>
    <xf numFmtId="0" fontId="10" fillId="3" borderId="10" xfId="0" applyFont="1" applyFill="1" applyBorder="1"/>
    <xf numFmtId="164" fontId="4" fillId="0" borderId="9" xfId="0" applyNumberFormat="1" applyFont="1" applyBorder="1"/>
    <xf numFmtId="164" fontId="4" fillId="0" borderId="7" xfId="0" applyNumberFormat="1" applyFont="1" applyBorder="1"/>
    <xf numFmtId="164" fontId="4" fillId="0" borderId="5" xfId="0" applyNumberFormat="1" applyFont="1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11" fillId="0" borderId="0" xfId="0" applyFont="1" applyAlignment="1">
      <alignment vertical="top" wrapText="1"/>
    </xf>
    <xf numFmtId="0" fontId="11" fillId="0" borderId="17" xfId="0" applyFont="1" applyBorder="1" applyAlignment="1">
      <alignment vertical="top" wrapText="1"/>
    </xf>
    <xf numFmtId="0" fontId="11" fillId="0" borderId="18" xfId="0" applyFont="1" applyBorder="1" applyAlignment="1">
      <alignment horizontal="center" vertical="top" wrapText="1"/>
    </xf>
    <xf numFmtId="0" fontId="12" fillId="0" borderId="19" xfId="0" applyFont="1" applyBorder="1" applyAlignment="1">
      <alignment vertical="top" wrapText="1"/>
    </xf>
    <xf numFmtId="0" fontId="11" fillId="0" borderId="20" xfId="0" applyFont="1" applyBorder="1" applyAlignment="1">
      <alignment horizontal="center" vertical="top" wrapText="1"/>
    </xf>
    <xf numFmtId="0" fontId="11" fillId="0" borderId="19" xfId="0" applyFont="1" applyBorder="1" applyAlignment="1">
      <alignment vertical="top" wrapText="1"/>
    </xf>
    <xf numFmtId="0" fontId="11" fillId="0" borderId="19" xfId="0" applyFont="1" applyBorder="1" applyAlignment="1">
      <alignment horizontal="center" vertical="top" wrapText="1"/>
    </xf>
    <xf numFmtId="0" fontId="11" fillId="0" borderId="21" xfId="0" applyFont="1" applyBorder="1" applyAlignment="1">
      <alignment horizontal="center" vertical="top" wrapText="1"/>
    </xf>
    <xf numFmtId="9" fontId="11" fillId="0" borderId="19" xfId="2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2" fillId="0" borderId="20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14" fillId="0" borderId="22" xfId="0" applyFont="1" applyBorder="1" applyAlignment="1">
      <alignment horizontal="center" vertical="top" wrapText="1"/>
    </xf>
    <xf numFmtId="0" fontId="18" fillId="0" borderId="18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0" fontId="11" fillId="0" borderId="19" xfId="1" applyNumberFormat="1" applyFont="1" applyFill="1" applyBorder="1" applyAlignment="1">
      <alignment horizontal="center" vertical="top" wrapText="1"/>
    </xf>
    <xf numFmtId="0" fontId="23" fillId="0" borderId="0" xfId="0" applyFont="1" applyAlignment="1">
      <alignment horizontal="justify" wrapText="1"/>
    </xf>
    <xf numFmtId="0" fontId="24" fillId="9" borderId="0" xfId="0" applyFont="1" applyFill="1" applyAlignment="1">
      <alignment horizontal="center" wrapText="1"/>
    </xf>
    <xf numFmtId="0" fontId="24" fillId="9" borderId="0" xfId="0" applyFont="1" applyFill="1" applyAlignment="1">
      <alignment horizontal="center"/>
    </xf>
    <xf numFmtId="0" fontId="23" fillId="0" borderId="0" xfId="0" applyFont="1"/>
    <xf numFmtId="0" fontId="25" fillId="9" borderId="26" xfId="0" applyFont="1" applyFill="1" applyBorder="1" applyAlignment="1">
      <alignment vertical="center" wrapText="1"/>
    </xf>
    <xf numFmtId="0" fontId="23" fillId="0" borderId="12" xfId="0" applyFont="1" applyBorder="1" applyAlignment="1">
      <alignment horizontal="right" wrapText="1"/>
    </xf>
    <xf numFmtId="4" fontId="23" fillId="0" borderId="12" xfId="0" applyNumberFormat="1" applyFont="1" applyBorder="1" applyAlignment="1">
      <alignment horizontal="right" wrapText="1"/>
    </xf>
    <xf numFmtId="0" fontId="6" fillId="0" borderId="0" xfId="0" applyFont="1"/>
    <xf numFmtId="0" fontId="5" fillId="0" borderId="3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14" fontId="4" fillId="4" borderId="6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/>
    </xf>
    <xf numFmtId="9" fontId="4" fillId="8" borderId="0" xfId="0" applyNumberFormat="1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0" fontId="17" fillId="0" borderId="25" xfId="0" applyFont="1" applyBorder="1" applyAlignment="1">
      <alignment horizontal="center" vertical="top" wrapText="1"/>
    </xf>
    <xf numFmtId="0" fontId="18" fillId="0" borderId="23" xfId="0" applyFont="1" applyBorder="1" applyAlignment="1">
      <alignment horizontal="center" vertical="top" wrapText="1"/>
    </xf>
    <xf numFmtId="0" fontId="18" fillId="0" borderId="24" xfId="0" applyFont="1" applyBorder="1" applyAlignment="1">
      <alignment horizontal="center" vertical="top" wrapText="1"/>
    </xf>
    <xf numFmtId="0" fontId="17" fillId="0" borderId="23" xfId="0" applyFont="1" applyBorder="1" applyAlignment="1">
      <alignment horizontal="center" vertical="top" wrapText="1"/>
    </xf>
    <xf numFmtId="0" fontId="22" fillId="0" borderId="0" xfId="0" applyFont="1" applyAlignment="1">
      <alignment horizontal="center"/>
    </xf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0.17171296296296298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'Grafici Petrolio'!$C$3</c:f>
              <c:strCache>
                <c:ptCount val="1"/>
                <c:pt idx="0">
                  <c:v>1975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E4C-411F-BE73-25B2D958BC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E4C-411F-BE73-25B2D958BC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E4C-411F-BE73-25B2D958B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E4C-411F-BE73-25B2D958BC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E4C-411F-BE73-25B2D958BC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E4C-411F-BE73-25B2D958BC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E4C-411F-BE73-25B2D958BC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E4C-411F-BE73-25B2D958BC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E4C-411F-BE73-25B2D958BCB6}"/>
              </c:ext>
            </c:extLst>
          </c:dPt>
          <c:cat>
            <c:numRef>
              <c:f>'Grafici Petrolio'!$C$4:$C$12</c:f>
              <c:numCache>
                <c:formatCode>General</c:formatCode>
                <c:ptCount val="9"/>
                <c:pt idx="0">
                  <c:v>250</c:v>
                </c:pt>
                <c:pt idx="1">
                  <c:v>570.1</c:v>
                </c:pt>
                <c:pt idx="2">
                  <c:v>232.2</c:v>
                </c:pt>
                <c:pt idx="3">
                  <c:v>169.2</c:v>
                </c:pt>
                <c:pt idx="4">
                  <c:v>21.2</c:v>
                </c:pt>
                <c:pt idx="5">
                  <c:v>32.6</c:v>
                </c:pt>
                <c:pt idx="6">
                  <c:v>19.899999999999999</c:v>
                </c:pt>
                <c:pt idx="7">
                  <c:v>999.6</c:v>
                </c:pt>
                <c:pt idx="8">
                  <c:v>493.2</c:v>
                </c:pt>
              </c:numCache>
            </c:numRef>
          </c:cat>
          <c:val>
            <c:numRef>
              <c:f>'Grafici Petrolio'!$C$4:$C$12</c:f>
              <c:numCache>
                <c:formatCode>General</c:formatCode>
                <c:ptCount val="9"/>
                <c:pt idx="0">
                  <c:v>250</c:v>
                </c:pt>
                <c:pt idx="1">
                  <c:v>570.1</c:v>
                </c:pt>
                <c:pt idx="2">
                  <c:v>232.2</c:v>
                </c:pt>
                <c:pt idx="3">
                  <c:v>169.2</c:v>
                </c:pt>
                <c:pt idx="4">
                  <c:v>21.2</c:v>
                </c:pt>
                <c:pt idx="5">
                  <c:v>32.6</c:v>
                </c:pt>
                <c:pt idx="6">
                  <c:v>19.899999999999999</c:v>
                </c:pt>
                <c:pt idx="7">
                  <c:v>999.6</c:v>
                </c:pt>
                <c:pt idx="8">
                  <c:v>493.2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E4C-411F-BE73-25B2D958B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'Grafici Petrolio'!$A$4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Petrolio'!$B$4:$H$4</c:f>
              <c:numCache>
                <c:formatCode>General</c:formatCode>
                <c:ptCount val="7"/>
                <c:pt idx="0">
                  <c:v>283.39999999999998</c:v>
                </c:pt>
                <c:pt idx="1">
                  <c:v>250</c:v>
                </c:pt>
                <c:pt idx="2">
                  <c:v>310.39999999999998</c:v>
                </c:pt>
                <c:pt idx="3">
                  <c:v>270</c:v>
                </c:pt>
                <c:pt idx="4">
                  <c:v>323.10000000000002</c:v>
                </c:pt>
                <c:pt idx="5">
                  <c:v>347.7</c:v>
                </c:pt>
                <c:pt idx="6">
                  <c:v>364.4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A-4E87-BE1B-268D80D7A24C}"/>
            </c:ext>
          </c:extLst>
        </c:ser>
        <c:ser>
          <c:idx val="1"/>
          <c:order val="1"/>
          <c:tx>
            <c:strRef>
              <c:f>'Grafici Petrolio'!$A$5</c:f>
              <c:strCache>
                <c:ptCount val="1"/>
                <c:pt idx="0">
                  <c:v>America del Nord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Petrolio'!$B$5:$H$5</c:f>
              <c:numCache>
                <c:formatCode>General</c:formatCode>
                <c:ptCount val="7"/>
                <c:pt idx="0">
                  <c:v>621</c:v>
                </c:pt>
                <c:pt idx="1">
                  <c:v>570.1</c:v>
                </c:pt>
                <c:pt idx="2">
                  <c:v>581.9</c:v>
                </c:pt>
                <c:pt idx="3">
                  <c:v>600.6</c:v>
                </c:pt>
                <c:pt idx="4">
                  <c:v>526.70000000000005</c:v>
                </c:pt>
                <c:pt idx="5">
                  <c:v>511.3</c:v>
                </c:pt>
                <c:pt idx="6">
                  <c:v>489.7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A-4E87-BE1B-268D80D7A24C}"/>
            </c:ext>
          </c:extLst>
        </c:ser>
        <c:ser>
          <c:idx val="2"/>
          <c:order val="2"/>
          <c:tx>
            <c:strRef>
              <c:f>'Grafici Petrolio'!$A$6</c:f>
              <c:strCache>
                <c:ptCount val="1"/>
                <c:pt idx="0">
                  <c:v>America Latina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Petrolio'!$B$6:$H$6</c:f>
              <c:numCache>
                <c:formatCode>General</c:formatCode>
                <c:ptCount val="7"/>
                <c:pt idx="0">
                  <c:v>280.7</c:v>
                </c:pt>
                <c:pt idx="1">
                  <c:v>232.2</c:v>
                </c:pt>
                <c:pt idx="2">
                  <c:v>309.10000000000002</c:v>
                </c:pt>
                <c:pt idx="3">
                  <c:v>352.6</c:v>
                </c:pt>
                <c:pt idx="4">
                  <c:v>390.8</c:v>
                </c:pt>
                <c:pt idx="5">
                  <c:v>464.6</c:v>
                </c:pt>
                <c:pt idx="6">
                  <c:v>519.9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A-4E87-BE1B-268D80D7A24C}"/>
            </c:ext>
          </c:extLst>
        </c:ser>
        <c:ser>
          <c:idx val="3"/>
          <c:order val="3"/>
          <c:tx>
            <c:strRef>
              <c:f>'Grafici Petrolio'!$A$7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Petrolio'!$B$7:$H$7</c:f>
              <c:numCache>
                <c:formatCode>General</c:formatCode>
                <c:ptCount val="7"/>
                <c:pt idx="0">
                  <c:v>104.5</c:v>
                </c:pt>
                <c:pt idx="1">
                  <c:v>169.2</c:v>
                </c:pt>
                <c:pt idx="2">
                  <c:v>228.4</c:v>
                </c:pt>
                <c:pt idx="3">
                  <c:v>263.89999999999998</c:v>
                </c:pt>
                <c:pt idx="4">
                  <c:v>305.89999999999998</c:v>
                </c:pt>
                <c:pt idx="5">
                  <c:v>335.7</c:v>
                </c:pt>
                <c:pt idx="6">
                  <c:v>338.7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A-4E87-BE1B-268D80D7A24C}"/>
            </c:ext>
          </c:extLst>
        </c:ser>
        <c:ser>
          <c:idx val="4"/>
          <c:order val="4"/>
          <c:tx>
            <c:strRef>
              <c:f>'Grafici Petrolio'!$A$8</c:f>
              <c:strCache>
                <c:ptCount val="1"/>
                <c:pt idx="0">
                  <c:v>Australasia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Petrolio'!$B$8:$H$8</c:f>
              <c:numCache>
                <c:formatCode>General</c:formatCode>
                <c:ptCount val="7"/>
                <c:pt idx="0">
                  <c:v>14.8</c:v>
                </c:pt>
                <c:pt idx="1">
                  <c:v>21.2</c:v>
                </c:pt>
                <c:pt idx="2">
                  <c:v>21.6</c:v>
                </c:pt>
                <c:pt idx="3">
                  <c:v>29.1</c:v>
                </c:pt>
                <c:pt idx="4">
                  <c:v>30.9</c:v>
                </c:pt>
                <c:pt idx="5">
                  <c:v>30.2</c:v>
                </c:pt>
                <c:pt idx="6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8A-4E87-BE1B-268D80D7A24C}"/>
            </c:ext>
          </c:extLst>
        </c:ser>
        <c:ser>
          <c:idx val="5"/>
          <c:order val="5"/>
          <c:tx>
            <c:strRef>
              <c:f>'Grafici Petrolio'!$A$9</c:f>
              <c:strCache>
                <c:ptCount val="1"/>
                <c:pt idx="0">
                  <c:v>Europa OCSE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Petrolio'!$B$9:$H$9</c:f>
              <c:numCache>
                <c:formatCode>General</c:formatCode>
                <c:ptCount val="7"/>
                <c:pt idx="0">
                  <c:v>22.7</c:v>
                </c:pt>
                <c:pt idx="1">
                  <c:v>32.6</c:v>
                </c:pt>
                <c:pt idx="2">
                  <c:v>127.9</c:v>
                </c:pt>
                <c:pt idx="3">
                  <c:v>201</c:v>
                </c:pt>
                <c:pt idx="4">
                  <c:v>211.9</c:v>
                </c:pt>
                <c:pt idx="5">
                  <c:v>312.5</c:v>
                </c:pt>
                <c:pt idx="6">
                  <c:v>331.4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8A-4E87-BE1B-268D80D7A24C}"/>
            </c:ext>
          </c:extLst>
        </c:ser>
        <c:ser>
          <c:idx val="6"/>
          <c:order val="6"/>
          <c:tx>
            <c:strRef>
              <c:f>'Grafici Petrolio'!$A$10</c:f>
              <c:strCache>
                <c:ptCount val="1"/>
                <c:pt idx="0">
                  <c:v>Europa non OCSE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Petrolio'!$B$10:$H$10</c:f>
              <c:numCache>
                <c:formatCode>General</c:formatCode>
                <c:ptCount val="7"/>
                <c:pt idx="0">
                  <c:v>18.399999999999999</c:v>
                </c:pt>
                <c:pt idx="1">
                  <c:v>19.899999999999999</c:v>
                </c:pt>
                <c:pt idx="2">
                  <c:v>17.8</c:v>
                </c:pt>
                <c:pt idx="3">
                  <c:v>16</c:v>
                </c:pt>
                <c:pt idx="4">
                  <c:v>12.1</c:v>
                </c:pt>
                <c:pt idx="5">
                  <c:v>10.3</c:v>
                </c:pt>
                <c:pt idx="6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8A-4E87-BE1B-268D80D7A24C}"/>
            </c:ext>
          </c:extLst>
        </c:ser>
        <c:ser>
          <c:idx val="7"/>
          <c:order val="7"/>
          <c:tx>
            <c:strRef>
              <c:f>'Grafici Petrolio'!$A$11</c:f>
              <c:strCache>
                <c:ptCount val="1"/>
                <c:pt idx="0">
                  <c:v>Medio Oriente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Petrolio'!$B$11:$H$11</c:f>
              <c:numCache>
                <c:formatCode>General</c:formatCode>
                <c:ptCount val="7"/>
                <c:pt idx="0">
                  <c:v>817.2</c:v>
                </c:pt>
                <c:pt idx="1">
                  <c:v>999.6</c:v>
                </c:pt>
                <c:pt idx="2">
                  <c:v>961.7</c:v>
                </c:pt>
                <c:pt idx="3">
                  <c:v>531</c:v>
                </c:pt>
                <c:pt idx="4">
                  <c:v>831</c:v>
                </c:pt>
                <c:pt idx="5">
                  <c:v>993.4</c:v>
                </c:pt>
                <c:pt idx="6" formatCode="#,##0.00">
                  <c:v>1050.5999999999999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8A-4E87-BE1B-268D80D7A24C}"/>
            </c:ext>
          </c:extLst>
        </c:ser>
        <c:ser>
          <c:idx val="8"/>
          <c:order val="8"/>
          <c:tx>
            <c:strRef>
              <c:f>'Grafici Petrolio'!$A$12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  <a:sp3d/>
          </c:spPr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Petrolio'!$B$12:$H$12</c:f>
              <c:numCache>
                <c:formatCode>General</c:formatCode>
                <c:ptCount val="7"/>
                <c:pt idx="0">
                  <c:v>378.9</c:v>
                </c:pt>
                <c:pt idx="1">
                  <c:v>493.2</c:v>
                </c:pt>
                <c:pt idx="2">
                  <c:v>606.1</c:v>
                </c:pt>
                <c:pt idx="3">
                  <c:v>598.20000000000005</c:v>
                </c:pt>
                <c:pt idx="4">
                  <c:v>573.5</c:v>
                </c:pt>
                <c:pt idx="5">
                  <c:v>355.3</c:v>
                </c:pt>
                <c:pt idx="6">
                  <c:v>371.6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8A-4E87-BE1B-268D80D7A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68256"/>
        <c:axId val="510263944"/>
        <c:axId val="437089304"/>
      </c:line3DChart>
      <c:catAx>
        <c:axId val="5102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263944"/>
        <c:crosses val="autoZero"/>
        <c:auto val="1"/>
        <c:lblAlgn val="ctr"/>
        <c:lblOffset val="100"/>
        <c:noMultiLvlLbl val="0"/>
      </c:catAx>
      <c:valAx>
        <c:axId val="51026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268256"/>
        <c:crosses val="autoZero"/>
        <c:crossBetween val="between"/>
      </c:valAx>
      <c:serAx>
        <c:axId val="437089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26394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'Grafici Petrolio'!$A$1:$H$1</c:f>
              <c:strCache>
                <c:ptCount val="8"/>
                <c:pt idx="0">
                  <c:v>Produzione mondiale di petrolio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97E-4536-B0AF-5F7E014C8C1C}"/>
            </c:ext>
          </c:extLst>
        </c:ser>
        <c:ser>
          <c:idx val="1"/>
          <c:order val="1"/>
          <c:tx>
            <c:strRef>
              <c:f>'Grafici Petrolio'!$A$4</c:f>
              <c:strCache>
                <c:ptCount val="1"/>
                <c:pt idx="0">
                  <c:v>Africa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Petrolio'!$B$4:$H$4</c:f>
              <c:numCache>
                <c:formatCode>General</c:formatCode>
                <c:ptCount val="7"/>
                <c:pt idx="0">
                  <c:v>283.39999999999998</c:v>
                </c:pt>
                <c:pt idx="1">
                  <c:v>250</c:v>
                </c:pt>
                <c:pt idx="2">
                  <c:v>310.39999999999998</c:v>
                </c:pt>
                <c:pt idx="3">
                  <c:v>270</c:v>
                </c:pt>
                <c:pt idx="4">
                  <c:v>323.10000000000002</c:v>
                </c:pt>
                <c:pt idx="5">
                  <c:v>347.7</c:v>
                </c:pt>
                <c:pt idx="6">
                  <c:v>364.4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E-4536-B0AF-5F7E014C8C1C}"/>
            </c:ext>
          </c:extLst>
        </c:ser>
        <c:ser>
          <c:idx val="2"/>
          <c:order val="2"/>
          <c:tx>
            <c:strRef>
              <c:f>'Grafici Petrolio'!$A$5</c:f>
              <c:strCache>
                <c:ptCount val="1"/>
                <c:pt idx="0">
                  <c:v>America del Nord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Petrolio'!$B$5:$H$5</c:f>
              <c:numCache>
                <c:formatCode>General</c:formatCode>
                <c:ptCount val="7"/>
                <c:pt idx="0">
                  <c:v>621</c:v>
                </c:pt>
                <c:pt idx="1">
                  <c:v>570.1</c:v>
                </c:pt>
                <c:pt idx="2">
                  <c:v>581.9</c:v>
                </c:pt>
                <c:pt idx="3">
                  <c:v>600.6</c:v>
                </c:pt>
                <c:pt idx="4">
                  <c:v>526.70000000000005</c:v>
                </c:pt>
                <c:pt idx="5">
                  <c:v>511.3</c:v>
                </c:pt>
                <c:pt idx="6">
                  <c:v>489.7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E-4536-B0AF-5F7E014C8C1C}"/>
            </c:ext>
          </c:extLst>
        </c:ser>
        <c:ser>
          <c:idx val="3"/>
          <c:order val="3"/>
          <c:tx>
            <c:strRef>
              <c:f>'Grafici Petrolio'!$A$6</c:f>
              <c:strCache>
                <c:ptCount val="1"/>
                <c:pt idx="0">
                  <c:v>America Latina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Petrolio'!$B$6:$H$6</c:f>
              <c:numCache>
                <c:formatCode>General</c:formatCode>
                <c:ptCount val="7"/>
                <c:pt idx="0">
                  <c:v>280.7</c:v>
                </c:pt>
                <c:pt idx="1">
                  <c:v>232.2</c:v>
                </c:pt>
                <c:pt idx="2">
                  <c:v>309.10000000000002</c:v>
                </c:pt>
                <c:pt idx="3">
                  <c:v>352.6</c:v>
                </c:pt>
                <c:pt idx="4">
                  <c:v>390.8</c:v>
                </c:pt>
                <c:pt idx="5">
                  <c:v>464.6</c:v>
                </c:pt>
                <c:pt idx="6">
                  <c:v>519.9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E-4536-B0AF-5F7E014C8C1C}"/>
            </c:ext>
          </c:extLst>
        </c:ser>
        <c:ser>
          <c:idx val="4"/>
          <c:order val="4"/>
          <c:tx>
            <c:strRef>
              <c:f>'Grafici Petrolio'!$A$7</c:f>
              <c:strCache>
                <c:ptCount val="1"/>
                <c:pt idx="0">
                  <c:v>Asia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Petrolio'!$B$7:$H$7</c:f>
              <c:numCache>
                <c:formatCode>General</c:formatCode>
                <c:ptCount val="7"/>
                <c:pt idx="0">
                  <c:v>104.5</c:v>
                </c:pt>
                <c:pt idx="1">
                  <c:v>169.2</c:v>
                </c:pt>
                <c:pt idx="2">
                  <c:v>228.4</c:v>
                </c:pt>
                <c:pt idx="3">
                  <c:v>263.89999999999998</c:v>
                </c:pt>
                <c:pt idx="4">
                  <c:v>305.89999999999998</c:v>
                </c:pt>
                <c:pt idx="5">
                  <c:v>335.7</c:v>
                </c:pt>
                <c:pt idx="6">
                  <c:v>338.7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7E-4536-B0AF-5F7E014C8C1C}"/>
            </c:ext>
          </c:extLst>
        </c:ser>
        <c:ser>
          <c:idx val="5"/>
          <c:order val="5"/>
          <c:tx>
            <c:strRef>
              <c:f>'Grafici Petrolio'!$A$8</c:f>
              <c:strCache>
                <c:ptCount val="1"/>
                <c:pt idx="0">
                  <c:v>Australasia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Petrolio'!$B$8:$H$8</c:f>
              <c:numCache>
                <c:formatCode>General</c:formatCode>
                <c:ptCount val="7"/>
                <c:pt idx="0">
                  <c:v>14.8</c:v>
                </c:pt>
                <c:pt idx="1">
                  <c:v>21.2</c:v>
                </c:pt>
                <c:pt idx="2">
                  <c:v>21.6</c:v>
                </c:pt>
                <c:pt idx="3">
                  <c:v>29.1</c:v>
                </c:pt>
                <c:pt idx="4">
                  <c:v>30.9</c:v>
                </c:pt>
                <c:pt idx="5">
                  <c:v>30.2</c:v>
                </c:pt>
                <c:pt idx="6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7E-4536-B0AF-5F7E014C8C1C}"/>
            </c:ext>
          </c:extLst>
        </c:ser>
        <c:ser>
          <c:idx val="6"/>
          <c:order val="6"/>
          <c:tx>
            <c:strRef>
              <c:f>'Grafici Petrolio'!$A$9</c:f>
              <c:strCache>
                <c:ptCount val="1"/>
                <c:pt idx="0">
                  <c:v>Europa OCSE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Petrolio'!$B$9:$H$9</c:f>
              <c:numCache>
                <c:formatCode>General</c:formatCode>
                <c:ptCount val="7"/>
                <c:pt idx="0">
                  <c:v>22.7</c:v>
                </c:pt>
                <c:pt idx="1">
                  <c:v>32.6</c:v>
                </c:pt>
                <c:pt idx="2">
                  <c:v>127.9</c:v>
                </c:pt>
                <c:pt idx="3">
                  <c:v>201</c:v>
                </c:pt>
                <c:pt idx="4">
                  <c:v>211.9</c:v>
                </c:pt>
                <c:pt idx="5">
                  <c:v>312.5</c:v>
                </c:pt>
                <c:pt idx="6">
                  <c:v>331.4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7E-4536-B0AF-5F7E014C8C1C}"/>
            </c:ext>
          </c:extLst>
        </c:ser>
        <c:ser>
          <c:idx val="7"/>
          <c:order val="7"/>
          <c:tx>
            <c:strRef>
              <c:f>'Grafici Petrolio'!$A$10</c:f>
              <c:strCache>
                <c:ptCount val="1"/>
                <c:pt idx="0">
                  <c:v>Europa non OCSE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Petrolio'!$B$10:$H$10</c:f>
              <c:numCache>
                <c:formatCode>General</c:formatCode>
                <c:ptCount val="7"/>
                <c:pt idx="0">
                  <c:v>18.399999999999999</c:v>
                </c:pt>
                <c:pt idx="1">
                  <c:v>19.899999999999999</c:v>
                </c:pt>
                <c:pt idx="2">
                  <c:v>17.8</c:v>
                </c:pt>
                <c:pt idx="3">
                  <c:v>16</c:v>
                </c:pt>
                <c:pt idx="4">
                  <c:v>12.1</c:v>
                </c:pt>
                <c:pt idx="5">
                  <c:v>10.3</c:v>
                </c:pt>
                <c:pt idx="6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7E-4536-B0AF-5F7E014C8C1C}"/>
            </c:ext>
          </c:extLst>
        </c:ser>
        <c:ser>
          <c:idx val="8"/>
          <c:order val="8"/>
          <c:tx>
            <c:strRef>
              <c:f>'Grafici Petrolio'!$A$11</c:f>
              <c:strCache>
                <c:ptCount val="1"/>
                <c:pt idx="0">
                  <c:v>Medio Oriente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Petrolio'!$B$11:$H$11</c:f>
              <c:numCache>
                <c:formatCode>General</c:formatCode>
                <c:ptCount val="7"/>
                <c:pt idx="0">
                  <c:v>817.2</c:v>
                </c:pt>
                <c:pt idx="1">
                  <c:v>999.6</c:v>
                </c:pt>
                <c:pt idx="2">
                  <c:v>961.7</c:v>
                </c:pt>
                <c:pt idx="3">
                  <c:v>531</c:v>
                </c:pt>
                <c:pt idx="4">
                  <c:v>831</c:v>
                </c:pt>
                <c:pt idx="5">
                  <c:v>993.4</c:v>
                </c:pt>
                <c:pt idx="6" formatCode="#,##0.00">
                  <c:v>1050.5999999999999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7E-4536-B0AF-5F7E014C8C1C}"/>
            </c:ext>
          </c:extLst>
        </c:ser>
        <c:ser>
          <c:idx val="9"/>
          <c:order val="9"/>
          <c:tx>
            <c:strRef>
              <c:f>'Grafici Petrolio'!$A$12</c:f>
              <c:strCache>
                <c:ptCount val="1"/>
                <c:pt idx="0">
                  <c:v>Russia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'Grafici Petrolio'!$B$3:$H$3</c:f>
              <c:numCache>
                <c:formatCode>General</c:formatCode>
                <c:ptCount val="7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Petrolio'!$B$12:$H$12</c:f>
              <c:numCache>
                <c:formatCode>General</c:formatCode>
                <c:ptCount val="7"/>
                <c:pt idx="0">
                  <c:v>378.9</c:v>
                </c:pt>
                <c:pt idx="1">
                  <c:v>493.2</c:v>
                </c:pt>
                <c:pt idx="2">
                  <c:v>606.1</c:v>
                </c:pt>
                <c:pt idx="3">
                  <c:v>598.20000000000005</c:v>
                </c:pt>
                <c:pt idx="4">
                  <c:v>573.5</c:v>
                </c:pt>
                <c:pt idx="5">
                  <c:v>355.3</c:v>
                </c:pt>
                <c:pt idx="6">
                  <c:v>371.6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7E-4536-B0AF-5F7E014C8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116905696866473E-2"/>
          <c:y val="0.1707811745989275"/>
          <c:w val="0.93917850933361724"/>
          <c:h val="0.67324059783182089"/>
        </c:manualLayout>
      </c:layout>
      <c:pie3DChart>
        <c:varyColors val="1"/>
        <c:ser>
          <c:idx val="0"/>
          <c:order val="0"/>
          <c:tx>
            <c:strRef>
              <c:f>'Grafici Petrolio'!$G$3</c:f>
              <c:strCache>
                <c:ptCount val="1"/>
                <c:pt idx="0">
                  <c:v>1995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numRef>
              <c:f>'Grafici Petrolio'!$G$4:$G$12</c:f>
              <c:numCache>
                <c:formatCode>General</c:formatCode>
                <c:ptCount val="9"/>
                <c:pt idx="0">
                  <c:v>347.7</c:v>
                </c:pt>
                <c:pt idx="1">
                  <c:v>511.3</c:v>
                </c:pt>
                <c:pt idx="2">
                  <c:v>464.6</c:v>
                </c:pt>
                <c:pt idx="3">
                  <c:v>335.7</c:v>
                </c:pt>
                <c:pt idx="4">
                  <c:v>30.2</c:v>
                </c:pt>
                <c:pt idx="5">
                  <c:v>312.5</c:v>
                </c:pt>
                <c:pt idx="6">
                  <c:v>10.3</c:v>
                </c:pt>
                <c:pt idx="7">
                  <c:v>993.4</c:v>
                </c:pt>
                <c:pt idx="8">
                  <c:v>355.3</c:v>
                </c:pt>
              </c:numCache>
            </c:numRef>
          </c:cat>
          <c:val>
            <c:numRef>
              <c:f>'Grafici Petrolio'!$G$4:$G$12</c:f>
              <c:numCache>
                <c:formatCode>General</c:formatCode>
                <c:ptCount val="9"/>
                <c:pt idx="0">
                  <c:v>347.7</c:v>
                </c:pt>
                <c:pt idx="1">
                  <c:v>511.3</c:v>
                </c:pt>
                <c:pt idx="2">
                  <c:v>464.6</c:v>
                </c:pt>
                <c:pt idx="3">
                  <c:v>335.7</c:v>
                </c:pt>
                <c:pt idx="4">
                  <c:v>30.2</c:v>
                </c:pt>
                <c:pt idx="5">
                  <c:v>312.5</c:v>
                </c:pt>
                <c:pt idx="6">
                  <c:v>10.3</c:v>
                </c:pt>
                <c:pt idx="7">
                  <c:v>993.4</c:v>
                </c:pt>
                <c:pt idx="8">
                  <c:v>355.3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E-4B1B-B965-72D42785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'Grafici Petrolio'!$A$4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'Grafici Petrolio'!$B$3:$I$3</c:f>
              <c:numCache>
                <c:formatCode>General</c:formatCode>
                <c:ptCount val="8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Petrolio'!$B$4:$H$4</c:f>
              <c:numCache>
                <c:formatCode>General</c:formatCode>
                <c:ptCount val="7"/>
                <c:pt idx="0">
                  <c:v>283.39999999999998</c:v>
                </c:pt>
                <c:pt idx="1">
                  <c:v>250</c:v>
                </c:pt>
                <c:pt idx="2">
                  <c:v>310.39999999999998</c:v>
                </c:pt>
                <c:pt idx="3">
                  <c:v>270</c:v>
                </c:pt>
                <c:pt idx="4">
                  <c:v>323.10000000000002</c:v>
                </c:pt>
                <c:pt idx="5">
                  <c:v>347.7</c:v>
                </c:pt>
                <c:pt idx="6">
                  <c:v>364.4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3-47ED-ADA6-AE09867E6AA8}"/>
            </c:ext>
          </c:extLst>
        </c:ser>
        <c:ser>
          <c:idx val="1"/>
          <c:order val="1"/>
          <c:tx>
            <c:strRef>
              <c:f>'Grafici Petrolio'!$A$5</c:f>
              <c:strCache>
                <c:ptCount val="1"/>
                <c:pt idx="0">
                  <c:v>America del Nord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cat>
            <c:numRef>
              <c:f>'Grafici Petrolio'!$B$3:$I$3</c:f>
              <c:numCache>
                <c:formatCode>General</c:formatCode>
                <c:ptCount val="8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Petrolio'!$B$5:$H$5</c:f>
              <c:numCache>
                <c:formatCode>General</c:formatCode>
                <c:ptCount val="7"/>
                <c:pt idx="0">
                  <c:v>621</c:v>
                </c:pt>
                <c:pt idx="1">
                  <c:v>570.1</c:v>
                </c:pt>
                <c:pt idx="2">
                  <c:v>581.9</c:v>
                </c:pt>
                <c:pt idx="3">
                  <c:v>600.6</c:v>
                </c:pt>
                <c:pt idx="4">
                  <c:v>526.70000000000005</c:v>
                </c:pt>
                <c:pt idx="5">
                  <c:v>511.3</c:v>
                </c:pt>
                <c:pt idx="6">
                  <c:v>489.7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3-47ED-ADA6-AE09867E6AA8}"/>
            </c:ext>
          </c:extLst>
        </c:ser>
        <c:ser>
          <c:idx val="2"/>
          <c:order val="2"/>
          <c:tx>
            <c:strRef>
              <c:f>'Grafici Petrolio'!$A$6</c:f>
              <c:strCache>
                <c:ptCount val="1"/>
                <c:pt idx="0">
                  <c:v>America Latina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cat>
            <c:numRef>
              <c:f>'Grafici Petrolio'!$B$3:$I$3</c:f>
              <c:numCache>
                <c:formatCode>General</c:formatCode>
                <c:ptCount val="8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Petrolio'!$B$6:$H$6</c:f>
              <c:numCache>
                <c:formatCode>General</c:formatCode>
                <c:ptCount val="7"/>
                <c:pt idx="0">
                  <c:v>280.7</c:v>
                </c:pt>
                <c:pt idx="1">
                  <c:v>232.2</c:v>
                </c:pt>
                <c:pt idx="2">
                  <c:v>309.10000000000002</c:v>
                </c:pt>
                <c:pt idx="3">
                  <c:v>352.6</c:v>
                </c:pt>
                <c:pt idx="4">
                  <c:v>390.8</c:v>
                </c:pt>
                <c:pt idx="5">
                  <c:v>464.6</c:v>
                </c:pt>
                <c:pt idx="6">
                  <c:v>519.9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3-47ED-ADA6-AE09867E6AA8}"/>
            </c:ext>
          </c:extLst>
        </c:ser>
        <c:ser>
          <c:idx val="3"/>
          <c:order val="3"/>
          <c:tx>
            <c:strRef>
              <c:f>'Grafici Petrolio'!$A$7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numRef>
              <c:f>'Grafici Petrolio'!$B$3:$I$3</c:f>
              <c:numCache>
                <c:formatCode>General</c:formatCode>
                <c:ptCount val="8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Petrolio'!$B$7:$H$7</c:f>
              <c:numCache>
                <c:formatCode>General</c:formatCode>
                <c:ptCount val="7"/>
                <c:pt idx="0">
                  <c:v>104.5</c:v>
                </c:pt>
                <c:pt idx="1">
                  <c:v>169.2</c:v>
                </c:pt>
                <c:pt idx="2">
                  <c:v>228.4</c:v>
                </c:pt>
                <c:pt idx="3">
                  <c:v>263.89999999999998</c:v>
                </c:pt>
                <c:pt idx="4">
                  <c:v>305.89999999999998</c:v>
                </c:pt>
                <c:pt idx="5">
                  <c:v>335.7</c:v>
                </c:pt>
                <c:pt idx="6">
                  <c:v>338.7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3-47ED-ADA6-AE09867E6AA8}"/>
            </c:ext>
          </c:extLst>
        </c:ser>
        <c:ser>
          <c:idx val="4"/>
          <c:order val="4"/>
          <c:tx>
            <c:strRef>
              <c:f>'Grafici Petrolio'!$A$8</c:f>
              <c:strCache>
                <c:ptCount val="1"/>
                <c:pt idx="0">
                  <c:v>Australasia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numRef>
              <c:f>'Grafici Petrolio'!$B$3:$I$3</c:f>
              <c:numCache>
                <c:formatCode>General</c:formatCode>
                <c:ptCount val="8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Petrolio'!$B$8:$H$8</c:f>
              <c:numCache>
                <c:formatCode>General</c:formatCode>
                <c:ptCount val="7"/>
                <c:pt idx="0">
                  <c:v>14.8</c:v>
                </c:pt>
                <c:pt idx="1">
                  <c:v>21.2</c:v>
                </c:pt>
                <c:pt idx="2">
                  <c:v>21.6</c:v>
                </c:pt>
                <c:pt idx="3">
                  <c:v>29.1</c:v>
                </c:pt>
                <c:pt idx="4">
                  <c:v>30.9</c:v>
                </c:pt>
                <c:pt idx="5">
                  <c:v>30.2</c:v>
                </c:pt>
                <c:pt idx="6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3-47ED-ADA6-AE09867E6AA8}"/>
            </c:ext>
          </c:extLst>
        </c:ser>
        <c:ser>
          <c:idx val="5"/>
          <c:order val="5"/>
          <c:tx>
            <c:strRef>
              <c:f>'Grafici Petrolio'!$A$9</c:f>
              <c:strCache>
                <c:ptCount val="1"/>
                <c:pt idx="0">
                  <c:v>Europa OCSE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cat>
            <c:numRef>
              <c:f>'Grafici Petrolio'!$B$3:$I$3</c:f>
              <c:numCache>
                <c:formatCode>General</c:formatCode>
                <c:ptCount val="8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Petrolio'!$B$9:$H$9</c:f>
              <c:numCache>
                <c:formatCode>General</c:formatCode>
                <c:ptCount val="7"/>
                <c:pt idx="0">
                  <c:v>22.7</c:v>
                </c:pt>
                <c:pt idx="1">
                  <c:v>32.6</c:v>
                </c:pt>
                <c:pt idx="2">
                  <c:v>127.9</c:v>
                </c:pt>
                <c:pt idx="3">
                  <c:v>201</c:v>
                </c:pt>
                <c:pt idx="4">
                  <c:v>211.9</c:v>
                </c:pt>
                <c:pt idx="5">
                  <c:v>312.5</c:v>
                </c:pt>
                <c:pt idx="6">
                  <c:v>331.4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3-47ED-ADA6-AE09867E6AA8}"/>
            </c:ext>
          </c:extLst>
        </c:ser>
        <c:ser>
          <c:idx val="6"/>
          <c:order val="6"/>
          <c:tx>
            <c:strRef>
              <c:f>'Grafici Petrolio'!$A$10</c:f>
              <c:strCache>
                <c:ptCount val="1"/>
                <c:pt idx="0">
                  <c:v>Europa non OCSE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cat>
            <c:numRef>
              <c:f>'Grafici Petrolio'!$B$3:$I$3</c:f>
              <c:numCache>
                <c:formatCode>General</c:formatCode>
                <c:ptCount val="8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Petrolio'!$B$10:$H$10</c:f>
              <c:numCache>
                <c:formatCode>General</c:formatCode>
                <c:ptCount val="7"/>
                <c:pt idx="0">
                  <c:v>18.399999999999999</c:v>
                </c:pt>
                <c:pt idx="1">
                  <c:v>19.899999999999999</c:v>
                </c:pt>
                <c:pt idx="2">
                  <c:v>17.8</c:v>
                </c:pt>
                <c:pt idx="3">
                  <c:v>16</c:v>
                </c:pt>
                <c:pt idx="4">
                  <c:v>12.1</c:v>
                </c:pt>
                <c:pt idx="5">
                  <c:v>10.3</c:v>
                </c:pt>
                <c:pt idx="6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3-47ED-ADA6-AE09867E6AA8}"/>
            </c:ext>
          </c:extLst>
        </c:ser>
        <c:ser>
          <c:idx val="7"/>
          <c:order val="7"/>
          <c:tx>
            <c:strRef>
              <c:f>'Grafici Petrolio'!$A$11</c:f>
              <c:strCache>
                <c:ptCount val="1"/>
                <c:pt idx="0">
                  <c:v>Medio Oriente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cat>
            <c:numRef>
              <c:f>'Grafici Petrolio'!$B$3:$I$3</c:f>
              <c:numCache>
                <c:formatCode>General</c:formatCode>
                <c:ptCount val="8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Petrolio'!$B$11:$H$11</c:f>
              <c:numCache>
                <c:formatCode>General</c:formatCode>
                <c:ptCount val="7"/>
                <c:pt idx="0">
                  <c:v>817.2</c:v>
                </c:pt>
                <c:pt idx="1">
                  <c:v>999.6</c:v>
                </c:pt>
                <c:pt idx="2">
                  <c:v>961.7</c:v>
                </c:pt>
                <c:pt idx="3">
                  <c:v>531</c:v>
                </c:pt>
                <c:pt idx="4">
                  <c:v>831</c:v>
                </c:pt>
                <c:pt idx="5">
                  <c:v>993.4</c:v>
                </c:pt>
                <c:pt idx="6" formatCode="#,##0.00">
                  <c:v>1050.5999999999999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93-47ED-ADA6-AE09867E6AA8}"/>
            </c:ext>
          </c:extLst>
        </c:ser>
        <c:ser>
          <c:idx val="8"/>
          <c:order val="8"/>
          <c:tx>
            <c:strRef>
              <c:f>'Grafici Petrolio'!$A$12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  <a:sp3d/>
          </c:spPr>
          <c:cat>
            <c:numRef>
              <c:f>'Grafici Petrolio'!$B$3:$I$3</c:f>
              <c:numCache>
                <c:formatCode>General</c:formatCode>
                <c:ptCount val="8"/>
                <c:pt idx="0">
                  <c:v>1971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1999</c:v>
                </c:pt>
              </c:numCache>
            </c:numRef>
          </c:cat>
          <c:val>
            <c:numRef>
              <c:f>'Grafici Petrolio'!$B$12:$H$12</c:f>
              <c:numCache>
                <c:formatCode>General</c:formatCode>
                <c:ptCount val="7"/>
                <c:pt idx="0">
                  <c:v>378.9</c:v>
                </c:pt>
                <c:pt idx="1">
                  <c:v>493.2</c:v>
                </c:pt>
                <c:pt idx="2">
                  <c:v>606.1</c:v>
                </c:pt>
                <c:pt idx="3">
                  <c:v>598.20000000000005</c:v>
                </c:pt>
                <c:pt idx="4">
                  <c:v>573.5</c:v>
                </c:pt>
                <c:pt idx="5">
                  <c:v>355.3</c:v>
                </c:pt>
                <c:pt idx="6">
                  <c:v>371.6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93-47ED-ADA6-AE09867E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247919"/>
        <c:axId val="419256511"/>
        <c:axId val="0"/>
      </c:area3DChart>
      <c:catAx>
        <c:axId val="736247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256511"/>
        <c:crosses val="autoZero"/>
        <c:auto val="1"/>
        <c:lblAlgn val="ctr"/>
        <c:lblOffset val="100"/>
        <c:noMultiLvlLbl val="0"/>
      </c:catAx>
      <c:valAx>
        <c:axId val="4192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624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695324</xdr:colOff>
      <xdr:row>0</xdr:row>
      <xdr:rowOff>0</xdr:rowOff>
    </xdr:from>
    <xdr:to>
      <xdr:col>15</xdr:col>
      <xdr:colOff>147636</xdr:colOff>
      <xdr:row>12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38100</xdr:rowOff>
    </xdr:from>
    <xdr:to>
      <xdr:col>5</xdr:col>
      <xdr:colOff>228600</xdr:colOff>
      <xdr:row>28</xdr:row>
      <xdr:rowOff>47625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12</xdr:row>
      <xdr:rowOff>28575</xdr:rowOff>
    </xdr:from>
    <xdr:to>
      <xdr:col>12</xdr:col>
      <xdr:colOff>219075</xdr:colOff>
      <xdr:row>28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25E6AF4-0A5C-5553-5764-BA75B2341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428625</xdr:colOff>
      <xdr:row>12</xdr:row>
      <xdr:rowOff>38100</xdr:rowOff>
    </xdr:from>
    <xdr:to>
      <xdr:col>19</xdr:col>
      <xdr:colOff>123825</xdr:colOff>
      <xdr:row>28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F284513-F049-B9EA-27A7-E525EB1F4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435429</xdr:colOff>
      <xdr:row>0</xdr:row>
      <xdr:rowOff>0</xdr:rowOff>
    </xdr:from>
    <xdr:to>
      <xdr:col>23</xdr:col>
      <xdr:colOff>108858</xdr:colOff>
      <xdr:row>13</xdr:row>
      <xdr:rowOff>117021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37D0A5F-8569-75CC-123F-6CF05D526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2"/>
  <sheetViews>
    <sheetView workbookViewId="0">
      <selection activeCell="G2" sqref="G2:G3"/>
    </sheetView>
  </sheetViews>
  <sheetFormatPr defaultRowHeight="12.75" x14ac:dyDescent="0.2"/>
  <cols>
    <col min="1" max="1" width="19.85546875" style="1" customWidth="1"/>
    <col min="2" max="2" width="9.28515625" style="1" customWidth="1"/>
    <col min="3" max="3" width="27" style="1" customWidth="1"/>
    <col min="4" max="4" width="16.85546875" style="1" customWidth="1"/>
    <col min="5" max="5" width="16" style="1" bestFit="1" customWidth="1"/>
    <col min="6" max="6" width="26.85546875" style="1" customWidth="1"/>
    <col min="7" max="7" width="14.140625" style="1" customWidth="1"/>
    <col min="8" max="16384" width="9.140625" style="1"/>
  </cols>
  <sheetData>
    <row r="2" spans="1:11" ht="45" customHeight="1" x14ac:dyDescent="0.2">
      <c r="A2" s="3" t="s">
        <v>30</v>
      </c>
      <c r="B2" s="3" t="s">
        <v>31</v>
      </c>
      <c r="C2" s="3" t="s">
        <v>1</v>
      </c>
      <c r="D2" s="3" t="s">
        <v>0</v>
      </c>
      <c r="E2" s="3" t="s">
        <v>38</v>
      </c>
    </row>
    <row r="3" spans="1:11" ht="15.75" customHeight="1" x14ac:dyDescent="0.25">
      <c r="A3" s="4" t="s">
        <v>22</v>
      </c>
      <c r="B3" s="4">
        <v>3</v>
      </c>
      <c r="C3" s="4" t="s">
        <v>16</v>
      </c>
      <c r="D3" s="4">
        <v>21</v>
      </c>
      <c r="E3" s="4" t="str">
        <f>IF(D3&lt;25,"Quasi Completa",IF(D3&lt;26,"Completa","Sovrannumero"))</f>
        <v>Quasi Completa</v>
      </c>
      <c r="F3" s="9" t="s">
        <v>32</v>
      </c>
      <c r="G3" s="10">
        <f>COUNTIF(B3:B30,1)</f>
        <v>7</v>
      </c>
      <c r="H3" s="79" t="s">
        <v>41</v>
      </c>
      <c r="I3" s="80"/>
      <c r="J3" s="80"/>
      <c r="K3" s="80"/>
    </row>
    <row r="4" spans="1:11" ht="15.75" x14ac:dyDescent="0.25">
      <c r="A4" s="4" t="s">
        <v>28</v>
      </c>
      <c r="B4" s="4">
        <v>4</v>
      </c>
      <c r="C4" s="4" t="s">
        <v>16</v>
      </c>
      <c r="D4" s="4">
        <v>21</v>
      </c>
      <c r="E4" s="4" t="str">
        <f t="shared" ref="E4:E30" si="0">IF(D4&lt;25,"Quasi Completa",IF(D4&lt;26,"Completa","Sovrannumero"))</f>
        <v>Quasi Completa</v>
      </c>
      <c r="F4" s="9" t="s">
        <v>33</v>
      </c>
      <c r="G4" s="10">
        <f>COUNTIF(B3:B30,2)</f>
        <v>6</v>
      </c>
      <c r="H4" s="79"/>
      <c r="I4" s="80"/>
      <c r="J4" s="80"/>
      <c r="K4" s="80"/>
    </row>
    <row r="5" spans="1:11" ht="15.75" x14ac:dyDescent="0.25">
      <c r="A5" s="8" t="s">
        <v>8</v>
      </c>
      <c r="B5" s="8">
        <v>1</v>
      </c>
      <c r="C5" s="4" t="s">
        <v>16</v>
      </c>
      <c r="D5" s="4">
        <v>24</v>
      </c>
      <c r="E5" s="4" t="str">
        <f t="shared" si="0"/>
        <v>Quasi Completa</v>
      </c>
      <c r="F5" s="9" t="s">
        <v>34</v>
      </c>
      <c r="G5" s="10">
        <f>COUNTIF(B3:B30,3)</f>
        <v>6</v>
      </c>
      <c r="H5" s="79"/>
      <c r="I5" s="80"/>
      <c r="J5" s="80"/>
      <c r="K5" s="80"/>
    </row>
    <row r="6" spans="1:11" ht="15.75" x14ac:dyDescent="0.25">
      <c r="A6" s="8" t="s">
        <v>14</v>
      </c>
      <c r="B6" s="8">
        <v>2</v>
      </c>
      <c r="C6" s="4" t="s">
        <v>16</v>
      </c>
      <c r="D6" s="4">
        <v>24</v>
      </c>
      <c r="E6" s="4" t="str">
        <f t="shared" si="0"/>
        <v>Quasi Completa</v>
      </c>
      <c r="F6" s="9" t="s">
        <v>35</v>
      </c>
      <c r="G6" s="10">
        <f>COUNTIF(B3:B30,4)</f>
        <v>5</v>
      </c>
      <c r="H6" s="79"/>
      <c r="I6" s="80"/>
      <c r="J6" s="80"/>
      <c r="K6" s="80"/>
    </row>
    <row r="7" spans="1:11" ht="15.75" x14ac:dyDescent="0.25">
      <c r="A7" s="4" t="s">
        <v>3</v>
      </c>
      <c r="B7" s="4">
        <v>1</v>
      </c>
      <c r="C7" s="4" t="s">
        <v>6</v>
      </c>
      <c r="D7" s="4">
        <v>25</v>
      </c>
      <c r="E7" s="4" t="str">
        <f t="shared" si="0"/>
        <v>Completa</v>
      </c>
      <c r="F7" s="9" t="s">
        <v>36</v>
      </c>
      <c r="G7" s="10">
        <f>COUNTIF(B3:B30,5)</f>
        <v>4</v>
      </c>
      <c r="H7" s="79"/>
      <c r="I7" s="80"/>
      <c r="J7" s="80"/>
      <c r="K7" s="80"/>
    </row>
    <row r="8" spans="1:11" ht="15.75" x14ac:dyDescent="0.25">
      <c r="A8" s="8" t="s">
        <v>9</v>
      </c>
      <c r="B8" s="8">
        <v>1</v>
      </c>
      <c r="C8" s="4" t="s">
        <v>16</v>
      </c>
      <c r="D8" s="4">
        <v>25</v>
      </c>
      <c r="E8" s="4" t="str">
        <f t="shared" si="0"/>
        <v>Completa</v>
      </c>
      <c r="F8" s="7"/>
      <c r="G8" s="6"/>
    </row>
    <row r="9" spans="1:11" ht="15.75" x14ac:dyDescent="0.25">
      <c r="A9" s="4" t="s">
        <v>15</v>
      </c>
      <c r="B9" s="4">
        <v>2</v>
      </c>
      <c r="C9" s="4" t="s">
        <v>16</v>
      </c>
      <c r="D9" s="4">
        <v>25</v>
      </c>
      <c r="E9" s="4" t="str">
        <f t="shared" si="0"/>
        <v>Completa</v>
      </c>
      <c r="F9" s="7" t="s">
        <v>39</v>
      </c>
      <c r="G9" s="5">
        <f>COUNTIF(B3:B30,"&lt;=2")</f>
        <v>13</v>
      </c>
    </row>
    <row r="10" spans="1:11" ht="15.75" x14ac:dyDescent="0.25">
      <c r="A10" s="4" t="s">
        <v>20</v>
      </c>
      <c r="B10" s="4">
        <v>3</v>
      </c>
      <c r="C10" s="4" t="s">
        <v>2</v>
      </c>
      <c r="D10" s="4">
        <v>25</v>
      </c>
      <c r="E10" s="4" t="str">
        <f t="shared" si="0"/>
        <v>Completa</v>
      </c>
      <c r="F10" s="7" t="s">
        <v>40</v>
      </c>
      <c r="G10" s="5">
        <f>COUNTIF(B3:B30,"&gt;=3")</f>
        <v>15</v>
      </c>
    </row>
    <row r="11" spans="1:11" ht="15.75" x14ac:dyDescent="0.25">
      <c r="A11" s="4" t="s">
        <v>23</v>
      </c>
      <c r="B11" s="4">
        <v>3</v>
      </c>
      <c r="C11" s="4" t="s">
        <v>16</v>
      </c>
      <c r="D11" s="4">
        <v>25</v>
      </c>
      <c r="E11" s="4" t="str">
        <f t="shared" si="0"/>
        <v>Completa</v>
      </c>
      <c r="F11" s="7"/>
      <c r="G11" s="6"/>
    </row>
    <row r="12" spans="1:11" ht="15.75" x14ac:dyDescent="0.25">
      <c r="A12" s="4" t="s">
        <v>26</v>
      </c>
      <c r="B12" s="4">
        <v>4</v>
      </c>
      <c r="C12" s="4" t="s">
        <v>2</v>
      </c>
      <c r="D12" s="4">
        <v>25</v>
      </c>
      <c r="E12" s="4" t="str">
        <f t="shared" si="0"/>
        <v>Completa</v>
      </c>
      <c r="F12" s="7" t="s">
        <v>37</v>
      </c>
      <c r="G12" s="5">
        <f>SUM(D3:D30)</f>
        <v>736</v>
      </c>
    </row>
    <row r="13" spans="1:11" ht="15.75" x14ac:dyDescent="0.25">
      <c r="A13" s="4" t="s">
        <v>29</v>
      </c>
      <c r="B13" s="4">
        <v>5</v>
      </c>
      <c r="C13" s="4" t="s">
        <v>6</v>
      </c>
      <c r="D13" s="4">
        <v>25</v>
      </c>
      <c r="E13" s="4" t="str">
        <f t="shared" si="0"/>
        <v>Completa</v>
      </c>
    </row>
    <row r="14" spans="1:11" ht="15.75" customHeight="1" x14ac:dyDescent="0.25">
      <c r="A14" s="4" t="s">
        <v>29</v>
      </c>
      <c r="B14" s="4">
        <v>5</v>
      </c>
      <c r="C14" s="4" t="s">
        <v>16</v>
      </c>
      <c r="D14" s="4">
        <v>25</v>
      </c>
      <c r="E14" s="4" t="str">
        <f t="shared" si="0"/>
        <v>Completa</v>
      </c>
      <c r="F14" s="77" t="s">
        <v>42</v>
      </c>
      <c r="G14" s="78"/>
    </row>
    <row r="15" spans="1:11" ht="15.75" x14ac:dyDescent="0.25">
      <c r="A15" s="4" t="s">
        <v>4</v>
      </c>
      <c r="B15" s="4">
        <v>1</v>
      </c>
      <c r="C15" s="4" t="s">
        <v>6</v>
      </c>
      <c r="D15" s="4">
        <v>26</v>
      </c>
      <c r="E15" s="4" t="str">
        <f t="shared" si="0"/>
        <v>Sovrannumero</v>
      </c>
      <c r="F15" s="77"/>
      <c r="G15" s="78"/>
    </row>
    <row r="16" spans="1:11" ht="15.75" x14ac:dyDescent="0.25">
      <c r="A16" s="4" t="s">
        <v>21</v>
      </c>
      <c r="B16" s="4">
        <v>3</v>
      </c>
      <c r="C16" s="4" t="s">
        <v>2</v>
      </c>
      <c r="D16" s="4">
        <v>26</v>
      </c>
      <c r="E16" s="4" t="str">
        <f t="shared" si="0"/>
        <v>Sovrannumero</v>
      </c>
      <c r="F16" s="77"/>
      <c r="G16" s="78"/>
    </row>
    <row r="17" spans="1:7" ht="15.75" x14ac:dyDescent="0.25">
      <c r="A17" s="4" t="s">
        <v>27</v>
      </c>
      <c r="B17" s="4">
        <v>4</v>
      </c>
      <c r="C17" s="4" t="s">
        <v>16</v>
      </c>
      <c r="D17" s="4">
        <v>26</v>
      </c>
      <c r="E17" s="4" t="str">
        <f t="shared" si="0"/>
        <v>Sovrannumero</v>
      </c>
      <c r="F17" s="77"/>
      <c r="G17" s="78"/>
    </row>
    <row r="18" spans="1:7" ht="15.75" x14ac:dyDescent="0.25">
      <c r="A18" s="8" t="s">
        <v>13</v>
      </c>
      <c r="B18" s="8">
        <v>2</v>
      </c>
      <c r="C18" s="4" t="s">
        <v>2</v>
      </c>
      <c r="D18" s="4">
        <v>27</v>
      </c>
      <c r="E18" s="4" t="str">
        <f t="shared" si="0"/>
        <v>Sovrannumero</v>
      </c>
    </row>
    <row r="19" spans="1:7" ht="15.75" x14ac:dyDescent="0.25">
      <c r="A19" s="4" t="s">
        <v>19</v>
      </c>
      <c r="B19" s="4">
        <v>3</v>
      </c>
      <c r="C19" s="4" t="s">
        <v>6</v>
      </c>
      <c r="D19" s="4">
        <v>27</v>
      </c>
      <c r="E19" s="4" t="str">
        <f t="shared" si="0"/>
        <v>Sovrannumero</v>
      </c>
    </row>
    <row r="20" spans="1:7" ht="15.75" x14ac:dyDescent="0.25">
      <c r="A20" s="4" t="s">
        <v>25</v>
      </c>
      <c r="B20" s="4">
        <v>4</v>
      </c>
      <c r="C20" s="4" t="s">
        <v>2</v>
      </c>
      <c r="D20" s="4">
        <v>27</v>
      </c>
      <c r="E20" s="4" t="str">
        <f t="shared" si="0"/>
        <v>Sovrannumero</v>
      </c>
    </row>
    <row r="21" spans="1:7" ht="15.75" x14ac:dyDescent="0.25">
      <c r="A21" s="4" t="s">
        <v>29</v>
      </c>
      <c r="B21" s="4">
        <v>5</v>
      </c>
      <c r="C21" s="4" t="s">
        <v>2</v>
      </c>
      <c r="D21" s="4">
        <v>27</v>
      </c>
      <c r="E21" s="4" t="str">
        <f t="shared" si="0"/>
        <v>Sovrannumero</v>
      </c>
    </row>
    <row r="22" spans="1:7" ht="15.75" x14ac:dyDescent="0.25">
      <c r="A22" s="8" t="s">
        <v>7</v>
      </c>
      <c r="B22" s="8">
        <v>1</v>
      </c>
      <c r="C22" s="4" t="s">
        <v>2</v>
      </c>
      <c r="D22" s="4">
        <v>28</v>
      </c>
      <c r="E22" s="4" t="str">
        <f t="shared" si="0"/>
        <v>Sovrannumero</v>
      </c>
    </row>
    <row r="23" spans="1:7" ht="15.75" x14ac:dyDescent="0.25">
      <c r="A23" s="8" t="s">
        <v>12</v>
      </c>
      <c r="B23" s="8">
        <v>2</v>
      </c>
      <c r="C23" s="4" t="s">
        <v>2</v>
      </c>
      <c r="D23" s="4">
        <v>28</v>
      </c>
      <c r="E23" s="4" t="str">
        <f t="shared" si="0"/>
        <v>Sovrannumero</v>
      </c>
    </row>
    <row r="24" spans="1:7" ht="15.75" x14ac:dyDescent="0.25">
      <c r="A24" s="4" t="s">
        <v>18</v>
      </c>
      <c r="B24" s="4">
        <v>3</v>
      </c>
      <c r="C24" s="4" t="s">
        <v>6</v>
      </c>
      <c r="D24" s="4">
        <v>28</v>
      </c>
      <c r="E24" s="4" t="str">
        <f t="shared" si="0"/>
        <v>Sovrannumero</v>
      </c>
    </row>
    <row r="25" spans="1:7" ht="15.75" x14ac:dyDescent="0.25">
      <c r="A25" s="4" t="s">
        <v>24</v>
      </c>
      <c r="B25" s="4">
        <v>4</v>
      </c>
      <c r="C25" s="4" t="s">
        <v>6</v>
      </c>
      <c r="D25" s="4">
        <v>28</v>
      </c>
      <c r="E25" s="4" t="str">
        <f t="shared" si="0"/>
        <v>Sovrannumero</v>
      </c>
    </row>
    <row r="26" spans="1:7" ht="15.75" x14ac:dyDescent="0.25">
      <c r="A26" s="4" t="s">
        <v>29</v>
      </c>
      <c r="B26" s="4">
        <v>5</v>
      </c>
      <c r="C26" s="4" t="s">
        <v>2</v>
      </c>
      <c r="D26" s="4">
        <v>28</v>
      </c>
      <c r="E26" s="4" t="str">
        <f t="shared" si="0"/>
        <v>Sovrannumero</v>
      </c>
    </row>
    <row r="27" spans="1:7" ht="15.75" x14ac:dyDescent="0.25">
      <c r="A27" s="8" t="s">
        <v>11</v>
      </c>
      <c r="B27" s="8">
        <v>2</v>
      </c>
      <c r="C27" s="4" t="s">
        <v>6</v>
      </c>
      <c r="D27" s="4">
        <v>29</v>
      </c>
      <c r="E27" s="4" t="str">
        <f t="shared" si="0"/>
        <v>Sovrannumero</v>
      </c>
    </row>
    <row r="28" spans="1:7" ht="15.75" x14ac:dyDescent="0.25">
      <c r="A28" s="4" t="s">
        <v>17</v>
      </c>
      <c r="B28" s="4">
        <v>1</v>
      </c>
      <c r="C28" s="4" t="s">
        <v>16</v>
      </c>
      <c r="D28" s="4">
        <v>30</v>
      </c>
      <c r="E28" s="4" t="str">
        <f t="shared" si="0"/>
        <v>Sovrannumero</v>
      </c>
    </row>
    <row r="29" spans="1:7" ht="15.75" x14ac:dyDescent="0.25">
      <c r="A29" s="4" t="s">
        <v>10</v>
      </c>
      <c r="B29" s="4">
        <v>2</v>
      </c>
      <c r="C29" s="4" t="s">
        <v>6</v>
      </c>
      <c r="D29" s="4">
        <v>30</v>
      </c>
      <c r="E29" s="4" t="str">
        <f t="shared" si="0"/>
        <v>Sovrannumero</v>
      </c>
    </row>
    <row r="30" spans="1:7" ht="15.75" x14ac:dyDescent="0.25">
      <c r="A30" s="8" t="s">
        <v>5</v>
      </c>
      <c r="B30" s="8">
        <v>1</v>
      </c>
      <c r="C30" s="4" t="s">
        <v>2</v>
      </c>
      <c r="D30" s="4">
        <v>31</v>
      </c>
      <c r="E30" s="4" t="str">
        <f t="shared" si="0"/>
        <v>Sovrannumero</v>
      </c>
    </row>
    <row r="31" spans="1:7" ht="15" x14ac:dyDescent="0.25">
      <c r="A31" s="2"/>
      <c r="B31" s="2"/>
      <c r="C31" s="2"/>
      <c r="D31" s="2"/>
      <c r="E31" s="2"/>
    </row>
    <row r="32" spans="1:7" ht="15" x14ac:dyDescent="0.25">
      <c r="A32" s="2"/>
      <c r="B32" s="2"/>
      <c r="C32" s="2"/>
      <c r="D32" s="2"/>
      <c r="E32" s="2"/>
    </row>
  </sheetData>
  <sortState xmlns:xlrd2="http://schemas.microsoft.com/office/spreadsheetml/2017/richdata2" ref="A3:D30">
    <sortCondition ref="D3:D30"/>
  </sortState>
  <mergeCells count="2">
    <mergeCell ref="F14:G17"/>
    <mergeCell ref="H3:K7"/>
  </mergeCells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opLeftCell="A2" workbookViewId="0">
      <selection activeCell="C33" sqref="C33"/>
    </sheetView>
  </sheetViews>
  <sheetFormatPr defaultRowHeight="15.75" x14ac:dyDescent="0.25"/>
  <cols>
    <col min="1" max="1" width="16.140625" style="6" customWidth="1"/>
    <col min="2" max="2" width="27" style="6" customWidth="1"/>
    <col min="3" max="3" width="21.140625" style="6" customWidth="1"/>
    <col min="4" max="4" width="16.42578125" style="6" customWidth="1"/>
    <col min="5" max="5" width="7" style="6" customWidth="1"/>
    <col min="6" max="6" width="11.7109375" style="6" customWidth="1"/>
    <col min="7" max="16384" width="9.140625" style="6"/>
  </cols>
  <sheetData>
    <row r="1" spans="1:7" x14ac:dyDescent="0.25">
      <c r="D1" s="46" t="s">
        <v>71</v>
      </c>
      <c r="E1" s="45"/>
      <c r="F1" s="44"/>
    </row>
    <row r="2" spans="1:7" x14ac:dyDescent="0.25">
      <c r="D2" s="43" t="s">
        <v>70</v>
      </c>
      <c r="E2" s="42"/>
      <c r="F2" s="41"/>
    </row>
    <row r="3" spans="1:7" ht="16.5" thickBot="1" x14ac:dyDescent="0.3">
      <c r="D3" s="43" t="s">
        <v>69</v>
      </c>
      <c r="E3" s="42"/>
      <c r="F3" s="41"/>
    </row>
    <row r="4" spans="1:7" ht="16.5" thickBot="1" x14ac:dyDescent="0.3">
      <c r="A4" s="40" t="s">
        <v>68</v>
      </c>
      <c r="B4" s="39"/>
      <c r="D4" s="38">
        <v>12060</v>
      </c>
      <c r="E4" s="37"/>
      <c r="F4" s="36"/>
    </row>
    <row r="5" spans="1:7" x14ac:dyDescent="0.25">
      <c r="A5" s="35" t="s">
        <v>67</v>
      </c>
      <c r="B5" s="33"/>
    </row>
    <row r="6" spans="1:7" x14ac:dyDescent="0.25">
      <c r="A6" s="34" t="s">
        <v>66</v>
      </c>
      <c r="B6" s="33"/>
    </row>
    <row r="7" spans="1:7" ht="16.5" thickBot="1" x14ac:dyDescent="0.3">
      <c r="A7" s="32">
        <v>12051</v>
      </c>
      <c r="B7" s="31"/>
    </row>
    <row r="8" spans="1:7" ht="16.5" thickBot="1" x14ac:dyDescent="0.3"/>
    <row r="9" spans="1:7" ht="16.5" thickBot="1" x14ac:dyDescent="0.3">
      <c r="A9" s="28" t="s">
        <v>65</v>
      </c>
      <c r="B9" s="30">
        <v>654</v>
      </c>
      <c r="D9" s="28" t="s">
        <v>64</v>
      </c>
      <c r="E9" s="82">
        <v>345</v>
      </c>
      <c r="F9" s="83"/>
    </row>
    <row r="10" spans="1:7" ht="16.5" thickBot="1" x14ac:dyDescent="0.3">
      <c r="A10" s="28" t="s">
        <v>63</v>
      </c>
      <c r="B10" s="29">
        <v>44950</v>
      </c>
      <c r="D10" s="6" t="s">
        <v>62</v>
      </c>
      <c r="E10" s="84">
        <v>44958</v>
      </c>
      <c r="F10" s="85"/>
    </row>
    <row r="11" spans="1:7" ht="16.5" thickBot="1" x14ac:dyDescent="0.3">
      <c r="A11" s="28" t="s">
        <v>61</v>
      </c>
      <c r="B11" s="86" t="s">
        <v>60</v>
      </c>
      <c r="C11" s="87"/>
      <c r="D11" s="87"/>
      <c r="E11" s="87"/>
      <c r="F11" s="88"/>
    </row>
    <row r="13" spans="1:7" ht="31.5" x14ac:dyDescent="0.25">
      <c r="A13" s="27" t="s">
        <v>59</v>
      </c>
      <c r="B13" s="27" t="s">
        <v>58</v>
      </c>
      <c r="C13" s="27" t="s">
        <v>57</v>
      </c>
      <c r="D13" s="89" t="s">
        <v>56</v>
      </c>
      <c r="E13" s="89"/>
      <c r="F13" s="26"/>
      <c r="G13" s="25"/>
    </row>
    <row r="14" spans="1:7" x14ac:dyDescent="0.25">
      <c r="A14" s="22">
        <v>3453</v>
      </c>
      <c r="B14" s="21" t="s">
        <v>55</v>
      </c>
      <c r="C14" s="24">
        <v>0.05</v>
      </c>
      <c r="D14" s="81">
        <f>A14*C14</f>
        <v>172.65</v>
      </c>
      <c r="E14" s="81"/>
      <c r="F14" s="23"/>
    </row>
    <row r="15" spans="1:7" x14ac:dyDescent="0.25">
      <c r="A15" s="22">
        <v>654</v>
      </c>
      <c r="B15" s="21" t="s">
        <v>54</v>
      </c>
      <c r="C15" s="24">
        <v>0.1</v>
      </c>
      <c r="D15" s="81">
        <f t="shared" ref="D15:D23" si="0">A15*C15</f>
        <v>65.400000000000006</v>
      </c>
      <c r="E15" s="81"/>
      <c r="F15" s="23"/>
    </row>
    <row r="16" spans="1:7" x14ac:dyDescent="0.25">
      <c r="A16" s="22">
        <v>745673</v>
      </c>
      <c r="B16" s="21" t="s">
        <v>53</v>
      </c>
      <c r="C16" s="24">
        <v>2.5000000000000001E-2</v>
      </c>
      <c r="D16" s="81">
        <f t="shared" si="0"/>
        <v>18641.825000000001</v>
      </c>
      <c r="E16" s="81"/>
      <c r="F16" s="23"/>
    </row>
    <row r="17" spans="1:6" x14ac:dyDescent="0.25">
      <c r="A17" s="22">
        <v>45</v>
      </c>
      <c r="B17" s="21" t="s">
        <v>52</v>
      </c>
      <c r="C17" s="24">
        <v>4.5</v>
      </c>
      <c r="D17" s="81">
        <f t="shared" si="0"/>
        <v>202.5</v>
      </c>
      <c r="E17" s="81"/>
      <c r="F17" s="23"/>
    </row>
    <row r="18" spans="1:6" x14ac:dyDescent="0.25">
      <c r="A18" s="22">
        <v>567</v>
      </c>
      <c r="B18" s="21" t="s">
        <v>51</v>
      </c>
      <c r="C18" s="24">
        <v>3.5</v>
      </c>
      <c r="D18" s="81">
        <f t="shared" si="0"/>
        <v>1984.5</v>
      </c>
      <c r="E18" s="81"/>
      <c r="F18" s="23"/>
    </row>
    <row r="19" spans="1:6" x14ac:dyDescent="0.25">
      <c r="A19" s="22">
        <v>4563</v>
      </c>
      <c r="B19" s="21" t="s">
        <v>50</v>
      </c>
      <c r="C19" s="24">
        <v>3.5</v>
      </c>
      <c r="D19" s="81">
        <f t="shared" si="0"/>
        <v>15970.5</v>
      </c>
      <c r="E19" s="81"/>
      <c r="F19" s="23"/>
    </row>
    <row r="20" spans="1:6" x14ac:dyDescent="0.25">
      <c r="A20" s="22">
        <v>567456</v>
      </c>
      <c r="B20" s="21" t="s">
        <v>49</v>
      </c>
      <c r="C20" s="24">
        <v>3</v>
      </c>
      <c r="D20" s="81">
        <f t="shared" si="0"/>
        <v>1702368</v>
      </c>
      <c r="E20" s="81"/>
      <c r="F20" s="23"/>
    </row>
    <row r="21" spans="1:6" x14ac:dyDescent="0.25">
      <c r="A21" s="22">
        <v>65785</v>
      </c>
      <c r="B21" s="21" t="s">
        <v>48</v>
      </c>
      <c r="C21" s="24">
        <v>1.5</v>
      </c>
      <c r="D21" s="81">
        <f t="shared" si="0"/>
        <v>98677.5</v>
      </c>
      <c r="E21" s="81"/>
      <c r="F21" s="23"/>
    </row>
    <row r="22" spans="1:6" x14ac:dyDescent="0.25">
      <c r="A22" s="22">
        <v>20000</v>
      </c>
      <c r="B22" s="21" t="s">
        <v>47</v>
      </c>
      <c r="C22" s="24">
        <v>0.5</v>
      </c>
      <c r="D22" s="81">
        <f t="shared" si="0"/>
        <v>10000</v>
      </c>
      <c r="E22" s="81"/>
      <c r="F22" s="23"/>
    </row>
    <row r="23" spans="1:6" x14ac:dyDescent="0.25">
      <c r="A23" s="22">
        <v>56746</v>
      </c>
      <c r="B23" s="21" t="s">
        <v>46</v>
      </c>
      <c r="C23" s="24">
        <v>2.5</v>
      </c>
      <c r="D23" s="81">
        <f t="shared" si="0"/>
        <v>141865</v>
      </c>
      <c r="E23" s="81"/>
      <c r="F23" s="23"/>
    </row>
    <row r="24" spans="1:6" x14ac:dyDescent="0.25">
      <c r="A24" s="22"/>
      <c r="B24" s="21"/>
      <c r="C24" s="21"/>
      <c r="D24" s="90"/>
      <c r="E24" s="90"/>
      <c r="F24" s="20"/>
    </row>
    <row r="25" spans="1:6" x14ac:dyDescent="0.25">
      <c r="A25" s="22"/>
      <c r="B25" s="21"/>
      <c r="C25" s="21"/>
      <c r="D25" s="90"/>
      <c r="E25" s="90"/>
      <c r="F25" s="20"/>
    </row>
    <row r="26" spans="1:6" x14ac:dyDescent="0.25">
      <c r="A26" s="19"/>
      <c r="B26" s="19"/>
      <c r="C26" s="19"/>
      <c r="D26" s="91"/>
      <c r="E26" s="91"/>
      <c r="F26" s="18"/>
    </row>
    <row r="27" spans="1:6" x14ac:dyDescent="0.25">
      <c r="D27" s="92"/>
      <c r="E27" s="92"/>
    </row>
    <row r="31" spans="1:6" ht="16.5" thickBot="1" x14ac:dyDescent="0.3">
      <c r="B31" s="17"/>
      <c r="D31" s="17"/>
      <c r="E31" s="16"/>
      <c r="F31" s="16"/>
    </row>
    <row r="32" spans="1:6" x14ac:dyDescent="0.25">
      <c r="B32" s="15" t="s">
        <v>45</v>
      </c>
      <c r="C32" s="47">
        <f>SUM(D14:E23)</f>
        <v>1989947.875</v>
      </c>
    </row>
    <row r="33" spans="1:6" ht="16.5" thickBot="1" x14ac:dyDescent="0.3">
      <c r="B33" s="14" t="s">
        <v>44</v>
      </c>
      <c r="C33" s="48">
        <f>C32*22%</f>
        <v>437788.53250000003</v>
      </c>
    </row>
    <row r="34" spans="1:6" ht="16.5" thickBot="1" x14ac:dyDescent="0.3">
      <c r="B34" s="13"/>
    </row>
    <row r="35" spans="1:6" ht="19.5" thickBot="1" x14ac:dyDescent="0.3">
      <c r="B35" s="12" t="s">
        <v>43</v>
      </c>
      <c r="C35" s="49">
        <f>SUM(C32:C33)</f>
        <v>2427736.4075000002</v>
      </c>
    </row>
    <row r="36" spans="1:6" x14ac:dyDescent="0.25">
      <c r="A36" s="11"/>
      <c r="E36" s="11"/>
      <c r="F36" s="11"/>
    </row>
  </sheetData>
  <mergeCells count="18">
    <mergeCell ref="D25:E25"/>
    <mergeCell ref="D26:E26"/>
    <mergeCell ref="D27:E27"/>
    <mergeCell ref="D20:E20"/>
    <mergeCell ref="D21:E21"/>
    <mergeCell ref="D22:E22"/>
    <mergeCell ref="D23:E23"/>
    <mergeCell ref="D24:E24"/>
    <mergeCell ref="D16:E16"/>
    <mergeCell ref="D17:E17"/>
    <mergeCell ref="D18:E18"/>
    <mergeCell ref="D19:E19"/>
    <mergeCell ref="E9:F9"/>
    <mergeCell ref="E10:F10"/>
    <mergeCell ref="B11:F11"/>
    <mergeCell ref="D13:E13"/>
    <mergeCell ref="D14:E14"/>
    <mergeCell ref="D15: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"/>
  <sheetViews>
    <sheetView workbookViewId="0">
      <selection activeCell="E5" sqref="E5"/>
    </sheetView>
  </sheetViews>
  <sheetFormatPr defaultRowHeight="12.75" x14ac:dyDescent="0.2"/>
  <cols>
    <col min="1" max="1" width="15.140625" style="50" bestFit="1" customWidth="1"/>
    <col min="2" max="2" width="19.140625" style="50" customWidth="1"/>
    <col min="3" max="3" width="18.85546875" style="50" customWidth="1"/>
    <col min="4" max="4" width="11.7109375" style="50" bestFit="1" customWidth="1"/>
    <col min="5" max="5" width="12.28515625" style="50" customWidth="1"/>
    <col min="6" max="6" width="18.7109375" style="50" customWidth="1"/>
    <col min="7" max="7" width="17.7109375" style="50" customWidth="1"/>
    <col min="8" max="8" width="11.140625" style="50" bestFit="1" customWidth="1"/>
    <col min="9" max="9" width="11.42578125" style="50" customWidth="1"/>
    <col min="10" max="10" width="19.5703125" style="50" customWidth="1"/>
    <col min="11" max="11" width="16.28515625" style="50" customWidth="1"/>
    <col min="12" max="12" width="11.5703125" style="50" bestFit="1" customWidth="1"/>
    <col min="13" max="13" width="11.42578125" style="50" customWidth="1"/>
    <col min="14" max="16384" width="9.140625" style="50"/>
  </cols>
  <sheetData>
    <row r="1" spans="1:16" x14ac:dyDescent="0.2">
      <c r="A1" s="67" t="s">
        <v>90</v>
      </c>
    </row>
    <row r="2" spans="1:16" x14ac:dyDescent="0.2">
      <c r="A2" s="67" t="s">
        <v>89</v>
      </c>
    </row>
    <row r="3" spans="1:16" ht="12.75" customHeight="1" x14ac:dyDescent="0.2">
      <c r="A3" s="57"/>
      <c r="B3" s="93" t="s">
        <v>88</v>
      </c>
      <c r="C3" s="94"/>
      <c r="D3" s="95"/>
      <c r="E3" s="66"/>
      <c r="F3" s="96" t="s">
        <v>87</v>
      </c>
      <c r="G3" s="94"/>
      <c r="H3" s="95"/>
      <c r="I3" s="66"/>
      <c r="J3" s="96" t="s">
        <v>86</v>
      </c>
      <c r="K3" s="96"/>
      <c r="L3" s="96"/>
      <c r="M3" s="65"/>
      <c r="N3" s="64"/>
      <c r="O3" s="64"/>
      <c r="P3" s="64"/>
    </row>
    <row r="4" spans="1:16" ht="25.5" x14ac:dyDescent="0.2">
      <c r="A4" s="62" t="s">
        <v>85</v>
      </c>
      <c r="B4" s="62" t="s">
        <v>84</v>
      </c>
      <c r="C4" s="62" t="s">
        <v>83</v>
      </c>
      <c r="D4" s="62" t="s">
        <v>82</v>
      </c>
      <c r="E4" s="61" t="s">
        <v>81</v>
      </c>
      <c r="F4" s="63" t="s">
        <v>84</v>
      </c>
      <c r="G4" s="62" t="s">
        <v>83</v>
      </c>
      <c r="H4" s="62" t="s">
        <v>82</v>
      </c>
      <c r="I4" s="61" t="s">
        <v>81</v>
      </c>
      <c r="J4" s="63" t="s">
        <v>84</v>
      </c>
      <c r="K4" s="62" t="s">
        <v>83</v>
      </c>
      <c r="L4" s="62" t="s">
        <v>82</v>
      </c>
      <c r="M4" s="61" t="s">
        <v>81</v>
      </c>
      <c r="N4" s="60"/>
      <c r="O4" s="60"/>
      <c r="P4" s="60"/>
    </row>
    <row r="5" spans="1:16" x14ac:dyDescent="0.2">
      <c r="A5" s="57" t="s">
        <v>80</v>
      </c>
      <c r="B5" s="57">
        <v>23450</v>
      </c>
      <c r="C5" s="57">
        <v>21345</v>
      </c>
      <c r="D5" s="68">
        <f>(C5-B5)/B5</f>
        <v>-8.9765458422174843E-2</v>
      </c>
      <c r="E5" s="55" t="str">
        <f>IF(D5&lt;0%,"Negativo",IF(D5&lt;5%,"Buono",IF(D5&gt;=5%,"Ottimo")))</f>
        <v>Negativo</v>
      </c>
      <c r="F5" s="58">
        <v>11234</v>
      </c>
      <c r="G5" s="57">
        <v>12309</v>
      </c>
      <c r="H5" s="59">
        <f>(G5-F5)/F5</f>
        <v>9.5691650347160401E-2</v>
      </c>
      <c r="I5" s="55" t="str">
        <f>IF(H5&lt;0%,"Negativo",IF(H5&lt;5%,"Buono",IF(H5&gt;=5%,"Ottimo")))</f>
        <v>Ottimo</v>
      </c>
      <c r="J5" s="58">
        <v>234567</v>
      </c>
      <c r="K5" s="57">
        <v>201450</v>
      </c>
      <c r="L5" s="59">
        <f>(K5-J5)/J5</f>
        <v>-0.14118354244203149</v>
      </c>
      <c r="M5" s="55" t="str">
        <f>IF(L5&lt;0%,"Negativo",IF(L5&lt;5%,"Buono",IF(L5&gt;=5%,"Ottimo")))</f>
        <v>Negativo</v>
      </c>
    </row>
    <row r="6" spans="1:16" x14ac:dyDescent="0.2">
      <c r="A6" s="57" t="s">
        <v>79</v>
      </c>
      <c r="B6" s="57">
        <v>18790</v>
      </c>
      <c r="C6" s="57">
        <v>17678</v>
      </c>
      <c r="D6" s="68">
        <f t="shared" ref="D6:D10" si="0">(C6-B6)/B6</f>
        <v>-5.9180415114422562E-2</v>
      </c>
      <c r="E6" s="55" t="str">
        <f t="shared" ref="E5:E9" si="1">IF(D6&lt;0%,"Negativo",IF(D6&lt;5%,"Buono",IF(D6&gt;=5%,"Ottimo")))</f>
        <v>Negativo</v>
      </c>
      <c r="F6" s="58">
        <v>12340</v>
      </c>
      <c r="G6" s="57">
        <v>11908</v>
      </c>
      <c r="H6" s="59">
        <f t="shared" ref="H6:H10" si="2">(G6-F6)/F6</f>
        <v>-3.5008103727714748E-2</v>
      </c>
      <c r="I6" s="55" t="str">
        <f t="shared" ref="I6:I10" si="3">IF(H6&lt;0%,"Negativo",IF(H6&lt;5%,"Buono",IF(H6&gt;=5%,"Ottimo")))</f>
        <v>Negativo</v>
      </c>
      <c r="J6" s="58">
        <v>123450</v>
      </c>
      <c r="K6" s="57">
        <v>121890</v>
      </c>
      <c r="L6" s="59">
        <f t="shared" ref="L6:L10" si="4">(K6-J6)/J6</f>
        <v>-1.2636695018226002E-2</v>
      </c>
      <c r="M6" s="55" t="str">
        <f t="shared" ref="M6:M10" si="5">IF(L6&lt;0%,"Negativo",IF(L6&lt;5%,"Buono",IF(L6&gt;=5%,"Ottimo")))</f>
        <v>Negativo</v>
      </c>
    </row>
    <row r="7" spans="1:16" x14ac:dyDescent="0.2">
      <c r="A7" s="57" t="s">
        <v>78</v>
      </c>
      <c r="B7" s="57">
        <v>12200</v>
      </c>
      <c r="C7" s="57">
        <v>11879</v>
      </c>
      <c r="D7" s="68">
        <f t="shared" si="0"/>
        <v>-2.6311475409836065E-2</v>
      </c>
      <c r="E7" s="55" t="str">
        <f t="shared" si="1"/>
        <v>Negativo</v>
      </c>
      <c r="F7" s="58">
        <v>23450</v>
      </c>
      <c r="G7" s="57">
        <v>24507</v>
      </c>
      <c r="H7" s="59">
        <f t="shared" si="2"/>
        <v>4.5074626865671645E-2</v>
      </c>
      <c r="I7" s="55" t="str">
        <f t="shared" si="3"/>
        <v>Buono</v>
      </c>
      <c r="J7" s="58">
        <v>112343</v>
      </c>
      <c r="K7" s="57">
        <v>119078</v>
      </c>
      <c r="L7" s="59">
        <f t="shared" si="4"/>
        <v>5.995033068370971E-2</v>
      </c>
      <c r="M7" s="55" t="str">
        <f t="shared" si="5"/>
        <v>Ottimo</v>
      </c>
    </row>
    <row r="8" spans="1:16" x14ac:dyDescent="0.2">
      <c r="A8" s="57" t="s">
        <v>77</v>
      </c>
      <c r="B8" s="57">
        <v>19800</v>
      </c>
      <c r="C8" s="57">
        <v>18754</v>
      </c>
      <c r="D8" s="68">
        <f t="shared" si="0"/>
        <v>-5.2828282828282828E-2</v>
      </c>
      <c r="E8" s="55" t="str">
        <f t="shared" si="1"/>
        <v>Negativo</v>
      </c>
      <c r="F8" s="58">
        <v>18980</v>
      </c>
      <c r="G8" s="57">
        <v>17890</v>
      </c>
      <c r="H8" s="59">
        <f t="shared" si="2"/>
        <v>-5.7428872497365648E-2</v>
      </c>
      <c r="I8" s="55" t="str">
        <f t="shared" si="3"/>
        <v>Negativo</v>
      </c>
      <c r="J8" s="58">
        <v>230980</v>
      </c>
      <c r="K8" s="57">
        <v>243502</v>
      </c>
      <c r="L8" s="59">
        <f t="shared" si="4"/>
        <v>5.4212485929517711E-2</v>
      </c>
      <c r="M8" s="55" t="str">
        <f t="shared" si="5"/>
        <v>Ottimo</v>
      </c>
    </row>
    <row r="9" spans="1:16" x14ac:dyDescent="0.2">
      <c r="A9" s="57" t="s">
        <v>76</v>
      </c>
      <c r="B9" s="57">
        <v>23400</v>
      </c>
      <c r="C9" s="57">
        <v>20980</v>
      </c>
      <c r="D9" s="68">
        <f t="shared" si="0"/>
        <v>-0.10341880341880341</v>
      </c>
      <c r="E9" s="55" t="str">
        <f t="shared" si="1"/>
        <v>Negativo</v>
      </c>
      <c r="F9" s="58">
        <v>11245</v>
      </c>
      <c r="G9" s="57">
        <v>11901</v>
      </c>
      <c r="H9" s="59">
        <f t="shared" si="2"/>
        <v>5.8337038683859491E-2</v>
      </c>
      <c r="I9" s="55" t="str">
        <f t="shared" si="3"/>
        <v>Ottimo</v>
      </c>
      <c r="J9" s="58">
        <v>187904</v>
      </c>
      <c r="K9" s="57">
        <v>176709</v>
      </c>
      <c r="L9" s="59">
        <f t="shared" si="4"/>
        <v>-5.9578295299727517E-2</v>
      </c>
      <c r="M9" s="55" t="str">
        <f t="shared" si="5"/>
        <v>Negativo</v>
      </c>
    </row>
    <row r="10" spans="1:16" x14ac:dyDescent="0.2">
      <c r="A10" s="57" t="s">
        <v>75</v>
      </c>
      <c r="B10" s="57">
        <v>11300</v>
      </c>
      <c r="C10" s="57">
        <v>12340</v>
      </c>
      <c r="D10" s="68">
        <f t="shared" si="0"/>
        <v>9.2035398230088494E-2</v>
      </c>
      <c r="E10" s="55" t="str">
        <f>IF(D10&lt;0%,"Negativo",IF(D10&lt;5%,"Buono",IF(D10&gt;=5%,"Ottimo")))</f>
        <v>Ottimo</v>
      </c>
      <c r="F10" s="58">
        <v>11780</v>
      </c>
      <c r="G10" s="57">
        <v>10985</v>
      </c>
      <c r="H10" s="59">
        <f t="shared" si="2"/>
        <v>-6.7487266553480474E-2</v>
      </c>
      <c r="I10" s="55" t="str">
        <f t="shared" si="3"/>
        <v>Negativo</v>
      </c>
      <c r="J10" s="58">
        <v>202456</v>
      </c>
      <c r="K10" s="57">
        <v>202980</v>
      </c>
      <c r="L10" s="59">
        <f t="shared" si="4"/>
        <v>2.5882166989370532E-3</v>
      </c>
      <c r="M10" s="55" t="str">
        <f t="shared" si="5"/>
        <v>Buono</v>
      </c>
    </row>
    <row r="11" spans="1:16" x14ac:dyDescent="0.2">
      <c r="A11" s="56"/>
      <c r="B11" s="56"/>
      <c r="C11" s="52"/>
      <c r="D11" s="52"/>
      <c r="E11" s="52"/>
      <c r="F11" s="52"/>
      <c r="G11" s="52"/>
      <c r="H11" s="52"/>
      <c r="I11" s="52"/>
      <c r="J11" s="52"/>
      <c r="K11" s="52"/>
      <c r="L11" s="52"/>
    </row>
    <row r="12" spans="1:16" ht="25.5" x14ac:dyDescent="0.2">
      <c r="A12" s="54" t="s">
        <v>74</v>
      </c>
      <c r="B12" s="55">
        <f>SUM(B5:B10,C5:C10,J5:J10,K5:K10,G5:G10,F5:F10)</f>
        <v>2547754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6" ht="25.5" x14ac:dyDescent="0.2">
      <c r="A13" s="54" t="s">
        <v>73</v>
      </c>
      <c r="B13" s="55">
        <f>SUM(B5:B10,F5:F10,J5:J10)</f>
        <v>1289669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</row>
    <row r="14" spans="1:16" ht="25.5" x14ac:dyDescent="0.2">
      <c r="A14" s="54" t="s">
        <v>72</v>
      </c>
      <c r="B14" s="53">
        <f>SUM(C5:C10,G5:G10,K5:K10)</f>
        <v>1258085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</row>
    <row r="15" spans="1:16" x14ac:dyDescent="0.2">
      <c r="A15" s="52"/>
      <c r="B15" s="52"/>
      <c r="C15" s="51"/>
      <c r="D15" s="51"/>
      <c r="E15" s="51"/>
      <c r="F15" s="51"/>
      <c r="G15" s="51"/>
      <c r="H15" s="51"/>
      <c r="I15" s="51"/>
      <c r="J15" s="51"/>
      <c r="K15" s="51"/>
      <c r="L15" s="51"/>
    </row>
    <row r="16" spans="1:16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</row>
  </sheetData>
  <mergeCells count="3">
    <mergeCell ref="B3:D3"/>
    <mergeCell ref="F3:H3"/>
    <mergeCell ref="J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"/>
  <sheetViews>
    <sheetView tabSelected="1" zoomScale="70" zoomScaleNormal="70" workbookViewId="0">
      <selection activeCell="S3" sqref="S3"/>
    </sheetView>
  </sheetViews>
  <sheetFormatPr defaultRowHeight="12.75" x14ac:dyDescent="0.2"/>
  <cols>
    <col min="1" max="1" width="22.28515625" customWidth="1"/>
    <col min="2" max="8" width="10.7109375" customWidth="1"/>
  </cols>
  <sheetData>
    <row r="1" spans="1:9" ht="18" x14ac:dyDescent="0.25">
      <c r="A1" s="97" t="s">
        <v>91</v>
      </c>
      <c r="B1" s="97"/>
      <c r="C1" s="97"/>
      <c r="D1" s="97"/>
      <c r="E1" s="97"/>
      <c r="F1" s="97"/>
      <c r="G1" s="97"/>
      <c r="H1" s="97"/>
    </row>
    <row r="3" spans="1:9" ht="16.5" thickBot="1" x14ac:dyDescent="0.3">
      <c r="A3" s="69"/>
      <c r="B3" s="70">
        <v>1971</v>
      </c>
      <c r="C3" s="70">
        <v>1975</v>
      </c>
      <c r="D3" s="70">
        <v>1980</v>
      </c>
      <c r="E3" s="70">
        <v>1985</v>
      </c>
      <c r="F3" s="71">
        <v>1990</v>
      </c>
      <c r="G3" s="70">
        <v>1995</v>
      </c>
      <c r="H3" s="71">
        <v>1999</v>
      </c>
      <c r="I3" s="72"/>
    </row>
    <row r="4" spans="1:9" ht="16.5" thickBot="1" x14ac:dyDescent="0.25">
      <c r="A4" s="73" t="s">
        <v>92</v>
      </c>
      <c r="B4" s="74">
        <v>283.39999999999998</v>
      </c>
      <c r="C4" s="74">
        <v>250</v>
      </c>
      <c r="D4" s="74">
        <v>310.39999999999998</v>
      </c>
      <c r="E4" s="74">
        <v>270</v>
      </c>
      <c r="F4" s="74">
        <v>323.10000000000002</v>
      </c>
      <c r="G4" s="74">
        <v>347.7</v>
      </c>
      <c r="H4" s="74">
        <v>364.4</v>
      </c>
      <c r="I4" s="72"/>
    </row>
    <row r="5" spans="1:9" ht="16.5" thickBot="1" x14ac:dyDescent="0.25">
      <c r="A5" s="73" t="s">
        <v>93</v>
      </c>
      <c r="B5" s="74">
        <v>621</v>
      </c>
      <c r="C5" s="74">
        <v>570.1</v>
      </c>
      <c r="D5" s="74">
        <v>581.9</v>
      </c>
      <c r="E5" s="74">
        <v>600.6</v>
      </c>
      <c r="F5" s="74">
        <v>526.70000000000005</v>
      </c>
      <c r="G5" s="74">
        <v>511.3</v>
      </c>
      <c r="H5" s="74">
        <v>489.7</v>
      </c>
      <c r="I5" s="72"/>
    </row>
    <row r="6" spans="1:9" ht="16.5" thickBot="1" x14ac:dyDescent="0.25">
      <c r="A6" s="73" t="s">
        <v>94</v>
      </c>
      <c r="B6" s="74">
        <v>280.7</v>
      </c>
      <c r="C6" s="74">
        <v>232.2</v>
      </c>
      <c r="D6" s="74">
        <v>309.10000000000002</v>
      </c>
      <c r="E6" s="74">
        <v>352.6</v>
      </c>
      <c r="F6" s="74">
        <v>390.8</v>
      </c>
      <c r="G6" s="74">
        <v>464.6</v>
      </c>
      <c r="H6" s="74">
        <v>519.9</v>
      </c>
      <c r="I6" s="72"/>
    </row>
    <row r="7" spans="1:9" ht="16.5" thickBot="1" x14ac:dyDescent="0.25">
      <c r="A7" s="73" t="s">
        <v>95</v>
      </c>
      <c r="B7" s="74">
        <v>104.5</v>
      </c>
      <c r="C7" s="74">
        <v>169.2</v>
      </c>
      <c r="D7" s="74">
        <v>228.4</v>
      </c>
      <c r="E7" s="74">
        <v>263.89999999999998</v>
      </c>
      <c r="F7" s="74">
        <v>305.89999999999998</v>
      </c>
      <c r="G7" s="74">
        <v>335.7</v>
      </c>
      <c r="H7" s="74">
        <v>338.7</v>
      </c>
      <c r="I7" s="72"/>
    </row>
    <row r="8" spans="1:9" ht="16.5" thickBot="1" x14ac:dyDescent="0.25">
      <c r="A8" s="73" t="s">
        <v>96</v>
      </c>
      <c r="B8" s="74">
        <v>14.8</v>
      </c>
      <c r="C8" s="74">
        <v>21.2</v>
      </c>
      <c r="D8" s="74">
        <v>21.6</v>
      </c>
      <c r="E8" s="74">
        <v>29.1</v>
      </c>
      <c r="F8" s="74">
        <v>30.9</v>
      </c>
      <c r="G8" s="74">
        <v>30.2</v>
      </c>
      <c r="H8" s="74">
        <v>27.3</v>
      </c>
      <c r="I8" s="72"/>
    </row>
    <row r="9" spans="1:9" ht="16.5" thickBot="1" x14ac:dyDescent="0.25">
      <c r="A9" s="73" t="s">
        <v>97</v>
      </c>
      <c r="B9" s="74">
        <v>22.7</v>
      </c>
      <c r="C9" s="74">
        <v>32.6</v>
      </c>
      <c r="D9" s="74">
        <v>127.9</v>
      </c>
      <c r="E9" s="74">
        <v>201</v>
      </c>
      <c r="F9" s="74">
        <v>211.9</v>
      </c>
      <c r="G9" s="74">
        <v>312.5</v>
      </c>
      <c r="H9" s="74">
        <v>331.4</v>
      </c>
      <c r="I9" s="72"/>
    </row>
    <row r="10" spans="1:9" ht="16.5" thickBot="1" x14ac:dyDescent="0.25">
      <c r="A10" s="73" t="s">
        <v>98</v>
      </c>
      <c r="B10" s="74">
        <v>18.399999999999999</v>
      </c>
      <c r="C10" s="74">
        <v>19.899999999999999</v>
      </c>
      <c r="D10" s="74">
        <v>17.8</v>
      </c>
      <c r="E10" s="74">
        <v>16</v>
      </c>
      <c r="F10" s="74">
        <v>12.1</v>
      </c>
      <c r="G10" s="74">
        <v>10.3</v>
      </c>
      <c r="H10" s="74">
        <v>9.1999999999999993</v>
      </c>
      <c r="I10" s="72"/>
    </row>
    <row r="11" spans="1:9" ht="16.5" thickBot="1" x14ac:dyDescent="0.25">
      <c r="A11" s="73" t="s">
        <v>99</v>
      </c>
      <c r="B11" s="74">
        <v>817.2</v>
      </c>
      <c r="C11" s="74">
        <v>999.6</v>
      </c>
      <c r="D11" s="74">
        <v>961.7</v>
      </c>
      <c r="E11" s="74">
        <v>531</v>
      </c>
      <c r="F11" s="74">
        <v>831</v>
      </c>
      <c r="G11" s="74">
        <v>993.4</v>
      </c>
      <c r="H11" s="75">
        <v>1050.5999999999999</v>
      </c>
      <c r="I11" s="72"/>
    </row>
    <row r="12" spans="1:9" ht="16.5" thickBot="1" x14ac:dyDescent="0.25">
      <c r="A12" s="73" t="s">
        <v>100</v>
      </c>
      <c r="B12" s="74">
        <v>378.9</v>
      </c>
      <c r="C12" s="74">
        <v>493.2</v>
      </c>
      <c r="D12" s="74">
        <v>606.1</v>
      </c>
      <c r="E12" s="74">
        <v>598.20000000000005</v>
      </c>
      <c r="F12" s="74">
        <v>573.5</v>
      </c>
      <c r="G12" s="74">
        <v>355.3</v>
      </c>
      <c r="H12" s="74">
        <v>371.6</v>
      </c>
      <c r="I12" s="72"/>
    </row>
    <row r="13" spans="1:9" ht="15" x14ac:dyDescent="0.2">
      <c r="A13" s="72"/>
      <c r="B13" s="72"/>
      <c r="C13" s="72"/>
      <c r="D13" s="72"/>
      <c r="E13" s="72"/>
      <c r="F13" s="72"/>
      <c r="G13" s="72"/>
      <c r="H13" s="72"/>
      <c r="I13" s="72"/>
    </row>
    <row r="14" spans="1:9" ht="15" x14ac:dyDescent="0.2">
      <c r="A14" s="72"/>
      <c r="B14" s="72"/>
      <c r="C14" s="72"/>
      <c r="D14" s="72"/>
      <c r="E14" s="72"/>
      <c r="F14" s="72"/>
      <c r="G14" s="72"/>
      <c r="H14" s="72"/>
      <c r="I14" s="72"/>
    </row>
    <row r="15" spans="1:9" ht="15" x14ac:dyDescent="0.2">
      <c r="A15" s="72"/>
      <c r="B15" s="72"/>
      <c r="C15" s="72"/>
      <c r="D15" s="72"/>
      <c r="E15" s="72"/>
      <c r="F15" s="72"/>
      <c r="G15" s="72"/>
      <c r="H15" s="72"/>
      <c r="I15" s="72"/>
    </row>
    <row r="16" spans="1:9" ht="15" x14ac:dyDescent="0.2">
      <c r="A16" s="72"/>
      <c r="B16" s="72"/>
      <c r="C16" s="72"/>
      <c r="D16" s="72"/>
      <c r="E16" s="72"/>
      <c r="F16" s="72"/>
      <c r="G16" s="72"/>
      <c r="H16" s="72"/>
      <c r="I16" s="72"/>
    </row>
    <row r="17" spans="1:9" ht="15" x14ac:dyDescent="0.2">
      <c r="A17" s="72"/>
      <c r="B17" s="72"/>
      <c r="C17" s="72"/>
      <c r="D17" s="72"/>
      <c r="E17" s="72"/>
      <c r="F17" s="72"/>
      <c r="G17" s="72"/>
      <c r="H17" s="72"/>
      <c r="I17" s="72"/>
    </row>
    <row r="18" spans="1:9" x14ac:dyDescent="0.2">
      <c r="A18" s="76"/>
      <c r="B18" s="76"/>
      <c r="C18" s="76"/>
      <c r="D18" s="76"/>
      <c r="E18" s="76"/>
      <c r="F18" s="76"/>
      <c r="G18" s="76"/>
      <c r="H18" s="76"/>
      <c r="I18" s="76"/>
    </row>
    <row r="19" spans="1:9" x14ac:dyDescent="0.2">
      <c r="A19" s="76"/>
      <c r="B19" s="76"/>
      <c r="C19" s="76"/>
      <c r="D19" s="76"/>
      <c r="E19" s="76"/>
      <c r="F19" s="76"/>
      <c r="G19" s="76"/>
      <c r="H19" s="76"/>
      <c r="I19" s="76"/>
    </row>
    <row r="20" spans="1:9" x14ac:dyDescent="0.2">
      <c r="A20" s="76"/>
      <c r="B20" s="76"/>
      <c r="C20" s="76"/>
      <c r="D20" s="76"/>
      <c r="E20" s="76"/>
      <c r="F20" s="76"/>
      <c r="G20" s="76"/>
      <c r="H20" s="76"/>
      <c r="I20" s="76"/>
    </row>
    <row r="21" spans="1:9" x14ac:dyDescent="0.2">
      <c r="A21" s="76"/>
      <c r="B21" s="76"/>
      <c r="C21" s="76"/>
      <c r="D21" s="76"/>
      <c r="E21" s="76"/>
      <c r="F21" s="76"/>
      <c r="G21" s="76"/>
      <c r="H21" s="76"/>
      <c r="I21" s="76"/>
    </row>
    <row r="22" spans="1:9" x14ac:dyDescent="0.2">
      <c r="A22" s="76"/>
      <c r="B22" s="76"/>
      <c r="C22" s="76"/>
      <c r="D22" s="76"/>
      <c r="E22" s="76"/>
      <c r="F22" s="76"/>
      <c r="G22" s="76"/>
      <c r="H22" s="76"/>
      <c r="I22" s="76"/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Prospetto</vt:lpstr>
      <vt:lpstr>Fatture</vt:lpstr>
      <vt:lpstr>Stabilimenti</vt:lpstr>
      <vt:lpstr>Grafici Petrolio</vt:lpstr>
    </vt:vector>
  </TitlesOfParts>
  <Company>CARLO ANTI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PC21</dc:creator>
  <cp:lastModifiedBy>paola costa</cp:lastModifiedBy>
  <cp:lastPrinted>2001-04-18T08:18:20Z</cp:lastPrinted>
  <dcterms:created xsi:type="dcterms:W3CDTF">2001-04-18T08:01:58Z</dcterms:created>
  <dcterms:modified xsi:type="dcterms:W3CDTF">2023-03-07T16:54:13Z</dcterms:modified>
</cp:coreProperties>
</file>