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ola.costa\Downloads\"/>
    </mc:Choice>
  </mc:AlternateContent>
  <xr:revisionPtr revIDLastSave="0" documentId="13_ncr:1_{A9D0F785-A32B-4A96-8253-9C4F25F36E84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Es 4 pag 367" sheetId="4" r:id="rId1"/>
    <sheet name="Es 5 pag 367" sheetId="5" r:id="rId2"/>
    <sheet name="Provvigioni" sheetId="1" r:id="rId3"/>
    <sheet name="Grafico Auto" sheetId="2" r:id="rId4"/>
  </sheets>
  <calcPr calcId="181029"/>
</workbook>
</file>

<file path=xl/calcChain.xml><?xml version="1.0" encoding="utf-8"?>
<calcChain xmlns="http://schemas.openxmlformats.org/spreadsheetml/2006/main">
  <c r="C3" i="5" l="1"/>
  <c r="E3" i="5"/>
  <c r="G3" i="5"/>
  <c r="H3" i="5"/>
  <c r="I3" i="5"/>
  <c r="J3" i="5"/>
  <c r="C4" i="5"/>
  <c r="E4" i="5"/>
  <c r="H4" i="5" s="1"/>
  <c r="G4" i="5"/>
  <c r="J4" i="5"/>
  <c r="C5" i="5"/>
  <c r="E5" i="5"/>
  <c r="I5" i="5" s="1"/>
  <c r="G5" i="5"/>
  <c r="H5" i="5"/>
  <c r="J5" i="5"/>
  <c r="C6" i="5"/>
  <c r="E6" i="5"/>
  <c r="I6" i="5" s="1"/>
  <c r="G6" i="5"/>
  <c r="H6" i="5"/>
  <c r="J6" i="5"/>
  <c r="C7" i="5"/>
  <c r="E7" i="5"/>
  <c r="I7" i="5" s="1"/>
  <c r="G7" i="5"/>
  <c r="H7" i="5"/>
  <c r="J7" i="5"/>
  <c r="C8" i="5"/>
  <c r="E8" i="5"/>
  <c r="I8" i="5" s="1"/>
  <c r="G8" i="5"/>
  <c r="H8" i="5"/>
  <c r="J8" i="5"/>
  <c r="C9" i="5"/>
  <c r="E9" i="5"/>
  <c r="I9" i="5" s="1"/>
  <c r="G9" i="5"/>
  <c r="J9" i="5"/>
  <c r="C10" i="5"/>
  <c r="E10" i="5"/>
  <c r="I10" i="5" s="1"/>
  <c r="G10" i="5"/>
  <c r="H10" i="5"/>
  <c r="J10" i="5"/>
  <c r="C11" i="5"/>
  <c r="E11" i="5"/>
  <c r="I11" i="5" s="1"/>
  <c r="G11" i="5"/>
  <c r="J11" i="5"/>
  <c r="C12" i="5"/>
  <c r="E12" i="5"/>
  <c r="I12" i="5" s="1"/>
  <c r="G12" i="5"/>
  <c r="H12" i="5"/>
  <c r="J12" i="5"/>
  <c r="I5" i="4"/>
  <c r="K5" i="4" s="1"/>
  <c r="I4" i="4"/>
  <c r="J4" i="4" s="1"/>
  <c r="I6" i="4"/>
  <c r="J6" i="4"/>
  <c r="K6" i="4"/>
  <c r="I7" i="4"/>
  <c r="J7" i="4"/>
  <c r="K7" i="4"/>
  <c r="I8" i="4"/>
  <c r="J8" i="4" s="1"/>
  <c r="I9" i="4"/>
  <c r="K9" i="4" s="1"/>
  <c r="J9" i="4"/>
  <c r="I10" i="4"/>
  <c r="J10" i="4"/>
  <c r="K10" i="4"/>
  <c r="B11" i="4"/>
  <c r="C11" i="4"/>
  <c r="D14" i="4" s="1"/>
  <c r="D11" i="4"/>
  <c r="F14" i="4" s="1"/>
  <c r="E11" i="4"/>
  <c r="F11" i="4"/>
  <c r="G11" i="4"/>
  <c r="H11" i="4"/>
  <c r="B14" i="4"/>
  <c r="C12" i="2"/>
  <c r="D12" i="2"/>
  <c r="B12" i="2"/>
  <c r="C3" i="1"/>
  <c r="D3" i="1" s="1"/>
  <c r="C4" i="1"/>
  <c r="D4" i="1" s="1"/>
  <c r="C5" i="1"/>
  <c r="C6" i="1"/>
  <c r="C7" i="1"/>
  <c r="C8" i="1"/>
  <c r="D8" i="1" s="1"/>
  <c r="C9" i="1"/>
  <c r="C10" i="1"/>
  <c r="D10" i="1" s="1"/>
  <c r="C11" i="1"/>
  <c r="D11" i="1" s="1"/>
  <c r="C12" i="1"/>
  <c r="D12" i="1" s="1"/>
  <c r="C13" i="1"/>
  <c r="C2" i="1"/>
  <c r="D2" i="1" s="1"/>
  <c r="B14" i="1"/>
  <c r="D5" i="1"/>
  <c r="D6" i="1"/>
  <c r="D7" i="1"/>
  <c r="D9" i="1"/>
  <c r="D13" i="1"/>
  <c r="H11" i="5" l="1"/>
  <c r="H9" i="5"/>
  <c r="I4" i="5"/>
  <c r="J5" i="4"/>
  <c r="K8" i="4"/>
  <c r="K4" i="4"/>
  <c r="C14" i="1"/>
  <c r="D14" i="1"/>
</calcChain>
</file>

<file path=xl/sharedStrings.xml><?xml version="1.0" encoding="utf-8"?>
<sst xmlns="http://schemas.openxmlformats.org/spreadsheetml/2006/main" count="100" uniqueCount="80">
  <si>
    <t>PERIODO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</si>
  <si>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</si>
  <si>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</si>
  <si>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</si>
  <si>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</si>
  <si>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</si>
  <si>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</si>
  <si>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</si>
  <si>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</si>
  <si>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</si>
  <si>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</si>
  <si>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</si>
  <si>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</si>
  <si>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TOTALI</t>
  </si>
  <si>
    <t>Fatturato in €</t>
  </si>
  <si>
    <t>Provvigione %</t>
  </si>
  <si>
    <t>Provvigione in €</t>
  </si>
  <si>
    <t>TOTALE</t>
  </si>
  <si>
    <t>AUTOMOBILI VOLVO</t>
  </si>
  <si>
    <t>AUTOMOBILI MERCEDES</t>
  </si>
  <si>
    <t>AUTOMOBILI WOLKSWAGEN</t>
  </si>
  <si>
    <t>AUTOMOBILI SKODA</t>
  </si>
  <si>
    <t>AUTOMOBILI FORD</t>
  </si>
  <si>
    <t>AUTOMOBILI CITROEN</t>
  </si>
  <si>
    <t>AUTOMOBILI FIAT</t>
  </si>
  <si>
    <t>Anno 2011</t>
  </si>
  <si>
    <t>Anno 2010</t>
  </si>
  <si>
    <t>Anno 2009</t>
  </si>
  <si>
    <t>fatturati di vendita</t>
  </si>
  <si>
    <t xml:space="preserve"> FATTURATO VENDITA AUTOMOBILI</t>
  </si>
  <si>
    <t>Media</t>
  </si>
  <si>
    <t>minima</t>
  </si>
  <si>
    <t>Massima</t>
  </si>
  <si>
    <t>Prenotazione giornaliera stanze</t>
  </si>
  <si>
    <t>Stanze Prenotate</t>
  </si>
  <si>
    <t>Purini</t>
  </si>
  <si>
    <t>Doppia 7</t>
  </si>
  <si>
    <t>Verdicchio</t>
  </si>
  <si>
    <t>Doppia 6</t>
  </si>
  <si>
    <t>nicchi</t>
  </si>
  <si>
    <t>Tommasi</t>
  </si>
  <si>
    <t>Doppia 5</t>
  </si>
  <si>
    <t>Tavecchio</t>
  </si>
  <si>
    <t>Singola 4</t>
  </si>
  <si>
    <t>Rocco</t>
  </si>
  <si>
    <t>Singola 3</t>
  </si>
  <si>
    <t>Massa</t>
  </si>
  <si>
    <t>Guzzo</t>
  </si>
  <si>
    <t>Singola 2</t>
  </si>
  <si>
    <t>Sanvito</t>
  </si>
  <si>
    <t>Bisattini</t>
  </si>
  <si>
    <t>Singola 1</t>
  </si>
  <si>
    <t>Andamento 
Prenotazioni</t>
  </si>
  <si>
    <t>Percentuale 
Giorni prenotati</t>
  </si>
  <si>
    <t>Giorni prenotati</t>
  </si>
  <si>
    <t>Domenica</t>
  </si>
  <si>
    <t>Sabato</t>
  </si>
  <si>
    <t>Venerdì</t>
  </si>
  <si>
    <t>Giovedì</t>
  </si>
  <si>
    <t>Mercoledì</t>
  </si>
  <si>
    <t>Martedì</t>
  </si>
  <si>
    <t>Lunedì</t>
  </si>
  <si>
    <t>Pensione Le Viole- Settimana del 20/06 al 26/06</t>
  </si>
  <si>
    <t>La favola</t>
  </si>
  <si>
    <t>Casa blu</t>
  </si>
  <si>
    <t>al borgo</t>
  </si>
  <si>
    <t>la rosa gialla</t>
  </si>
  <si>
    <t>L'artista</t>
  </si>
  <si>
    <t xml:space="preserve">La cascina </t>
  </si>
  <si>
    <t>l'arcobaleno</t>
  </si>
  <si>
    <t xml:space="preserve">Torre del mare </t>
  </si>
  <si>
    <t>Domus Aurea</t>
  </si>
  <si>
    <t>Il frutteto</t>
  </si>
  <si>
    <t>scarso</t>
  </si>
  <si>
    <t xml:space="preserve">Buono </t>
  </si>
  <si>
    <t>Eccellente</t>
  </si>
  <si>
    <t>Pulizia</t>
  </si>
  <si>
    <t>Posizione</t>
  </si>
  <si>
    <t>Rapporto qualità prezzo</t>
  </si>
  <si>
    <t>Recensioni bed and breakfast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</si>
</sst>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-* #,##0.00_-;\-* #,##0.00_-;_-* &quot;-&quot;_-;_-@_-"/>
    <numFmt numFmtId="165" formatCode="_-&quot;€&quot;\ * #,##0.00_-;\-&quot;€&quot;\ * #,##0.00_-;_-&quot;€&quot;\ * &quot;-&quot;??_-;_-@_-"/>
  </numFmts>
  <fonts count="13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i/>
      <sz val="15"/>
      <color theme="1"/>
      <name val="Times New Roman"/>
      <family val="1"/>
    </font>
    <font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8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164" fontId="4" fillId="3" borderId="1" xfId="1" applyNumberFormat="1" applyFont="1" applyFill="1" applyBorder="1"/>
    <xf numFmtId="164" fontId="4" fillId="6" borderId="1" xfId="0" applyNumberFormat="1" applyFont="1" applyFill="1" applyBorder="1"/>
    <xf numFmtId="0" fontId="4" fillId="2" borderId="2" xfId="0" applyFont="1" applyFill="1" applyBorder="1"/>
    <xf numFmtId="164" fontId="4" fillId="3" borderId="2" xfId="1" applyNumberFormat="1" applyFont="1" applyFill="1" applyBorder="1"/>
    <xf numFmtId="0" fontId="3" fillId="4" borderId="1" xfId="0" applyFont="1" applyFill="1" applyBorder="1"/>
    <xf numFmtId="9" fontId="4" fillId="5" borderId="0" xfId="2" applyFont="1" applyFill="1" applyAlignment="1">
      <alignment horizontal="center" vertical="center"/>
    </xf>
    <xf numFmtId="164" fontId="3" fillId="3" borderId="1" xfId="1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/>
    <xf numFmtId="165" fontId="5" fillId="0" borderId="1" xfId="3" applyFont="1" applyFill="1" applyBorder="1"/>
    <xf numFmtId="0" fontId="6" fillId="7" borderId="1" xfId="0" applyFont="1" applyFill="1" applyBorder="1"/>
    <xf numFmtId="0" fontId="5" fillId="0" borderId="0" xfId="0" applyFont="1"/>
    <xf numFmtId="41" fontId="5" fillId="0" borderId="0" xfId="1" applyFont="1" applyFill="1" applyBorder="1"/>
    <xf numFmtId="0" fontId="5" fillId="7" borderId="0" xfId="0" applyFont="1" applyFill="1"/>
    <xf numFmtId="164" fontId="5" fillId="0" borderId="1" xfId="1" applyNumberFormat="1" applyFont="1" applyFill="1" applyBorder="1"/>
    <xf numFmtId="0" fontId="5" fillId="7" borderId="1" xfId="0" applyFont="1" applyFill="1" applyBorder="1"/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10" fillId="0" borderId="0" xfId="0" applyFont="1"/>
    <xf numFmtId="0" fontId="10" fillId="0" borderId="4" xfId="0" applyFont="1" applyBorder="1"/>
    <xf numFmtId="2" fontId="10" fillId="8" borderId="4" xfId="0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0" borderId="9" xfId="0" applyFont="1" applyBorder="1"/>
    <xf numFmtId="0" fontId="10" fillId="0" borderId="10" xfId="0" applyFont="1" applyBorder="1"/>
    <xf numFmtId="0" fontId="10" fillId="0" borderId="11" xfId="0" applyFont="1" applyBorder="1"/>
    <xf numFmtId="0" fontId="10" fillId="0" borderId="12" xfId="0" applyFont="1" applyBorder="1"/>
    <xf numFmtId="9" fontId="10" fillId="0" borderId="12" xfId="2" applyFont="1" applyBorder="1"/>
    <xf numFmtId="0" fontId="10" fillId="0" borderId="13" xfId="0" applyFont="1" applyBorder="1"/>
    <xf numFmtId="0" fontId="10" fillId="0" borderId="14" xfId="0" applyFont="1" applyBorder="1"/>
    <xf numFmtId="0" fontId="10" fillId="0" borderId="2" xfId="0" applyFont="1" applyBorder="1"/>
    <xf numFmtId="0" fontId="10" fillId="0" borderId="15" xfId="0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1" xfId="0" applyFont="1" applyBorder="1"/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0" xfId="0" applyFill="1"/>
    <xf numFmtId="0" fontId="0" fillId="10" borderId="2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0" xfId="0" applyFill="1"/>
    <xf numFmtId="0" fontId="0" fillId="9" borderId="27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top" textRotation="180"/>
    </xf>
    <xf numFmtId="0" fontId="9" fillId="11" borderId="32" xfId="0" applyFont="1" applyFill="1" applyBorder="1" applyAlignment="1">
      <alignment horizontal="center" vertical="center"/>
    </xf>
    <xf numFmtId="0" fontId="9" fillId="11" borderId="3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4">
    <cellStyle name="Euro" xfId="3" xr:uid="{00000000-0005-0000-0000-000000000000}"/>
    <cellStyle name="Migliaia [0]" xfId="1" builtinId="6"/>
    <cellStyle name="Normale" xfId="0" builtinId="0"/>
    <cellStyle name="Percentuale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% delle vendite 2009 </a:t>
            </a:r>
          </a:p>
        </c:rich>
      </c:tx>
      <c:layout>
        <c:manualLayout>
          <c:xMode val="edge"/>
          <c:yMode val="edge"/>
          <c:x val="0.2209374453193350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E7-4FB9-8410-57522EBBE0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E7-4FB9-8410-57522EBBE0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E7-4FB9-8410-57522EBBE0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E7-4FB9-8410-57522EBBE0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E7-4FB9-8410-57522EBBE0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AE7-4FB9-8410-57522EBBE0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AE7-4FB9-8410-57522EBBE018}"/>
              </c:ext>
            </c:extLst>
          </c:dPt>
          <c:dLbls>
            <c:dLbl>
              <c:idx val="0"/>
              <c:layout>
                <c:manualLayout>
                  <c:x val="4.7364829396325463E-2"/>
                  <c:y val="7.397601341498974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E7-4FB9-8410-57522EBBE018}"/>
                </c:ext>
              </c:extLst>
            </c:dLbl>
            <c:dLbl>
              <c:idx val="1"/>
              <c:layout>
                <c:manualLayout>
                  <c:x val="-1.4985564304461942E-2"/>
                  <c:y val="7.871646252551764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E7-4FB9-8410-57522EBBE018}"/>
                </c:ext>
              </c:extLst>
            </c:dLbl>
            <c:dLbl>
              <c:idx val="2"/>
              <c:layout>
                <c:manualLayout>
                  <c:x val="-1.5471566054243321E-2"/>
                  <c:y val="-1.345399533391659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E7-4FB9-8410-57522EBBE018}"/>
                </c:ext>
              </c:extLst>
            </c:dLbl>
            <c:dLbl>
              <c:idx val="3"/>
              <c:layout>
                <c:manualLayout>
                  <c:x val="2.0586614173228296E-2"/>
                  <c:y val="-7.118328958880055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E7-4FB9-8410-57522EBBE018}"/>
                </c:ext>
              </c:extLst>
            </c:dLbl>
            <c:dLbl>
              <c:idx val="4"/>
              <c:layout>
                <c:manualLayout>
                  <c:x val="-4.4938757655293088E-3"/>
                  <c:y val="6.4920530766987032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E7-4FB9-8410-57522EBBE018}"/>
                </c:ext>
              </c:extLst>
            </c:dLbl>
            <c:dLbl>
              <c:idx val="5"/>
              <c:layout>
                <c:manualLayout>
                  <c:x val="4.4138232720909885E-3"/>
                  <c:y val="2.674978127734011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E7-4FB9-8410-57522EBBE018}"/>
                </c:ext>
              </c:extLst>
            </c:dLbl>
            <c:dLbl>
              <c:idx val="6"/>
              <c:layout>
                <c:manualLayout>
                  <c:x val="1.2676071741032269E-2"/>
                  <c:y val="2.632363662875471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E7-4FB9-8410-57522EBBE0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Auto'!$A$4:$A$10</c:f>
              <c:strCache>
                <c:ptCount val="7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</c:strCache>
            </c:strRef>
          </c:cat>
          <c:val>
            <c:numRef>
              <c:f>'Grafico Auto'!$B$4:$B$10</c:f>
              <c:numCache>
                <c:formatCode>_-* #,##0.00_-;\-* #,##0.00_-;_-* "-"_-;_-@_-</c:formatCode>
                <c:ptCount val="7"/>
                <c:pt idx="0">
                  <c:v>50000.88</c:v>
                </c:pt>
                <c:pt idx="1">
                  <c:v>43821</c:v>
                </c:pt>
                <c:pt idx="2">
                  <c:v>37900.339999999997</c:v>
                </c:pt>
                <c:pt idx="3">
                  <c:v>47891</c:v>
                </c:pt>
                <c:pt idx="4">
                  <c:v>67900.55</c:v>
                </c:pt>
                <c:pt idx="5">
                  <c:v>23450</c:v>
                </c:pt>
                <c:pt idx="6">
                  <c:v>11234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AE7-4FB9-8410-57522EBBE01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% delle vendite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39734798775153107"/>
          <c:y val="0.12078922426363368"/>
          <c:w val="0.26641535433070868"/>
          <c:h val="0.4440255905511811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42D-467D-8CB7-8835938B3F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42D-467D-8CB7-8835938B3F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42D-467D-8CB7-8835938B3F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42D-467D-8CB7-8835938B3F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42D-467D-8CB7-8835938B3F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42D-467D-8CB7-8835938B3F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42D-467D-8CB7-8835938B3F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Auto'!$A$4:$A$10</c:f>
              <c:strCache>
                <c:ptCount val="7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</c:strCache>
            </c:strRef>
          </c:cat>
          <c:val>
            <c:numRef>
              <c:f>'Grafico Auto'!$C$4:$C$10</c:f>
              <c:numCache>
                <c:formatCode>_-* #,##0.00_-;\-* #,##0.00_-;_-* "-"_-;_-@_-</c:formatCode>
                <c:ptCount val="7"/>
                <c:pt idx="0">
                  <c:v>51670</c:v>
                </c:pt>
                <c:pt idx="1">
                  <c:v>40890</c:v>
                </c:pt>
                <c:pt idx="2">
                  <c:v>29409</c:v>
                </c:pt>
                <c:pt idx="3">
                  <c:v>34854.22</c:v>
                </c:pt>
                <c:pt idx="4">
                  <c:v>89560.34</c:v>
                </c:pt>
                <c:pt idx="5">
                  <c:v>21345</c:v>
                </c:pt>
                <c:pt idx="6">
                  <c:v>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2D-467D-8CB7-8835938B3FE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503608923884511"/>
          <c:y val="0.58837962962962975"/>
          <c:w val="0.64125729593459813"/>
          <c:h val="0.3154144441622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% delle vendite</a:t>
            </a:r>
            <a:r>
              <a:rPr lang="it-IT" baseline="0"/>
              <a:t> 2011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38726268591426072"/>
          <c:y val="0.14101742490522021"/>
          <c:w val="0.22547484689413824"/>
          <c:h val="0.3757914114902303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7C-4D37-B5A7-9FCDE394AF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7C-4D37-B5A7-9FCDE394AF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7C-4D37-B5A7-9FCDE394AF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7C-4D37-B5A7-9FCDE394AF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D7C-4D37-B5A7-9FCDE394AF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D7C-4D37-B5A7-9FCDE394AF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D7C-4D37-B5A7-9FCDE394AFBC}"/>
              </c:ext>
            </c:extLst>
          </c:dPt>
          <c:dLbls>
            <c:dLbl>
              <c:idx val="6"/>
              <c:layout>
                <c:manualLayout>
                  <c:x val="2.0811898512685913E-2"/>
                  <c:y val="-6.1475648877223682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D7C-4D37-B5A7-9FCDE394AF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Auto'!$A$4:$A$10</c:f>
              <c:strCache>
                <c:ptCount val="7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</c:strCache>
            </c:strRef>
          </c:cat>
          <c:val>
            <c:numRef>
              <c:f>'Grafico Auto'!$D$4:$D$10</c:f>
              <c:numCache>
                <c:formatCode>_-* #,##0.00_-;\-* #,##0.00_-;_-* "-"_-;_-@_-</c:formatCode>
                <c:ptCount val="7"/>
                <c:pt idx="0">
                  <c:v>47020</c:v>
                </c:pt>
                <c:pt idx="1">
                  <c:v>53400</c:v>
                </c:pt>
                <c:pt idx="2">
                  <c:v>26500</c:v>
                </c:pt>
                <c:pt idx="3">
                  <c:v>35601</c:v>
                </c:pt>
                <c:pt idx="4">
                  <c:v>92343</c:v>
                </c:pt>
                <c:pt idx="5">
                  <c:v>18907</c:v>
                </c:pt>
                <c:pt idx="6">
                  <c:v>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D7C-4D37-B5A7-9FCDE394AFB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83694225721785"/>
          <c:y val="0.5652314814814815"/>
          <c:w val="0.64326115485564306"/>
          <c:h val="0.30555774278215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Auto'!$B$3</c:f>
              <c:strCache>
                <c:ptCount val="1"/>
                <c:pt idx="0">
                  <c:v>Anno 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Auto'!$A$4:$A$10</c:f>
              <c:strCache>
                <c:ptCount val="7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</c:strCache>
            </c:strRef>
          </c:cat>
          <c:val>
            <c:numRef>
              <c:f>'Grafico Auto'!$B$4:$B$10</c:f>
              <c:numCache>
                <c:formatCode>_-* #,##0.00_-;\-* #,##0.00_-;_-* "-"_-;_-@_-</c:formatCode>
                <c:ptCount val="7"/>
                <c:pt idx="0">
                  <c:v>50000.88</c:v>
                </c:pt>
                <c:pt idx="1">
                  <c:v>43821</c:v>
                </c:pt>
                <c:pt idx="2">
                  <c:v>37900.339999999997</c:v>
                </c:pt>
                <c:pt idx="3">
                  <c:v>47891</c:v>
                </c:pt>
                <c:pt idx="4">
                  <c:v>67900.55</c:v>
                </c:pt>
                <c:pt idx="5">
                  <c:v>23450</c:v>
                </c:pt>
                <c:pt idx="6">
                  <c:v>11234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6-43AA-9166-9819567EFCC7}"/>
            </c:ext>
          </c:extLst>
        </c:ser>
        <c:ser>
          <c:idx val="1"/>
          <c:order val="1"/>
          <c:tx>
            <c:strRef>
              <c:f>'Grafico Auto'!$C$3</c:f>
              <c:strCache>
                <c:ptCount val="1"/>
                <c:pt idx="0">
                  <c:v>Anno 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'Grafico Auto'!$A$4:$A$10</c:f>
              <c:strCache>
                <c:ptCount val="7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</c:strCache>
            </c:strRef>
          </c:cat>
          <c:val>
            <c:numRef>
              <c:f>'Grafico Auto'!$C$4:$C$10</c:f>
              <c:numCache>
                <c:formatCode>_-* #,##0.00_-;\-* #,##0.00_-;_-* "-"_-;_-@_-</c:formatCode>
                <c:ptCount val="7"/>
                <c:pt idx="0">
                  <c:v>51670</c:v>
                </c:pt>
                <c:pt idx="1">
                  <c:v>40890</c:v>
                </c:pt>
                <c:pt idx="2">
                  <c:v>29409</c:v>
                </c:pt>
                <c:pt idx="3">
                  <c:v>34854.22</c:v>
                </c:pt>
                <c:pt idx="4">
                  <c:v>89560.34</c:v>
                </c:pt>
                <c:pt idx="5">
                  <c:v>21345</c:v>
                </c:pt>
                <c:pt idx="6">
                  <c:v>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6-43AA-9166-9819567EFCC7}"/>
            </c:ext>
          </c:extLst>
        </c:ser>
        <c:ser>
          <c:idx val="2"/>
          <c:order val="2"/>
          <c:tx>
            <c:strRef>
              <c:f>'Grafico Auto'!$D$3</c:f>
              <c:strCache>
                <c:ptCount val="1"/>
                <c:pt idx="0">
                  <c:v>Anno 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'Grafico Auto'!$A$4:$A$10</c:f>
              <c:strCache>
                <c:ptCount val="7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</c:strCache>
            </c:strRef>
          </c:cat>
          <c:val>
            <c:numRef>
              <c:f>'Grafico Auto'!$D$4:$D$10</c:f>
              <c:numCache>
                <c:formatCode>_-* #,##0.00_-;\-* #,##0.00_-;_-* "-"_-;_-@_-</c:formatCode>
                <c:ptCount val="7"/>
                <c:pt idx="0">
                  <c:v>47020</c:v>
                </c:pt>
                <c:pt idx="1">
                  <c:v>53400</c:v>
                </c:pt>
                <c:pt idx="2">
                  <c:v>26500</c:v>
                </c:pt>
                <c:pt idx="3">
                  <c:v>35601</c:v>
                </c:pt>
                <c:pt idx="4">
                  <c:v>92343</c:v>
                </c:pt>
                <c:pt idx="5">
                  <c:v>18907</c:v>
                </c:pt>
                <c:pt idx="6">
                  <c:v>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6-43AA-9166-9819567EF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177336"/>
        <c:axId val="491180864"/>
      </c:barChart>
      <c:catAx>
        <c:axId val="49117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180864"/>
        <c:crosses val="autoZero"/>
        <c:auto val="1"/>
        <c:lblAlgn val="ctr"/>
        <c:lblOffset val="100"/>
        <c:noMultiLvlLbl val="0"/>
      </c:catAx>
      <c:valAx>
        <c:axId val="4911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17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'Grafico Auto'!$B$3</c:f>
              <c:strCache>
                <c:ptCount val="1"/>
                <c:pt idx="0">
                  <c:v>Anno 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 Auto'!$A$4:$A$10</c:f>
              <c:strCache>
                <c:ptCount val="7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</c:strCache>
            </c:strRef>
          </c:cat>
          <c:val>
            <c:numRef>
              <c:f>'Grafico Auto'!$B$4:$B$10</c:f>
              <c:numCache>
                <c:formatCode>_-* #,##0.00_-;\-* #,##0.00_-;_-* "-"_-;_-@_-</c:formatCode>
                <c:ptCount val="7"/>
                <c:pt idx="0">
                  <c:v>50000.88</c:v>
                </c:pt>
                <c:pt idx="1">
                  <c:v>43821</c:v>
                </c:pt>
                <c:pt idx="2">
                  <c:v>37900.339999999997</c:v>
                </c:pt>
                <c:pt idx="3">
                  <c:v>47891</c:v>
                </c:pt>
                <c:pt idx="4">
                  <c:v>67900.55</c:v>
                </c:pt>
                <c:pt idx="5">
                  <c:v>23450</c:v>
                </c:pt>
                <c:pt idx="6">
                  <c:v>11234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2-4033-A08A-03E75C083757}"/>
            </c:ext>
          </c:extLst>
        </c:ser>
        <c:ser>
          <c:idx val="1"/>
          <c:order val="1"/>
          <c:tx>
            <c:strRef>
              <c:f>'Grafico Auto'!$C$3</c:f>
              <c:strCache>
                <c:ptCount val="1"/>
                <c:pt idx="0">
                  <c:v>Anno 2010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'Grafico Auto'!$A$4:$A$10</c:f>
              <c:strCache>
                <c:ptCount val="7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</c:strCache>
            </c:strRef>
          </c:cat>
          <c:val>
            <c:numRef>
              <c:f>'Grafico Auto'!$C$4:$C$10</c:f>
              <c:numCache>
                <c:formatCode>_-* #,##0.00_-;\-* #,##0.00_-;_-* "-"_-;_-@_-</c:formatCode>
                <c:ptCount val="7"/>
                <c:pt idx="0">
                  <c:v>51670</c:v>
                </c:pt>
                <c:pt idx="1">
                  <c:v>40890</c:v>
                </c:pt>
                <c:pt idx="2">
                  <c:v>29409</c:v>
                </c:pt>
                <c:pt idx="3">
                  <c:v>34854.22</c:v>
                </c:pt>
                <c:pt idx="4">
                  <c:v>89560.34</c:v>
                </c:pt>
                <c:pt idx="5">
                  <c:v>21345</c:v>
                </c:pt>
                <c:pt idx="6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2-4033-A08A-03E75C083757}"/>
            </c:ext>
          </c:extLst>
        </c:ser>
        <c:ser>
          <c:idx val="2"/>
          <c:order val="2"/>
          <c:tx>
            <c:strRef>
              <c:f>'Grafico Auto'!$D$3</c:f>
              <c:strCache>
                <c:ptCount val="1"/>
                <c:pt idx="0">
                  <c:v>Anno 2011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'Grafico Auto'!$A$4:$A$10</c:f>
              <c:strCache>
                <c:ptCount val="7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</c:strCache>
            </c:strRef>
          </c:cat>
          <c:val>
            <c:numRef>
              <c:f>'Grafico Auto'!$D$4:$D$10</c:f>
              <c:numCache>
                <c:formatCode>_-* #,##0.00_-;\-* #,##0.00_-;_-* "-"_-;_-@_-</c:formatCode>
                <c:ptCount val="7"/>
                <c:pt idx="0">
                  <c:v>47020</c:v>
                </c:pt>
                <c:pt idx="1">
                  <c:v>53400</c:v>
                </c:pt>
                <c:pt idx="2">
                  <c:v>26500</c:v>
                </c:pt>
                <c:pt idx="3">
                  <c:v>35601</c:v>
                </c:pt>
                <c:pt idx="4">
                  <c:v>92343</c:v>
                </c:pt>
                <c:pt idx="5">
                  <c:v>18907</c:v>
                </c:pt>
                <c:pt idx="6">
                  <c:v>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2-4033-A08A-03E75C083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398928"/>
        <c:axId val="489399712"/>
      </c:lineChart>
      <c:catAx>
        <c:axId val="48939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9399712"/>
        <c:crosses val="autoZero"/>
        <c:auto val="1"/>
        <c:lblAlgn val="ctr"/>
        <c:lblOffset val="100"/>
        <c:noMultiLvlLbl val="0"/>
      </c:catAx>
      <c:valAx>
        <c:axId val="4893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93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'Grafico Auto'!$B$3</c:f>
              <c:strCache>
                <c:ptCount val="1"/>
                <c:pt idx="0">
                  <c:v>Anno 2009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0B-4DBE-A674-88435F4F89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0B-4DBE-A674-88435F4F89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0B-4DBE-A674-88435F4F89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0B-4DBE-A674-88435F4F89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0B-4DBE-A674-88435F4F89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0B-4DBE-A674-88435F4F89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10B-4DBE-A674-88435F4F899C}"/>
              </c:ext>
            </c:extLst>
          </c:dPt>
          <c:cat>
            <c:strRef>
              <c:f>'Grafico Auto'!$A$4:$A$10</c:f>
              <c:strCache>
                <c:ptCount val="7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</c:strCache>
            </c:strRef>
          </c:cat>
          <c:val>
            <c:numRef>
              <c:f>'Grafico Auto'!$B$4:$B$10</c:f>
              <c:numCache>
                <c:formatCode>_-* #,##0.00_-;\-* #,##0.00_-;_-* "-"_-;_-@_-</c:formatCode>
                <c:ptCount val="7"/>
                <c:pt idx="0">
                  <c:v>50000.88</c:v>
                </c:pt>
                <c:pt idx="1">
                  <c:v>43821</c:v>
                </c:pt>
                <c:pt idx="2">
                  <c:v>37900.339999999997</c:v>
                </c:pt>
                <c:pt idx="3">
                  <c:v>47891</c:v>
                </c:pt>
                <c:pt idx="4">
                  <c:v>67900.55</c:v>
                </c:pt>
                <c:pt idx="5">
                  <c:v>23450</c:v>
                </c:pt>
                <c:pt idx="6">
                  <c:v>11234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0B-4DBE-A674-88435F4F899C}"/>
            </c:ext>
          </c:extLst>
        </c:ser>
        <c:ser>
          <c:idx val="1"/>
          <c:order val="1"/>
          <c:tx>
            <c:strRef>
              <c:f>'Grafico Auto'!$C$3</c:f>
              <c:strCache>
                <c:ptCount val="1"/>
                <c:pt idx="0">
                  <c:v>Anno 2010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10B-4DBE-A674-88435F4F89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10B-4DBE-A674-88435F4F89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10B-4DBE-A674-88435F4F89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E10B-4DBE-A674-88435F4F89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E10B-4DBE-A674-88435F4F89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10B-4DBE-A674-88435F4F89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10B-4DBE-A674-88435F4F899C}"/>
              </c:ext>
            </c:extLst>
          </c:dPt>
          <c:cat>
            <c:strRef>
              <c:f>'Grafico Auto'!$A$4:$A$10</c:f>
              <c:strCache>
                <c:ptCount val="7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</c:strCache>
            </c:strRef>
          </c:cat>
          <c:val>
            <c:numRef>
              <c:f>'Grafico Auto'!$C$4:$C$10</c:f>
              <c:numCache>
                <c:formatCode>_-* #,##0.00_-;\-* #,##0.00_-;_-* "-"_-;_-@_-</c:formatCode>
                <c:ptCount val="7"/>
                <c:pt idx="0">
                  <c:v>51670</c:v>
                </c:pt>
                <c:pt idx="1">
                  <c:v>40890</c:v>
                </c:pt>
                <c:pt idx="2">
                  <c:v>29409</c:v>
                </c:pt>
                <c:pt idx="3">
                  <c:v>34854.22</c:v>
                </c:pt>
                <c:pt idx="4">
                  <c:v>89560.34</c:v>
                </c:pt>
                <c:pt idx="5">
                  <c:v>21345</c:v>
                </c:pt>
                <c:pt idx="6">
                  <c:v>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10B-4DBE-A674-88435F4F899C}"/>
            </c:ext>
          </c:extLst>
        </c:ser>
        <c:ser>
          <c:idx val="2"/>
          <c:order val="2"/>
          <c:tx>
            <c:strRef>
              <c:f>'Grafico Auto'!$D$3</c:f>
              <c:strCache>
                <c:ptCount val="1"/>
                <c:pt idx="0">
                  <c:v>Anno 2011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10B-4DBE-A674-88435F4F89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10B-4DBE-A674-88435F4F89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10B-4DBE-A674-88435F4F89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10B-4DBE-A674-88435F4F89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10B-4DBE-A674-88435F4F89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10B-4DBE-A674-88435F4F89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10B-4DBE-A674-88435F4F899C}"/>
              </c:ext>
            </c:extLst>
          </c:dPt>
          <c:cat>
            <c:strRef>
              <c:f>'Grafico Auto'!$A$4:$A$10</c:f>
              <c:strCache>
                <c:ptCount val="7"/>
                <c:pt idx="0">
                  <c:v>AUTOMOBILI FIAT</c:v>
                </c:pt>
                <c:pt idx="1">
                  <c:v>AUTOMOBILI CITROEN</c:v>
                </c:pt>
                <c:pt idx="2">
                  <c:v>AUTOMOBILI FORD</c:v>
                </c:pt>
                <c:pt idx="3">
                  <c:v>AUTOMOBILI SKODA</c:v>
                </c:pt>
                <c:pt idx="4">
                  <c:v>AUTOMOBILI WOLKSWAGEN</c:v>
                </c:pt>
                <c:pt idx="5">
                  <c:v>AUTOMOBILI MERCEDES</c:v>
                </c:pt>
                <c:pt idx="6">
                  <c:v>AUTOMOBILI VOLVO</c:v>
                </c:pt>
              </c:strCache>
            </c:strRef>
          </c:cat>
          <c:val>
            <c:numRef>
              <c:f>'Grafico Auto'!$D$4:$D$10</c:f>
              <c:numCache>
                <c:formatCode>_-* #,##0.00_-;\-* #,##0.00_-;_-* "-"_-;_-@_-</c:formatCode>
                <c:ptCount val="7"/>
                <c:pt idx="0">
                  <c:v>47020</c:v>
                </c:pt>
                <c:pt idx="1">
                  <c:v>53400</c:v>
                </c:pt>
                <c:pt idx="2">
                  <c:v>26500</c:v>
                </c:pt>
                <c:pt idx="3">
                  <c:v>35601</c:v>
                </c:pt>
                <c:pt idx="4">
                  <c:v>92343</c:v>
                </c:pt>
                <c:pt idx="5">
                  <c:v>18907</c:v>
                </c:pt>
                <c:pt idx="6">
                  <c:v>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10B-4DBE-A674-88435F4F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Auto'!$B$3</c:f>
              <c:strCache>
                <c:ptCount val="1"/>
                <c:pt idx="0">
                  <c:v>Anno 2009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E7-42DE-8B07-3A93AEF53E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E7-42DE-8B07-3A93AEF53E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E7-42DE-8B07-3A93AEF53E31}"/>
              </c:ext>
            </c:extLst>
          </c:dPt>
          <c:cat>
            <c:numRef>
              <c:f>'Grafico Auto'!$B$12:$D$12</c:f>
              <c:numCache>
                <c:formatCode>_-"€"\ * #,##0.00_-;\-"€"\ * #,##0.00_-;_-"€"\ * "-"??_-;_-@_-</c:formatCode>
                <c:ptCount val="3"/>
                <c:pt idx="0">
                  <c:v>282197.77</c:v>
                </c:pt>
                <c:pt idx="1">
                  <c:v>277602.56</c:v>
                </c:pt>
                <c:pt idx="2">
                  <c:v>283112</c:v>
                </c:pt>
              </c:numCache>
            </c:numRef>
          </c:cat>
          <c:val>
            <c:numRef>
              <c:f>'Grafico Auto'!$B$12:$D$12</c:f>
              <c:numCache>
                <c:formatCode>_-"€"\ * #,##0.00_-;\-"€"\ * #,##0.00_-;_-"€"\ * "-"??_-;_-@_-</c:formatCode>
                <c:ptCount val="3"/>
                <c:pt idx="0">
                  <c:v>282197.77</c:v>
                </c:pt>
                <c:pt idx="1">
                  <c:v>277602.56</c:v>
                </c:pt>
                <c:pt idx="2">
                  <c:v>283112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E7-42DE-8B07-3A93AEF53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12</xdr:row>
      <xdr:rowOff>85725</xdr:rowOff>
    </xdr:from>
    <xdr:to>
      <xdr:col>2</xdr:col>
      <xdr:colOff>1295400</xdr:colOff>
      <xdr:row>28</xdr:row>
      <xdr:rowOff>142874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12</xdr:row>
      <xdr:rowOff>95250</xdr:rowOff>
    </xdr:from>
    <xdr:to>
      <xdr:col>9</xdr:col>
      <xdr:colOff>252412</xdr:colOff>
      <xdr:row>29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12</xdr:row>
      <xdr:rowOff>66675</xdr:rowOff>
    </xdr:from>
    <xdr:to>
      <xdr:col>16</xdr:col>
      <xdr:colOff>571500</xdr:colOff>
      <xdr:row>29</xdr:row>
      <xdr:rowOff>57150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38100</xdr:rowOff>
    </xdr:from>
    <xdr:to>
      <xdr:col>3</xdr:col>
      <xdr:colOff>114300</xdr:colOff>
      <xdr:row>50</xdr:row>
      <xdr:rowOff>42862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123825</xdr:colOff>
      <xdr:row>29</xdr:row>
      <xdr:rowOff>71437</xdr:rowOff>
    </xdr:from>
    <xdr:to>
      <xdr:col>9</xdr:col>
      <xdr:colOff>342900</xdr:colOff>
      <xdr:row>46</xdr:row>
      <xdr:rowOff>61912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314325</xdr:colOff>
      <xdr:row>29</xdr:row>
      <xdr:rowOff>100012</xdr:rowOff>
    </xdr:from>
    <xdr:to>
      <xdr:col>17</xdr:col>
      <xdr:colOff>9525</xdr:colOff>
      <xdr:row>46</xdr:row>
      <xdr:rowOff>90487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9524</xdr:colOff>
      <xdr:row>4</xdr:row>
      <xdr:rowOff>38099</xdr:rowOff>
    </xdr:from>
    <xdr:to>
      <xdr:col>11</xdr:col>
      <xdr:colOff>304799</xdr:colOff>
      <xdr:row>20</xdr:row>
      <xdr:rowOff>147636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CC4D-FB14-4977-817E-92058160B1ED}">
  <dimension ref="A1:L23"/>
  <sheetViews>
    <sheetView workbookViewId="0">
      <selection activeCell="I5" sqref="I5"/>
    </sheetView>
  </sheetViews>
  <sheetFormatPr defaultRowHeight="15" x14ac:dyDescent="0.25"/>
  <cols>
    <col min="1" max="1" width="16.28515625" style="26" bestFit="1" customWidth="1"/>
    <col min="2" max="3" width="9.140625" style="26"/>
    <col min="4" max="5" width="10.42578125" style="26" bestFit="1" customWidth="1"/>
    <col min="6" max="6" width="12.42578125" style="26" bestFit="1" customWidth="1"/>
    <col min="7" max="7" width="9.140625" style="26"/>
    <col min="8" max="8" width="9.85546875" style="26" bestFit="1" customWidth="1"/>
    <col min="9" max="9" width="9.140625" style="26"/>
    <col min="10" max="10" width="15.7109375" style="26" customWidth="1"/>
    <col min="11" max="11" width="26" style="26" bestFit="1" customWidth="1"/>
    <col min="12" max="16384" width="9.140625" style="26"/>
  </cols>
  <sheetData>
    <row r="1" spans="1:11" ht="20.25" thickBot="1" x14ac:dyDescent="0.3">
      <c r="A1" s="54" t="s">
        <v>62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1" ht="16.5" thickTop="1" thickBot="1" x14ac:dyDescent="0.3">
      <c r="B2" s="53" t="s">
        <v>61</v>
      </c>
      <c r="C2" s="52" t="s">
        <v>60</v>
      </c>
      <c r="D2" s="52" t="s">
        <v>59</v>
      </c>
      <c r="E2" s="52" t="s">
        <v>58</v>
      </c>
      <c r="F2" s="52" t="s">
        <v>57</v>
      </c>
      <c r="G2" s="52" t="s">
        <v>56</v>
      </c>
      <c r="H2" s="51" t="s">
        <v>55</v>
      </c>
      <c r="I2" s="50" t="s">
        <v>54</v>
      </c>
      <c r="J2" s="49" t="s">
        <v>53</v>
      </c>
      <c r="K2" s="49" t="s">
        <v>52</v>
      </c>
    </row>
    <row r="3" spans="1:11" ht="16.5" thickTop="1" thickBot="1" x14ac:dyDescent="0.3">
      <c r="B3" s="46">
        <v>20</v>
      </c>
      <c r="C3" s="45">
        <v>21</v>
      </c>
      <c r="D3" s="45">
        <v>22</v>
      </c>
      <c r="E3" s="45">
        <v>23</v>
      </c>
      <c r="F3" s="45">
        <v>24</v>
      </c>
      <c r="G3" s="45">
        <v>25</v>
      </c>
      <c r="H3" s="44">
        <v>26</v>
      </c>
      <c r="I3" s="50"/>
      <c r="J3" s="49"/>
      <c r="K3" s="49"/>
    </row>
    <row r="4" spans="1:11" ht="16.5" thickTop="1" thickBot="1" x14ac:dyDescent="0.3">
      <c r="A4" s="48" t="s">
        <v>51</v>
      </c>
      <c r="B4" s="46" t="s">
        <v>50</v>
      </c>
      <c r="C4" s="45" t="s">
        <v>50</v>
      </c>
      <c r="D4" s="45" t="s">
        <v>50</v>
      </c>
      <c r="E4" s="45"/>
      <c r="F4" s="45" t="s">
        <v>49</v>
      </c>
      <c r="G4" s="45" t="s">
        <v>49</v>
      </c>
      <c r="H4" s="44" t="s">
        <v>49</v>
      </c>
      <c r="I4" s="39">
        <f>COUNTA(B4:H4)</f>
        <v>6</v>
      </c>
      <c r="J4" s="38">
        <f>I4/7</f>
        <v>0.8571428571428571</v>
      </c>
      <c r="K4" s="37" t="str">
        <f>IF(I4:I10&lt;=2,"Scarso",IF(I4:I10&lt;=4,"Sufficiente","Ottimo"))</f>
        <v>Ottimo</v>
      </c>
    </row>
    <row r="5" spans="1:11" ht="16.5" thickTop="1" thickBot="1" x14ac:dyDescent="0.3">
      <c r="A5" s="47" t="s">
        <v>48</v>
      </c>
      <c r="B5" s="46"/>
      <c r="C5" s="45" t="s">
        <v>47</v>
      </c>
      <c r="D5" s="45" t="s">
        <v>47</v>
      </c>
      <c r="E5" s="45"/>
      <c r="F5" s="45"/>
      <c r="G5" s="45" t="s">
        <v>46</v>
      </c>
      <c r="H5" s="44" t="s">
        <v>46</v>
      </c>
      <c r="I5" s="39">
        <f>COUNTA(B5:H5)</f>
        <v>4</v>
      </c>
      <c r="J5" s="38">
        <f>I5/7</f>
        <v>0.5714285714285714</v>
      </c>
      <c r="K5" s="37" t="str">
        <f>IF(I5:I11&lt;=2,"Scarso",IF(I5:I11&lt;=4,"Sufficiente","Ottimo"))</f>
        <v>Sufficiente</v>
      </c>
    </row>
    <row r="6" spans="1:11" ht="16.5" thickTop="1" thickBot="1" x14ac:dyDescent="0.3">
      <c r="A6" s="47" t="s">
        <v>45</v>
      </c>
      <c r="B6" s="46" t="s">
        <v>44</v>
      </c>
      <c r="C6" s="45"/>
      <c r="D6" s="45" t="s">
        <v>35</v>
      </c>
      <c r="E6" s="45"/>
      <c r="F6" s="45"/>
      <c r="G6" s="45"/>
      <c r="H6" s="44"/>
      <c r="I6" s="39">
        <f>COUNTA(B6:H6)</f>
        <v>2</v>
      </c>
      <c r="J6" s="38">
        <f>I6/7</f>
        <v>0.2857142857142857</v>
      </c>
      <c r="K6" s="37" t="str">
        <f>IF(I6:I12&lt;=2,"Scarso",IF(I6:I12&lt;=4,"Sufficiente","Ottimo"))</f>
        <v>Scarso</v>
      </c>
    </row>
    <row r="7" spans="1:11" ht="16.5" thickTop="1" thickBot="1" x14ac:dyDescent="0.3">
      <c r="A7" s="47" t="s">
        <v>43</v>
      </c>
      <c r="B7" s="46"/>
      <c r="C7" s="45"/>
      <c r="D7" s="45"/>
      <c r="E7" s="45" t="s">
        <v>42</v>
      </c>
      <c r="F7" s="45" t="s">
        <v>42</v>
      </c>
      <c r="G7" s="45"/>
      <c r="H7" s="44"/>
      <c r="I7" s="39">
        <f>COUNTA(B7:H7)</f>
        <v>2</v>
      </c>
      <c r="J7" s="38">
        <f>I7/7</f>
        <v>0.2857142857142857</v>
      </c>
      <c r="K7" s="37" t="str">
        <f>IF(I7:I13&lt;=2,"Scarso",IF(I7:I13&lt;=4,"Sufficiente","Ottimo"))</f>
        <v>Scarso</v>
      </c>
    </row>
    <row r="8" spans="1:11" ht="16.5" thickTop="1" thickBot="1" x14ac:dyDescent="0.3">
      <c r="A8" s="47" t="s">
        <v>41</v>
      </c>
      <c r="B8" s="46" t="s">
        <v>40</v>
      </c>
      <c r="C8" s="45" t="s">
        <v>40</v>
      </c>
      <c r="D8" s="45" t="s">
        <v>40</v>
      </c>
      <c r="E8" s="45"/>
      <c r="F8" s="45" t="s">
        <v>39</v>
      </c>
      <c r="G8" s="45" t="s">
        <v>39</v>
      </c>
      <c r="H8" s="44" t="s">
        <v>39</v>
      </c>
      <c r="I8" s="39">
        <f>COUNTA(B8:H8)</f>
        <v>6</v>
      </c>
      <c r="J8" s="38">
        <f>I8/7</f>
        <v>0.8571428571428571</v>
      </c>
      <c r="K8" s="37" t="str">
        <f>IF(I8:I14&lt;=2,"Scarso",IF(I8:I14&lt;=4,"Sufficiente","Ottimo"))</f>
        <v>Ottimo</v>
      </c>
    </row>
    <row r="9" spans="1:11" ht="16.5" thickTop="1" thickBot="1" x14ac:dyDescent="0.3">
      <c r="A9" s="47" t="s">
        <v>38</v>
      </c>
      <c r="B9" s="46"/>
      <c r="C9" s="45"/>
      <c r="D9" s="45" t="s">
        <v>37</v>
      </c>
      <c r="E9" s="45" t="s">
        <v>37</v>
      </c>
      <c r="F9" s="45" t="s">
        <v>37</v>
      </c>
      <c r="G9" s="45"/>
      <c r="H9" s="44"/>
      <c r="I9" s="39">
        <f>COUNTA(B9:H9)</f>
        <v>3</v>
      </c>
      <c r="J9" s="38">
        <f>I9/7</f>
        <v>0.42857142857142855</v>
      </c>
      <c r="K9" s="37" t="str">
        <f>IF(I9:I15&lt;=2,"Scarso",IF(I9:I15&lt;=4,"Sufficiente","Ottimo"))</f>
        <v>Sufficiente</v>
      </c>
    </row>
    <row r="10" spans="1:11" ht="16.5" thickTop="1" thickBot="1" x14ac:dyDescent="0.3">
      <c r="A10" s="43" t="s">
        <v>36</v>
      </c>
      <c r="B10" s="42" t="s">
        <v>35</v>
      </c>
      <c r="C10" s="41" t="s">
        <v>35</v>
      </c>
      <c r="D10" s="41" t="s">
        <v>35</v>
      </c>
      <c r="E10" s="41" t="s">
        <v>35</v>
      </c>
      <c r="F10" s="41" t="s">
        <v>35</v>
      </c>
      <c r="G10" s="41" t="s">
        <v>35</v>
      </c>
      <c r="H10" s="40" t="s">
        <v>35</v>
      </c>
      <c r="I10" s="39">
        <f>COUNTA(B10:H10)</f>
        <v>7</v>
      </c>
      <c r="J10" s="38">
        <f>I10/7</f>
        <v>1</v>
      </c>
      <c r="K10" s="37" t="str">
        <f>IF(I10:I16&lt;=2,"Scarso",IF(I10:I16&lt;=4,"Sufficiente","Ottimo"))</f>
        <v>Ottimo</v>
      </c>
    </row>
    <row r="11" spans="1:11" ht="16.5" thickTop="1" thickBot="1" x14ac:dyDescent="0.3">
      <c r="A11" s="37" t="s">
        <v>34</v>
      </c>
      <c r="B11" s="36">
        <f>COUNTA(B4:B10)</f>
        <v>4</v>
      </c>
      <c r="C11" s="35">
        <f>COUNTA(C4:C10)</f>
        <v>4</v>
      </c>
      <c r="D11" s="35">
        <f>COUNTA(D4:D10)</f>
        <v>6</v>
      </c>
      <c r="E11" s="35">
        <f>COUNTA(E4:E10)</f>
        <v>3</v>
      </c>
      <c r="F11" s="35">
        <f>COUNTA(F4:F10)</f>
        <v>5</v>
      </c>
      <c r="G11" s="35">
        <f>COUNTA(G4:G10)</f>
        <v>4</v>
      </c>
      <c r="H11" s="34">
        <f>COUNTA(H4:H10)</f>
        <v>4</v>
      </c>
    </row>
    <row r="12" spans="1:11" ht="16.5" thickTop="1" thickBot="1" x14ac:dyDescent="0.3"/>
    <row r="13" spans="1:11" ht="15.75" thickBot="1" x14ac:dyDescent="0.3">
      <c r="A13" s="33" t="s">
        <v>33</v>
      </c>
      <c r="B13" s="32"/>
      <c r="C13" s="32"/>
      <c r="D13" s="32"/>
      <c r="E13" s="32"/>
      <c r="F13" s="31"/>
    </row>
    <row r="14" spans="1:11" ht="15.75" thickBot="1" x14ac:dyDescent="0.3">
      <c r="A14" s="29" t="s">
        <v>32</v>
      </c>
      <c r="B14" s="30">
        <f>MAX(B11:H11)</f>
        <v>6</v>
      </c>
      <c r="C14" s="29" t="s">
        <v>31</v>
      </c>
      <c r="D14" s="29">
        <f>MIN(B11:H11)</f>
        <v>3</v>
      </c>
      <c r="E14" s="28" t="s">
        <v>30</v>
      </c>
      <c r="F14" s="28">
        <f>AVERAGE(B11:H11)</f>
        <v>4.2857142857142856</v>
      </c>
    </row>
    <row r="22" spans="12:12" ht="15.75" thickBot="1" x14ac:dyDescent="0.3"/>
    <row r="23" spans="12:12" ht="15.75" thickBot="1" x14ac:dyDescent="0.3">
      <c r="L23" s="27"/>
    </row>
  </sheetData>
  <mergeCells count="5">
    <mergeCell ref="A1:K1"/>
    <mergeCell ref="I2:I3"/>
    <mergeCell ref="J2:J3"/>
    <mergeCell ref="K2:K3"/>
    <mergeCell ref="A13:F13"/>
  </mergeCells>
  <conditionalFormatting sqref="B4:H10">
    <cfRule type="containsBlanks" dxfId="3" priority="4">
      <formula>LEN(TRIM(B4))=0</formula>
    </cfRule>
  </conditionalFormatting>
  <conditionalFormatting sqref="K4:K10">
    <cfRule type="containsText" dxfId="2" priority="1" operator="containsText" text="Scarso">
      <formula>NOT(ISERROR(SEARCH("Scarso",K4)))</formula>
    </cfRule>
    <cfRule type="containsText" dxfId="1" priority="2" operator="containsText" text="Sufficiente">
      <formula>NOT(ISERROR(SEARCH("Sufficiente",K4)))</formula>
    </cfRule>
    <cfRule type="containsText" dxfId="0" priority="3" operator="containsText" text="Ottimo">
      <formula>NOT(ISERROR(SEARCH("Ottimo",K4)))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3881-CCBA-41FE-8D70-30A19FF6E98C}">
  <dimension ref="A1:J12"/>
  <sheetViews>
    <sheetView workbookViewId="0">
      <selection activeCell="I17" sqref="I17:J17"/>
    </sheetView>
  </sheetViews>
  <sheetFormatPr defaultRowHeight="12.75" x14ac:dyDescent="0.2"/>
  <cols>
    <col min="1" max="1" width="14.5703125" bestFit="1" customWidth="1"/>
    <col min="3" max="3" width="15" customWidth="1"/>
    <col min="5" max="5" width="10.140625" bestFit="1" customWidth="1"/>
    <col min="7" max="7" width="10.140625" bestFit="1" customWidth="1"/>
  </cols>
  <sheetData>
    <row r="1" spans="1:10" ht="28.5" customHeight="1" x14ac:dyDescent="0.2">
      <c r="A1" s="72" t="s">
        <v>79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ht="53.25" x14ac:dyDescent="0.2">
      <c r="B2" s="71" t="s">
        <v>78</v>
      </c>
      <c r="C2" s="70"/>
      <c r="D2" s="71" t="s">
        <v>77</v>
      </c>
      <c r="E2" s="70"/>
      <c r="F2" s="71" t="s">
        <v>76</v>
      </c>
      <c r="G2" s="70"/>
      <c r="H2" s="69" t="s">
        <v>75</v>
      </c>
      <c r="I2" s="69" t="s">
        <v>74</v>
      </c>
      <c r="J2" s="69" t="s">
        <v>73</v>
      </c>
    </row>
    <row r="3" spans="1:10" x14ac:dyDescent="0.2">
      <c r="A3" s="62" t="s">
        <v>72</v>
      </c>
      <c r="B3" s="68">
        <v>7</v>
      </c>
      <c r="C3" s="67" t="str">
        <f>IF(B3&lt;=6,"Scarso",IF(B3&lt;=7,"Buono","Eccellente"))</f>
        <v>Buono</v>
      </c>
      <c r="D3" s="67">
        <v>6</v>
      </c>
      <c r="E3" s="67" t="str">
        <f>IF(D3&lt;=6,"Scarso",IF(D3&lt;=7,"Buono","Eccellente"))</f>
        <v>Scarso</v>
      </c>
      <c r="F3" s="67">
        <v>7</v>
      </c>
      <c r="G3" s="67" t="str">
        <f>IF(F3&lt;=6,"Scarso",IF(F3&lt;=7,"Buono","Eccellente"))</f>
        <v>Buono</v>
      </c>
      <c r="H3" s="67">
        <f>COUNTIF(C3:G3,"Eccellente")</f>
        <v>0</v>
      </c>
      <c r="I3" s="67">
        <f>COUNTIF(B3:G3,"Buono")</f>
        <v>2</v>
      </c>
      <c r="J3" s="66">
        <f>COUNTIF(B3:G3,"Scarso")</f>
        <v>1</v>
      </c>
    </row>
    <row r="4" spans="1:10" x14ac:dyDescent="0.2">
      <c r="A4" s="58" t="s">
        <v>71</v>
      </c>
      <c r="B4" s="65">
        <v>9</v>
      </c>
      <c r="C4" s="64" t="str">
        <f>IF(B4&lt;=6,"Scarso",IF(B4&lt;=7,"Buono","Eccellente"))</f>
        <v>Eccellente</v>
      </c>
      <c r="D4" s="64">
        <v>10</v>
      </c>
      <c r="E4" s="64" t="str">
        <f>IF(D4&lt;=6,"Scarso",IF(D4&lt;=7,"Buono","Eccellente"))</f>
        <v>Eccellente</v>
      </c>
      <c r="F4" s="64">
        <v>9</v>
      </c>
      <c r="G4" s="64" t="str">
        <f>IF(F4&lt;=6,"Scarso",IF(F4&lt;=7,"Buono","Eccellente"))</f>
        <v>Eccellente</v>
      </c>
      <c r="H4" s="64">
        <f>COUNTIF(C4:G4,"Eccellente")</f>
        <v>3</v>
      </c>
      <c r="I4" s="64">
        <f>COUNTIF(B4:G4,"Buono")</f>
        <v>0</v>
      </c>
      <c r="J4" s="63">
        <f>COUNTIF(B4:G4,"Scarso")</f>
        <v>0</v>
      </c>
    </row>
    <row r="5" spans="1:10" x14ac:dyDescent="0.2">
      <c r="A5" s="62" t="s">
        <v>70</v>
      </c>
      <c r="B5" s="61">
        <v>10</v>
      </c>
      <c r="C5" s="60" t="str">
        <f>IF(B5&lt;=6,"Scarso",IF(B5&lt;=7,"Buono","Eccellente"))</f>
        <v>Eccellente</v>
      </c>
      <c r="D5" s="60">
        <v>9</v>
      </c>
      <c r="E5" s="60" t="str">
        <f>IF(D5&lt;=6,"Scarso",IF(D5&lt;=7,"Buono","Eccellente"))</f>
        <v>Eccellente</v>
      </c>
      <c r="F5" s="60">
        <v>9</v>
      </c>
      <c r="G5" s="60" t="str">
        <f>IF(F5&lt;=6,"Scarso",IF(F5&lt;=7,"Buono","Eccellente"))</f>
        <v>Eccellente</v>
      </c>
      <c r="H5" s="60">
        <f>COUNTIF(C5:G5,"Eccellente")</f>
        <v>3</v>
      </c>
      <c r="I5" s="60">
        <f>COUNTIF(B5:G5,"Buono")</f>
        <v>0</v>
      </c>
      <c r="J5" s="59">
        <f>COUNTIF(B5:G5,"Scarso")</f>
        <v>0</v>
      </c>
    </row>
    <row r="6" spans="1:10" x14ac:dyDescent="0.2">
      <c r="A6" s="58" t="s">
        <v>69</v>
      </c>
      <c r="B6" s="65">
        <v>2</v>
      </c>
      <c r="C6" s="64" t="str">
        <f>IF(B6&lt;=6,"Scarso",IF(B6&lt;=7,"Buono","Eccellente"))</f>
        <v>Scarso</v>
      </c>
      <c r="D6" s="64">
        <v>5</v>
      </c>
      <c r="E6" s="64" t="str">
        <f>IF(D6&lt;=6,"Scarso",IF(D6&lt;=7,"Buono","Eccellente"))</f>
        <v>Scarso</v>
      </c>
      <c r="F6" s="64">
        <v>4</v>
      </c>
      <c r="G6" s="64" t="str">
        <f>IF(F6&lt;=6,"Scarso",IF(F6&lt;=7,"Buono","Eccellente"))</f>
        <v>Scarso</v>
      </c>
      <c r="H6" s="64">
        <f>COUNTIF(C6:G6,"Eccellente")</f>
        <v>0</v>
      </c>
      <c r="I6" s="64">
        <f>COUNTIF(B6:G6,"Buono")</f>
        <v>0</v>
      </c>
      <c r="J6" s="63">
        <f>COUNTIF(B6:G6,"Scarso")</f>
        <v>3</v>
      </c>
    </row>
    <row r="7" spans="1:10" x14ac:dyDescent="0.2">
      <c r="A7" s="62" t="s">
        <v>68</v>
      </c>
      <c r="B7" s="61">
        <v>4</v>
      </c>
      <c r="C7" s="60" t="str">
        <f>IF(B7&lt;=6,"Scarso",IF(B7&lt;=7,"Buono","Eccellente"))</f>
        <v>Scarso</v>
      </c>
      <c r="D7" s="60">
        <v>6</v>
      </c>
      <c r="E7" s="60" t="str">
        <f>IF(D7&lt;=6,"Scarso",IF(D7&lt;=7,"Buono","Eccellente"))</f>
        <v>Scarso</v>
      </c>
      <c r="F7" s="60">
        <v>6</v>
      </c>
      <c r="G7" s="60" t="str">
        <f>IF(F7&lt;=6,"Scarso",IF(F7&lt;=7,"Buono","Eccellente"))</f>
        <v>Scarso</v>
      </c>
      <c r="H7" s="60">
        <f>COUNTIF(C7:G7,"Eccellente")</f>
        <v>0</v>
      </c>
      <c r="I7" s="60">
        <f>COUNTIF(B7:G7,"Buono")</f>
        <v>0</v>
      </c>
      <c r="J7" s="59">
        <f>COUNTIF(B7:G7,"Scarso")</f>
        <v>3</v>
      </c>
    </row>
    <row r="8" spans="1:10" x14ac:dyDescent="0.2">
      <c r="A8" s="58" t="s">
        <v>67</v>
      </c>
      <c r="B8" s="65">
        <v>6</v>
      </c>
      <c r="C8" s="64" t="str">
        <f>IF(B8&lt;=6,"Scarso",IF(B8&lt;=7,"Buono","Eccellente"))</f>
        <v>Scarso</v>
      </c>
      <c r="D8" s="64">
        <v>8</v>
      </c>
      <c r="E8" s="64" t="str">
        <f>IF(D8&lt;=6,"Scarso",IF(D8&lt;=7,"Buono","Eccellente"))</f>
        <v>Eccellente</v>
      </c>
      <c r="F8" s="64">
        <v>7</v>
      </c>
      <c r="G8" s="64" t="str">
        <f>IF(F8&lt;=6,"Scarso",IF(F8&lt;=7,"Buono","Eccellente"))</f>
        <v>Buono</v>
      </c>
      <c r="H8" s="64">
        <f>COUNTIF(C8:G8,"Eccellente")</f>
        <v>1</v>
      </c>
      <c r="I8" s="64">
        <f>COUNTIF(B8:G8,"Buono")</f>
        <v>1</v>
      </c>
      <c r="J8" s="63">
        <f>COUNTIF(B8:G8,"Scarso")</f>
        <v>1</v>
      </c>
    </row>
    <row r="9" spans="1:10" x14ac:dyDescent="0.2">
      <c r="A9" s="62" t="s">
        <v>66</v>
      </c>
      <c r="B9" s="61">
        <v>5</v>
      </c>
      <c r="C9" s="60" t="str">
        <f>IF(B9&lt;=6,"Scarso",IF(B9&lt;=7,"Buono","Eccellente"))</f>
        <v>Scarso</v>
      </c>
      <c r="D9" s="60">
        <v>5</v>
      </c>
      <c r="E9" s="60" t="str">
        <f>IF(D9&lt;=6,"Scarso",IF(D9&lt;=7,"Buono","Eccellente"))</f>
        <v>Scarso</v>
      </c>
      <c r="F9" s="60">
        <v>4</v>
      </c>
      <c r="G9" s="60" t="str">
        <f>IF(F9&lt;=6,"Scarso",IF(F9&lt;=7,"Buono","Eccellente"))</f>
        <v>Scarso</v>
      </c>
      <c r="H9" s="60">
        <f>COUNTIF(C9:G9,"Eccellente")</f>
        <v>0</v>
      </c>
      <c r="I9" s="60">
        <f>COUNTIF(B9:G9,"Buono")</f>
        <v>0</v>
      </c>
      <c r="J9" s="59">
        <f>COUNTIF(B9:G9,"Scarso")</f>
        <v>3</v>
      </c>
    </row>
    <row r="10" spans="1:10" x14ac:dyDescent="0.2">
      <c r="A10" s="58" t="s">
        <v>65</v>
      </c>
      <c r="B10" s="65">
        <v>9</v>
      </c>
      <c r="C10" s="64" t="str">
        <f>IF(B10&lt;=6,"Scarso",IF(B10&lt;=7,"Buono","Eccellente"))</f>
        <v>Eccellente</v>
      </c>
      <c r="D10" s="64">
        <v>8</v>
      </c>
      <c r="E10" s="64" t="str">
        <f>IF(D10&lt;=6,"Scarso",IF(D10&lt;=7,"Buono","Eccellente"))</f>
        <v>Eccellente</v>
      </c>
      <c r="F10" s="64">
        <v>9</v>
      </c>
      <c r="G10" s="64" t="str">
        <f>IF(F10&lt;=6,"Scarso",IF(F10&lt;=7,"Buono","Eccellente"))</f>
        <v>Eccellente</v>
      </c>
      <c r="H10" s="64">
        <f>COUNTIF(C10:G10,"Eccellente")</f>
        <v>3</v>
      </c>
      <c r="I10" s="64">
        <f>COUNTIF(B10:G10,"Buono")</f>
        <v>0</v>
      </c>
      <c r="J10" s="63">
        <f>COUNTIF(B10:G10,"Scarso")</f>
        <v>0</v>
      </c>
    </row>
    <row r="11" spans="1:10" x14ac:dyDescent="0.2">
      <c r="A11" s="62" t="s">
        <v>64</v>
      </c>
      <c r="B11" s="61">
        <v>8</v>
      </c>
      <c r="C11" s="60" t="str">
        <f>IF(B11&lt;=6,"Scarso",IF(B11&lt;=7,"Buono","Eccellente"))</f>
        <v>Eccellente</v>
      </c>
      <c r="D11" s="60">
        <v>7</v>
      </c>
      <c r="E11" s="60" t="str">
        <f>IF(D11&lt;=6,"Scarso",IF(D11&lt;=7,"Buono","Eccellente"))</f>
        <v>Buono</v>
      </c>
      <c r="F11" s="60">
        <v>7</v>
      </c>
      <c r="G11" s="60" t="str">
        <f>IF(F11&lt;=6,"Scarso",IF(F11&lt;=7,"Buono","Eccellente"))</f>
        <v>Buono</v>
      </c>
      <c r="H11" s="60">
        <f>COUNTIF(C11:G11,"Eccellente")</f>
        <v>1</v>
      </c>
      <c r="I11" s="60">
        <f>COUNTIF(B11:G11,"Buono")</f>
        <v>2</v>
      </c>
      <c r="J11" s="59">
        <f>COUNTIF(B11:G11,"Scarso")</f>
        <v>0</v>
      </c>
    </row>
    <row r="12" spans="1:10" x14ac:dyDescent="0.2">
      <c r="A12" s="58" t="s">
        <v>63</v>
      </c>
      <c r="B12" s="57">
        <v>10</v>
      </c>
      <c r="C12" s="56" t="str">
        <f>IF(B12&lt;=6,"Scarso",IF(B12&lt;=7,"Buono","Eccellente"))</f>
        <v>Eccellente</v>
      </c>
      <c r="D12" s="56">
        <v>9</v>
      </c>
      <c r="E12" s="56" t="str">
        <f>IF(D12&lt;=6,"Scarso",IF(D12&lt;=7,"Buono","Eccellente"))</f>
        <v>Eccellente</v>
      </c>
      <c r="F12" s="56">
        <v>10</v>
      </c>
      <c r="G12" s="56" t="str">
        <f>IF(F12&lt;=6,"Scarso",IF(F12&lt;=7,"Buono","Eccellente"))</f>
        <v>Eccellente</v>
      </c>
      <c r="H12" s="56">
        <f>COUNTIF(C12:G12,"Eccellente")</f>
        <v>3</v>
      </c>
      <c r="I12" s="56">
        <f>COUNTIF(B12:G12,"Buono")</f>
        <v>0</v>
      </c>
      <c r="J12" s="55">
        <f>COUNTIF(B12:G12,"Scarso")</f>
        <v>0</v>
      </c>
    </row>
  </sheetData>
  <mergeCells count="4">
    <mergeCell ref="A1:J1"/>
    <mergeCell ref="B2:C2"/>
    <mergeCell ref="D2:E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C2" sqref="C2"/>
    </sheetView>
  </sheetViews>
  <sheetFormatPr defaultRowHeight="12.75" x14ac:dyDescent="0.2"/>
  <cols>
    <col min="1" max="1" width="13.85546875" customWidth="1"/>
    <col min="2" max="2" width="18.140625" customWidth="1"/>
    <col min="3" max="4" width="22.7109375" customWidth="1"/>
  </cols>
  <sheetData>
    <row r="1" spans="1:4" ht="41.25" customHeight="1" x14ac:dyDescent="0.2">
      <c r="A1" s="1" t="s">
        <v>0</v>
      </c>
      <c r="B1" s="2" t="s">
        <v>14</v>
      </c>
      <c r="C1" s="3" t="s">
        <v>15</v>
      </c>
      <c r="D1" s="4" t="s">
        <v>16</v>
      </c>
    </row>
    <row r="2" spans="1:4" ht="15.75" x14ac:dyDescent="0.25">
      <c r="A2" s="5" t="s">
        <v>1</v>
      </c>
      <c r="B2" s="6">
        <v>10000</v>
      </c>
      <c r="C2" s="11">
        <f>IF(B2&lt;=5000,15%,IF(B2&lt;10000,20%,25%))</f>
        <v>0.25</v>
      </c>
      <c r="D2" s="7">
        <f>B2*C2</f>
        <v>2500</v>
      </c>
    </row>
    <row r="3" spans="1:4" ht="15.75" x14ac:dyDescent="0.25">
      <c r="A3" s="5" t="s">
        <v>2</v>
      </c>
      <c r="B3" s="6">
        <v>20000</v>
      </c>
      <c r="C3" s="11">
        <f t="shared" ref="C3:C13" si="0">IF(B3&lt;=5000,15%,IF(B3&lt;10000,20%,25%))</f>
        <v>0.25</v>
      </c>
      <c r="D3" s="7">
        <f t="shared" ref="D3:D13" si="1">B3*C3</f>
        <v>5000</v>
      </c>
    </row>
    <row r="4" spans="1:4" ht="15.75" x14ac:dyDescent="0.25">
      <c r="A4" s="5" t="s">
        <v>3</v>
      </c>
      <c r="B4" s="6">
        <v>13000</v>
      </c>
      <c r="C4" s="11">
        <f t="shared" si="0"/>
        <v>0.25</v>
      </c>
      <c r="D4" s="7">
        <f t="shared" si="1"/>
        <v>3250</v>
      </c>
    </row>
    <row r="5" spans="1:4" ht="15.75" x14ac:dyDescent="0.25">
      <c r="A5" s="5" t="s">
        <v>4</v>
      </c>
      <c r="B5" s="6">
        <v>7000</v>
      </c>
      <c r="C5" s="11">
        <f t="shared" si="0"/>
        <v>0.2</v>
      </c>
      <c r="D5" s="7">
        <f t="shared" si="1"/>
        <v>1400</v>
      </c>
    </row>
    <row r="6" spans="1:4" ht="15.75" x14ac:dyDescent="0.25">
      <c r="A6" s="5" t="s">
        <v>5</v>
      </c>
      <c r="B6" s="6">
        <v>2340</v>
      </c>
      <c r="C6" s="11">
        <f t="shared" si="0"/>
        <v>0.15</v>
      </c>
      <c r="D6" s="7">
        <f t="shared" si="1"/>
        <v>351</v>
      </c>
    </row>
    <row r="7" spans="1:4" ht="15.75" x14ac:dyDescent="0.25">
      <c r="A7" s="5" t="s">
        <v>6</v>
      </c>
      <c r="B7" s="6">
        <v>6700</v>
      </c>
      <c r="C7" s="11">
        <f t="shared" si="0"/>
        <v>0.2</v>
      </c>
      <c r="D7" s="7">
        <f t="shared" si="1"/>
        <v>1340</v>
      </c>
    </row>
    <row r="8" spans="1:4" ht="15.75" x14ac:dyDescent="0.25">
      <c r="A8" s="5" t="s">
        <v>7</v>
      </c>
      <c r="B8" s="6">
        <v>5600</v>
      </c>
      <c r="C8" s="11">
        <f t="shared" si="0"/>
        <v>0.2</v>
      </c>
      <c r="D8" s="7">
        <f t="shared" si="1"/>
        <v>1120</v>
      </c>
    </row>
    <row r="9" spans="1:4" ht="15.75" x14ac:dyDescent="0.25">
      <c r="A9" s="5" t="s">
        <v>8</v>
      </c>
      <c r="B9" s="6">
        <v>12000</v>
      </c>
      <c r="C9" s="11">
        <f t="shared" si="0"/>
        <v>0.25</v>
      </c>
      <c r="D9" s="7">
        <f t="shared" si="1"/>
        <v>3000</v>
      </c>
    </row>
    <row r="10" spans="1:4" ht="15.75" x14ac:dyDescent="0.25">
      <c r="A10" s="5" t="s">
        <v>9</v>
      </c>
      <c r="B10" s="6">
        <v>11000</v>
      </c>
      <c r="C10" s="11">
        <f t="shared" si="0"/>
        <v>0.25</v>
      </c>
      <c r="D10" s="7">
        <f t="shared" si="1"/>
        <v>2750</v>
      </c>
    </row>
    <row r="11" spans="1:4" ht="15.75" x14ac:dyDescent="0.25">
      <c r="A11" s="5" t="s">
        <v>10</v>
      </c>
      <c r="B11" s="6">
        <v>5600</v>
      </c>
      <c r="C11" s="11">
        <f t="shared" si="0"/>
        <v>0.2</v>
      </c>
      <c r="D11" s="7">
        <f t="shared" si="1"/>
        <v>1120</v>
      </c>
    </row>
    <row r="12" spans="1:4" ht="15.75" x14ac:dyDescent="0.25">
      <c r="A12" s="5" t="s">
        <v>11</v>
      </c>
      <c r="B12" s="6">
        <v>3400</v>
      </c>
      <c r="C12" s="11">
        <f t="shared" si="0"/>
        <v>0.15</v>
      </c>
      <c r="D12" s="7">
        <f t="shared" si="1"/>
        <v>510</v>
      </c>
    </row>
    <row r="13" spans="1:4" ht="15.75" x14ac:dyDescent="0.25">
      <c r="A13" s="8" t="s">
        <v>12</v>
      </c>
      <c r="B13" s="9">
        <v>34500</v>
      </c>
      <c r="C13" s="11">
        <f t="shared" si="0"/>
        <v>0.25</v>
      </c>
      <c r="D13" s="7">
        <f t="shared" si="1"/>
        <v>8625</v>
      </c>
    </row>
    <row r="14" spans="1:4" ht="15.75" x14ac:dyDescent="0.25">
      <c r="A14" s="10" t="s">
        <v>13</v>
      </c>
      <c r="B14" s="13">
        <f>SUM(B2:B13)</f>
        <v>131140</v>
      </c>
      <c r="C14" s="12">
        <f>SUM(C2:C13)</f>
        <v>2.5999999999999996</v>
      </c>
      <c r="D14" s="13">
        <f t="shared" ref="D14" si="2">SUM(D2:D13)</f>
        <v>30966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tabSelected="1" topLeftCell="A5" workbookViewId="0">
      <selection activeCell="B12" sqref="B12"/>
    </sheetView>
  </sheetViews>
  <sheetFormatPr defaultRowHeight="12.75" x14ac:dyDescent="0.2"/>
  <cols>
    <col min="1" max="1" width="27.7109375" customWidth="1"/>
    <col min="2" max="4" width="19.5703125" customWidth="1"/>
  </cols>
  <sheetData>
    <row r="1" spans="1:4" ht="26.25" x14ac:dyDescent="0.4">
      <c r="A1" s="24" t="s">
        <v>29</v>
      </c>
      <c r="B1" s="24"/>
      <c r="C1" s="24"/>
      <c r="D1" s="24"/>
    </row>
    <row r="2" spans="1:4" ht="23.25" x14ac:dyDescent="0.35">
      <c r="A2" s="23"/>
      <c r="B2" s="25" t="s">
        <v>28</v>
      </c>
      <c r="C2" s="25"/>
      <c r="D2" s="25"/>
    </row>
    <row r="3" spans="1:4" x14ac:dyDescent="0.2">
      <c r="A3" s="22"/>
      <c r="B3" s="21" t="s">
        <v>27</v>
      </c>
      <c r="C3" s="21" t="s">
        <v>26</v>
      </c>
      <c r="D3" s="21" t="s">
        <v>25</v>
      </c>
    </row>
    <row r="4" spans="1:4" x14ac:dyDescent="0.2">
      <c r="A4" s="20" t="s">
        <v>24</v>
      </c>
      <c r="B4" s="19">
        <v>50000.88</v>
      </c>
      <c r="C4" s="19">
        <v>51670</v>
      </c>
      <c r="D4" s="19">
        <v>47020</v>
      </c>
    </row>
    <row r="5" spans="1:4" x14ac:dyDescent="0.2">
      <c r="A5" s="20" t="s">
        <v>23</v>
      </c>
      <c r="B5" s="19">
        <v>43821</v>
      </c>
      <c r="C5" s="19">
        <v>40890</v>
      </c>
      <c r="D5" s="19">
        <v>53400</v>
      </c>
    </row>
    <row r="6" spans="1:4" x14ac:dyDescent="0.2">
      <c r="A6" s="20" t="s">
        <v>22</v>
      </c>
      <c r="B6" s="19">
        <v>37900.339999999997</v>
      </c>
      <c r="C6" s="19">
        <v>29409</v>
      </c>
      <c r="D6" s="19">
        <v>26500</v>
      </c>
    </row>
    <row r="7" spans="1:4" x14ac:dyDescent="0.2">
      <c r="A7" s="20" t="s">
        <v>21</v>
      </c>
      <c r="B7" s="19">
        <v>47891</v>
      </c>
      <c r="C7" s="19">
        <v>34854.22</v>
      </c>
      <c r="D7" s="19">
        <v>35601</v>
      </c>
    </row>
    <row r="8" spans="1:4" x14ac:dyDescent="0.2">
      <c r="A8" s="20" t="s">
        <v>20</v>
      </c>
      <c r="B8" s="19">
        <v>67900.55</v>
      </c>
      <c r="C8" s="19">
        <v>89560.34</v>
      </c>
      <c r="D8" s="19">
        <v>92343</v>
      </c>
    </row>
    <row r="9" spans="1:4" x14ac:dyDescent="0.2">
      <c r="A9" s="20" t="s">
        <v>19</v>
      </c>
      <c r="B9" s="19">
        <v>23450</v>
      </c>
      <c r="C9" s="19">
        <v>21345</v>
      </c>
      <c r="D9" s="19">
        <v>18907</v>
      </c>
    </row>
    <row r="10" spans="1:4" x14ac:dyDescent="0.2">
      <c r="A10" s="20" t="s">
        <v>18</v>
      </c>
      <c r="B10" s="19">
        <v>11234</v>
      </c>
      <c r="C10" s="19">
        <v>9874</v>
      </c>
      <c r="D10" s="19">
        <v>9341</v>
      </c>
    </row>
    <row r="11" spans="1:4" x14ac:dyDescent="0.2">
      <c r="A11" s="18"/>
      <c r="B11" s="16"/>
      <c r="C11" s="17"/>
      <c r="D11" s="16"/>
    </row>
    <row r="12" spans="1:4" x14ac:dyDescent="0.2">
      <c r="A12" s="15" t="s">
        <v>17</v>
      </c>
      <c r="B12" s="14">
        <f>SUM(B4:B10)</f>
        <v>282197.77</v>
      </c>
      <c r="C12" s="14">
        <f t="shared" ref="C12:D12" si="0">SUM(C4:C10)</f>
        <v>277602.56</v>
      </c>
      <c r="D12" s="14">
        <f t="shared" si="0"/>
        <v>283112</v>
      </c>
    </row>
  </sheetData>
  <mergeCells count="2">
    <mergeCell ref="A1:D1"/>
    <mergeCell ref="B2:D2"/>
  </mergeCells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Es 4 pag 367</vt:lpstr>
      <vt:lpstr>Es 5 pag 367</vt:lpstr>
      <vt:lpstr>Provvigioni</vt:lpstr>
      <vt:lpstr>Grafico Auto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paola.costa</cp:lastModifiedBy>
  <dcterms:created xsi:type="dcterms:W3CDTF">2009-12-18T14:22:46Z</dcterms:created>
  <dcterms:modified xsi:type="dcterms:W3CDTF">2023-02-28T14:25:10Z</dcterms:modified>
</cp:coreProperties>
</file>