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zione Latte " sheetId="1" r:id="rId4"/>
    <sheet state="visible" name="Lez 3 Es 1" sheetId="2" r:id="rId5"/>
    <sheet state="visible" name="Lez 6 Es 1" sheetId="3" r:id="rId6"/>
    <sheet state="visible" name="Lez 6 Es 2" sheetId="4" r:id="rId7"/>
  </sheets>
  <definedNames/>
  <calcPr/>
</workbook>
</file>

<file path=xl/sharedStrings.xml><?xml version="1.0" encoding="utf-8"?>
<sst xmlns="http://schemas.openxmlformats.org/spreadsheetml/2006/main" count="68" uniqueCount="56">
  <si>
    <t>Cooperativa Abruzzo Latte</t>
  </si>
  <si>
    <t>Costo latte al litro:</t>
  </si>
  <si>
    <t>Lunedì</t>
  </si>
  <si>
    <t>Martedì</t>
  </si>
  <si>
    <t>Mercoledì</t>
  </si>
  <si>
    <t>Giovedì</t>
  </si>
  <si>
    <t>Venerdì</t>
  </si>
  <si>
    <t>Sabato</t>
  </si>
  <si>
    <t>Domenica</t>
  </si>
  <si>
    <t>Produzione totale</t>
  </si>
  <si>
    <t>Ricavo Euro</t>
  </si>
  <si>
    <t>Media settimanale</t>
  </si>
  <si>
    <t>Produzione massima</t>
  </si>
  <si>
    <t>Produzione minima</t>
  </si>
  <si>
    <t>Cascina Sant'Andrea</t>
  </si>
  <si>
    <t xml:space="preserve">Azienda Agricola Terra Nera </t>
  </si>
  <si>
    <t>Azienda Agricola La Felce</t>
  </si>
  <si>
    <t>Cascina Tagliata</t>
  </si>
  <si>
    <t>Media giornaliera</t>
  </si>
  <si>
    <t xml:space="preserve">Entrate </t>
  </si>
  <si>
    <t>Importi</t>
  </si>
  <si>
    <t>%</t>
  </si>
  <si>
    <t xml:space="preserve">Uscite </t>
  </si>
  <si>
    <t>Contributi privati per progetti</t>
  </si>
  <si>
    <t>Fondi destinati a progetti</t>
  </si>
  <si>
    <t>Fondi pubblici per progetti</t>
  </si>
  <si>
    <t xml:space="preserve">Campagne e iniziative di sensibilizzazione </t>
  </si>
  <si>
    <t>Proventi attività locali</t>
  </si>
  <si>
    <t>Attività locali</t>
  </si>
  <si>
    <t xml:space="preserve">Fondi pubblici per sensibilizzazione </t>
  </si>
  <si>
    <t>Attività di educazione allo sviluppo</t>
  </si>
  <si>
    <t>Offerte libere e donazioni</t>
  </si>
  <si>
    <t xml:space="preserve">Spese di gestione </t>
  </si>
  <si>
    <t>Contributi pubblici per gestione progetti</t>
  </si>
  <si>
    <t>Spese di gestione progetti</t>
  </si>
  <si>
    <t xml:space="preserve">Rimborsi e varie </t>
  </si>
  <si>
    <t>Quote soci</t>
  </si>
  <si>
    <t xml:space="preserve">TOTALE ENTRATE </t>
  </si>
  <si>
    <t xml:space="preserve">TOTALE USCITE </t>
  </si>
  <si>
    <t xml:space="preserve">Temperature a Venezia </t>
  </si>
  <si>
    <t>Giorni</t>
  </si>
  <si>
    <t>Massima</t>
  </si>
  <si>
    <t>Minima</t>
  </si>
  <si>
    <t>RACCOLTA DI RIFIUTI URBANI</t>
  </si>
  <si>
    <t>regioni</t>
  </si>
  <si>
    <t xml:space="preserve">                                  Raccolta differenziata 
-----------------------------------------------------------------------</t>
  </si>
  <si>
    <t>Totali</t>
  </si>
  <si>
    <t xml:space="preserve">vetro    </t>
  </si>
  <si>
    <t>plastica</t>
  </si>
  <si>
    <t xml:space="preserve">  carta </t>
  </si>
  <si>
    <t xml:space="preserve">       altro</t>
  </si>
  <si>
    <t xml:space="preserve">Italia </t>
  </si>
  <si>
    <t>Nord</t>
  </si>
  <si>
    <t xml:space="preserve">Centro </t>
  </si>
  <si>
    <t>Mezzogiorno</t>
  </si>
  <si>
    <t>TOTALI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</si>
</sst>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\ &quot;€&quot;_-;\-* #,##0.00\ &quot;€&quot;_-;_-* &quot;-&quot;??\ &quot;€&quot;_-;_-@"/>
  </numFmts>
  <fonts count="10">
    <font>
      <sz val="11.0"/>
      <color theme="1"/>
      <name val="Calibri"/>
      <scheme val="minor"/>
    </font>
    <font>
      <sz val="11.0"/>
      <color theme="1"/>
      <name val="Times New Roman"/>
    </font>
    <font>
      <sz val="11.0"/>
      <color rgb="FF00B050"/>
      <name val="Times New Roman"/>
    </font>
    <font>
      <sz val="11.0"/>
      <color rgb="FFFF0000"/>
      <name val="Times New Roman"/>
    </font>
    <font>
      <sz val="11.0"/>
      <color theme="0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5.0"/>
      <color rgb="FF548135"/>
      <name val="Calibri"/>
    </font>
    <font>
      <b/>
      <sz val="11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33"/>
        <bgColor rgb="FFFF9933"/>
      </patternFill>
    </fill>
    <fill>
      <patternFill patternType="solid">
        <fgColor theme="9"/>
        <bgColor theme="9"/>
      </patternFill>
    </fill>
  </fills>
  <borders count="19">
    <border/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vertical="center"/>
    </xf>
    <xf borderId="1" fillId="2" fontId="1" numFmtId="164" xfId="0" applyAlignment="1" applyBorder="1" applyFill="1" applyFont="1" applyNumberFormat="1">
      <alignment horizontal="center" vertical="center"/>
    </xf>
    <xf borderId="2" fillId="0" fontId="1" numFmtId="0" xfId="0" applyBorder="1" applyFont="1"/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2" fillId="0" fontId="3" numFmtId="0" xfId="0" applyBorder="1" applyFont="1"/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164" xfId="0" applyBorder="1" applyFont="1" applyNumberFormat="1"/>
    <xf borderId="4" fillId="0" fontId="1" numFmtId="0" xfId="0" applyAlignment="1" applyBorder="1" applyFont="1">
      <alignment horizontal="center" vertical="center"/>
    </xf>
    <xf borderId="4" fillId="0" fontId="3" numFmtId="0" xfId="0" applyBorder="1" applyFont="1"/>
    <xf borderId="10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1" fillId="0" fontId="1" numFmtId="0" xfId="0" applyAlignment="1" applyBorder="1" applyFont="1">
      <alignment horizontal="center"/>
    </xf>
    <xf borderId="4" fillId="0" fontId="1" numFmtId="2" xfId="0" applyAlignment="1" applyBorder="1" applyFont="1" applyNumberFormat="1">
      <alignment horizontal="center"/>
    </xf>
    <xf borderId="4" fillId="0" fontId="2" numFmtId="0" xfId="0" applyAlignment="1" applyBorder="1" applyFont="1">
      <alignment horizontal="left" vertical="center"/>
    </xf>
    <xf borderId="12" fillId="3" fontId="4" numFmtId="0" xfId="0" applyBorder="1" applyFill="1" applyFont="1"/>
    <xf borderId="12" fillId="3" fontId="4" numFmtId="0" xfId="0" applyAlignment="1" applyBorder="1" applyFont="1">
      <alignment horizontal="center"/>
    </xf>
    <xf borderId="1" fillId="3" fontId="4" numFmtId="0" xfId="0" applyBorder="1" applyFont="1"/>
    <xf borderId="13" fillId="0" fontId="5" numFmtId="0" xfId="0" applyBorder="1" applyFont="1"/>
    <xf borderId="14" fillId="0" fontId="5" numFmtId="164" xfId="0" applyBorder="1" applyFont="1" applyNumberFormat="1"/>
    <xf borderId="14" fillId="0" fontId="5" numFmtId="9" xfId="0" applyBorder="1" applyFont="1" applyNumberFormat="1"/>
    <xf borderId="14" fillId="0" fontId="5" numFmtId="0" xfId="0" applyBorder="1" applyFont="1"/>
    <xf borderId="0" fillId="0" fontId="5" numFmtId="164" xfId="0" applyFont="1" applyNumberFormat="1"/>
    <xf borderId="14" fillId="0" fontId="5" numFmtId="10" xfId="0" applyBorder="1" applyFont="1" applyNumberFormat="1"/>
    <xf borderId="2" fillId="0" fontId="5" numFmtId="0" xfId="0" applyBorder="1" applyFont="1"/>
    <xf borderId="2" fillId="0" fontId="5" numFmtId="164" xfId="0" applyBorder="1" applyFont="1" applyNumberFormat="1"/>
    <xf borderId="2" fillId="0" fontId="5" numFmtId="9" xfId="0" applyBorder="1" applyFont="1" applyNumberFormat="1"/>
    <xf borderId="8" fillId="0" fontId="5" numFmtId="164" xfId="0" applyBorder="1" applyFont="1" applyNumberFormat="1"/>
    <xf borderId="0" fillId="0" fontId="5" numFmtId="0" xfId="0" applyAlignment="1" applyFont="1">
      <alignment horizontal="center"/>
    </xf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vertical="top"/>
    </xf>
    <xf borderId="15" fillId="4" fontId="5" numFmtId="0" xfId="0" applyAlignment="1" applyBorder="1" applyFill="1" applyFont="1">
      <alignment horizontal="center" vertical="center"/>
    </xf>
    <xf borderId="16" fillId="4" fontId="8" numFmtId="0" xfId="0" applyAlignment="1" applyBorder="1" applyFont="1">
      <alignment horizontal="left" shrinkToFit="0" vertical="center" wrapText="1"/>
    </xf>
    <xf borderId="6" fillId="0" fontId="9" numFmtId="0" xfId="0" applyBorder="1" applyFont="1"/>
    <xf borderId="17" fillId="0" fontId="9" numFmtId="0" xfId="0" applyBorder="1" applyFont="1"/>
    <xf borderId="18" fillId="4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right" vertical="center"/>
    </xf>
    <xf borderId="0" fillId="0" fontId="5" numFmtId="3" xfId="0" applyAlignment="1" applyFont="1" applyNumberFormat="1">
      <alignment horizontal="right"/>
    </xf>
    <xf borderId="0" fillId="0" fontId="5" numFmtId="3" xfId="0" applyAlignment="1" applyFont="1" applyNumberFormat="1">
      <alignment horizontal="center"/>
    </xf>
    <xf borderId="0" fillId="0" fontId="5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Temperature a Venezia 
</a:t>
            </a:r>
          </a:p>
        </c:rich>
      </c:tx>
      <c:layout>
        <c:manualLayout>
          <c:xMode val="edge"/>
          <c:yMode val="edge"/>
          <c:x val="0.35704855643044614"/>
          <c:y val="0.0"/>
        </c:manualLayout>
      </c:layout>
      <c:overlay val="0"/>
    </c:title>
    <c:plotArea>
      <c:layout>
        <c:manualLayout>
          <c:xMode val="edge"/>
          <c:yMode val="edge"/>
          <c:x val="0.08381714785651792"/>
          <c:y val="0.17212962962962963"/>
          <c:w val="0.6533770778652669"/>
          <c:h val="0.5348665791776028"/>
        </c:manualLayout>
      </c:layout>
      <c:lineChart>
        <c:ser>
          <c:idx val="0"/>
          <c:order val="0"/>
          <c:tx>
            <c:v>Massima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'Lez 6 Es 1'!$A$3:$A$9</c:f>
            </c:strRef>
          </c:cat>
          <c:val>
            <c:numRef>
              <c:f>'Lez 6 Es 1'!$B$3:$B$9</c:f>
              <c:numCache/>
            </c:numRef>
          </c:val>
          <c:smooth val="0"/>
        </c:ser>
        <c:ser>
          <c:idx val="1"/>
          <c:order val="1"/>
          <c:tx>
            <c:v>Minima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'Lez 6 Es 1'!$A$3:$A$9</c:f>
            </c:strRef>
          </c:cat>
          <c:val>
            <c:numRef>
              <c:f>'Lez 6 Es 1'!$C$3:$C$9</c:f>
              <c:numCache/>
            </c:numRef>
          </c:val>
          <c:smooth val="0"/>
        </c:ser>
        <c:axId val="1048103813"/>
        <c:axId val="2014931060"/>
      </c:lineChart>
      <c:catAx>
        <c:axId val="1048103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4931060"/>
      </c:catAx>
      <c:valAx>
        <c:axId val="2014931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8103813"/>
      </c:valAx>
      <c:spPr>
        <a:solidFill>
          <a:schemeClr val="accent6"/>
        </a:solidFill>
      </c:spPr>
    </c:plotArea>
    <c:legend>
      <c:legendPos val="r"/>
      <c:layout>
        <c:manualLayout>
          <c:xMode val="edge"/>
          <c:yMode val="edge"/>
          <c:x val="0.7844164479440071"/>
          <c:y val="0.341272601341499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Raccolta rifiuti urbani
</a:t>
            </a:r>
          </a:p>
        </c:rich>
      </c:tx>
      <c:layout>
        <c:manualLayout>
          <c:xMode val="edge"/>
          <c:yMode val="edge"/>
          <c:x val="0.37220645702128835"/>
          <c:y val="0.016486344568495893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Italia </c:v>
          </c:tx>
          <c:spPr>
            <a:solidFill>
              <a:srgbClr val="FF66FF"/>
            </a:solidFill>
            <a:ln cmpd="sng">
              <a:solidFill>
                <a:srgbClr val="000000"/>
              </a:solidFill>
            </a:ln>
          </c:spPr>
          <c:cat>
            <c:strRef>
              <c:f>'Lez 6 Es 2'!$B$3:$E$3</c:f>
            </c:strRef>
          </c:cat>
          <c:val>
            <c:numRef>
              <c:f>'Lez 6 Es 2'!$B$4:$E$4</c:f>
              <c:numCache/>
            </c:numRef>
          </c:val>
        </c:ser>
        <c:ser>
          <c:idx val="1"/>
          <c:order val="1"/>
          <c:tx>
            <c:v>Nord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'Lez 6 Es 2'!$B$3:$E$3</c:f>
            </c:strRef>
          </c:cat>
          <c:val>
            <c:numRef>
              <c:f>'Lez 6 Es 2'!$B$5:$E$5</c:f>
              <c:numCache/>
            </c:numRef>
          </c:val>
        </c:ser>
        <c:ser>
          <c:idx val="2"/>
          <c:order val="2"/>
          <c:tx>
            <c:v>Centro </c:v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cat>
            <c:strRef>
              <c:f>'Lez 6 Es 2'!$B$3:$E$3</c:f>
            </c:strRef>
          </c:cat>
          <c:val>
            <c:numRef>
              <c:f>'Lez 6 Es 2'!$B$6:$E$6</c:f>
              <c:numCache/>
            </c:numRef>
          </c:val>
        </c:ser>
        <c:ser>
          <c:idx val="3"/>
          <c:order val="3"/>
          <c:tx>
            <c:v>Mezzogiorno</c:v>
          </c:tx>
          <c:spPr>
            <a:solidFill>
              <a:srgbClr val="92D050"/>
            </a:solidFill>
            <a:ln cmpd="sng">
              <a:solidFill>
                <a:srgbClr val="000000"/>
              </a:solidFill>
            </a:ln>
          </c:spPr>
          <c:cat>
            <c:strRef>
              <c:f>'Lez 6 Es 2'!$B$3:$E$3</c:f>
            </c:strRef>
          </c:cat>
          <c:val>
            <c:numRef>
              <c:f>'Lez 6 Es 2'!$B$7:$E$7</c:f>
              <c:numCache/>
            </c:numRef>
          </c:val>
        </c:ser>
        <c:axId val="2099021977"/>
        <c:axId val="294130199"/>
      </c:barChart>
      <c:catAx>
        <c:axId val="2099021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4130199"/>
      </c:catAx>
      <c:valAx>
        <c:axId val="294130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9021977"/>
      </c:valAx>
      <c:spPr>
        <a:solidFill>
          <a:srgbClr val="99CCFF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66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10</xdr:row>
      <xdr:rowOff>123825</xdr:rowOff>
    </xdr:from>
    <xdr:ext cx="4686300" cy="2400300"/>
    <xdr:pic>
      <xdr:nvPicPr>
        <xdr:cNvPr descr="Banco Alimentare | Banco Alimentare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0</xdr:row>
      <xdr:rowOff>47625</xdr:rowOff>
    </xdr:from>
    <xdr:ext cx="437197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0</xdr:row>
      <xdr:rowOff>171450</xdr:rowOff>
    </xdr:from>
    <xdr:ext cx="2943225" cy="20859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7.43"/>
    <col customWidth="1" min="3" max="3" width="7.57"/>
    <col customWidth="1" min="4" max="4" width="9.43"/>
    <col customWidth="1" min="5" max="5" width="7.57"/>
    <col customWidth="1" min="6" max="6" width="7.71"/>
    <col customWidth="1" min="7" max="7" width="6.71"/>
    <col customWidth="1" min="8" max="8" width="9.57"/>
    <col customWidth="1" min="9" max="9" width="15.57"/>
    <col customWidth="1" min="10" max="10" width="11.43"/>
    <col customWidth="1" min="11" max="11" width="15.71"/>
    <col customWidth="1" min="12" max="12" width="18.43"/>
    <col customWidth="1" min="13" max="13" width="17.14"/>
    <col customWidth="1" min="14" max="14" width="9.14"/>
    <col customWidth="1" min="15" max="26" width="8.71"/>
  </cols>
  <sheetData>
    <row r="1" ht="24.75" customHeight="1">
      <c r="A1" s="1" t="s">
        <v>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0.0" customHeight="1">
      <c r="A2" s="3" t="s">
        <v>1</v>
      </c>
      <c r="B2" s="4">
        <v>0.45</v>
      </c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/>
      <c r="B3" s="6" t="s">
        <v>2</v>
      </c>
      <c r="C3" s="7" t="s">
        <v>3</v>
      </c>
      <c r="D3" s="8" t="s">
        <v>4</v>
      </c>
      <c r="E3" s="8" t="s">
        <v>5</v>
      </c>
      <c r="F3" s="9" t="s">
        <v>6</v>
      </c>
      <c r="G3" s="6" t="s">
        <v>7</v>
      </c>
      <c r="H3" s="6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0" t="s">
        <v>14</v>
      </c>
      <c r="B4" s="11">
        <v>1300.0</v>
      </c>
      <c r="C4" s="11">
        <v>1200.0</v>
      </c>
      <c r="D4" s="12">
        <v>1220.0</v>
      </c>
      <c r="E4" s="13">
        <v>1280.0</v>
      </c>
      <c r="F4" s="14">
        <v>1290.0</v>
      </c>
      <c r="G4" s="15">
        <v>1310.0</v>
      </c>
      <c r="H4" s="16">
        <v>1220.0</v>
      </c>
      <c r="I4" s="11">
        <f t="shared" ref="I4:I7" si="1">SUM(B4:H4)</f>
        <v>8820</v>
      </c>
      <c r="J4" s="17">
        <f t="shared" ref="J4:J7" si="2">I4*B$2</f>
        <v>3969</v>
      </c>
      <c r="K4" s="11">
        <f t="shared" ref="K4:K7" si="3">AVERAGE(B4:H4)</f>
        <v>1260</v>
      </c>
      <c r="L4" s="18">
        <f t="shared" ref="L4:L7" si="4">MAX(B4:H4)</f>
        <v>1310</v>
      </c>
      <c r="M4" s="18">
        <f t="shared" ref="M4:M7" si="5">MIN(B4:H4)</f>
        <v>1200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9" t="s">
        <v>15</v>
      </c>
      <c r="B5" s="11">
        <v>1810.0</v>
      </c>
      <c r="C5" s="11">
        <v>1750.0</v>
      </c>
      <c r="D5" s="12">
        <v>1630.0</v>
      </c>
      <c r="E5" s="20">
        <v>1650.0</v>
      </c>
      <c r="F5" s="21">
        <v>1770.0</v>
      </c>
      <c r="G5" s="22">
        <v>1740.0</v>
      </c>
      <c r="H5" s="16">
        <v>1790.0</v>
      </c>
      <c r="I5" s="11">
        <f t="shared" si="1"/>
        <v>12140</v>
      </c>
      <c r="J5" s="17">
        <f t="shared" si="2"/>
        <v>5463</v>
      </c>
      <c r="K5" s="23">
        <f t="shared" si="3"/>
        <v>1734.285714</v>
      </c>
      <c r="L5" s="18">
        <f t="shared" si="4"/>
        <v>1810</v>
      </c>
      <c r="M5" s="18">
        <f t="shared" si="5"/>
        <v>1630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9" t="s">
        <v>16</v>
      </c>
      <c r="B6" s="11">
        <v>2100.0</v>
      </c>
      <c r="C6" s="11">
        <v>2080.0</v>
      </c>
      <c r="D6" s="12">
        <v>2130.0</v>
      </c>
      <c r="E6" s="20">
        <v>2150.0</v>
      </c>
      <c r="F6" s="21">
        <v>2020.0</v>
      </c>
      <c r="G6" s="22">
        <v>2110.0</v>
      </c>
      <c r="H6" s="16">
        <v>2090.0</v>
      </c>
      <c r="I6" s="11">
        <f t="shared" si="1"/>
        <v>14680</v>
      </c>
      <c r="J6" s="17">
        <f t="shared" si="2"/>
        <v>6606</v>
      </c>
      <c r="K6" s="23">
        <f t="shared" si="3"/>
        <v>2097.142857</v>
      </c>
      <c r="L6" s="18">
        <f t="shared" si="4"/>
        <v>2150</v>
      </c>
      <c r="M6" s="18">
        <f t="shared" si="5"/>
        <v>2020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9" t="s">
        <v>17</v>
      </c>
      <c r="B7" s="11">
        <v>1550.0</v>
      </c>
      <c r="C7" s="11">
        <v>1520.0</v>
      </c>
      <c r="D7" s="12">
        <v>1570.0</v>
      </c>
      <c r="E7" s="11">
        <v>1530.0</v>
      </c>
      <c r="F7" s="11">
        <v>1590.0</v>
      </c>
      <c r="G7" s="11">
        <v>1610.0</v>
      </c>
      <c r="H7" s="16">
        <v>1580.0</v>
      </c>
      <c r="I7" s="11">
        <f t="shared" si="1"/>
        <v>10950</v>
      </c>
      <c r="J7" s="17">
        <f t="shared" si="2"/>
        <v>4927.5</v>
      </c>
      <c r="K7" s="23">
        <f t="shared" si="3"/>
        <v>1564.285714</v>
      </c>
      <c r="L7" s="18">
        <f t="shared" si="4"/>
        <v>1610</v>
      </c>
      <c r="M7" s="18">
        <f t="shared" si="5"/>
        <v>1520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4" t="s">
        <v>9</v>
      </c>
      <c r="B8" s="11">
        <f t="shared" ref="B8:H8" si="6">SUM(B4:B7)</f>
        <v>6760</v>
      </c>
      <c r="C8" s="11">
        <f t="shared" si="6"/>
        <v>6550</v>
      </c>
      <c r="D8" s="12">
        <f t="shared" si="6"/>
        <v>6550</v>
      </c>
      <c r="E8" s="11">
        <f t="shared" si="6"/>
        <v>6610</v>
      </c>
      <c r="F8" s="11">
        <f t="shared" si="6"/>
        <v>6670</v>
      </c>
      <c r="G8" s="11">
        <f t="shared" si="6"/>
        <v>6770</v>
      </c>
      <c r="H8" s="16">
        <f t="shared" si="6"/>
        <v>6680</v>
      </c>
      <c r="I8" s="21"/>
      <c r="J8" s="21"/>
      <c r="K8" s="21"/>
      <c r="L8" s="1"/>
      <c r="M8" s="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4" t="s">
        <v>18</v>
      </c>
      <c r="B9" s="11">
        <f t="shared" ref="B9:H9" si="7">AVERAGE(B4:B7)</f>
        <v>1690</v>
      </c>
      <c r="C9" s="11">
        <f t="shared" si="7"/>
        <v>1637.5</v>
      </c>
      <c r="D9" s="12">
        <f t="shared" si="7"/>
        <v>1637.5</v>
      </c>
      <c r="E9" s="11">
        <f t="shared" si="7"/>
        <v>1652.5</v>
      </c>
      <c r="F9" s="11">
        <f t="shared" si="7"/>
        <v>1667.5</v>
      </c>
      <c r="G9" s="11">
        <f t="shared" si="7"/>
        <v>1692.5</v>
      </c>
      <c r="H9" s="16">
        <f t="shared" si="7"/>
        <v>1670</v>
      </c>
      <c r="I9" s="21"/>
      <c r="J9" s="21"/>
      <c r="K9" s="21"/>
      <c r="L9" s="1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4" t="s">
        <v>12</v>
      </c>
      <c r="B10" s="11">
        <f t="shared" ref="B10:H10" si="8">MAX(B4:B7)</f>
        <v>2100</v>
      </c>
      <c r="C10" s="11">
        <f t="shared" si="8"/>
        <v>2080</v>
      </c>
      <c r="D10" s="12">
        <f t="shared" si="8"/>
        <v>2130</v>
      </c>
      <c r="E10" s="20">
        <f t="shared" si="8"/>
        <v>2150</v>
      </c>
      <c r="F10" s="21">
        <f t="shared" si="8"/>
        <v>2020</v>
      </c>
      <c r="G10" s="22">
        <f t="shared" si="8"/>
        <v>2110</v>
      </c>
      <c r="H10" s="16">
        <f t="shared" si="8"/>
        <v>2090</v>
      </c>
      <c r="I10" s="21"/>
      <c r="J10" s="21"/>
      <c r="K10" s="2"/>
      <c r="L10" s="1"/>
      <c r="M10" s="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4" t="s">
        <v>13</v>
      </c>
      <c r="B11" s="11">
        <f t="shared" ref="B11:H11" si="9">MIN(B4:B7)</f>
        <v>1300</v>
      </c>
      <c r="C11" s="11">
        <f t="shared" si="9"/>
        <v>1200</v>
      </c>
      <c r="D11" s="12">
        <f t="shared" si="9"/>
        <v>1220</v>
      </c>
      <c r="E11" s="13">
        <f t="shared" si="9"/>
        <v>1280</v>
      </c>
      <c r="F11" s="14">
        <f t="shared" si="9"/>
        <v>1290</v>
      </c>
      <c r="G11" s="15">
        <f t="shared" si="9"/>
        <v>1310</v>
      </c>
      <c r="H11" s="16">
        <f t="shared" si="9"/>
        <v>1220</v>
      </c>
      <c r="I11" s="2"/>
      <c r="J11" s="2"/>
      <c r="K11" s="2"/>
      <c r="L11" s="1"/>
      <c r="M11" s="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1"/>
      <c r="M12" s="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1"/>
      <c r="M13" s="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  <c r="M14" s="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1"/>
      <c r="M15" s="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1"/>
      <c r="M18" s="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1"/>
      <c r="M19" s="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1"/>
      <c r="M20" s="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1"/>
      <c r="M21" s="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  <c r="M22" s="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M23" s="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1"/>
      <c r="M24" s="1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  <c r="M25" s="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1"/>
      <c r="M26" s="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1"/>
      <c r="M27" s="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"/>
      <c r="M28" s="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"/>
      <c r="M29" s="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1"/>
      <c r="M30" s="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1"/>
      <c r="M31" s="1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1"/>
      <c r="M32" s="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1"/>
      <c r="M33" s="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1"/>
      <c r="M34" s="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1"/>
      <c r="M35" s="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1"/>
      <c r="M36" s="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1"/>
      <c r="M37" s="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1"/>
      <c r="M38" s="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1"/>
      <c r="M39" s="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1"/>
      <c r="M40" s="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1"/>
      <c r="M41" s="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  <c r="M42" s="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"/>
      <c r="M43" s="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  <c r="M44" s="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1"/>
      <c r="M45" s="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1"/>
      <c r="M46" s="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1"/>
      <c r="M47" s="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1"/>
      <c r="M48" s="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1"/>
      <c r="M49" s="1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1"/>
      <c r="M50" s="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1"/>
      <c r="M51" s="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1"/>
      <c r="M52" s="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1"/>
      <c r="M53" s="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1"/>
      <c r="M54" s="1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1"/>
      <c r="M55" s="1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1"/>
      <c r="M56" s="1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1"/>
      <c r="M57" s="1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1"/>
      <c r="M58" s="1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1"/>
      <c r="M59" s="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1"/>
      <c r="M60" s="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1"/>
      <c r="M61" s="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1"/>
      <c r="M62" s="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1"/>
      <c r="M63" s="1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1"/>
      <c r="M64" s="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1"/>
      <c r="M65" s="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1"/>
      <c r="M66" s="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1"/>
      <c r="M67" s="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1"/>
      <c r="M68" s="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1"/>
      <c r="M69" s="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1"/>
      <c r="M70" s="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1"/>
      <c r="M71" s="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1"/>
      <c r="M72" s="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1"/>
      <c r="M73" s="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1"/>
      <c r="M74" s="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1"/>
      <c r="M75" s="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1"/>
      <c r="M76" s="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1"/>
      <c r="M77" s="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1"/>
      <c r="M78" s="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1"/>
      <c r="M79" s="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1"/>
      <c r="M80" s="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1"/>
      <c r="M81" s="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1"/>
      <c r="M82" s="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1"/>
      <c r="M83" s="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1"/>
      <c r="M84" s="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1"/>
      <c r="M85" s="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1"/>
      <c r="M86" s="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1"/>
      <c r="M87" s="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1"/>
      <c r="M88" s="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1"/>
      <c r="M89" s="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1"/>
      <c r="M90" s="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1"/>
      <c r="M91" s="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1"/>
      <c r="M92" s="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1"/>
      <c r="M93" s="1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1"/>
      <c r="M94" s="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1"/>
      <c r="M95" s="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1"/>
      <c r="M96" s="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1"/>
      <c r="M97" s="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1"/>
      <c r="M98" s="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1"/>
      <c r="M99" s="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1"/>
      <c r="M100" s="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1"/>
      <c r="M101" s="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1"/>
      <c r="M102" s="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1"/>
      <c r="M103" s="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1"/>
      <c r="M104" s="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1"/>
      <c r="M105" s="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1"/>
      <c r="M106" s="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1"/>
      <c r="M107" s="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1"/>
      <c r="M108" s="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1"/>
      <c r="M109" s="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1"/>
      <c r="M110" s="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1"/>
      <c r="M111" s="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1"/>
      <c r="M112" s="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1"/>
      <c r="M113" s="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1"/>
      <c r="M114" s="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1"/>
      <c r="M115" s="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1"/>
      <c r="M116" s="1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1"/>
      <c r="M117" s="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1"/>
      <c r="M118" s="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1"/>
      <c r="M119" s="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1"/>
      <c r="M120" s="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1"/>
      <c r="M121" s="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1"/>
      <c r="M122" s="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1"/>
      <c r="M123" s="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1"/>
      <c r="M124" s="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1"/>
      <c r="M125" s="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1"/>
      <c r="M126" s="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1"/>
      <c r="M127" s="1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1"/>
      <c r="M128" s="1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1"/>
      <c r="M129" s="1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1"/>
      <c r="M130" s="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1"/>
      <c r="M131" s="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1"/>
      <c r="M132" s="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1"/>
      <c r="M133" s="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1"/>
      <c r="M134" s="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1"/>
      <c r="M135" s="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1"/>
      <c r="M136" s="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1"/>
      <c r="M137" s="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1"/>
      <c r="M138" s="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1"/>
      <c r="M139" s="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1"/>
      <c r="M140" s="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1"/>
      <c r="M141" s="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1"/>
      <c r="M142" s="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1"/>
      <c r="M143" s="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1"/>
      <c r="M144" s="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1"/>
      <c r="M145" s="1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1"/>
      <c r="M146" s="1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1"/>
      <c r="M147" s="1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1"/>
      <c r="M148" s="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1"/>
      <c r="M149" s="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1"/>
      <c r="M150" s="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1"/>
      <c r="M151" s="1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1"/>
      <c r="M152" s="1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1"/>
      <c r="M153" s="1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1"/>
      <c r="M154" s="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1"/>
      <c r="M155" s="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1"/>
      <c r="M156" s="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1"/>
      <c r="M157" s="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1"/>
      <c r="M158" s="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1"/>
      <c r="M159" s="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1"/>
      <c r="M160" s="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1"/>
      <c r="M161" s="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1"/>
      <c r="M162" s="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1"/>
      <c r="M163" s="1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1"/>
      <c r="M164" s="1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1"/>
      <c r="M165" s="1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1"/>
      <c r="M166" s="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1"/>
      <c r="M167" s="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1"/>
      <c r="M168" s="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1"/>
      <c r="M169" s="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1"/>
      <c r="M170" s="1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1"/>
      <c r="M171" s="1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1"/>
      <c r="M172" s="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1"/>
      <c r="M173" s="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1"/>
      <c r="M174" s="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1"/>
      <c r="M175" s="1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1"/>
      <c r="M176" s="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1"/>
      <c r="M177" s="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1"/>
      <c r="M178" s="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1"/>
      <c r="M179" s="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1"/>
      <c r="M180" s="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1"/>
      <c r="M181" s="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1"/>
      <c r="M182" s="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1"/>
      <c r="M183" s="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1"/>
      <c r="M184" s="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1"/>
      <c r="M185" s="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1"/>
      <c r="M186" s="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1"/>
      <c r="M187" s="1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1"/>
      <c r="M188" s="1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1"/>
      <c r="M189" s="1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1"/>
      <c r="M190" s="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1"/>
      <c r="M191" s="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1"/>
      <c r="M192" s="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1"/>
      <c r="M193" s="1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1"/>
      <c r="M194" s="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1"/>
      <c r="M195" s="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1"/>
      <c r="M196" s="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1"/>
      <c r="M197" s="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1"/>
      <c r="M198" s="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1"/>
      <c r="M199" s="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1"/>
      <c r="M200" s="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1"/>
      <c r="M201" s="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1"/>
      <c r="M202" s="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1"/>
      <c r="M203" s="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1"/>
      <c r="M204" s="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1"/>
      <c r="M205" s="1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1"/>
      <c r="M206" s="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1"/>
      <c r="M207" s="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1"/>
      <c r="M208" s="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1"/>
      <c r="M209" s="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1"/>
      <c r="M210" s="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1"/>
      <c r="M211" s="1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1"/>
      <c r="M212" s="1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1"/>
      <c r="M213" s="1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1"/>
      <c r="M214" s="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1"/>
      <c r="M215" s="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1"/>
      <c r="M216" s="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1"/>
      <c r="M217" s="1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1"/>
      <c r="M218" s="1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1"/>
      <c r="M219" s="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1"/>
      <c r="M220" s="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N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57"/>
    <col customWidth="1" min="2" max="2" width="14.71"/>
    <col customWidth="1" min="3" max="3" width="8.71"/>
    <col customWidth="1" min="4" max="4" width="39.43"/>
    <col customWidth="1" min="5" max="5" width="14.71"/>
    <col customWidth="1" min="6" max="26" width="8.71"/>
  </cols>
  <sheetData>
    <row r="1">
      <c r="A1" s="25" t="s">
        <v>19</v>
      </c>
      <c r="B1" s="25" t="s">
        <v>20</v>
      </c>
      <c r="C1" s="26" t="s">
        <v>21</v>
      </c>
      <c r="D1" s="25" t="s">
        <v>22</v>
      </c>
      <c r="E1" s="27" t="s">
        <v>20</v>
      </c>
      <c r="F1" s="26" t="s">
        <v>21</v>
      </c>
    </row>
    <row r="2">
      <c r="A2" s="28" t="s">
        <v>23</v>
      </c>
      <c r="B2" s="29">
        <v>1543445.62</v>
      </c>
      <c r="C2" s="30">
        <f t="shared" ref="C2:C9" si="1">B2/B$10</f>
        <v>0.3502513025</v>
      </c>
      <c r="D2" s="31" t="s">
        <v>24</v>
      </c>
      <c r="E2" s="32">
        <v>3349919.74</v>
      </c>
      <c r="F2" s="30">
        <f t="shared" ref="F2:F7" si="2">E2/E$10</f>
        <v>0.7081601941</v>
      </c>
    </row>
    <row r="3">
      <c r="A3" s="31" t="s">
        <v>25</v>
      </c>
      <c r="B3" s="29">
        <v>1856510.01</v>
      </c>
      <c r="C3" s="30">
        <f t="shared" si="1"/>
        <v>0.4212944342</v>
      </c>
      <c r="D3" s="31" t="s">
        <v>26</v>
      </c>
      <c r="E3" s="32">
        <v>231828.97</v>
      </c>
      <c r="F3" s="30">
        <f t="shared" si="2"/>
        <v>0.04900775575</v>
      </c>
    </row>
    <row r="4">
      <c r="A4" s="31" t="s">
        <v>27</v>
      </c>
      <c r="B4" s="29">
        <v>462583.49</v>
      </c>
      <c r="C4" s="30">
        <f t="shared" si="1"/>
        <v>0.1049732286</v>
      </c>
      <c r="D4" s="31" t="s">
        <v>28</v>
      </c>
      <c r="E4" s="32">
        <v>445863.67</v>
      </c>
      <c r="F4" s="30">
        <f t="shared" si="2"/>
        <v>0.09425387102</v>
      </c>
    </row>
    <row r="5">
      <c r="A5" s="31" t="s">
        <v>29</v>
      </c>
      <c r="B5" s="29">
        <v>214295.27</v>
      </c>
      <c r="C5" s="30">
        <f t="shared" si="1"/>
        <v>0.0486296352</v>
      </c>
      <c r="D5" s="31" t="s">
        <v>30</v>
      </c>
      <c r="E5" s="32">
        <v>198235.17</v>
      </c>
      <c r="F5" s="30">
        <f t="shared" si="2"/>
        <v>0.04190615518</v>
      </c>
    </row>
    <row r="6">
      <c r="A6" s="31" t="s">
        <v>31</v>
      </c>
      <c r="B6" s="29">
        <v>204395.79</v>
      </c>
      <c r="C6" s="30">
        <f t="shared" si="1"/>
        <v>0.04638316423</v>
      </c>
      <c r="D6" s="31" t="s">
        <v>32</v>
      </c>
      <c r="E6" s="32">
        <v>350372.65</v>
      </c>
      <c r="F6" s="30">
        <f t="shared" si="2"/>
        <v>0.07406743537</v>
      </c>
    </row>
    <row r="7">
      <c r="A7" s="31" t="s">
        <v>33</v>
      </c>
      <c r="B7" s="29">
        <v>97774.61</v>
      </c>
      <c r="C7" s="30">
        <f t="shared" si="1"/>
        <v>0.02218781411</v>
      </c>
      <c r="D7" s="31" t="s">
        <v>34</v>
      </c>
      <c r="E7" s="32">
        <v>154234.53</v>
      </c>
      <c r="F7" s="30">
        <f t="shared" si="2"/>
        <v>0.03260458852</v>
      </c>
    </row>
    <row r="8">
      <c r="A8" s="31" t="s">
        <v>35</v>
      </c>
      <c r="B8" s="29">
        <v>13439.62</v>
      </c>
      <c r="C8" s="33">
        <f t="shared" si="1"/>
        <v>0.003049828481</v>
      </c>
      <c r="D8" s="31"/>
      <c r="F8" s="31"/>
    </row>
    <row r="9">
      <c r="A9" s="31" t="s">
        <v>36</v>
      </c>
      <c r="B9" s="29">
        <v>14236.19</v>
      </c>
      <c r="C9" s="33">
        <f t="shared" si="1"/>
        <v>0.00323059266</v>
      </c>
      <c r="D9" s="31"/>
      <c r="F9" s="31"/>
    </row>
    <row r="10">
      <c r="A10" s="34" t="s">
        <v>37</v>
      </c>
      <c r="B10" s="35">
        <f t="shared" ref="B10:C10" si="3">SUM(B2:B9)</f>
        <v>4406680.6</v>
      </c>
      <c r="C10" s="36">
        <f t="shared" si="3"/>
        <v>1</v>
      </c>
      <c r="D10" s="34" t="s">
        <v>38</v>
      </c>
      <c r="E10" s="37">
        <f t="shared" ref="E10:F10" si="4">SUM(E2:E7)</f>
        <v>4730454.73</v>
      </c>
      <c r="F10" s="36">
        <f t="shared" si="4"/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6" width="8.71"/>
  </cols>
  <sheetData>
    <row r="1">
      <c r="A1" s="38" t="s">
        <v>39</v>
      </c>
    </row>
    <row r="2">
      <c r="A2" s="39" t="s">
        <v>40</v>
      </c>
      <c r="B2" s="39" t="s">
        <v>41</v>
      </c>
      <c r="C2" s="39" t="s">
        <v>42</v>
      </c>
    </row>
    <row r="3">
      <c r="A3" s="39" t="s">
        <v>2</v>
      </c>
      <c r="B3" s="40">
        <v>29.0</v>
      </c>
      <c r="C3" s="40">
        <v>18.0</v>
      </c>
    </row>
    <row r="4">
      <c r="A4" s="39" t="s">
        <v>3</v>
      </c>
      <c r="B4" s="40">
        <v>31.0</v>
      </c>
      <c r="C4" s="40">
        <v>22.0</v>
      </c>
    </row>
    <row r="5">
      <c r="A5" s="39" t="s">
        <v>4</v>
      </c>
      <c r="B5" s="40">
        <v>32.0</v>
      </c>
      <c r="C5" s="40">
        <v>23.0</v>
      </c>
    </row>
    <row r="6">
      <c r="A6" s="39" t="s">
        <v>5</v>
      </c>
      <c r="B6" s="40">
        <v>27.0</v>
      </c>
      <c r="C6" s="40">
        <v>19.0</v>
      </c>
    </row>
    <row r="7">
      <c r="A7" s="39" t="s">
        <v>6</v>
      </c>
      <c r="B7" s="40">
        <v>24.0</v>
      </c>
      <c r="C7" s="40">
        <v>17.0</v>
      </c>
    </row>
    <row r="8">
      <c r="A8" s="39" t="s">
        <v>7</v>
      </c>
      <c r="B8" s="40">
        <v>26.0</v>
      </c>
      <c r="C8" s="40">
        <v>18.0</v>
      </c>
    </row>
    <row r="9">
      <c r="A9" s="39" t="s">
        <v>8</v>
      </c>
      <c r="B9" s="40">
        <v>28.0</v>
      </c>
      <c r="C9" s="40">
        <v>20.0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9.43"/>
    <col customWidth="1" min="3" max="3" width="14.57"/>
    <col customWidth="1" min="4" max="4" width="15.57"/>
    <col customWidth="1" min="5" max="5" width="13.43"/>
    <col customWidth="1" min="6" max="26" width="8.71"/>
  </cols>
  <sheetData>
    <row r="1" ht="30.75" customHeight="1">
      <c r="A1" s="41" t="s">
        <v>43</v>
      </c>
      <c r="B1" s="39"/>
      <c r="C1" s="39"/>
      <c r="D1" s="39"/>
      <c r="E1" s="39"/>
    </row>
    <row r="2" ht="23.25" customHeight="1">
      <c r="A2" s="42" t="s">
        <v>44</v>
      </c>
      <c r="B2" s="43" t="s">
        <v>45</v>
      </c>
      <c r="C2" s="44"/>
      <c r="D2" s="44"/>
      <c r="E2" s="45"/>
      <c r="F2" s="46" t="s">
        <v>46</v>
      </c>
    </row>
    <row r="3">
      <c r="B3" s="47" t="s">
        <v>47</v>
      </c>
      <c r="C3" s="48" t="s">
        <v>48</v>
      </c>
      <c r="D3" s="47" t="s">
        <v>49</v>
      </c>
      <c r="E3" s="47" t="s">
        <v>50</v>
      </c>
    </row>
    <row r="4">
      <c r="A4" s="40" t="s">
        <v>51</v>
      </c>
      <c r="B4" s="49">
        <v>726258.0</v>
      </c>
      <c r="C4" s="49">
        <v>160115.0</v>
      </c>
      <c r="D4" s="49">
        <v>1204151.0</v>
      </c>
      <c r="E4" s="50">
        <v>1617039.0</v>
      </c>
      <c r="F4" s="51">
        <f t="shared" ref="F4:F7" si="1">SUM(B4:E4)</f>
        <v>3707563</v>
      </c>
    </row>
    <row r="5">
      <c r="A5" s="40" t="s">
        <v>52</v>
      </c>
      <c r="B5" s="51">
        <v>585574.0</v>
      </c>
      <c r="C5" s="51">
        <v>125561.0</v>
      </c>
      <c r="D5" s="51">
        <v>898639.0</v>
      </c>
      <c r="E5" s="51">
        <v>1359681.0</v>
      </c>
      <c r="F5" s="51">
        <f t="shared" si="1"/>
        <v>2969455</v>
      </c>
    </row>
    <row r="6">
      <c r="A6" s="40" t="s">
        <v>53</v>
      </c>
      <c r="B6" s="51">
        <v>96617.0</v>
      </c>
      <c r="C6" s="51">
        <v>19274.0</v>
      </c>
      <c r="D6" s="51">
        <v>230891.0</v>
      </c>
      <c r="E6" s="51">
        <v>200171.0</v>
      </c>
      <c r="F6" s="51">
        <f t="shared" si="1"/>
        <v>546953</v>
      </c>
    </row>
    <row r="7">
      <c r="A7" s="40" t="s">
        <v>54</v>
      </c>
      <c r="B7" s="51">
        <v>44067.0</v>
      </c>
      <c r="C7" s="51">
        <v>14830.0</v>
      </c>
      <c r="D7" s="51">
        <v>74621.0</v>
      </c>
      <c r="E7" s="51">
        <v>57187.0</v>
      </c>
      <c r="F7" s="51">
        <f t="shared" si="1"/>
        <v>190705</v>
      </c>
    </row>
    <row r="8">
      <c r="A8" s="40" t="s">
        <v>55</v>
      </c>
      <c r="B8" s="51">
        <f t="shared" ref="B8:E8" si="2">SUM(B4:B7)</f>
        <v>1452516</v>
      </c>
      <c r="C8" s="51">
        <f t="shared" si="2"/>
        <v>319780</v>
      </c>
      <c r="D8" s="51">
        <f t="shared" si="2"/>
        <v>2408302</v>
      </c>
      <c r="E8" s="51">
        <f t="shared" si="2"/>
        <v>3234078</v>
      </c>
    </row>
    <row r="11" ht="14.2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E2"/>
  </mergeCells>
  <printOptions/>
  <pageMargins bottom="0.75" footer="0.0" header="0.0" left="0.7" right="0.7" top="0.75"/>
  <pageSetup paperSize="9" orientation="portrait"/>
  <drawing r:id="rId1"/>
</worksheet>
</file>