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winplanck/Desktop/Physics/Physics Lab III/LO6/IY/data/"/>
    </mc:Choice>
  </mc:AlternateContent>
  <xr:revisionPtr revIDLastSave="0" documentId="13_ncr:1_{D30BDDFC-8CD5-7945-A597-30F1E7BD6903}" xr6:coauthVersionLast="47" xr6:coauthVersionMax="47" xr10:uidLastSave="{00000000-0000-0000-0000-000000000000}"/>
  <bookViews>
    <workbookView xWindow="380" yWindow="500" windowWidth="28040" windowHeight="15940" xr2:uid="{FDF36B51-70B8-0C4B-B0D3-FEA7D65BAA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1" i="1" l="1"/>
  <c r="A32" i="1" s="1"/>
  <c r="C20" i="1"/>
  <c r="E14" i="1"/>
  <c r="E16" i="1" s="1"/>
  <c r="G16" i="1" s="1"/>
  <c r="B11" i="1"/>
  <c r="E6" i="1"/>
  <c r="H6" i="1" s="1"/>
  <c r="I6" i="1" s="1"/>
  <c r="E20" i="1" s="1"/>
  <c r="E7" i="1"/>
  <c r="H16" i="1" l="1"/>
  <c r="I16" i="1" s="1"/>
  <c r="H14" i="1"/>
  <c r="I14" i="1" s="1"/>
  <c r="E21" i="1" s="1"/>
</calcChain>
</file>

<file path=xl/sharedStrings.xml><?xml version="1.0" encoding="utf-8"?>
<sst xmlns="http://schemas.openxmlformats.org/spreadsheetml/2006/main" count="36" uniqueCount="30">
  <si>
    <t>Position lens</t>
  </si>
  <si>
    <t>focal length</t>
  </si>
  <si>
    <t>12.5 cm</t>
  </si>
  <si>
    <t>from dmk tag</t>
  </si>
  <si>
    <t>H INTENSITY</t>
  </si>
  <si>
    <t>microwatts</t>
  </si>
  <si>
    <t>P</t>
  </si>
  <si>
    <t>E</t>
  </si>
  <si>
    <t>Joules</t>
  </si>
  <si>
    <t>Photons</t>
  </si>
  <si>
    <t>Photon</t>
  </si>
  <si>
    <t>Photons / s</t>
  </si>
  <si>
    <t xml:space="preserve">POL C </t>
  </si>
  <si>
    <t>EMPTY 38º</t>
  </si>
  <si>
    <t>CORR 38 + 45</t>
  </si>
  <si>
    <t>83º</t>
  </si>
  <si>
    <t>-16.8 from limit</t>
  </si>
  <si>
    <t>QUESTION 2 C POSITION</t>
  </si>
  <si>
    <t>º</t>
  </si>
  <si>
    <t>L INTENSITY</t>
  </si>
  <si>
    <t>cross angle</t>
  </si>
  <si>
    <t>Malus</t>
  </si>
  <si>
    <t>very bad!</t>
  </si>
  <si>
    <t>DSLITS -&gt; CAM</t>
  </si>
  <si>
    <t>centimetres</t>
  </si>
  <si>
    <t>Coexistence</t>
  </si>
  <si>
    <t>t</t>
  </si>
  <si>
    <t>Diffraction</t>
  </si>
  <si>
    <t>IF</t>
  </si>
  <si>
    <t>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</si>
</sst>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194B9-A3C8-0A48-B727-4088EFFD3ED9}">
  <dimension ref="A1:K32"/>
  <sheetViews>
    <sheetView tabSelected="1" topLeftCell="A6" zoomScale="113" workbookViewId="0">
      <selection activeCell="B21" sqref="B21"/>
    </sheetView>
  </sheetViews>
  <sheetFormatPr baseColWidth="10" defaultRowHeight="16" x14ac:dyDescent="0.2"/>
  <cols>
    <col min="3" max="3" width="12.1640625" bestFit="1" customWidth="1"/>
    <col min="5" max="5" width="12.1640625" bestFit="1" customWidth="1"/>
    <col min="8" max="9" width="12.1640625" bestFit="1" customWidth="1"/>
  </cols>
  <sheetData>
    <row r="1" spans="1:11" x14ac:dyDescent="0.2">
      <c r="A1" t="s">
        <v>0</v>
      </c>
      <c r="B1">
        <v>-12.5</v>
      </c>
      <c r="C1" t="s">
        <v>3</v>
      </c>
    </row>
    <row r="2" spans="1:11" x14ac:dyDescent="0.2">
      <c r="A2" t="s">
        <v>1</v>
      </c>
      <c r="B2" t="s">
        <v>2</v>
      </c>
    </row>
    <row r="3" spans="1:11" x14ac:dyDescent="0.2">
      <c r="A3" t="s">
        <v>12</v>
      </c>
      <c r="B3" t="s">
        <v>13</v>
      </c>
      <c r="C3" t="s">
        <v>14</v>
      </c>
      <c r="D3" t="s">
        <v>15</v>
      </c>
      <c r="E3" t="s">
        <v>12</v>
      </c>
      <c r="F3" s="1" t="s">
        <v>16</v>
      </c>
      <c r="G3">
        <v>83</v>
      </c>
    </row>
    <row r="5" spans="1:11" x14ac:dyDescent="0.2">
      <c r="A5">
        <v>3</v>
      </c>
      <c r="B5" t="s">
        <v>6</v>
      </c>
      <c r="E5" t="s">
        <v>7</v>
      </c>
      <c r="H5" t="s">
        <v>9</v>
      </c>
      <c r="I5" t="s">
        <v>11</v>
      </c>
    </row>
    <row r="6" spans="1:11" x14ac:dyDescent="0.2">
      <c r="A6" t="s">
        <v>4</v>
      </c>
      <c r="B6">
        <v>0.30199999999999999</v>
      </c>
      <c r="C6" t="s">
        <v>5</v>
      </c>
      <c r="E6">
        <f>B6*0.0001*0.000001</f>
        <v>3.0199999999999997E-11</v>
      </c>
      <c r="F6" t="s">
        <v>8</v>
      </c>
      <c r="H6">
        <f>E6/E7</f>
        <v>96473488.278498828</v>
      </c>
      <c r="I6">
        <f>H6*10000</f>
        <v>964734882784.98828</v>
      </c>
    </row>
    <row r="7" spans="1:11" x14ac:dyDescent="0.2">
      <c r="A7" t="s">
        <v>10</v>
      </c>
      <c r="E7">
        <f>300000000/0.000000635*6.626E-34</f>
        <v>3.1303937007874019E-19</v>
      </c>
    </row>
    <row r="11" spans="1:11" x14ac:dyDescent="0.2">
      <c r="A11" t="s">
        <v>17</v>
      </c>
      <c r="B11">
        <f>320-180</f>
        <v>140</v>
      </c>
      <c r="C11" t="s">
        <v>18</v>
      </c>
    </row>
    <row r="14" spans="1:11" x14ac:dyDescent="0.2">
      <c r="A14" t="s">
        <v>19</v>
      </c>
      <c r="B14">
        <v>0.105</v>
      </c>
      <c r="C14" t="s">
        <v>5</v>
      </c>
      <c r="E14">
        <f>B14*0.000001 * 0.0001</f>
        <v>1.0499999999999999E-11</v>
      </c>
      <c r="H14">
        <f>E14/E7</f>
        <v>33542106.851795949</v>
      </c>
      <c r="I14">
        <f>H14*10000</f>
        <v>335421068517.95947</v>
      </c>
    </row>
    <row r="16" spans="1:11" x14ac:dyDescent="0.2">
      <c r="A16" t="s">
        <v>20</v>
      </c>
      <c r="E16">
        <f>E14/E6</f>
        <v>0.34768211920529801</v>
      </c>
      <c r="F16" t="s">
        <v>21</v>
      </c>
      <c r="G16">
        <f>SQRT(E16)</f>
        <v>0.5896457573876861</v>
      </c>
      <c r="H16">
        <f>ACOS(G16)</f>
        <v>0.94017615883358086</v>
      </c>
      <c r="I16">
        <f>H16*180/PI()</f>
        <v>53.868125899985515</v>
      </c>
      <c r="K16" t="s">
        <v>22</v>
      </c>
    </row>
    <row r="18" spans="1:7" x14ac:dyDescent="0.2">
      <c r="A18" t="s">
        <v>23</v>
      </c>
      <c r="B18">
        <v>30</v>
      </c>
      <c r="C18" t="s">
        <v>24</v>
      </c>
    </row>
    <row r="20" spans="1:7" x14ac:dyDescent="0.2">
      <c r="A20" t="s">
        <v>25</v>
      </c>
      <c r="B20" t="s">
        <v>26</v>
      </c>
      <c r="C20">
        <f>0.3/300000000</f>
        <v>1.0000000000000001E-9</v>
      </c>
      <c r="E20">
        <f>I6*C20</f>
        <v>964.73488278498837</v>
      </c>
    </row>
    <row r="21" spans="1:7" x14ac:dyDescent="0.2">
      <c r="E21">
        <f>C20*I14</f>
        <v>335.4210685179595</v>
      </c>
      <c r="G21" t="s">
        <v>22</v>
      </c>
    </row>
    <row r="27" spans="1:7" x14ac:dyDescent="0.2">
      <c r="A27">
        <v>104</v>
      </c>
      <c r="B27" t="s">
        <v>27</v>
      </c>
    </row>
    <row r="28" spans="1:7" x14ac:dyDescent="0.2">
      <c r="A28">
        <v>148</v>
      </c>
      <c r="B28" t="s">
        <v>28</v>
      </c>
    </row>
    <row r="29" spans="1:7" x14ac:dyDescent="0.2">
      <c r="A29">
        <v>192</v>
      </c>
      <c r="B29" t="s">
        <v>27</v>
      </c>
    </row>
    <row r="30" spans="1:7" x14ac:dyDescent="0.2">
      <c r="A30">
        <v>238</v>
      </c>
      <c r="B30" t="s">
        <v>28</v>
      </c>
    </row>
    <row r="31" spans="1:7" x14ac:dyDescent="0.2">
      <c r="A31">
        <f>238+46</f>
        <v>284</v>
      </c>
      <c r="B31" t="s">
        <v>27</v>
      </c>
    </row>
    <row r="32" spans="1:7" x14ac:dyDescent="0.2">
      <c r="A32">
        <f>A31+44</f>
        <v>328</v>
      </c>
      <c r="B32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de Miguel Domínguez</dc:creator>
  <cp:lastModifiedBy>Mario de Miguel Domínguez</cp:lastModifiedBy>
  <dcterms:created xsi:type="dcterms:W3CDTF">2022-10-19T13:02:08Z</dcterms:created>
  <dcterms:modified xsi:type="dcterms:W3CDTF">2022-10-25T11:45:47Z</dcterms:modified>
</cp:coreProperties>
</file>