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FP/"/>
    </mc:Choice>
  </mc:AlternateContent>
  <xr:revisionPtr revIDLastSave="0" documentId="13_ncr:1_{C94F4668-107C-F64C-844B-5AF60FF7D9A8}" xr6:coauthVersionLast="47" xr6:coauthVersionMax="47" xr10:uidLastSave="{00000000-0000-0000-0000-000000000000}"/>
  <bookViews>
    <workbookView xWindow="380" yWindow="500" windowWidth="28040" windowHeight="15940" xr2:uid="{B143CE9D-3D72-9F41-B454-706F6D1BF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K10" i="1"/>
  <c r="N13" i="1"/>
  <c r="N10" i="1"/>
  <c r="M10" i="1"/>
  <c r="J10" i="1"/>
  <c r="I22" i="1"/>
  <c r="I20" i="1"/>
  <c r="G20" i="1"/>
  <c r="H20" i="1"/>
  <c r="H17" i="1"/>
  <c r="G17" i="1"/>
  <c r="E15" i="1"/>
  <c r="E14" i="1"/>
  <c r="E20" i="1"/>
  <c r="E19" i="1"/>
  <c r="F19" i="1"/>
  <c r="F20" i="1" s="1"/>
  <c r="D8" i="1"/>
  <c r="F14" i="1"/>
  <c r="F15" i="1" s="1"/>
  <c r="C15" i="1"/>
  <c r="C11" i="1"/>
  <c r="B11" i="1"/>
  <c r="D9" i="1"/>
  <c r="C9" i="1"/>
  <c r="B20" i="1"/>
  <c r="D25" i="1"/>
  <c r="D19" i="1"/>
  <c r="B19" i="1"/>
  <c r="B15" i="1"/>
  <c r="D14" i="1" s="1"/>
  <c r="D10" i="1"/>
  <c r="B8" i="1"/>
  <c r="C8" i="1"/>
  <c r="C1" i="1"/>
  <c r="E3" i="1" s="1"/>
</calcChain>
</file>

<file path=xl/sharedStrings.xml><?xml version="1.0" encoding="utf-8"?>
<sst xmlns="http://schemas.openxmlformats.org/spreadsheetml/2006/main" count="4" uniqueCount="4">
  <si>
    <t>dlambda (rel.)</t>
  </si>
  <si>
    <t>lambda teorica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</si>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</sst>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3F64-BAE6-0A4A-9859-C0C594C3D72F}">
  <dimension ref="B1:N25"/>
  <sheetViews>
    <sheetView tabSelected="1" zoomScale="109" workbookViewId="0">
      <selection activeCell="L19" sqref="L19"/>
    </sheetView>
  </sheetViews>
  <sheetFormatPr baseColWidth="10" defaultRowHeight="16" x14ac:dyDescent="0.2"/>
  <cols>
    <col min="4" max="4" width="12.1640625" bestFit="1" customWidth="1"/>
  </cols>
  <sheetData>
    <row r="1" spans="2:14" x14ac:dyDescent="0.2">
      <c r="C1">
        <f>10/5</f>
        <v>2</v>
      </c>
    </row>
    <row r="2" spans="2:14" x14ac:dyDescent="0.2">
      <c r="B2" t="s">
        <v>1</v>
      </c>
    </row>
    <row r="3" spans="2:14" x14ac:dyDescent="0.2">
      <c r="B3">
        <v>0.58930000000000005</v>
      </c>
      <c r="C3" t="s">
        <v>0</v>
      </c>
      <c r="E3">
        <f>20*C1/B3</f>
        <v>67.877142372306125</v>
      </c>
    </row>
    <row r="4" spans="2:14" x14ac:dyDescent="0.2">
      <c r="C4" t="s">
        <v>2</v>
      </c>
      <c r="D4">
        <v>7.54</v>
      </c>
      <c r="E4">
        <v>7.6</v>
      </c>
    </row>
    <row r="5" spans="2:14" x14ac:dyDescent="0.2">
      <c r="C5" t="s">
        <v>3</v>
      </c>
      <c r="D5">
        <v>7.64</v>
      </c>
      <c r="E5">
        <v>7.7</v>
      </c>
    </row>
    <row r="8" spans="2:14" x14ac:dyDescent="0.2">
      <c r="B8" s="2">
        <f>40/69</f>
        <v>0.57971014492753625</v>
      </c>
      <c r="C8" s="2">
        <f>2*20/68</f>
        <v>0.58823529411764708</v>
      </c>
      <c r="D8" s="2">
        <f>C8 * 0.1003</f>
        <v>5.9000000000000004E-2</v>
      </c>
    </row>
    <row r="9" spans="2:14" x14ac:dyDescent="0.2">
      <c r="B9" s="1">
        <v>1000</v>
      </c>
      <c r="C9" s="1">
        <f>C8*1000</f>
        <v>588.23529411764707</v>
      </c>
      <c r="D9" s="1">
        <f>D8*1000</f>
        <v>59.000000000000007</v>
      </c>
      <c r="F9">
        <v>845</v>
      </c>
      <c r="I9">
        <v>1110</v>
      </c>
      <c r="L9">
        <v>1110</v>
      </c>
    </row>
    <row r="10" spans="2:14" x14ac:dyDescent="0.2">
      <c r="B10" s="1">
        <v>845</v>
      </c>
      <c r="C10" s="1"/>
      <c r="D10" s="1">
        <f>B3^2/(2*B11)</f>
        <v>5.6012014516129043E-3</v>
      </c>
      <c r="F10">
        <v>1000</v>
      </c>
      <c r="I10">
        <v>922</v>
      </c>
      <c r="J10">
        <f>(I10 - I9)/5</f>
        <v>-37.6</v>
      </c>
      <c r="K10">
        <f>J10*10</f>
        <v>-376</v>
      </c>
      <c r="L10">
        <v>1306</v>
      </c>
      <c r="M10">
        <f>(L10-L9)/5</f>
        <v>39.200000000000003</v>
      </c>
      <c r="N10">
        <f>M10*10</f>
        <v>392</v>
      </c>
    </row>
    <row r="11" spans="2:14" x14ac:dyDescent="0.2">
      <c r="B11" s="1">
        <f>ABS(B9-B10)/5</f>
        <v>31</v>
      </c>
      <c r="C11" s="1">
        <f>B11*10</f>
        <v>310</v>
      </c>
      <c r="D11" s="1"/>
    </row>
    <row r="13" spans="2:14" x14ac:dyDescent="0.2">
      <c r="B13" s="3">
        <v>1000</v>
      </c>
      <c r="C13" s="3"/>
      <c r="D13" s="3"/>
      <c r="J13" s="1">
        <f>$C$8^2/(J10*2)</f>
        <v>-4.6013399101818451E-3</v>
      </c>
      <c r="N13" s="1">
        <f>$C$8^2/(N10*2)</f>
        <v>4.4135301179295253E-4</v>
      </c>
    </row>
    <row r="14" spans="2:14" x14ac:dyDescent="0.2">
      <c r="B14" s="3">
        <v>1168</v>
      </c>
      <c r="C14" s="3"/>
      <c r="D14" s="3">
        <f>B3^2/(2*B15)</f>
        <v>5.1677751488095241E-3</v>
      </c>
      <c r="E14" s="1">
        <f>$C$8^2/(C11*2)</f>
        <v>5.5809800200915286E-4</v>
      </c>
      <c r="F14" s="1">
        <f>$C$8/(2*C11) * SQRT(4*$D$8^2 +( $C$8/C11 * $D$25)^2)</f>
        <v>1.1195445972414516E-4</v>
      </c>
    </row>
    <row r="15" spans="2:14" x14ac:dyDescent="0.2">
      <c r="B15" s="3">
        <f>ABS(B13-B14)/5</f>
        <v>33.6</v>
      </c>
      <c r="C15" s="3">
        <f>B15*10</f>
        <v>336</v>
      </c>
      <c r="D15" s="3"/>
      <c r="E15" s="1">
        <f>E14*1000</f>
        <v>0.55809800200915283</v>
      </c>
      <c r="F15" s="1">
        <f>F14*1000</f>
        <v>0.11195445972414517</v>
      </c>
    </row>
    <row r="17" spans="2:9" x14ac:dyDescent="0.2">
      <c r="G17">
        <f>AVERAGE(E15,E20)</f>
        <v>0.53650492455046539</v>
      </c>
      <c r="H17">
        <f>_xlfn.T.INV.2T(0.05, 1)*_xlfn.STDEV.S(E15,E20)/SQRT(2)</f>
        <v>0.27436606307416161</v>
      </c>
    </row>
    <row r="19" spans="2:9" x14ac:dyDescent="0.2">
      <c r="B19">
        <f>1000-845</f>
        <v>155</v>
      </c>
      <c r="D19">
        <f>SQRT(0.02^2 + 0.02^2)</f>
        <v>2.8284271247461901E-2</v>
      </c>
      <c r="E19" s="3">
        <f>$C$8^2/(C15*2)</f>
        <v>5.1491184709177797E-4</v>
      </c>
      <c r="F19" s="3">
        <f>$C$8/(2*C15) * SQRT(4*$D$8^2 +( $C$8/C15 * $D$25)^2)</f>
        <v>1.0329131693586745E-4</v>
      </c>
    </row>
    <row r="20" spans="2:9" x14ac:dyDescent="0.2">
      <c r="B20">
        <f>B14-B13</f>
        <v>168</v>
      </c>
      <c r="E20" s="3">
        <f>E19*1000</f>
        <v>0.51491184709177795</v>
      </c>
      <c r="F20" s="3">
        <f>F19*1000</f>
        <v>0.10329131693586746</v>
      </c>
      <c r="G20">
        <f>(E15/F15^2 + E20/F20^2)/SUM(1/F15^2+1/F20^2)</f>
        <v>0.53476959309866223</v>
      </c>
      <c r="H20">
        <f>SQRT(1/SUM(1/F15^2+1/F20^2))</f>
        <v>7.59161377290338E-2</v>
      </c>
      <c r="I20">
        <f>(H20^2+H17^2)^0.5</f>
        <v>0.28467524749178397</v>
      </c>
    </row>
    <row r="22" spans="2:9" x14ac:dyDescent="0.2">
      <c r="I22">
        <f>I20/G20</f>
        <v>0.53233252444714607</v>
      </c>
    </row>
    <row r="25" spans="2:9" x14ac:dyDescent="0.2">
      <c r="D25">
        <f>0.03 / 5</f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2022-11-16T14:05:44Z</dcterms:created>
  <dcterms:modified xsi:type="dcterms:W3CDTF">2022-11-21T21:44:32Z</dcterms:modified>
</cp:coreProperties>
</file>