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EM12/ResonanciaOndasEM/"/>
    </mc:Choice>
  </mc:AlternateContent>
  <xr:revisionPtr revIDLastSave="0" documentId="13_ncr:1_{9F0A4494-C90B-B64B-BE5D-20A9FDAF8397}" xr6:coauthVersionLast="47" xr6:coauthVersionMax="47" xr10:uidLastSave="{00000000-0000-0000-0000-000000000000}"/>
  <bookViews>
    <workbookView xWindow="380" yWindow="500" windowWidth="28040" windowHeight="15940" activeTab="1" xr2:uid="{052B751B-B06E-5A4C-A9C6-CF001894E3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" i="1" l="1"/>
  <c r="M43" i="1"/>
  <c r="L43" i="1"/>
  <c r="J43" i="1"/>
  <c r="N42" i="1"/>
  <c r="M42" i="1"/>
  <c r="L42" i="1"/>
  <c r="J42" i="1"/>
  <c r="K37" i="1"/>
  <c r="Q38" i="1"/>
  <c r="Q37" i="1"/>
  <c r="P38" i="1"/>
  <c r="J37" i="1"/>
  <c r="P37" i="1"/>
  <c r="K38" i="1"/>
  <c r="P35" i="1"/>
  <c r="Q35" i="1" s="1"/>
  <c r="M8" i="1"/>
  <c r="N12" i="1"/>
  <c r="M35" i="1"/>
  <c r="N35" i="1" s="1"/>
  <c r="N6" i="1"/>
  <c r="P27" i="1" a="1"/>
  <c r="P27" i="1" s="1"/>
  <c r="M27" i="1" a="1"/>
  <c r="M27" i="1" s="1"/>
  <c r="J27" i="1" a="1"/>
  <c r="J27" i="1" s="1"/>
  <c r="J35" i="1" s="1"/>
  <c r="K35" i="1" s="1"/>
  <c r="P20" i="1" a="1"/>
  <c r="P20" i="1" s="1"/>
  <c r="P34" i="1" s="1"/>
  <c r="Q34" i="1" s="1"/>
  <c r="M20" i="1" a="1"/>
  <c r="M20" i="1" s="1"/>
  <c r="M34" i="1" s="1"/>
  <c r="N34" i="1" s="1"/>
  <c r="J20" i="1" a="1"/>
  <c r="J20" i="1" s="1"/>
  <c r="J34" i="1" s="1"/>
  <c r="K34" i="1" s="1"/>
  <c r="M6" i="1"/>
  <c r="M13" i="1"/>
  <c r="M12" i="1"/>
  <c r="M11" i="1"/>
  <c r="M5" i="1"/>
  <c r="J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<sst xmlns="http://schemas.openxmlformats.org/spreadsheetml/2006/main" count="33" uniqueCount="29">
  <si>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Resonancias</t>
  </si>
  <si>
    <t>L1 = 1.5m</t>
  </si>
  <si>
    <t>T</t>
  </si>
  <si>
    <t>ABIERTO1</t>
  </si>
  <si>
    <t>OOS  560.9</t>
  </si>
  <si>
    <t>CORTO1</t>
  </si>
  <si>
    <t>L</t>
  </si>
  <si>
    <t>OOS 999.8</t>
  </si>
  <si>
    <t>kHz / 0.1 kHz</t>
  </si>
  <si>
    <t>NILLO1</t>
  </si>
  <si>
    <t>OOS 557.2</t>
  </si>
  <si>
    <t>Masa (cocktocircuitador)</t>
  </si>
  <si>
    <t>ABIERTO2</t>
  </si>
  <si>
    <t>L2 = 2.75m</t>
  </si>
  <si>
    <t>CORTO2</t>
  </si>
  <si>
    <t>NILLO2</t>
  </si>
  <si>
    <t>F</t>
  </si>
  <si>
    <t>n</t>
  </si>
  <si>
    <t>Cadena Dial Alcorcón</t>
  </si>
  <si>
    <t>Melodía FM</t>
  </si>
  <si>
    <t>Cadena 100</t>
  </si>
  <si>
    <t>Radio Solidaria / Rock FM</t>
  </si>
  <si>
    <t>RNE Madrid bola del mundo</t>
  </si>
  <si>
    <t>m</t>
  </si>
  <si>
    <t>b</t>
  </si>
  <si>
    <t>c1</t>
  </si>
  <si>
    <t>c2</t>
  </si>
  <si>
    <t>C1 WM</t>
  </si>
  <si>
    <t>C2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</si>
</sst>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E+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80F7-78AE-FB4F-96E5-59F7A5AAA1D4}">
  <dimension ref="A1:Q43"/>
  <sheetViews>
    <sheetView workbookViewId="0">
      <selection activeCell="F26" sqref="F26"/>
    </sheetView>
  </sheetViews>
  <sheetFormatPr baseColWidth="10" defaultRowHeight="16" x14ac:dyDescent="0.2"/>
  <cols>
    <col min="13" max="13" width="11.6640625" bestFit="1" customWidth="1"/>
  </cols>
  <sheetData>
    <row r="1" spans="1:14" x14ac:dyDescent="0.2">
      <c r="A1" t="s">
        <v>0</v>
      </c>
      <c r="E1" t="s">
        <v>11</v>
      </c>
      <c r="G1" t="s">
        <v>2</v>
      </c>
    </row>
    <row r="2" spans="1:14" x14ac:dyDescent="0.2">
      <c r="B2" t="s">
        <v>1</v>
      </c>
      <c r="C2">
        <v>1.5</v>
      </c>
      <c r="E2">
        <v>5.5E-2</v>
      </c>
      <c r="G2" s="1">
        <v>0</v>
      </c>
    </row>
    <row r="3" spans="1:14" x14ac:dyDescent="0.2">
      <c r="B3" t="s">
        <v>13</v>
      </c>
      <c r="C3">
        <v>2.75</v>
      </c>
    </row>
    <row r="4" spans="1:14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M4" t="s">
        <v>6</v>
      </c>
    </row>
    <row r="5" spans="1:14" x14ac:dyDescent="0.2">
      <c r="A5" t="s">
        <v>3</v>
      </c>
      <c r="B5">
        <v>33.200000000000003</v>
      </c>
      <c r="C5">
        <v>98.4</v>
      </c>
      <c r="D5">
        <v>164.6</v>
      </c>
      <c r="E5">
        <v>230.7</v>
      </c>
      <c r="F5">
        <v>295.89999999999998</v>
      </c>
      <c r="G5">
        <v>362.1</v>
      </c>
      <c r="H5">
        <v>428.4</v>
      </c>
      <c r="I5">
        <v>495.9</v>
      </c>
      <c r="J5" t="s">
        <v>4</v>
      </c>
      <c r="M5">
        <f>C2</f>
        <v>1.5</v>
      </c>
      <c r="N5">
        <v>0.1</v>
      </c>
    </row>
    <row r="6" spans="1:14" x14ac:dyDescent="0.2">
      <c r="A6" t="s">
        <v>5</v>
      </c>
      <c r="B6" t="s">
        <v>7</v>
      </c>
      <c r="C6">
        <v>61.1</v>
      </c>
      <c r="D6">
        <v>124.8</v>
      </c>
      <c r="E6">
        <v>189.3</v>
      </c>
      <c r="F6">
        <v>253.8</v>
      </c>
      <c r="G6">
        <v>319.3</v>
      </c>
      <c r="H6">
        <v>388</v>
      </c>
      <c r="I6">
        <v>457.2</v>
      </c>
      <c r="J6">
        <v>522.29999999999995</v>
      </c>
      <c r="M6">
        <f>C2+E2</f>
        <v>1.5549999999999999</v>
      </c>
      <c r="N6">
        <f>SQRT((0.1)^2+(0.1)^2)</f>
        <v>0.14142135623730953</v>
      </c>
    </row>
    <row r="7" spans="1:14" x14ac:dyDescent="0.2">
      <c r="B7" t="s">
        <v>8</v>
      </c>
    </row>
    <row r="8" spans="1:14" x14ac:dyDescent="0.2">
      <c r="A8" t="s">
        <v>9</v>
      </c>
      <c r="B8">
        <v>58.4</v>
      </c>
      <c r="C8">
        <v>182.6</v>
      </c>
      <c r="D8">
        <v>305.89999999999998</v>
      </c>
      <c r="E8">
        <v>430.1</v>
      </c>
      <c r="F8" t="s">
        <v>10</v>
      </c>
      <c r="M8" s="2">
        <f>G2+C2</f>
        <v>1.5</v>
      </c>
    </row>
    <row r="11" spans="1:14" x14ac:dyDescent="0.2">
      <c r="A11" t="s">
        <v>12</v>
      </c>
      <c r="B11">
        <v>16.399999999999999</v>
      </c>
      <c r="C11">
        <v>53.1</v>
      </c>
      <c r="D11">
        <v>88.7</v>
      </c>
      <c r="E11">
        <v>125.3</v>
      </c>
      <c r="F11">
        <v>162.30000000000001</v>
      </c>
      <c r="G11">
        <v>198.7</v>
      </c>
      <c r="H11">
        <v>235.1</v>
      </c>
      <c r="I11">
        <v>271.2</v>
      </c>
      <c r="J11">
        <v>307.60000000000002</v>
      </c>
      <c r="K11">
        <v>343.8</v>
      </c>
      <c r="M11">
        <f>C3</f>
        <v>2.75</v>
      </c>
      <c r="N11">
        <v>0.1</v>
      </c>
    </row>
    <row r="12" spans="1:14" x14ac:dyDescent="0.2">
      <c r="A12" t="s">
        <v>14</v>
      </c>
      <c r="B12">
        <v>34.4</v>
      </c>
      <c r="C12">
        <v>68.7</v>
      </c>
      <c r="D12">
        <v>104.9</v>
      </c>
      <c r="E12">
        <v>141.19999999999999</v>
      </c>
      <c r="F12">
        <v>177.5</v>
      </c>
      <c r="G12">
        <v>213.2</v>
      </c>
      <c r="H12">
        <v>249.1</v>
      </c>
      <c r="I12">
        <v>285.2</v>
      </c>
      <c r="J12">
        <v>321.60000000000002</v>
      </c>
      <c r="K12">
        <v>358</v>
      </c>
      <c r="M12">
        <f>C3+E2</f>
        <v>2.8050000000000002</v>
      </c>
      <c r="N12">
        <f>SQRT((0.1)^2+(0.1)^2)</f>
        <v>0.14142135623730953</v>
      </c>
    </row>
    <row r="13" spans="1:14" ht="14" customHeight="1" x14ac:dyDescent="0.2">
      <c r="A13" t="s">
        <v>15</v>
      </c>
      <c r="B13">
        <v>32.6</v>
      </c>
      <c r="C13">
        <v>102</v>
      </c>
      <c r="D13">
        <v>173.1</v>
      </c>
      <c r="E13">
        <v>242.9</v>
      </c>
      <c r="F13">
        <v>312.60000000000002</v>
      </c>
      <c r="G13">
        <v>383.2</v>
      </c>
      <c r="H13">
        <v>454.2</v>
      </c>
      <c r="I13">
        <v>525.29999999999995</v>
      </c>
      <c r="M13" s="3">
        <f>C3+G2</f>
        <v>2.75</v>
      </c>
    </row>
    <row r="14" spans="1:14" hidden="1" x14ac:dyDescent="0.2"/>
    <row r="17" spans="1:17" x14ac:dyDescent="0.2">
      <c r="C17" t="s">
        <v>18</v>
      </c>
      <c r="D17" t="s">
        <v>19</v>
      </c>
      <c r="E17" t="s">
        <v>20</v>
      </c>
      <c r="F17" t="s">
        <v>21</v>
      </c>
      <c r="G17" t="s">
        <v>22</v>
      </c>
    </row>
    <row r="18" spans="1:17" x14ac:dyDescent="0.2">
      <c r="A18" t="s">
        <v>16</v>
      </c>
      <c r="B18">
        <v>87.8</v>
      </c>
      <c r="C18">
        <v>92.2</v>
      </c>
      <c r="D18">
        <v>98.4</v>
      </c>
      <c r="E18">
        <v>99.5</v>
      </c>
      <c r="F18">
        <v>101.5</v>
      </c>
      <c r="G18">
        <v>104.9</v>
      </c>
    </row>
    <row r="19" spans="1:17" x14ac:dyDescent="0.2">
      <c r="A19" t="s">
        <v>17</v>
      </c>
      <c r="B19">
        <v>9</v>
      </c>
      <c r="C19">
        <v>13</v>
      </c>
      <c r="D19">
        <v>15</v>
      </c>
      <c r="E19">
        <v>12</v>
      </c>
      <c r="F19">
        <v>14</v>
      </c>
      <c r="G19">
        <v>10</v>
      </c>
    </row>
    <row r="20" spans="1:17" x14ac:dyDescent="0.2">
      <c r="J20" cm="1">
        <f t="array" ref="J20:K24">LINEST(B5:I5,B4:I4,TRUE,TRUE)</f>
        <v>66.030952380952385</v>
      </c>
      <c r="K20">
        <v>-33.4892857142857</v>
      </c>
      <c r="M20" cm="1">
        <f t="array" ref="M20:N24">LINEST(C6:J6,B4:I4,TRUE,TRUE)</f>
        <v>66.095238095238088</v>
      </c>
      <c r="N20">
        <v>-7.9535714285713652</v>
      </c>
      <c r="P20" cm="1">
        <f t="array" ref="P20:Q24">LINEST(B8:E8,B4:E4,TRUE,TRUE)</f>
        <v>123.83999999999997</v>
      </c>
      <c r="Q20">
        <v>-65.349999999999909</v>
      </c>
    </row>
    <row r="21" spans="1:17" x14ac:dyDescent="0.2">
      <c r="J21">
        <v>0.10578058124298279</v>
      </c>
      <c r="K21">
        <v>0.5341657513231578</v>
      </c>
      <c r="M21">
        <v>0.3790864521066708</v>
      </c>
      <c r="N21">
        <v>1.9142927475587406</v>
      </c>
      <c r="P21">
        <v>0.12727922061358338</v>
      </c>
      <c r="Q21">
        <v>0.34856850115868077</v>
      </c>
    </row>
    <row r="22" spans="1:17" x14ac:dyDescent="0.2">
      <c r="J22">
        <v>0.9999846021055353</v>
      </c>
      <c r="K22">
        <v>0.68553651796263759</v>
      </c>
      <c r="M22">
        <v>0.99980266608794122</v>
      </c>
      <c r="N22">
        <v>2.4567609983827436</v>
      </c>
      <c r="P22">
        <v>0.99999788737601547</v>
      </c>
      <c r="Q22">
        <v>0.28460498941516499</v>
      </c>
    </row>
    <row r="23" spans="1:17" x14ac:dyDescent="0.2">
      <c r="J23">
        <v>389657.665625247</v>
      </c>
      <c r="K23">
        <v>6</v>
      </c>
      <c r="M23">
        <v>30399.316234820879</v>
      </c>
      <c r="N23">
        <v>6</v>
      </c>
      <c r="P23">
        <v>946687.99999992817</v>
      </c>
      <c r="Q23">
        <v>2</v>
      </c>
    </row>
    <row r="24" spans="1:17" x14ac:dyDescent="0.2">
      <c r="J24">
        <v>183123.64023809522</v>
      </c>
      <c r="K24">
        <v>2.8197619047620268</v>
      </c>
      <c r="M24">
        <v>183480.38095238092</v>
      </c>
      <c r="N24">
        <v>36.214047619047449</v>
      </c>
      <c r="P24">
        <v>76681.728000000017</v>
      </c>
      <c r="Q24">
        <v>0.16200000000001233</v>
      </c>
    </row>
    <row r="27" spans="1:17" x14ac:dyDescent="0.2">
      <c r="J27" cm="1">
        <f t="array" ref="J27:K31">LINEST(B11:K11,B4:K4,TRUE,TRUE)</f>
        <v>36.402424242424246</v>
      </c>
      <c r="K27">
        <v>-19.993333333333368</v>
      </c>
      <c r="M27" cm="1">
        <f t="array" ref="M27:N31">LINEST(B12:K12,B4:K4,TRUE,TRUE)</f>
        <v>36.02181818181819</v>
      </c>
      <c r="N27">
        <v>-2.7400000000000375</v>
      </c>
      <c r="P27" cm="1">
        <f t="array" ref="P27:Q31">LINEST(B13:I13,B4:I4,TRUE,TRUE)</f>
        <v>70.355952380952388</v>
      </c>
      <c r="Q27">
        <v>-38.364285714285757</v>
      </c>
    </row>
    <row r="28" spans="1:17" x14ac:dyDescent="0.2">
      <c r="J28">
        <v>3.3382883282231157E-2</v>
      </c>
      <c r="K28">
        <v>0.20713534344734635</v>
      </c>
      <c r="M28">
        <v>5.9246880402815394E-2</v>
      </c>
      <c r="N28">
        <v>0.36761722517099521</v>
      </c>
      <c r="P28">
        <v>9.6306016574353198E-2</v>
      </c>
      <c r="Q28">
        <v>0.48632154499333008</v>
      </c>
    </row>
    <row r="29" spans="1:17" x14ac:dyDescent="0.2">
      <c r="J29">
        <v>0.99999327218346823</v>
      </c>
      <c r="K29">
        <v>0.30321509517072714</v>
      </c>
      <c r="M29">
        <v>0.99997835885153996</v>
      </c>
      <c r="N29">
        <v>0.53813651529226725</v>
      </c>
      <c r="P29">
        <v>0.99998875779461782</v>
      </c>
      <c r="Q29">
        <v>0.62413432111495259</v>
      </c>
    </row>
    <row r="30" spans="1:17" x14ac:dyDescent="0.2">
      <c r="J30">
        <v>1189085.0678971759</v>
      </c>
      <c r="K30">
        <v>8</v>
      </c>
      <c r="M30">
        <v>369658.14848532982</v>
      </c>
      <c r="N30">
        <v>8</v>
      </c>
      <c r="P30">
        <v>533697.11215813947</v>
      </c>
      <c r="Q30">
        <v>6</v>
      </c>
    </row>
    <row r="31" spans="1:17" x14ac:dyDescent="0.2">
      <c r="J31">
        <v>109323.76048484848</v>
      </c>
      <c r="K31">
        <v>0.73551515151514502</v>
      </c>
      <c r="M31">
        <v>107049.63927272728</v>
      </c>
      <c r="N31">
        <v>2.316727272727237</v>
      </c>
      <c r="P31">
        <v>207898.32148809521</v>
      </c>
      <c r="Q31">
        <v>2.3372619047617369</v>
      </c>
    </row>
    <row r="33" spans="7:17" x14ac:dyDescent="0.2">
      <c r="J33" t="s">
        <v>23</v>
      </c>
      <c r="M33" t="s">
        <v>23</v>
      </c>
      <c r="P33" t="s">
        <v>23</v>
      </c>
    </row>
    <row r="34" spans="7:17" x14ac:dyDescent="0.2">
      <c r="G34" t="s">
        <v>25</v>
      </c>
      <c r="J34">
        <f>2*J20*M5</f>
        <v>198.09285714285716</v>
      </c>
      <c r="K34">
        <f>J34*SQRT((N11/M11)^2 + (J21/J20)^2)</f>
        <v>7.2103634139009776</v>
      </c>
      <c r="M34">
        <f>M20*(2*M6)</f>
        <v>205.55619047619044</v>
      </c>
      <c r="N34">
        <f>M34*SQRT((N6/M6)^2 + (M21/M20)^2)</f>
        <v>18.731694635487177</v>
      </c>
      <c r="P34">
        <f>P20*M5</f>
        <v>185.75999999999996</v>
      </c>
      <c r="Q34">
        <f>P34*SQRT((N5/M5)^2 + (P21/P20)^2)</f>
        <v>12.385471569544697</v>
      </c>
    </row>
    <row r="35" spans="7:17" x14ac:dyDescent="0.2">
      <c r="G35" t="s">
        <v>26</v>
      </c>
      <c r="J35">
        <f>2*J27*M11</f>
        <v>200.21333333333337</v>
      </c>
      <c r="K35">
        <f>J35*SQRT((N11/M11)^2 + (J21/J20)^2)</f>
        <v>7.2875464287980343</v>
      </c>
      <c r="M35">
        <f>M27*2*M12</f>
        <v>202.08240000000006</v>
      </c>
      <c r="N35">
        <f>M35*SQRT((N12/M12)^2 + (M28/M27)^2)</f>
        <v>10.193928778930989</v>
      </c>
      <c r="P35">
        <f>P27*M11</f>
        <v>193.47886904761907</v>
      </c>
      <c r="Q35">
        <f>P35*SQRT((N11/M11)^2 + (P28/P27)^2)</f>
        <v>7.0405782005864639</v>
      </c>
    </row>
    <row r="36" spans="7:17" x14ac:dyDescent="0.2">
      <c r="J36" t="s">
        <v>24</v>
      </c>
    </row>
    <row r="37" spans="7:17" x14ac:dyDescent="0.2">
      <c r="G37" t="s">
        <v>25</v>
      </c>
      <c r="J37">
        <f>-K20*4*M5</f>
        <v>200.9357142857142</v>
      </c>
      <c r="K37">
        <f>J37*SQRT((N5/M5)^2 + (K21/K20)^2)</f>
        <v>13.773784919927001</v>
      </c>
      <c r="P37">
        <f>-2*Q20*M5</f>
        <v>196.04999999999973</v>
      </c>
      <c r="Q37">
        <f>P37*SQRT((N5/M5)^2 + (Q21/Q20)^2)</f>
        <v>13.11176570870604</v>
      </c>
    </row>
    <row r="38" spans="7:17" x14ac:dyDescent="0.2">
      <c r="G38" t="s">
        <v>26</v>
      </c>
      <c r="J38" s="4">
        <f>-K27*4*M11</f>
        <v>219.92666666666705</v>
      </c>
      <c r="K38">
        <f>J38*SQRT((N11/M11)^2 + (K28/K27)^2)</f>
        <v>8.315578846692258</v>
      </c>
      <c r="P38">
        <f>-2*Q27*M11</f>
        <v>211.00357142857166</v>
      </c>
      <c r="Q38">
        <f>P38*SQRT((N11/M11)^2 + (Q28/Q27)^2)</f>
        <v>8.1257075537897734</v>
      </c>
    </row>
    <row r="42" spans="7:17" x14ac:dyDescent="0.2">
      <c r="G42" t="s">
        <v>27</v>
      </c>
      <c r="J42">
        <f>J34/(K34^2)+M34/(N34^2)+P34/(Q34^2)+J37/(K37^2)+P37/(Q37^2)</f>
        <v>7.806547772401867</v>
      </c>
      <c r="L42">
        <f>1/(K34^2)+1/(N34^2)+1/(Q34^2)+1/(K37^2)+1/(Q37^2)</f>
        <v>3.9691345302896586E-2</v>
      </c>
      <c r="M42">
        <f>J42/L42</f>
        <v>196.68135994957476</v>
      </c>
      <c r="N42">
        <f>1/SQRT(L42)</f>
        <v>5.0194032832030642</v>
      </c>
    </row>
    <row r="43" spans="7:17" x14ac:dyDescent="0.2">
      <c r="G43" t="s">
        <v>28</v>
      </c>
      <c r="J43">
        <f>J35/(K35^2) + M35/(N35^2) + P35/(Q35^2) + J38/(K38^2) + P38/(Q38^2)</f>
        <v>15.993928695527661</v>
      </c>
      <c r="L43">
        <f>1/K35^2+1/N35^2+1/Q35^2+1/K38^2+1/Q38^2</f>
        <v>7.8233021452512416E-2</v>
      </c>
      <c r="M43">
        <f>J43/L43</f>
        <v>204.43961384306246</v>
      </c>
      <c r="N43">
        <f>1/SQRT(L43)</f>
        <v>3.575237922478915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69DC-03BE-714D-A165-20A1DC9CC3FD}">
  <dimension ref="A2:F11"/>
  <sheetViews>
    <sheetView tabSelected="1" workbookViewId="0">
      <selection activeCell="H17" sqref="H17"/>
    </sheetView>
  </sheetViews>
  <sheetFormatPr baseColWidth="10" defaultRowHeight="16" x14ac:dyDescent="0.2"/>
  <sheetData>
    <row r="2" spans="1:6" x14ac:dyDescent="0.2">
      <c r="A2">
        <v>33.200000000000003</v>
      </c>
      <c r="B2">
        <v>61.1</v>
      </c>
      <c r="C2">
        <v>58.4</v>
      </c>
      <c r="D2">
        <v>16.399999999999999</v>
      </c>
      <c r="E2">
        <v>34.4</v>
      </c>
      <c r="F2">
        <v>32.6</v>
      </c>
    </row>
    <row r="3" spans="1:6" x14ac:dyDescent="0.2">
      <c r="A3">
        <v>98.4</v>
      </c>
      <c r="B3">
        <v>124.8</v>
      </c>
      <c r="C3">
        <v>182.6</v>
      </c>
      <c r="D3">
        <v>53.1</v>
      </c>
      <c r="E3">
        <v>68.7</v>
      </c>
      <c r="F3">
        <v>102</v>
      </c>
    </row>
    <row r="4" spans="1:6" x14ac:dyDescent="0.2">
      <c r="A4">
        <v>164.6</v>
      </c>
      <c r="B4">
        <v>189.3</v>
      </c>
      <c r="C4">
        <v>305.89999999999998</v>
      </c>
      <c r="D4">
        <v>88.7</v>
      </c>
      <c r="E4">
        <v>104.9</v>
      </c>
      <c r="F4">
        <v>173.1</v>
      </c>
    </row>
    <row r="5" spans="1:6" x14ac:dyDescent="0.2">
      <c r="A5">
        <v>230.7</v>
      </c>
      <c r="B5">
        <v>253.8</v>
      </c>
      <c r="C5">
        <v>430.1</v>
      </c>
      <c r="D5">
        <v>125.3</v>
      </c>
      <c r="E5">
        <v>141.19999999999999</v>
      </c>
      <c r="F5">
        <v>242.9</v>
      </c>
    </row>
    <row r="6" spans="1:6" x14ac:dyDescent="0.2">
      <c r="A6">
        <v>295.89999999999998</v>
      </c>
      <c r="B6">
        <v>319.3</v>
      </c>
      <c r="D6">
        <v>162.30000000000001</v>
      </c>
      <c r="E6">
        <v>177.5</v>
      </c>
      <c r="F6">
        <v>312.60000000000002</v>
      </c>
    </row>
    <row r="7" spans="1:6" x14ac:dyDescent="0.2">
      <c r="A7">
        <v>362.1</v>
      </c>
      <c r="B7">
        <v>388</v>
      </c>
      <c r="D7">
        <v>198.7</v>
      </c>
      <c r="E7">
        <v>213.2</v>
      </c>
      <c r="F7">
        <v>383.2</v>
      </c>
    </row>
    <row r="8" spans="1:6" x14ac:dyDescent="0.2">
      <c r="A8">
        <v>428.4</v>
      </c>
      <c r="B8">
        <v>457.2</v>
      </c>
      <c r="D8">
        <v>235.1</v>
      </c>
      <c r="E8">
        <v>249.1</v>
      </c>
      <c r="F8">
        <v>454.2</v>
      </c>
    </row>
    <row r="9" spans="1:6" x14ac:dyDescent="0.2">
      <c r="A9">
        <v>495.9</v>
      </c>
      <c r="B9">
        <v>522.29999999999995</v>
      </c>
      <c r="D9">
        <v>271.2</v>
      </c>
      <c r="E9">
        <v>285.2</v>
      </c>
      <c r="F9">
        <v>525.29999999999995</v>
      </c>
    </row>
    <row r="10" spans="1:6" x14ac:dyDescent="0.2">
      <c r="D10">
        <v>307.60000000000002</v>
      </c>
      <c r="E10">
        <v>321.60000000000002</v>
      </c>
    </row>
    <row r="11" spans="1:6" x14ac:dyDescent="0.2">
      <c r="D11">
        <v>343.8</v>
      </c>
      <c r="E1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2022-11-04T16:08:57Z</dcterms:created>
  <dcterms:modified xsi:type="dcterms:W3CDTF">2022-11-09T19:11:12Z</dcterms:modified>
</cp:coreProperties>
</file>