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calculation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I53" i="1"/>
  <c r="U5" i="1"/>
  <c r="O5" i="1"/>
  <c r="R29" i="1"/>
  <c r="X23" i="1"/>
  <c r="X24" i="1"/>
  <c r="X25" i="1"/>
  <c r="X22" i="1"/>
  <c r="U23" i="1"/>
  <c r="U24" i="1"/>
  <c r="U25" i="1"/>
  <c r="U26" i="1"/>
  <c r="U22" i="1"/>
  <c r="R23" i="1"/>
  <c r="R24" i="1"/>
  <c r="R25" i="1"/>
  <c r="R22" i="1"/>
  <c r="O23" i="1"/>
  <c r="O22" i="1"/>
  <c r="O27" i="1"/>
  <c r="O30" i="1"/>
  <c r="O32" i="1" s="1"/>
  <c r="O24" i="1"/>
  <c r="O25" i="1"/>
  <c r="O26" i="1"/>
  <c r="I22" i="1"/>
  <c r="I23" i="1"/>
  <c r="I33" i="1"/>
  <c r="I39" i="1"/>
  <c r="X30" i="1"/>
  <c r="X33" i="1" s="1"/>
  <c r="X29" i="1"/>
  <c r="X27" i="1"/>
  <c r="X18" i="1"/>
  <c r="X17" i="1"/>
  <c r="X13" i="1"/>
  <c r="X12" i="1"/>
  <c r="U30" i="1"/>
  <c r="U35" i="1" s="1"/>
  <c r="U29" i="1"/>
  <c r="U27" i="1"/>
  <c r="U18" i="1"/>
  <c r="U13" i="1"/>
  <c r="O14" i="1"/>
  <c r="U16" i="1"/>
  <c r="U21" i="1" s="1"/>
  <c r="X15" i="1"/>
  <c r="X20" i="1" s="1"/>
  <c r="U15" i="1"/>
  <c r="U20" i="1" s="1"/>
  <c r="X14" i="1"/>
  <c r="X19" i="1" s="1"/>
  <c r="U14" i="1"/>
  <c r="U19" i="1" s="1"/>
  <c r="U12" i="1"/>
  <c r="U17" i="1" s="1"/>
  <c r="R19" i="1"/>
  <c r="O16" i="1"/>
  <c r="O21" i="1" s="1"/>
  <c r="R15" i="1"/>
  <c r="R20" i="1" s="1"/>
  <c r="O15" i="1"/>
  <c r="O20" i="1" s="1"/>
  <c r="R14" i="1"/>
  <c r="O19" i="1"/>
  <c r="R13" i="1"/>
  <c r="O13" i="1"/>
  <c r="O18" i="1" s="1"/>
  <c r="R12" i="1"/>
  <c r="R17" i="1" s="1"/>
  <c r="O12" i="1"/>
  <c r="I12" i="1"/>
  <c r="I5" i="1"/>
  <c r="L12" i="1"/>
  <c r="L17" i="1" s="1"/>
  <c r="L27" i="1" s="1"/>
  <c r="L25" i="1" s="1"/>
  <c r="L20" i="1"/>
  <c r="L13" i="1"/>
  <c r="L18" i="1" s="1"/>
  <c r="L14" i="1"/>
  <c r="L19" i="1" s="1"/>
  <c r="L15" i="1"/>
  <c r="I13" i="1"/>
  <c r="I29" i="1" s="1"/>
  <c r="I14" i="1"/>
  <c r="I15" i="1"/>
  <c r="I16" i="1"/>
  <c r="I17" i="1"/>
  <c r="E5" i="1"/>
  <c r="U32" i="1" l="1"/>
  <c r="U39" i="1" s="1"/>
  <c r="X32" i="1"/>
  <c r="X39" i="1" s="1"/>
  <c r="U33" i="1"/>
  <c r="U40" i="1" s="1"/>
  <c r="O33" i="1"/>
  <c r="O36" i="1"/>
  <c r="O34" i="1"/>
  <c r="O35" i="1"/>
  <c r="U42" i="1"/>
  <c r="U34" i="1"/>
  <c r="U41" i="1" s="1"/>
  <c r="X40" i="1"/>
  <c r="X35" i="1"/>
  <c r="X42" i="1" s="1"/>
  <c r="X34" i="1"/>
  <c r="X41" i="1" s="1"/>
  <c r="U36" i="1"/>
  <c r="U43" i="1" s="1"/>
  <c r="R18" i="1"/>
  <c r="R27" i="1" s="1"/>
  <c r="O29" i="1"/>
  <c r="L29" i="1"/>
  <c r="L30" i="1" s="1"/>
  <c r="R30" i="1"/>
  <c r="O17" i="1"/>
  <c r="L23" i="1"/>
  <c r="L24" i="1"/>
  <c r="L22" i="1"/>
  <c r="I18" i="1"/>
  <c r="I19" i="1"/>
  <c r="B5" i="1"/>
  <c r="I30" i="1" s="1"/>
  <c r="R35" i="1" l="1"/>
  <c r="R32" i="1"/>
  <c r="R33" i="1"/>
  <c r="R34" i="1"/>
  <c r="I27" i="1"/>
  <c r="I21" i="1"/>
  <c r="I20" i="1"/>
  <c r="O39" i="1" l="1"/>
  <c r="I26" i="1"/>
  <c r="I32" i="1"/>
  <c r="I24" i="1"/>
  <c r="R39" i="1"/>
  <c r="R41" i="1"/>
  <c r="R42" i="1"/>
  <c r="R40" i="1"/>
  <c r="I25" i="1"/>
  <c r="L35" i="1"/>
  <c r="L42" i="1" s="1"/>
  <c r="L50" i="1" l="1"/>
  <c r="O41" i="1"/>
  <c r="O40" i="1"/>
  <c r="I47" i="1"/>
  <c r="I35" i="1"/>
  <c r="I42" i="1" s="1"/>
  <c r="L33" i="1"/>
  <c r="L40" i="1" s="1"/>
  <c r="L48" i="1" s="1"/>
  <c r="L34" i="1"/>
  <c r="L41" i="1" s="1"/>
  <c r="L49" i="1" s="1"/>
  <c r="L32" i="1"/>
  <c r="L39" i="1" s="1"/>
  <c r="L47" i="1" s="1"/>
  <c r="I40" i="1"/>
  <c r="I34" i="1"/>
  <c r="I41" i="1" s="1"/>
  <c r="I36" i="1"/>
  <c r="I43" i="1" s="1"/>
  <c r="I49" i="1" l="1"/>
  <c r="I48" i="1"/>
  <c r="O42" i="1"/>
  <c r="I50" i="1" s="1"/>
  <c r="O43" i="1"/>
  <c r="I51" i="1" s="1"/>
</calcChain>
</file>

<file path=xl/sharedStrings.xml><?xml version="1.0" encoding="utf-8"?>
<sst xmlns="http://schemas.openxmlformats.org/spreadsheetml/2006/main" count="231" uniqueCount="41">
  <si>
    <t>Sorg</t>
  </si>
  <si>
    <t>Anew</t>
  </si>
  <si>
    <t>Aorg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</si>
  <si>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</si>
  <si>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</si>
  <si>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</si>
  <si>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</si>
  <si>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</si>
  <si>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</si>
  <si>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</si>
  <si>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</si>
  <si>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</si>
  <si>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</si>
  <si>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 xml:space="preserve">z </t>
  </si>
  <si>
    <t>RR1</t>
  </si>
  <si>
    <t>RR2</t>
  </si>
  <si>
    <t>RR3</t>
  </si>
  <si>
    <t>RR4</t>
  </si>
  <si>
    <t>RR5</t>
  </si>
  <si>
    <t>sumproduct betweem areas and h</t>
  </si>
  <si>
    <t>a1</t>
  </si>
  <si>
    <t>a2</t>
  </si>
  <si>
    <t>a3</t>
  </si>
  <si>
    <t>a4</t>
  </si>
  <si>
    <t>a5</t>
  </si>
  <si>
    <t>result tot</t>
  </si>
  <si>
    <t>result per land use</t>
  </si>
  <si>
    <t>Mammals</t>
  </si>
  <si>
    <t>Birds</t>
  </si>
  <si>
    <t>Plants</t>
  </si>
  <si>
    <t>VS</t>
  </si>
  <si>
    <t>1-h1</t>
  </si>
  <si>
    <t>1-h2</t>
  </si>
  <si>
    <t>1-h3</t>
  </si>
  <si>
    <t>1-h4</t>
  </si>
  <si>
    <t>1-h5</t>
  </si>
  <si>
    <t>sum(Ai*(1-hi))</t>
  </si>
  <si>
    <t xml:space="preserve">global </t>
  </si>
  <si>
    <t>W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</si>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</sst>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M53" sqref="M53"/>
    </sheetView>
  </sheetViews>
  <sheetFormatPr defaultRowHeight="14.25" x14ac:dyDescent="0.45"/>
  <cols>
    <col min="8" max="8" width="12.73046875" customWidth="1"/>
    <col min="9" max="9" width="11.6640625" bestFit="1" customWidth="1"/>
    <col min="12" max="12" width="9.19921875" bestFit="1" customWidth="1"/>
    <col min="15" max="15" width="11.59765625" bestFit="1" customWidth="1"/>
    <col min="21" max="21" width="10.59765625" bestFit="1" customWidth="1"/>
  </cols>
  <sheetData>
    <row r="1" spans="1:24" x14ac:dyDescent="0.45">
      <c r="H1" t="s">
        <v>27</v>
      </c>
      <c r="N1" t="s">
        <v>28</v>
      </c>
      <c r="T1" t="s">
        <v>29</v>
      </c>
    </row>
    <row r="3" spans="1:24" x14ac:dyDescent="0.45">
      <c r="H3" t="s">
        <v>0</v>
      </c>
      <c r="I3">
        <v>20</v>
      </c>
      <c r="N3" t="s">
        <v>0</v>
      </c>
      <c r="O3">
        <v>50</v>
      </c>
      <c r="T3" t="s">
        <v>0</v>
      </c>
      <c r="U3">
        <v>150</v>
      </c>
    </row>
    <row r="4" spans="1:24" x14ac:dyDescent="0.45">
      <c r="A4" t="s">
        <v>13</v>
      </c>
      <c r="B4">
        <v>0.34399999999999997</v>
      </c>
      <c r="H4" t="s">
        <v>30</v>
      </c>
      <c r="I4">
        <v>0.11899999999999999</v>
      </c>
      <c r="N4" t="s">
        <v>30</v>
      </c>
      <c r="O4">
        <v>6.5699999999999995E-2</v>
      </c>
      <c r="T4" t="s">
        <v>30</v>
      </c>
      <c r="U4">
        <v>9.2999999999999999E-2</v>
      </c>
    </row>
    <row r="5" spans="1:24" x14ac:dyDescent="0.45">
      <c r="A5" t="s">
        <v>2</v>
      </c>
      <c r="B5">
        <f>SUM(B6:B11)</f>
        <v>170</v>
      </c>
      <c r="D5" t="s">
        <v>2</v>
      </c>
      <c r="E5">
        <f>SUM(E6:E10)</f>
        <v>170</v>
      </c>
      <c r="H5" t="s">
        <v>38</v>
      </c>
      <c r="I5" s="3">
        <f>0.5/(50490*2*0.44)</f>
        <v>1.1253353499342805E-5</v>
      </c>
      <c r="N5" t="s">
        <v>38</v>
      </c>
      <c r="O5" s="3">
        <f>0.5/(10104*2*0.29)</f>
        <v>8.5319572992601094E-5</v>
      </c>
      <c r="Q5" s="3"/>
      <c r="T5" t="s">
        <v>38</v>
      </c>
      <c r="U5" s="2">
        <f>0.5/(321212)</f>
        <v>1.5566043609827778E-6</v>
      </c>
      <c r="W5" s="2"/>
    </row>
    <row r="6" spans="1:24" x14ac:dyDescent="0.45">
      <c r="A6" t="s">
        <v>1</v>
      </c>
      <c r="B6">
        <v>30</v>
      </c>
      <c r="D6" t="s">
        <v>1</v>
      </c>
      <c r="E6">
        <v>30</v>
      </c>
    </row>
    <row r="7" spans="1:24" x14ac:dyDescent="0.45">
      <c r="A7" t="s">
        <v>3</v>
      </c>
      <c r="B7">
        <v>10</v>
      </c>
      <c r="D7" t="s">
        <v>3</v>
      </c>
      <c r="E7">
        <v>10</v>
      </c>
      <c r="H7" t="s">
        <v>14</v>
      </c>
      <c r="I7">
        <v>1.1000000000000001</v>
      </c>
      <c r="K7" t="s">
        <v>14</v>
      </c>
      <c r="L7">
        <v>1.1000000000000001</v>
      </c>
      <c r="N7" t="s">
        <v>14</v>
      </c>
      <c r="O7">
        <v>1.1000000000000001</v>
      </c>
      <c r="Q7" t="s">
        <v>14</v>
      </c>
      <c r="R7">
        <v>1.1000000000000001</v>
      </c>
      <c r="T7" t="s">
        <v>14</v>
      </c>
      <c r="U7">
        <v>1.1000000000000001</v>
      </c>
      <c r="W7" t="s">
        <v>14</v>
      </c>
      <c r="X7">
        <v>1.1000000000000001</v>
      </c>
    </row>
    <row r="8" spans="1:24" x14ac:dyDescent="0.45">
      <c r="A8" t="s">
        <v>4</v>
      </c>
      <c r="B8">
        <v>20</v>
      </c>
      <c r="D8" t="s">
        <v>4</v>
      </c>
      <c r="E8">
        <v>40</v>
      </c>
      <c r="H8" t="s">
        <v>15</v>
      </c>
      <c r="I8">
        <v>0.7</v>
      </c>
      <c r="K8" t="s">
        <v>15</v>
      </c>
      <c r="L8">
        <v>0.7</v>
      </c>
      <c r="N8" t="s">
        <v>15</v>
      </c>
      <c r="O8">
        <v>0.7</v>
      </c>
      <c r="Q8" t="s">
        <v>15</v>
      </c>
      <c r="R8">
        <v>0.7</v>
      </c>
      <c r="T8" t="s">
        <v>15</v>
      </c>
      <c r="U8">
        <v>0.7</v>
      </c>
      <c r="W8" t="s">
        <v>15</v>
      </c>
      <c r="X8">
        <v>0.7</v>
      </c>
    </row>
    <row r="9" spans="1:24" x14ac:dyDescent="0.45">
      <c r="A9" t="s">
        <v>5</v>
      </c>
      <c r="B9">
        <v>40</v>
      </c>
      <c r="D9" t="s">
        <v>5</v>
      </c>
      <c r="E9">
        <v>40</v>
      </c>
      <c r="H9" t="s">
        <v>16</v>
      </c>
      <c r="I9">
        <v>0.8</v>
      </c>
      <c r="K9" t="s">
        <v>16</v>
      </c>
      <c r="L9">
        <v>0.8</v>
      </c>
      <c r="N9" t="s">
        <v>16</v>
      </c>
      <c r="O9">
        <v>0.8</v>
      </c>
      <c r="Q9" t="s">
        <v>16</v>
      </c>
      <c r="R9">
        <v>0.8</v>
      </c>
      <c r="T9" t="s">
        <v>16</v>
      </c>
      <c r="U9">
        <v>0.8</v>
      </c>
      <c r="W9" t="s">
        <v>16</v>
      </c>
      <c r="X9">
        <v>0.8</v>
      </c>
    </row>
    <row r="10" spans="1:24" x14ac:dyDescent="0.45">
      <c r="A10" t="s">
        <v>6</v>
      </c>
      <c r="B10">
        <v>20</v>
      </c>
      <c r="D10" t="s">
        <v>6</v>
      </c>
      <c r="E10">
        <v>50</v>
      </c>
      <c r="H10" t="s">
        <v>17</v>
      </c>
      <c r="I10">
        <v>0.7</v>
      </c>
      <c r="K10" t="s">
        <v>18</v>
      </c>
      <c r="L10">
        <v>0.6</v>
      </c>
      <c r="N10" t="s">
        <v>17</v>
      </c>
      <c r="O10">
        <v>0.7</v>
      </c>
      <c r="Q10" t="s">
        <v>18</v>
      </c>
      <c r="R10">
        <v>0.6</v>
      </c>
      <c r="T10" t="s">
        <v>17</v>
      </c>
      <c r="U10">
        <v>0.7</v>
      </c>
      <c r="W10" t="s">
        <v>18</v>
      </c>
      <c r="X10">
        <v>0.6</v>
      </c>
    </row>
    <row r="11" spans="1:24" x14ac:dyDescent="0.45">
      <c r="A11" t="s">
        <v>7</v>
      </c>
      <c r="B11">
        <v>50</v>
      </c>
      <c r="H11" t="s">
        <v>18</v>
      </c>
      <c r="I11">
        <v>0.6</v>
      </c>
      <c r="N11" t="s">
        <v>18</v>
      </c>
      <c r="O11">
        <v>0.6</v>
      </c>
      <c r="T11" t="s">
        <v>18</v>
      </c>
      <c r="U11">
        <v>0.6</v>
      </c>
    </row>
    <row r="12" spans="1:24" x14ac:dyDescent="0.45">
      <c r="H12" t="s">
        <v>8</v>
      </c>
      <c r="I12" s="1">
        <f>I7^(1/$B$4)</f>
        <v>1.319251428579294</v>
      </c>
      <c r="K12" t="s">
        <v>8</v>
      </c>
      <c r="L12" s="1">
        <f>L7^(1/$B$4)</f>
        <v>1.319251428579294</v>
      </c>
      <c r="N12" t="s">
        <v>8</v>
      </c>
      <c r="O12" s="1">
        <f>O7^(1/$B$4)</f>
        <v>1.319251428579294</v>
      </c>
      <c r="Q12" t="s">
        <v>8</v>
      </c>
      <c r="R12" s="1">
        <f>R7^(1/$B$4)</f>
        <v>1.319251428579294</v>
      </c>
      <c r="S12" s="1"/>
      <c r="T12" t="s">
        <v>8</v>
      </c>
      <c r="U12" s="1">
        <f>U7^(1/$B$4)</f>
        <v>1.319251428579294</v>
      </c>
      <c r="W12" t="s">
        <v>8</v>
      </c>
      <c r="X12" s="1">
        <f>X7^(1/$B$4)</f>
        <v>1.319251428579294</v>
      </c>
    </row>
    <row r="13" spans="1:24" x14ac:dyDescent="0.45">
      <c r="H13" t="s">
        <v>9</v>
      </c>
      <c r="I13" s="1">
        <f>I8^(1/$B$4)</f>
        <v>0.35457132043040035</v>
      </c>
      <c r="K13" t="s">
        <v>9</v>
      </c>
      <c r="L13" s="1">
        <f>L8^(1/$B$4)</f>
        <v>0.35457132043040035</v>
      </c>
      <c r="N13" t="s">
        <v>9</v>
      </c>
      <c r="O13" s="1">
        <f>O8^(1/$B$4)</f>
        <v>0.35457132043040035</v>
      </c>
      <c r="Q13" t="s">
        <v>9</v>
      </c>
      <c r="R13" s="1">
        <f>R8^(1/$B$4)</f>
        <v>0.35457132043040035</v>
      </c>
      <c r="S13" s="1"/>
      <c r="T13" t="s">
        <v>9</v>
      </c>
      <c r="U13" s="1">
        <f>U8^(1/$B$4)</f>
        <v>0.35457132043040035</v>
      </c>
      <c r="W13" t="s">
        <v>9</v>
      </c>
      <c r="X13" s="1">
        <f>X8^(1/$B$4)</f>
        <v>0.35457132043040035</v>
      </c>
    </row>
    <row r="14" spans="1:24" x14ac:dyDescent="0.45">
      <c r="H14" t="s">
        <v>10</v>
      </c>
      <c r="I14" s="1">
        <f>I9^(1/$B$4)</f>
        <v>0.52273893161145435</v>
      </c>
      <c r="K14" t="s">
        <v>10</v>
      </c>
      <c r="L14" s="1">
        <f>L9^(1/$B$4)</f>
        <v>0.52273893161145435</v>
      </c>
      <c r="N14" t="s">
        <v>10</v>
      </c>
      <c r="O14" s="1">
        <f>O9^(1/$B$4)</f>
        <v>0.52273893161145435</v>
      </c>
      <c r="Q14" t="s">
        <v>10</v>
      </c>
      <c r="R14" s="1">
        <f>R9^(1/$B$4)</f>
        <v>0.52273893161145435</v>
      </c>
      <c r="S14" s="1"/>
      <c r="T14" t="s">
        <v>10</v>
      </c>
      <c r="U14" s="1">
        <f>U9^(1/$B$4)</f>
        <v>0.52273893161145435</v>
      </c>
      <c r="W14" t="s">
        <v>10</v>
      </c>
      <c r="X14" s="1">
        <f>X9^(1/$B$4)</f>
        <v>0.52273893161145435</v>
      </c>
    </row>
    <row r="15" spans="1:24" x14ac:dyDescent="0.45">
      <c r="H15" t="s">
        <v>11</v>
      </c>
      <c r="I15" s="1">
        <f>I10^(1/$B$4)</f>
        <v>0.35457132043040035</v>
      </c>
      <c r="J15" s="1"/>
      <c r="K15" t="s">
        <v>12</v>
      </c>
      <c r="L15" s="1">
        <f>L10^(1/$B$4)</f>
        <v>0.22651180671918897</v>
      </c>
      <c r="N15" t="s">
        <v>11</v>
      </c>
      <c r="O15" s="1">
        <f>O10^(1/$B$4)</f>
        <v>0.35457132043040035</v>
      </c>
      <c r="P15" s="1"/>
      <c r="Q15" t="s">
        <v>12</v>
      </c>
      <c r="R15" s="1">
        <f>R10^(1/$B$4)</f>
        <v>0.22651180671918897</v>
      </c>
      <c r="S15" s="1"/>
      <c r="T15" t="s">
        <v>11</v>
      </c>
      <c r="U15" s="1">
        <f>U10^(1/$B$4)</f>
        <v>0.35457132043040035</v>
      </c>
      <c r="V15" s="1"/>
      <c r="W15" t="s">
        <v>12</v>
      </c>
      <c r="X15" s="1">
        <f>X10^(1/$B$4)</f>
        <v>0.22651180671918897</v>
      </c>
    </row>
    <row r="16" spans="1:24" x14ac:dyDescent="0.45">
      <c r="H16" t="s">
        <v>12</v>
      </c>
      <c r="I16" s="1">
        <f>I11^(1/$B$4)</f>
        <v>0.22651180671918897</v>
      </c>
      <c r="J16" s="1"/>
      <c r="N16" t="s">
        <v>12</v>
      </c>
      <c r="O16" s="1">
        <f>O11^(1/$B$4)</f>
        <v>0.22651180671918897</v>
      </c>
      <c r="P16" s="1"/>
      <c r="S16" s="1"/>
      <c r="T16" t="s">
        <v>12</v>
      </c>
      <c r="U16" s="1">
        <f>U11^(1/$B$4)</f>
        <v>0.22651180671918897</v>
      </c>
      <c r="V16" s="1"/>
    </row>
    <row r="17" spans="5:24" x14ac:dyDescent="0.45">
      <c r="H17" t="s">
        <v>31</v>
      </c>
      <c r="I17" s="1">
        <f>1-I12</f>
        <v>-0.31925142857929401</v>
      </c>
      <c r="J17" s="1"/>
      <c r="K17" t="s">
        <v>31</v>
      </c>
      <c r="L17" s="1">
        <f>1-L12</f>
        <v>-0.31925142857929401</v>
      </c>
      <c r="N17" t="s">
        <v>31</v>
      </c>
      <c r="O17" s="1">
        <f>1-O12</f>
        <v>-0.31925142857929401</v>
      </c>
      <c r="P17" s="1"/>
      <c r="Q17" t="s">
        <v>31</v>
      </c>
      <c r="R17" s="1">
        <f>1-R12</f>
        <v>-0.31925142857929401</v>
      </c>
      <c r="T17" t="s">
        <v>31</v>
      </c>
      <c r="U17" s="1">
        <f>1-U12</f>
        <v>-0.31925142857929401</v>
      </c>
      <c r="V17" s="1"/>
      <c r="W17" t="s">
        <v>31</v>
      </c>
      <c r="X17" s="1">
        <f>1-X12</f>
        <v>-0.31925142857929401</v>
      </c>
    </row>
    <row r="18" spans="5:24" x14ac:dyDescent="0.45">
      <c r="H18" t="s">
        <v>32</v>
      </c>
      <c r="I18" s="1">
        <f>1-I13</f>
        <v>0.64542867956959959</v>
      </c>
      <c r="J18" s="1"/>
      <c r="K18" t="s">
        <v>32</v>
      </c>
      <c r="L18" s="1">
        <f>1-L13</f>
        <v>0.64542867956959959</v>
      </c>
      <c r="N18" t="s">
        <v>32</v>
      </c>
      <c r="O18" s="1">
        <f>1-O13</f>
        <v>0.64542867956959959</v>
      </c>
      <c r="P18" s="1"/>
      <c r="Q18" t="s">
        <v>32</v>
      </c>
      <c r="R18" s="1">
        <f>1-R13</f>
        <v>0.64542867956959959</v>
      </c>
      <c r="T18" t="s">
        <v>32</v>
      </c>
      <c r="U18" s="1">
        <f>1-U13</f>
        <v>0.64542867956959959</v>
      </c>
      <c r="V18" s="1"/>
      <c r="W18" t="s">
        <v>32</v>
      </c>
      <c r="X18" s="1">
        <f>1-X13</f>
        <v>0.64542867956959959</v>
      </c>
    </row>
    <row r="19" spans="5:24" x14ac:dyDescent="0.45">
      <c r="H19" t="s">
        <v>33</v>
      </c>
      <c r="I19" s="1">
        <f>1-I14</f>
        <v>0.47726106838854565</v>
      </c>
      <c r="J19" s="1"/>
      <c r="K19" t="s">
        <v>33</v>
      </c>
      <c r="L19" s="1">
        <f>1-L14</f>
        <v>0.47726106838854565</v>
      </c>
      <c r="N19" t="s">
        <v>33</v>
      </c>
      <c r="O19" s="1">
        <f>1-O14</f>
        <v>0.47726106838854565</v>
      </c>
      <c r="P19" s="1"/>
      <c r="Q19" t="s">
        <v>33</v>
      </c>
      <c r="R19" s="1">
        <f>1-R14</f>
        <v>0.47726106838854565</v>
      </c>
      <c r="T19" t="s">
        <v>33</v>
      </c>
      <c r="U19" s="1">
        <f>1-U14</f>
        <v>0.47726106838854565</v>
      </c>
      <c r="V19" s="1"/>
      <c r="W19" t="s">
        <v>33</v>
      </c>
      <c r="X19" s="1">
        <f>1-X14</f>
        <v>0.47726106838854565</v>
      </c>
    </row>
    <row r="20" spans="5:24" x14ac:dyDescent="0.45">
      <c r="H20" t="s">
        <v>34</v>
      </c>
      <c r="I20" s="1">
        <f>1-I15</f>
        <v>0.64542867956959959</v>
      </c>
      <c r="K20" t="s">
        <v>34</v>
      </c>
      <c r="L20" s="1">
        <f>1-L15</f>
        <v>0.77348819328081109</v>
      </c>
      <c r="N20" t="s">
        <v>34</v>
      </c>
      <c r="O20" s="1">
        <f>1-O15</f>
        <v>0.64542867956959959</v>
      </c>
      <c r="Q20" t="s">
        <v>34</v>
      </c>
      <c r="R20" s="1">
        <f>1-R15</f>
        <v>0.77348819328081109</v>
      </c>
      <c r="T20" t="s">
        <v>34</v>
      </c>
      <c r="U20" s="1">
        <f>1-U15</f>
        <v>0.64542867956959959</v>
      </c>
      <c r="W20" t="s">
        <v>34</v>
      </c>
      <c r="X20" s="1">
        <f>1-X15</f>
        <v>0.77348819328081109</v>
      </c>
    </row>
    <row r="21" spans="5:24" x14ac:dyDescent="0.45">
      <c r="H21" t="s">
        <v>35</v>
      </c>
      <c r="I21" s="1">
        <f>1-I16</f>
        <v>0.77348819328081109</v>
      </c>
      <c r="N21" t="s">
        <v>35</v>
      </c>
      <c r="O21" s="1">
        <f>1-O16</f>
        <v>0.77348819328081109</v>
      </c>
      <c r="T21" t="s">
        <v>35</v>
      </c>
      <c r="U21" s="1">
        <f>1-U16</f>
        <v>0.77348819328081109</v>
      </c>
    </row>
    <row r="22" spans="5:24" x14ac:dyDescent="0.45">
      <c r="H22" t="s">
        <v>20</v>
      </c>
      <c r="I22" s="1">
        <f>$B$7*I17/$I$27</f>
        <v>-3.9713082799511593E-2</v>
      </c>
      <c r="K22" t="s">
        <v>20</v>
      </c>
      <c r="L22" s="1">
        <f>$E$7*L17/$L$27</f>
        <v>-3.9713082799511593E-2</v>
      </c>
      <c r="N22" t="s">
        <v>20</v>
      </c>
      <c r="O22" s="1">
        <f>$B7*O17/$O$27</f>
        <v>-3.9713082799511593E-2</v>
      </c>
      <c r="Q22" t="s">
        <v>20</v>
      </c>
      <c r="R22" s="1">
        <f>$E7*R17/$L$27</f>
        <v>-3.9713082799511593E-2</v>
      </c>
      <c r="T22" t="s">
        <v>20</v>
      </c>
      <c r="U22" s="1">
        <f>$B7*U17/$U$27</f>
        <v>-3.9713082799511593E-2</v>
      </c>
      <c r="W22" t="s">
        <v>20</v>
      </c>
      <c r="X22" s="1">
        <f>$E7*X17/$X$27</f>
        <v>-3.9713082799511593E-2</v>
      </c>
    </row>
    <row r="23" spans="5:24" x14ac:dyDescent="0.45">
      <c r="H23" t="s">
        <v>21</v>
      </c>
      <c r="I23" s="1">
        <f>$B$8*I18/$I$27</f>
        <v>0.16057539793630468</v>
      </c>
      <c r="K23" t="s">
        <v>21</v>
      </c>
      <c r="L23" s="1">
        <f>$E$8*L18/$L$27</f>
        <v>0.32115079587260936</v>
      </c>
      <c r="N23" t="s">
        <v>21</v>
      </c>
      <c r="O23" s="1">
        <f>$B8*O18/$O$27</f>
        <v>0.16057539793630468</v>
      </c>
      <c r="Q23" t="s">
        <v>21</v>
      </c>
      <c r="R23" s="1">
        <f t="shared" ref="R23:R25" si="0">$E8*R18/$L$27</f>
        <v>0.32115079587260936</v>
      </c>
      <c r="T23" t="s">
        <v>21</v>
      </c>
      <c r="U23" s="1">
        <f t="shared" ref="U23:U26" si="1">$B8*U18/$U$27</f>
        <v>0.16057539793630468</v>
      </c>
      <c r="W23" t="s">
        <v>21</v>
      </c>
      <c r="X23" s="1">
        <f t="shared" ref="X23:X25" si="2">$E8*X18/$X$27</f>
        <v>0.32115079587260936</v>
      </c>
    </row>
    <row r="24" spans="5:24" x14ac:dyDescent="0.45">
      <c r="H24" t="s">
        <v>22</v>
      </c>
      <c r="I24" s="1">
        <f>$B$9*I19/$I$27</f>
        <v>0.23747437447961309</v>
      </c>
      <c r="K24" t="s">
        <v>22</v>
      </c>
      <c r="L24" s="1">
        <f>$E$9*L19/$L$27</f>
        <v>0.23747437447961309</v>
      </c>
      <c r="N24" t="s">
        <v>22</v>
      </c>
      <c r="O24" s="1">
        <f t="shared" ref="O23:O26" si="3">$B9*O19/$O$27</f>
        <v>0.23747437447961309</v>
      </c>
      <c r="Q24" t="s">
        <v>22</v>
      </c>
      <c r="R24" s="1">
        <f t="shared" si="0"/>
        <v>0.23747437447961309</v>
      </c>
      <c r="T24" t="s">
        <v>22</v>
      </c>
      <c r="U24" s="1">
        <f t="shared" si="1"/>
        <v>0.23747437447961309</v>
      </c>
      <c r="W24" t="s">
        <v>22</v>
      </c>
      <c r="X24" s="1">
        <f t="shared" si="2"/>
        <v>0.23747437447961309</v>
      </c>
    </row>
    <row r="25" spans="5:24" x14ac:dyDescent="0.45">
      <c r="H25" t="s">
        <v>23</v>
      </c>
      <c r="I25" s="1">
        <f>$B$10*I20/$I$27</f>
        <v>0.16057539793630468</v>
      </c>
      <c r="K25" t="s">
        <v>23</v>
      </c>
      <c r="L25" s="1">
        <f>$E$10*L20/$L$27</f>
        <v>0.4810879124472891</v>
      </c>
      <c r="N25" t="s">
        <v>23</v>
      </c>
      <c r="O25" s="1">
        <f t="shared" si="3"/>
        <v>0.16057539793630468</v>
      </c>
      <c r="Q25" t="s">
        <v>23</v>
      </c>
      <c r="R25" s="1">
        <f t="shared" si="0"/>
        <v>0.4810879124472891</v>
      </c>
      <c r="T25" t="s">
        <v>23</v>
      </c>
      <c r="U25" s="1">
        <f t="shared" si="1"/>
        <v>0.16057539793630468</v>
      </c>
      <c r="W25" t="s">
        <v>23</v>
      </c>
      <c r="X25" s="1">
        <f t="shared" si="2"/>
        <v>0.4810879124472891</v>
      </c>
    </row>
    <row r="26" spans="5:24" x14ac:dyDescent="0.45">
      <c r="H26" t="s">
        <v>24</v>
      </c>
      <c r="I26" s="1">
        <f>$B$11*I21/$I$27</f>
        <v>0.4810879124472891</v>
      </c>
      <c r="N26" t="s">
        <v>24</v>
      </c>
      <c r="O26" s="1">
        <f t="shared" si="3"/>
        <v>0.4810879124472891</v>
      </c>
      <c r="T26" t="s">
        <v>24</v>
      </c>
      <c r="U26" s="1">
        <f t="shared" si="1"/>
        <v>0.4810879124472891</v>
      </c>
    </row>
    <row r="27" spans="5:24" x14ac:dyDescent="0.45">
      <c r="H27" t="s">
        <v>36</v>
      </c>
      <c r="I27" s="1">
        <f>SUMPRODUCT($B$7:$B$11,I17:I21)</f>
        <v>80.389485296573426</v>
      </c>
      <c r="J27" s="1"/>
      <c r="K27" s="1" t="s">
        <v>36</v>
      </c>
      <c r="L27" s="1">
        <f>SUMPRODUCT($E$7:$E$10,L17:L20)</f>
        <v>80.389485296573426</v>
      </c>
      <c r="N27" t="s">
        <v>36</v>
      </c>
      <c r="O27" s="1">
        <f>SUMPRODUCT($B$7:$B$11,O17:O21)</f>
        <v>80.389485296573426</v>
      </c>
      <c r="P27" s="1"/>
      <c r="Q27" s="1" t="s">
        <v>36</v>
      </c>
      <c r="R27" s="1">
        <f>SUMPRODUCT($E$7:$E$10,R17:R20)</f>
        <v>80.389485296573426</v>
      </c>
      <c r="T27" t="s">
        <v>36</v>
      </c>
      <c r="U27" s="1">
        <f>SUMPRODUCT($B$7:$B$11,U17:U21)</f>
        <v>80.389485296573426</v>
      </c>
      <c r="V27" s="1"/>
      <c r="W27" s="1" t="s">
        <v>36</v>
      </c>
      <c r="X27" s="1">
        <f>SUMPRODUCT($E$7:$E$10,X17:X20)</f>
        <v>80.389485296573426</v>
      </c>
    </row>
    <row r="28" spans="5:24" x14ac:dyDescent="0.45">
      <c r="I28" s="1"/>
      <c r="J28" s="1"/>
      <c r="K28" s="1"/>
      <c r="L28" s="1"/>
      <c r="O28" s="1"/>
      <c r="P28" s="1"/>
      <c r="Q28" s="1"/>
      <c r="R28" s="1"/>
      <c r="U28" s="1"/>
      <c r="V28" s="1"/>
      <c r="W28" s="1"/>
      <c r="X28" s="1"/>
    </row>
    <row r="29" spans="5:24" x14ac:dyDescent="0.45">
      <c r="H29" t="s">
        <v>19</v>
      </c>
      <c r="I29" s="1">
        <f>SUMPRODUCT($B$7:$B$11,I12:I16)</f>
        <v>59.610514703426574</v>
      </c>
      <c r="J29" s="1"/>
      <c r="K29" s="1" t="s">
        <v>19</v>
      </c>
      <c r="L29" s="1">
        <f>SUMPRODUCT($E$7:$E$10,L12:L15)</f>
        <v>59.610514703426574</v>
      </c>
      <c r="N29" t="s">
        <v>19</v>
      </c>
      <c r="O29" s="1">
        <f>SUMPRODUCT($B$7:$B$11,O12:O16)</f>
        <v>59.610514703426574</v>
      </c>
      <c r="P29" s="1"/>
      <c r="Q29" s="1" t="s">
        <v>19</v>
      </c>
      <c r="R29" s="1">
        <f>SUMPRODUCT($E$7:$E$10,R12:R15)</f>
        <v>59.610514703426574</v>
      </c>
      <c r="T29" t="s">
        <v>19</v>
      </c>
      <c r="U29" s="1">
        <f>SUMPRODUCT($B$7:$B$11,U12:U16)</f>
        <v>59.610514703426574</v>
      </c>
      <c r="V29" s="1"/>
      <c r="W29" s="1" t="s">
        <v>19</v>
      </c>
      <c r="X29" s="1">
        <f>SUMPRODUCT($E$7:$E$10,X12:X15)</f>
        <v>59.610514703426574</v>
      </c>
    </row>
    <row r="30" spans="5:24" x14ac:dyDescent="0.45">
      <c r="E30" s="1"/>
      <c r="F30" s="1"/>
      <c r="H30" t="s">
        <v>25</v>
      </c>
      <c r="I30" s="1">
        <f>I3*(1-(($B$6+I29)/$B$5)^$B$4)</f>
        <v>3.9539902033873564</v>
      </c>
      <c r="J30" s="1"/>
      <c r="K30" s="1" t="s">
        <v>25</v>
      </c>
      <c r="L30" s="1">
        <f>I3*(1-(($E$6+L29)/$E$5)^$B$4)</f>
        <v>3.9539902033873564</v>
      </c>
      <c r="M30" s="1"/>
      <c r="N30" t="s">
        <v>25</v>
      </c>
      <c r="O30" s="1">
        <f>O3*(1-(($B$6+O29)/$B$5)^$B$4)</f>
        <v>9.8849755084683917</v>
      </c>
      <c r="P30" s="1"/>
      <c r="Q30" s="1" t="s">
        <v>25</v>
      </c>
      <c r="R30" s="1">
        <f>O3*(1-(($E$6+R29)/$E$5)^$B$4)</f>
        <v>9.8849755084683917</v>
      </c>
      <c r="T30" t="s">
        <v>25</v>
      </c>
      <c r="U30" s="1">
        <f>U3*(1-(($B$6+U29)/$B$5)^$B$4)</f>
        <v>29.654926525405173</v>
      </c>
      <c r="V30" s="1"/>
      <c r="W30" s="1" t="s">
        <v>25</v>
      </c>
      <c r="X30" s="1">
        <f>U3*(1-(($E$6+X29)/$E$5)^$B$4)</f>
        <v>29.654926525405173</v>
      </c>
    </row>
    <row r="31" spans="5:24" x14ac:dyDescent="0.45">
      <c r="E31" s="1"/>
      <c r="F31" s="1"/>
      <c r="H31" t="s">
        <v>26</v>
      </c>
      <c r="K31" t="s">
        <v>26</v>
      </c>
      <c r="M31" s="1"/>
      <c r="N31" t="s">
        <v>26</v>
      </c>
      <c r="Q31" t="s">
        <v>26</v>
      </c>
      <c r="T31" t="s">
        <v>26</v>
      </c>
      <c r="W31" t="s">
        <v>26</v>
      </c>
    </row>
    <row r="32" spans="5:24" x14ac:dyDescent="0.45">
      <c r="E32" s="1"/>
      <c r="F32" s="1"/>
      <c r="H32" t="s">
        <v>3</v>
      </c>
      <c r="I32" s="1">
        <f>$I$30*I22</f>
        <v>-0.15702514033557977</v>
      </c>
      <c r="K32" t="s">
        <v>3</v>
      </c>
      <c r="L32" s="1">
        <f>$I$30*L22</f>
        <v>-0.15702514033557977</v>
      </c>
      <c r="M32" s="1"/>
      <c r="N32" t="s">
        <v>3</v>
      </c>
      <c r="O32" s="1">
        <f>$O$30*O22</f>
        <v>-0.39256285083894943</v>
      </c>
      <c r="Q32" t="s">
        <v>3</v>
      </c>
      <c r="R32" s="1">
        <f>$R$30*R22</f>
        <v>-0.39256285083894943</v>
      </c>
      <c r="T32" t="s">
        <v>3</v>
      </c>
      <c r="U32" s="1">
        <f>$U$30*U22</f>
        <v>-1.1776885525168483</v>
      </c>
      <c r="W32" t="s">
        <v>3</v>
      </c>
      <c r="X32" s="1">
        <f>$X$30*X22</f>
        <v>-1.1776885525168483</v>
      </c>
    </row>
    <row r="33" spans="3:24" x14ac:dyDescent="0.45">
      <c r="E33" s="1"/>
      <c r="F33" s="1"/>
      <c r="H33" t="s">
        <v>4</v>
      </c>
      <c r="I33" s="1">
        <f>$I$30*I23</f>
        <v>0.63491355034517505</v>
      </c>
      <c r="K33" t="s">
        <v>4</v>
      </c>
      <c r="L33" s="1">
        <f>$I$30*L23</f>
        <v>1.2698271006903501</v>
      </c>
      <c r="M33" s="1"/>
      <c r="N33" t="s">
        <v>4</v>
      </c>
      <c r="O33" s="1">
        <f t="shared" ref="O33:O36" si="4">$O$30*O23</f>
        <v>1.5872838758629377</v>
      </c>
      <c r="Q33" t="s">
        <v>4</v>
      </c>
      <c r="R33" s="1">
        <f t="shared" ref="R33:R35" si="5">$R$30*R23</f>
        <v>3.1745677517258755</v>
      </c>
      <c r="T33" t="s">
        <v>4</v>
      </c>
      <c r="U33" s="1">
        <f t="shared" ref="U33:U36" si="6">$U$30*U23</f>
        <v>4.761851627588813</v>
      </c>
      <c r="W33" t="s">
        <v>4</v>
      </c>
      <c r="X33" s="1">
        <f t="shared" ref="X33:X36" si="7">$X$30*X23</f>
        <v>9.5237032551776259</v>
      </c>
    </row>
    <row r="34" spans="3:24" x14ac:dyDescent="0.45">
      <c r="C34" s="1"/>
      <c r="H34" t="s">
        <v>5</v>
      </c>
      <c r="I34" s="1">
        <f>$I$30*I24</f>
        <v>0.93897135024793055</v>
      </c>
      <c r="K34" t="s">
        <v>5</v>
      </c>
      <c r="L34" s="1">
        <f>$I$30*L24</f>
        <v>0.93897135024793055</v>
      </c>
      <c r="N34" t="s">
        <v>5</v>
      </c>
      <c r="O34" s="1">
        <f t="shared" si="4"/>
        <v>2.3474283756198266</v>
      </c>
      <c r="Q34" t="s">
        <v>5</v>
      </c>
      <c r="R34" s="1">
        <f t="shared" si="5"/>
        <v>2.3474283756198266</v>
      </c>
      <c r="S34" s="1"/>
      <c r="T34" t="s">
        <v>5</v>
      </c>
      <c r="U34" s="1">
        <f t="shared" si="6"/>
        <v>7.042285126859479</v>
      </c>
      <c r="W34" t="s">
        <v>5</v>
      </c>
      <c r="X34" s="1">
        <f t="shared" si="7"/>
        <v>7.042285126859479</v>
      </c>
    </row>
    <row r="35" spans="3:24" x14ac:dyDescent="0.45">
      <c r="C35" s="1"/>
      <c r="H35" t="s">
        <v>6</v>
      </c>
      <c r="I35" s="1">
        <f>$I$30*I25</f>
        <v>0.63491355034517505</v>
      </c>
      <c r="J35" s="1"/>
      <c r="K35" t="s">
        <v>6</v>
      </c>
      <c r="L35" s="1">
        <f>$I$30*L25</f>
        <v>1.9022168927846554</v>
      </c>
      <c r="N35" t="s">
        <v>6</v>
      </c>
      <c r="O35" s="1">
        <f t="shared" si="4"/>
        <v>1.5872838758629377</v>
      </c>
      <c r="P35" s="1"/>
      <c r="Q35" t="s">
        <v>6</v>
      </c>
      <c r="R35" s="1">
        <f t="shared" si="5"/>
        <v>4.7555422319616385</v>
      </c>
      <c r="S35" s="1"/>
      <c r="T35" t="s">
        <v>6</v>
      </c>
      <c r="U35" s="1">
        <f t="shared" si="6"/>
        <v>4.761851627588813</v>
      </c>
      <c r="V35" s="1"/>
      <c r="W35" t="s">
        <v>6</v>
      </c>
      <c r="X35" s="1">
        <f t="shared" si="7"/>
        <v>14.266626695884915</v>
      </c>
    </row>
    <row r="36" spans="3:24" x14ac:dyDescent="0.45">
      <c r="C36" s="1"/>
      <c r="H36" t="s">
        <v>7</v>
      </c>
      <c r="I36" s="1">
        <f>$I$30*I26</f>
        <v>1.9022168927846554</v>
      </c>
      <c r="J36" s="1"/>
      <c r="L36" s="1"/>
      <c r="N36" t="s">
        <v>7</v>
      </c>
      <c r="O36" s="1">
        <f t="shared" si="4"/>
        <v>4.7555422319616385</v>
      </c>
      <c r="P36" s="1"/>
      <c r="R36" s="1"/>
      <c r="S36" s="1"/>
      <c r="T36" t="s">
        <v>7</v>
      </c>
      <c r="U36" s="1">
        <f t="shared" si="6"/>
        <v>14.266626695884915</v>
      </c>
      <c r="V36" s="1"/>
      <c r="X36" s="1"/>
    </row>
    <row r="37" spans="3:24" x14ac:dyDescent="0.45">
      <c r="C37" s="1"/>
      <c r="I37" s="1"/>
      <c r="J37" s="1"/>
      <c r="O37" s="1"/>
      <c r="P37" s="1"/>
      <c r="S37" s="1"/>
      <c r="U37" s="1"/>
      <c r="V37" s="1"/>
    </row>
    <row r="38" spans="3:24" x14ac:dyDescent="0.45">
      <c r="H38" t="s">
        <v>37</v>
      </c>
      <c r="J38" s="1"/>
      <c r="K38" t="s">
        <v>37</v>
      </c>
      <c r="N38" t="s">
        <v>37</v>
      </c>
      <c r="P38" s="1"/>
      <c r="Q38" t="s">
        <v>37</v>
      </c>
      <c r="T38" t="s">
        <v>37</v>
      </c>
      <c r="V38" s="1"/>
      <c r="W38" t="s">
        <v>37</v>
      </c>
    </row>
    <row r="39" spans="3:24" x14ac:dyDescent="0.45">
      <c r="H39" t="s">
        <v>3</v>
      </c>
      <c r="I39" s="2">
        <f>I32*$I$4*$I$5</f>
        <v>-2.1028007008514279E-7</v>
      </c>
      <c r="K39" t="s">
        <v>3</v>
      </c>
      <c r="L39" s="2">
        <f>L32*$I$4*$I$5</f>
        <v>-2.1028007008514279E-7</v>
      </c>
      <c r="N39" t="s">
        <v>3</v>
      </c>
      <c r="O39" s="2">
        <f>O32*$O$4*$O$5</f>
        <v>-2.2005094687763616E-6</v>
      </c>
      <c r="Q39" t="s">
        <v>3</v>
      </c>
      <c r="R39" s="2">
        <f>R32*$O$4*$O$5</f>
        <v>-2.2005094687763616E-6</v>
      </c>
      <c r="T39" t="s">
        <v>3</v>
      </c>
      <c r="U39" s="2">
        <f>U32*$U$4*$U$5</f>
        <v>-1.7048714771563158E-7</v>
      </c>
      <c r="W39" t="s">
        <v>3</v>
      </c>
      <c r="X39" s="2">
        <f>X32*$U$4*$U$5</f>
        <v>-1.7048714771563158E-7</v>
      </c>
    </row>
    <row r="40" spans="3:24" x14ac:dyDescent="0.45">
      <c r="H40" t="s">
        <v>4</v>
      </c>
      <c r="I40" s="2">
        <f>I33*$I$4*$I$5</f>
        <v>8.5024388820328769E-7</v>
      </c>
      <c r="K40" t="s">
        <v>4</v>
      </c>
      <c r="L40" s="2">
        <f>L33*$I$4*$I$5</f>
        <v>1.7004877764065754E-6</v>
      </c>
      <c r="N40" t="s">
        <v>4</v>
      </c>
      <c r="O40" s="2">
        <f>O33*$O$4*$O$5</f>
        <v>8.8975133306880015E-6</v>
      </c>
      <c r="Q40" t="s">
        <v>4</v>
      </c>
      <c r="R40" s="2">
        <f t="shared" ref="R40:R42" si="8">R33*$O$4*$O$5</f>
        <v>1.7795026661376003E-5</v>
      </c>
      <c r="T40" t="s">
        <v>4</v>
      </c>
      <c r="U40" s="2">
        <f t="shared" ref="U40:U43" si="9">U33*$U$4*$U$5</f>
        <v>6.8934566791676469E-7</v>
      </c>
      <c r="W40" t="s">
        <v>4</v>
      </c>
      <c r="X40" s="2">
        <f t="shared" ref="X40:X42" si="10">X33*$U$4*$U$5</f>
        <v>1.3786913358335294E-6</v>
      </c>
    </row>
    <row r="41" spans="3:24" x14ac:dyDescent="0.45">
      <c r="H41" t="s">
        <v>5</v>
      </c>
      <c r="I41" s="2">
        <f>I34*$I$4*$I$5</f>
        <v>1.2574226070813272E-6</v>
      </c>
      <c r="K41" t="s">
        <v>5</v>
      </c>
      <c r="L41" s="2">
        <f>L34*$I$4*$I$5</f>
        <v>1.2574226070813272E-6</v>
      </c>
      <c r="N41" t="s">
        <v>5</v>
      </c>
      <c r="O41" s="2">
        <f>O34*$O$4*$O$5</f>
        <v>1.3158500242155941E-5</v>
      </c>
      <c r="Q41" t="s">
        <v>5</v>
      </c>
      <c r="R41" s="2">
        <f t="shared" si="8"/>
        <v>1.3158500242155941E-5</v>
      </c>
      <c r="T41" t="s">
        <v>5</v>
      </c>
      <c r="U41" s="2">
        <f t="shared" si="9"/>
        <v>1.0194708117970866E-6</v>
      </c>
      <c r="W41" t="s">
        <v>5</v>
      </c>
      <c r="X41" s="2">
        <f t="shared" si="10"/>
        <v>1.0194708117970866E-6</v>
      </c>
    </row>
    <row r="42" spans="3:24" x14ac:dyDescent="0.45">
      <c r="H42" t="s">
        <v>6</v>
      </c>
      <c r="I42" s="2">
        <f>I35*$I$4*$I$5</f>
        <v>8.5024388820328769E-7</v>
      </c>
      <c r="K42" t="s">
        <v>6</v>
      </c>
      <c r="L42" s="2">
        <f>L35*$I$4*$I$5</f>
        <v>2.5473519761043365E-6</v>
      </c>
      <c r="N42" t="s">
        <v>6</v>
      </c>
      <c r="O42" s="2">
        <f>O35*$O$4*$O$5</f>
        <v>8.8975133306880015E-6</v>
      </c>
      <c r="Q42" t="s">
        <v>6</v>
      </c>
      <c r="R42" s="2">
        <f t="shared" si="8"/>
        <v>2.6657172700456599E-5</v>
      </c>
      <c r="T42" t="s">
        <v>6</v>
      </c>
      <c r="U42" s="2">
        <f t="shared" si="9"/>
        <v>6.8934566791676469E-7</v>
      </c>
      <c r="W42" t="s">
        <v>6</v>
      </c>
      <c r="X42" s="2">
        <f t="shared" si="10"/>
        <v>2.065296879813483E-6</v>
      </c>
    </row>
    <row r="43" spans="3:24" x14ac:dyDescent="0.45">
      <c r="H43" t="s">
        <v>7</v>
      </c>
      <c r="I43" s="2">
        <f>I36*$I$4*$I$5</f>
        <v>2.5473519761043365E-6</v>
      </c>
      <c r="L43" s="2"/>
      <c r="N43" t="s">
        <v>7</v>
      </c>
      <c r="O43" s="2">
        <f>O36*$O$4*$O$5</f>
        <v>2.6657172700456599E-5</v>
      </c>
      <c r="R43" s="2"/>
      <c r="T43" t="s">
        <v>7</v>
      </c>
      <c r="U43" s="2">
        <f t="shared" si="9"/>
        <v>2.065296879813483E-6</v>
      </c>
      <c r="X43" s="2"/>
    </row>
    <row r="46" spans="3:24" x14ac:dyDescent="0.45">
      <c r="H46" t="s">
        <v>39</v>
      </c>
      <c r="K46" t="s">
        <v>39</v>
      </c>
    </row>
    <row r="47" spans="3:24" x14ac:dyDescent="0.45">
      <c r="H47" t="s">
        <v>3</v>
      </c>
      <c r="I47" s="2">
        <f>I39+O39+U39</f>
        <v>-2.5812766865771357E-6</v>
      </c>
      <c r="K47" t="s">
        <v>3</v>
      </c>
      <c r="L47" s="2">
        <f>L39+R39+X39</f>
        <v>-2.5812766865771357E-6</v>
      </c>
    </row>
    <row r="48" spans="3:24" x14ac:dyDescent="0.45">
      <c r="H48" t="s">
        <v>4</v>
      </c>
      <c r="I48" s="2">
        <f t="shared" ref="I48:I51" si="11">I40+O40+U40</f>
        <v>1.0437102886808053E-5</v>
      </c>
      <c r="K48" t="s">
        <v>4</v>
      </c>
      <c r="L48" s="2">
        <f t="shared" ref="L48:L51" si="12">L40+R40+X40</f>
        <v>2.0874205773616107E-5</v>
      </c>
    </row>
    <row r="49" spans="8:12" x14ac:dyDescent="0.45">
      <c r="H49" t="s">
        <v>5</v>
      </c>
      <c r="I49" s="2">
        <f t="shared" si="11"/>
        <v>1.5435393661034353E-5</v>
      </c>
      <c r="K49" t="s">
        <v>5</v>
      </c>
      <c r="L49" s="2">
        <f t="shared" si="12"/>
        <v>1.5435393661034353E-5</v>
      </c>
    </row>
    <row r="50" spans="8:12" x14ac:dyDescent="0.45">
      <c r="H50" t="s">
        <v>6</v>
      </c>
      <c r="I50" s="2">
        <f t="shared" si="11"/>
        <v>1.0437102886808053E-5</v>
      </c>
      <c r="K50" t="s">
        <v>6</v>
      </c>
      <c r="L50" s="2">
        <f t="shared" si="12"/>
        <v>3.1269821556374419E-5</v>
      </c>
    </row>
    <row r="51" spans="8:12" x14ac:dyDescent="0.45">
      <c r="H51" t="s">
        <v>7</v>
      </c>
      <c r="I51" s="2">
        <f t="shared" si="11"/>
        <v>3.1269821556374419E-5</v>
      </c>
      <c r="L51" s="2"/>
    </row>
    <row r="53" spans="8:12" x14ac:dyDescent="0.45">
      <c r="H53" t="s">
        <v>40</v>
      </c>
      <c r="I53" s="2">
        <f>SUM(I47:I51)</f>
        <v>6.4998144304447748E-5</v>
      </c>
      <c r="K53" t="s">
        <v>40</v>
      </c>
      <c r="L53" s="2">
        <f>SUM(L47:L51)</f>
        <v>6.4998144304447748E-5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2021-03-12T08:46:59Z</dcterms:created>
  <dcterms:modified xsi:type="dcterms:W3CDTF">2021-03-14T10:26:19Z</dcterms:modified>
</cp:coreProperties>
</file>