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\Documents\PhD_project\Forest_management\Recalculation_CF\"/>
    </mc:Choice>
  </mc:AlternateContent>
  <bookViews>
    <workbookView xWindow="0" yWindow="0" windowWidth="19200" windowHeight="6585"/>
  </bookViews>
  <sheets>
    <sheet name="sample_areas" sheetId="1" r:id="rId1"/>
  </sheets>
  <calcPr calcId="0"/>
</workbook>
</file>

<file path=xl/calcChain.xml><?xml version="1.0" encoding="utf-8"?>
<calcChain xmlns="http://schemas.openxmlformats.org/spreadsheetml/2006/main">
  <c r="AH16" i="1" l="1"/>
  <c r="AJ18" i="1"/>
  <c r="AI18" i="1"/>
  <c r="AE16" i="1"/>
  <c r="AH18" i="1"/>
  <c r="AE18" i="1"/>
  <c r="G22" i="1"/>
  <c r="V23" i="1"/>
  <c r="V24" i="1"/>
  <c r="V25" i="1"/>
  <c r="V22" i="1"/>
  <c r="X23" i="1"/>
  <c r="X24" i="1"/>
  <c r="X25" i="1"/>
  <c r="X22" i="1"/>
  <c r="U9" i="1"/>
  <c r="U10" i="1"/>
  <c r="U11" i="1"/>
  <c r="U8" i="1"/>
  <c r="V8" i="1"/>
  <c r="AL18" i="1"/>
  <c r="AK18" i="1"/>
  <c r="V20" i="1"/>
  <c r="U22" i="1"/>
  <c r="AE2" i="1"/>
  <c r="AA16" i="1"/>
  <c r="AA17" i="1"/>
  <c r="AA18" i="1"/>
  <c r="AB3" i="1"/>
  <c r="AA3" i="1" s="1"/>
  <c r="AB4" i="1"/>
  <c r="AA4" i="1" s="1"/>
  <c r="AB5" i="1"/>
  <c r="AB16" i="1"/>
  <c r="AB17" i="1"/>
  <c r="AB18" i="1"/>
  <c r="AB19" i="1"/>
  <c r="AA19" i="1" s="1"/>
  <c r="AA5" i="1"/>
  <c r="AA2" i="1"/>
  <c r="AB2" i="1"/>
  <c r="AE17" i="1"/>
  <c r="AH17" i="1" s="1"/>
  <c r="AE19" i="1"/>
  <c r="AH19" i="1" s="1"/>
  <c r="AE3" i="1"/>
  <c r="AH3" i="1" s="1"/>
  <c r="AE4" i="1"/>
  <c r="AH4" i="1" s="1"/>
  <c r="AE5" i="1"/>
  <c r="AH5" i="1" s="1"/>
  <c r="AH2" i="1"/>
  <c r="X8" i="1"/>
  <c r="X31" i="1"/>
  <c r="V31" i="1"/>
  <c r="V9" i="1"/>
  <c r="X9" i="1"/>
  <c r="X10" i="1" l="1"/>
  <c r="V32" i="1"/>
  <c r="V10" i="1"/>
  <c r="X32" i="1"/>
  <c r="V12" i="1"/>
  <c r="V34" i="1"/>
</calcChain>
</file>

<file path=xl/sharedStrings.xml><?xml version="1.0" encoding="utf-8"?>
<sst xmlns="http://schemas.openxmlformats.org/spreadsheetml/2006/main" count="86" uniqueCount="44">
  <si>
    <t>Scenario</t>
  </si>
  <si>
    <t>Ecoregion</t>
  </si>
  <si>
    <t>Clear_cut_im</t>
  </si>
  <si>
    <t>Plantation_im</t>
  </si>
  <si>
    <t>Selection_im</t>
  </si>
  <si>
    <t>Selective_im</t>
  </si>
  <si>
    <t>EP_CrpLnd_im</t>
  </si>
  <si>
    <t>EP_GrsLnd_im</t>
  </si>
  <si>
    <t>EP_NatLnd_im</t>
  </si>
  <si>
    <t>Clear_cut_EU</t>
  </si>
  <si>
    <t>Retention_EU</t>
  </si>
  <si>
    <t>Selection_EU</t>
  </si>
  <si>
    <t>EP_CrpLnd_EU</t>
  </si>
  <si>
    <t>EP_GrsLnd_EU</t>
  </si>
  <si>
    <t>EP_NatLnd_EU</t>
  </si>
  <si>
    <t>Clear_cut_EU_ex</t>
  </si>
  <si>
    <t>Selection_EU_ex</t>
  </si>
  <si>
    <t>Ene_Plant_EU</t>
  </si>
  <si>
    <t>Ene_Plant_RoW</t>
  </si>
  <si>
    <t>AfrLnd</t>
  </si>
  <si>
    <t>CrpLnd</t>
  </si>
  <si>
    <t>GrsLnd</t>
  </si>
  <si>
    <t>MngFor</t>
  </si>
  <si>
    <t>NatLnd</t>
  </si>
  <si>
    <t>NotRel</t>
  </si>
  <si>
    <t>OagLnd</t>
  </si>
  <si>
    <t>PriFor</t>
  </si>
  <si>
    <t>WetLnd</t>
  </si>
  <si>
    <t>RCP_SFM_AF75</t>
  </si>
  <si>
    <t>PA1222</t>
  </si>
  <si>
    <t>RCP_MFM_AF100</t>
  </si>
  <si>
    <t>NT0210</t>
  </si>
  <si>
    <t>REF_SFM_AF25</t>
  </si>
  <si>
    <t>PA0814</t>
  </si>
  <si>
    <t>REF_MFM_AF50</t>
  </si>
  <si>
    <t>AA0708</t>
  </si>
  <si>
    <t>To allocate from MngFor</t>
  </si>
  <si>
    <t>For_Extensive</t>
  </si>
  <si>
    <t>For_Intensive</t>
  </si>
  <si>
    <t>Regrowth</t>
  </si>
  <si>
    <t>Total</t>
  </si>
  <si>
    <t>To subtract</t>
  </si>
  <si>
    <t>Avanzo MngFor</t>
  </si>
  <si>
    <t>Rimasto naturale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</si>
</sst>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5" formatCode="0.0000E+00"/>
    <numFmt numFmtId="174" formatCode="0.0000000000"/>
    <numFmt numFmtId="177" formatCode="0.000"/>
    <numFmt numFmtId="179" formatCode="0.00000"/>
    <numFmt numFmtId="184" formatCode="0.000000"/>
    <numFmt numFmtId="186" formatCode="0.00000000"/>
    <numFmt numFmtId="188" formatCode="0.000000000000"/>
    <numFmt numFmtId="190" formatCode="0.000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5" fontId="0" fillId="0" borderId="0" xfId="0" applyNumberFormat="1"/>
    <xf numFmtId="174" fontId="0" fillId="0" borderId="0" xfId="0" applyNumberFormat="1"/>
    <xf numFmtId="177" fontId="0" fillId="0" borderId="0" xfId="0" applyNumberFormat="1"/>
    <xf numFmtId="179" fontId="0" fillId="0" borderId="0" xfId="0" applyNumberFormat="1"/>
    <xf numFmtId="184" fontId="0" fillId="0" borderId="0" xfId="0" applyNumberFormat="1"/>
    <xf numFmtId="186" fontId="0" fillId="0" borderId="0" xfId="0" applyNumberFormat="1"/>
    <xf numFmtId="188" fontId="0" fillId="0" borderId="0" xfId="0" applyNumberFormat="1"/>
    <xf numFmtId="19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tabSelected="1" topLeftCell="X1" zoomScale="90" zoomScaleNormal="90" workbookViewId="0">
      <selection activeCell="AN17" sqref="AN17"/>
    </sheetView>
  </sheetViews>
  <sheetFormatPr defaultRowHeight="14.25" x14ac:dyDescent="0.45"/>
  <cols>
    <col min="1" max="1" width="14.9296875" bestFit="1" customWidth="1"/>
    <col min="2" max="2" width="8.6640625" bestFit="1" customWidth="1"/>
    <col min="3" max="3" width="11.73046875" bestFit="1" customWidth="1"/>
    <col min="4" max="4" width="11.86328125" bestFit="1" customWidth="1"/>
    <col min="5" max="5" width="12.265625" bestFit="1" customWidth="1"/>
    <col min="6" max="6" width="12.1328125" bestFit="1" customWidth="1"/>
    <col min="7" max="7" width="18.86328125" bestFit="1" customWidth="1"/>
    <col min="8" max="8" width="12.1328125" bestFit="1" customWidth="1"/>
    <col min="9" max="9" width="12.46484375" bestFit="1" customWidth="1"/>
    <col min="10" max="10" width="11.73046875" bestFit="1" customWidth="1"/>
    <col min="11" max="11" width="12.59765625" bestFit="1" customWidth="1"/>
    <col min="12" max="12" width="12.46484375" bestFit="1" customWidth="1"/>
    <col min="13" max="13" width="12.6640625" bestFit="1" customWidth="1"/>
    <col min="14" max="14" width="14.265625" bestFit="1" customWidth="1"/>
    <col min="15" max="15" width="12.6640625" bestFit="1" customWidth="1"/>
    <col min="16" max="16" width="14.265625" bestFit="1" customWidth="1"/>
    <col min="17" max="17" width="14.06640625" bestFit="1" customWidth="1"/>
    <col min="18" max="18" width="11.9296875" bestFit="1" customWidth="1"/>
    <col min="19" max="19" width="13.53125" bestFit="1" customWidth="1"/>
    <col min="20" max="21" width="11.73046875" bestFit="1" customWidth="1"/>
    <col min="22" max="22" width="15.265625" bestFit="1" customWidth="1"/>
    <col min="23" max="23" width="11.73046875" bestFit="1" customWidth="1"/>
    <col min="24" max="24" width="15.265625" bestFit="1" customWidth="1"/>
    <col min="25" max="26" width="11.73046875" bestFit="1" customWidth="1"/>
    <col min="27" max="28" width="11.73046875" customWidth="1"/>
    <col min="29" max="31" width="11.73046875" bestFit="1" customWidth="1"/>
    <col min="34" max="34" width="12.19921875" bestFit="1" customWidth="1"/>
    <col min="38" max="38" width="9.19921875" bestFit="1" customWidth="1"/>
    <col min="39" max="39" width="9.1328125" bestFit="1" customWidth="1"/>
    <col min="40" max="40" width="9.1992187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25</v>
      </c>
      <c r="Z1" t="s">
        <v>26</v>
      </c>
      <c r="AA1" t="s">
        <v>40</v>
      </c>
      <c r="AB1" t="s">
        <v>41</v>
      </c>
      <c r="AC1" t="s">
        <v>24</v>
      </c>
      <c r="AD1" t="s">
        <v>27</v>
      </c>
      <c r="AE1" t="s">
        <v>36</v>
      </c>
      <c r="AF1" t="s">
        <v>37</v>
      </c>
      <c r="AG1" t="s">
        <v>38</v>
      </c>
      <c r="AH1" t="s">
        <v>39</v>
      </c>
    </row>
    <row r="2" spans="1:40" x14ac:dyDescent="0.45">
      <c r="A2" t="s">
        <v>28</v>
      </c>
      <c r="B2" t="s">
        <v>29</v>
      </c>
      <c r="C2">
        <v>7.4673999999999997E-4</v>
      </c>
      <c r="D2">
        <v>0</v>
      </c>
      <c r="E2">
        <v>0</v>
      </c>
      <c r="F2">
        <v>0</v>
      </c>
      <c r="G2" s="1">
        <v>1.84E-5</v>
      </c>
      <c r="H2" s="1">
        <v>5.5300000000000004E-7</v>
      </c>
      <c r="I2" s="1">
        <v>1.59E-5</v>
      </c>
      <c r="J2">
        <v>1.016079671</v>
      </c>
      <c r="K2">
        <v>2.9558994500000001E-2</v>
      </c>
      <c r="L2">
        <v>0.1187563403</v>
      </c>
      <c r="M2">
        <v>6.2344337860000001E-2</v>
      </c>
      <c r="N2">
        <v>9.4501047180000006E-3</v>
      </c>
      <c r="O2">
        <v>0.19875035369999999</v>
      </c>
      <c r="P2">
        <v>0.37352962299999998</v>
      </c>
      <c r="Q2">
        <v>2.3145790000000002E-3</v>
      </c>
      <c r="R2">
        <v>0.61728788999999995</v>
      </c>
      <c r="S2">
        <v>2.4964047E-2</v>
      </c>
      <c r="T2">
        <v>0.21272918800000001</v>
      </c>
      <c r="U2">
        <v>1.7161888E-2</v>
      </c>
      <c r="V2">
        <v>0.74935661499999995</v>
      </c>
      <c r="W2">
        <v>1.178083201</v>
      </c>
      <c r="X2">
        <v>2.4066985289999998</v>
      </c>
      <c r="Y2">
        <v>2.3876357819999998</v>
      </c>
      <c r="Z2" s="1">
        <v>9.6249999999999996E-16</v>
      </c>
      <c r="AA2" s="1">
        <f>SUM(C2:Z2)-AB2</f>
        <v>8.7590588858000018</v>
      </c>
      <c r="AB2" s="1">
        <f>SUM(G2:I2)+SUM(M2:Q2)</f>
        <v>0.64642385127799984</v>
      </c>
      <c r="AC2">
        <v>0.314307905</v>
      </c>
      <c r="AD2" s="1">
        <v>5.5300000000000002E-5</v>
      </c>
      <c r="AE2">
        <f>W2-C2-D2-E2-F2-K2-L2-J2</f>
        <v>1.2941455199999785E-2</v>
      </c>
      <c r="AF2">
        <v>2.55269098754748E-4</v>
      </c>
      <c r="AG2">
        <v>1.21467877522925E-2</v>
      </c>
      <c r="AH2">
        <f>AE2-AF2-AG2</f>
        <v>5.3939834895253697E-4</v>
      </c>
    </row>
    <row r="3" spans="1:40" x14ac:dyDescent="0.45">
      <c r="A3" t="s">
        <v>30</v>
      </c>
      <c r="B3" t="s">
        <v>31</v>
      </c>
      <c r="C3">
        <v>0.47565300300000002</v>
      </c>
      <c r="D3">
        <v>0.15008001200000001</v>
      </c>
      <c r="E3">
        <v>0.135024846</v>
      </c>
      <c r="F3">
        <v>0.26000160900000002</v>
      </c>
      <c r="G3">
        <v>5.895038E-3</v>
      </c>
      <c r="H3">
        <v>2.3710430000000002E-3</v>
      </c>
      <c r="I3">
        <v>2.62079E-3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0.24329600400000001</v>
      </c>
      <c r="T3">
        <v>3.3064873420000001</v>
      </c>
      <c r="U3">
        <v>10.63486305</v>
      </c>
      <c r="V3">
        <v>5.662427536</v>
      </c>
      <c r="W3">
        <v>36.220414460000001</v>
      </c>
      <c r="X3">
        <v>14.10347284</v>
      </c>
      <c r="Y3">
        <v>1.2841749739999999</v>
      </c>
      <c r="Z3">
        <v>3.9049326569999998</v>
      </c>
      <c r="AA3" s="1">
        <f t="shared" ref="AA3:AA18" si="0">SUM(C3:Z3)-AB3</f>
        <v>76.380828332999997</v>
      </c>
      <c r="AB3" s="1">
        <f t="shared" ref="AB3:AB19" si="1">SUM(G3:I3)+SUM(M3:Q3)</f>
        <v>1.0886870999999999E-2</v>
      </c>
      <c r="AC3">
        <v>1.462890322</v>
      </c>
      <c r="AD3">
        <v>2.0045879599999998</v>
      </c>
      <c r="AE3">
        <f>W3-C3-D3-E3-F3-K3-L3-J3</f>
        <v>35.199654990000006</v>
      </c>
      <c r="AF3">
        <v>18.537367499838499</v>
      </c>
      <c r="AG3">
        <v>12.557891545855499</v>
      </c>
      <c r="AH3">
        <f>AE3-AF3-AG3</f>
        <v>4.1043959443060078</v>
      </c>
    </row>
    <row r="4" spans="1:40" x14ac:dyDescent="0.45">
      <c r="A4" t="s">
        <v>32</v>
      </c>
      <c r="B4" t="s">
        <v>33</v>
      </c>
      <c r="C4">
        <v>0.18580407299999999</v>
      </c>
      <c r="D4">
        <v>0</v>
      </c>
      <c r="E4">
        <v>0.24862298499999999</v>
      </c>
      <c r="F4">
        <v>0</v>
      </c>
      <c r="G4">
        <v>7.5729760000000004E-3</v>
      </c>
      <c r="H4">
        <v>4.2417970000000003E-3</v>
      </c>
      <c r="I4">
        <v>4.8620920000000001E-3</v>
      </c>
      <c r="J4">
        <v>0.1400957867</v>
      </c>
      <c r="K4">
        <v>7.1496388499999994E-2</v>
      </c>
      <c r="L4">
        <v>0</v>
      </c>
      <c r="M4">
        <v>1.5804359059999999E-3</v>
      </c>
      <c r="N4">
        <v>4.0203748999999999E-4</v>
      </c>
      <c r="O4">
        <v>3.5418670679999999E-3</v>
      </c>
      <c r="P4">
        <v>4.9883825999999999E-2</v>
      </c>
      <c r="Q4">
        <v>4.4758239999999998E-3</v>
      </c>
      <c r="R4">
        <v>0</v>
      </c>
      <c r="S4">
        <v>0</v>
      </c>
      <c r="T4">
        <v>2.841110848</v>
      </c>
      <c r="U4">
        <v>20.57051439</v>
      </c>
      <c r="V4">
        <v>18.756521175</v>
      </c>
      <c r="W4">
        <v>4.1839243189999999</v>
      </c>
      <c r="X4">
        <v>26.513358677999999</v>
      </c>
      <c r="Y4">
        <v>17.569377544000002</v>
      </c>
      <c r="Z4">
        <v>2.95295E-4</v>
      </c>
      <c r="AA4" s="1">
        <f t="shared" si="0"/>
        <v>91.081121482200004</v>
      </c>
      <c r="AB4" s="1">
        <f t="shared" si="1"/>
        <v>7.6560855464000002E-2</v>
      </c>
      <c r="AC4">
        <v>6.6958219010000004</v>
      </c>
      <c r="AD4">
        <v>0.93923051599999996</v>
      </c>
      <c r="AE4">
        <f>W4-C4-D4-E4-F4-K4-L4-J4</f>
        <v>3.5379050858000003</v>
      </c>
      <c r="AF4">
        <v>1.6957616930922299</v>
      </c>
      <c r="AG4">
        <v>0.88819741414699904</v>
      </c>
      <c r="AH4">
        <f>AE4-AF4-AG4</f>
        <v>0.95394597856077135</v>
      </c>
    </row>
    <row r="5" spans="1:40" x14ac:dyDescent="0.45">
      <c r="A5" t="s">
        <v>34</v>
      </c>
      <c r="B5" t="s">
        <v>35</v>
      </c>
      <c r="C5">
        <v>0</v>
      </c>
      <c r="D5">
        <v>5.9798760000000003E-3</v>
      </c>
      <c r="E5">
        <v>0</v>
      </c>
      <c r="F5">
        <v>1.5380890000000001E-3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1.0582642E-2</v>
      </c>
      <c r="T5">
        <v>1.7150139999999999E-3</v>
      </c>
      <c r="U5">
        <v>1.1316776000000001E-2</v>
      </c>
      <c r="V5">
        <v>2.75915E-4</v>
      </c>
      <c r="W5">
        <v>1.073406482</v>
      </c>
      <c r="X5">
        <v>1.2243912320000001</v>
      </c>
      <c r="Y5">
        <v>0.14480590600000001</v>
      </c>
      <c r="Z5">
        <v>0</v>
      </c>
      <c r="AA5" s="1">
        <f t="shared" si="0"/>
        <v>2.4740119320000002</v>
      </c>
      <c r="AB5" s="1">
        <f t="shared" si="1"/>
        <v>0</v>
      </c>
      <c r="AC5">
        <v>5.4708202999999997E-2</v>
      </c>
      <c r="AD5">
        <v>5.2672625000000001E-2</v>
      </c>
      <c r="AE5">
        <f>W5-C5-D5-E5-F5-K5-L5-J5</f>
        <v>1.0658885169999999</v>
      </c>
      <c r="AF5">
        <v>0.28941536244902799</v>
      </c>
      <c r="AG5">
        <v>0.40865079807452398</v>
      </c>
      <c r="AH5">
        <f>AE5-AF5-AG5</f>
        <v>0.3678223564764479</v>
      </c>
    </row>
    <row r="6" spans="1:40" x14ac:dyDescent="0.45">
      <c r="AA6" s="1"/>
      <c r="AB6" s="1"/>
    </row>
    <row r="7" spans="1:40" x14ac:dyDescent="0.45">
      <c r="AA7" s="1"/>
      <c r="AB7" s="1"/>
    </row>
    <row r="8" spans="1:40" x14ac:dyDescent="0.45">
      <c r="U8" s="7">
        <f>U2-G2-M2</f>
        <v>-4.5200849860000003E-2</v>
      </c>
      <c r="V8" s="1">
        <f>V2-H2-N2</f>
        <v>0.73990595728199993</v>
      </c>
      <c r="X8" s="1">
        <f>X2-I2-O2+Z2</f>
        <v>2.2079322753000006</v>
      </c>
      <c r="AA8" s="1"/>
      <c r="AB8" s="1"/>
    </row>
    <row r="9" spans="1:40" x14ac:dyDescent="0.45">
      <c r="U9" s="7">
        <f t="shared" ref="U9:U11" si="2">U3-G3-M3</f>
        <v>10.628968012</v>
      </c>
      <c r="V9" s="1">
        <f>U2-M2-G2</f>
        <v>-4.5200849860000003E-2</v>
      </c>
      <c r="X9" s="1">
        <f>U2-M2-G2</f>
        <v>-4.5200849860000003E-2</v>
      </c>
      <c r="AA9" s="1"/>
      <c r="AB9" s="1"/>
    </row>
    <row r="10" spans="1:40" x14ac:dyDescent="0.45">
      <c r="U10" s="7">
        <f t="shared" si="2"/>
        <v>20.561360978094001</v>
      </c>
      <c r="V10" s="2">
        <f>V8+V9*V8/(V8+X8)</f>
        <v>0.72856056603360386</v>
      </c>
      <c r="X10" s="2">
        <f>X8+X9*X8/(X8+V8)+AH2</f>
        <v>2.1746162150373491</v>
      </c>
      <c r="AA10" s="1"/>
      <c r="AB10" s="1"/>
    </row>
    <row r="11" spans="1:40" x14ac:dyDescent="0.45">
      <c r="U11" s="7">
        <f t="shared" si="2"/>
        <v>1.1316776000000001E-2</v>
      </c>
      <c r="AA11" s="1"/>
      <c r="AB11" s="1"/>
    </row>
    <row r="12" spans="1:40" x14ac:dyDescent="0.45">
      <c r="V12" s="1">
        <f>V8/(V8+X8) + X8/(X8+V8)</f>
        <v>1</v>
      </c>
      <c r="AA12" s="1"/>
      <c r="AB12" s="1"/>
    </row>
    <row r="13" spans="1:40" x14ac:dyDescent="0.45">
      <c r="AA13" s="1"/>
      <c r="AB13" s="1"/>
    </row>
    <row r="14" spans="1:40" x14ac:dyDescent="0.45">
      <c r="AA14" s="1"/>
      <c r="AB14" s="1"/>
    </row>
    <row r="15" spans="1:40" x14ac:dyDescent="0.4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25</v>
      </c>
      <c r="Z15" t="s">
        <v>26</v>
      </c>
      <c r="AA15" t="s">
        <v>40</v>
      </c>
      <c r="AB15" t="s">
        <v>41</v>
      </c>
      <c r="AC15" t="s">
        <v>24</v>
      </c>
      <c r="AD15" t="s">
        <v>27</v>
      </c>
      <c r="AE15" t="s">
        <v>36</v>
      </c>
      <c r="AF15" t="s">
        <v>37</v>
      </c>
      <c r="AG15" t="s">
        <v>38</v>
      </c>
      <c r="AH15" t="s">
        <v>39</v>
      </c>
      <c r="AI15" t="s">
        <v>43</v>
      </c>
      <c r="AJ15" t="s">
        <v>42</v>
      </c>
    </row>
    <row r="16" spans="1:40" x14ac:dyDescent="0.45">
      <c r="A16" t="s">
        <v>28</v>
      </c>
      <c r="B16" t="s">
        <v>29</v>
      </c>
      <c r="C16">
        <v>7.4673999999999997E-4</v>
      </c>
      <c r="D16">
        <v>0</v>
      </c>
      <c r="E16">
        <v>0</v>
      </c>
      <c r="F16">
        <v>0</v>
      </c>
      <c r="G16" s="1">
        <v>1.84E-5</v>
      </c>
      <c r="H16" s="1">
        <v>5.5300000000000004E-7</v>
      </c>
      <c r="I16" s="1">
        <v>1.59E-5</v>
      </c>
      <c r="J16">
        <v>1.016079671</v>
      </c>
      <c r="K16">
        <v>2.9558995000000001E-2</v>
      </c>
      <c r="L16">
        <v>0.11875634</v>
      </c>
      <c r="M16">
        <v>6.2344337999999999E-2</v>
      </c>
      <c r="N16">
        <v>9.4501050000000003E-3</v>
      </c>
      <c r="O16">
        <v>0.19875035399999999</v>
      </c>
      <c r="P16">
        <v>0.50114802000000003</v>
      </c>
      <c r="Q16">
        <v>0</v>
      </c>
      <c r="R16">
        <v>0.61728788999999995</v>
      </c>
      <c r="S16">
        <v>2.4964047E-2</v>
      </c>
      <c r="T16">
        <v>0.21272918800000001</v>
      </c>
      <c r="U16">
        <v>1.7161888E-2</v>
      </c>
      <c r="V16">
        <v>0.74935661499999995</v>
      </c>
      <c r="W16">
        <v>1.178083201</v>
      </c>
      <c r="X16">
        <v>2.4066985289999998</v>
      </c>
      <c r="Y16">
        <v>2.3876357819999998</v>
      </c>
      <c r="Z16" s="1">
        <v>9.6300000000000007E-16</v>
      </c>
      <c r="AA16" s="5">
        <f t="shared" si="0"/>
        <v>8.759058886</v>
      </c>
      <c r="AB16" s="5">
        <f t="shared" si="1"/>
        <v>0.77172766999999998</v>
      </c>
      <c r="AC16">
        <v>0.314307905</v>
      </c>
      <c r="AD16" s="1">
        <v>5.5300000000000002E-5</v>
      </c>
      <c r="AE16">
        <f>W16-C16-D16-K16-L16-J16</f>
        <v>1.2941454999999991E-2</v>
      </c>
      <c r="AF16" s="1">
        <v>2.560587E-4</v>
      </c>
      <c r="AG16">
        <v>1.218436E-2</v>
      </c>
      <c r="AH16" s="3">
        <f>AE16-AF16-AG16</f>
        <v>5.0103629999998997E-4</v>
      </c>
      <c r="AL16" s="6">
        <v>14.755140000000001</v>
      </c>
      <c r="AM16" s="6">
        <v>7.450812</v>
      </c>
      <c r="AN16" s="6">
        <v>13.349309999999999</v>
      </c>
    </row>
    <row r="17" spans="1:40" x14ac:dyDescent="0.45">
      <c r="A17" t="s">
        <v>30</v>
      </c>
      <c r="B17" t="s">
        <v>31</v>
      </c>
      <c r="C17">
        <v>0.48911699199999997</v>
      </c>
      <c r="D17">
        <v>0.17603758999999999</v>
      </c>
      <c r="E17">
        <v>0</v>
      </c>
      <c r="F17">
        <v>0</v>
      </c>
      <c r="G17">
        <v>5.895038E-3</v>
      </c>
      <c r="H17">
        <v>2.3710430000000002E-3</v>
      </c>
      <c r="I17">
        <v>2.62079E-3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0.24329600400000001</v>
      </c>
      <c r="T17">
        <v>3.3064873420000001</v>
      </c>
      <c r="U17">
        <v>10.63486305</v>
      </c>
      <c r="V17">
        <v>5.662427536</v>
      </c>
      <c r="W17">
        <v>36.220414460000001</v>
      </c>
      <c r="X17">
        <v>14.10347284</v>
      </c>
      <c r="Y17">
        <v>1.2841749739999999</v>
      </c>
      <c r="Z17">
        <v>3.9049326569999998</v>
      </c>
      <c r="AA17" s="5">
        <f t="shared" si="0"/>
        <v>76.025223444999995</v>
      </c>
      <c r="AB17" s="5">
        <f t="shared" si="1"/>
        <v>1.0886870999999999E-2</v>
      </c>
      <c r="AC17">
        <v>1.462890322</v>
      </c>
      <c r="AD17">
        <v>2.0045879599999998</v>
      </c>
      <c r="AE17">
        <f>W17-C17-D17-K17-L17-J17</f>
        <v>35.555259878000001</v>
      </c>
      <c r="AF17">
        <v>18.724640000000001</v>
      </c>
      <c r="AG17">
        <v>12.68475778</v>
      </c>
      <c r="AH17" s="3">
        <f>AE17-AF17-AG17</f>
        <v>4.1458620980000003</v>
      </c>
      <c r="AL17" s="4">
        <v>14.755140000000001</v>
      </c>
      <c r="AM17" s="4">
        <v>7.450812</v>
      </c>
      <c r="AN17" s="4">
        <v>13.349309999999999</v>
      </c>
    </row>
    <row r="18" spans="1:40" x14ac:dyDescent="0.45">
      <c r="A18" t="s">
        <v>32</v>
      </c>
      <c r="B18" t="s">
        <v>33</v>
      </c>
      <c r="C18">
        <v>0.21043358400000001</v>
      </c>
      <c r="D18">
        <v>0</v>
      </c>
      <c r="E18">
        <v>0</v>
      </c>
      <c r="F18">
        <v>0</v>
      </c>
      <c r="G18">
        <v>7.5729760000000004E-3</v>
      </c>
      <c r="H18">
        <v>4.2417970000000003E-3</v>
      </c>
      <c r="I18">
        <v>4.8620920000000001E-3</v>
      </c>
      <c r="J18">
        <v>0.140095787</v>
      </c>
      <c r="K18">
        <v>7.1496388999999994E-2</v>
      </c>
      <c r="L18">
        <v>0</v>
      </c>
      <c r="M18">
        <v>1.580436E-3</v>
      </c>
      <c r="N18">
        <v>4.02037E-4</v>
      </c>
      <c r="O18">
        <v>3.5418670000000002E-3</v>
      </c>
      <c r="P18">
        <v>8.1293604000000005E-2</v>
      </c>
      <c r="Q18">
        <v>0</v>
      </c>
      <c r="R18">
        <v>0</v>
      </c>
      <c r="S18">
        <v>0</v>
      </c>
      <c r="T18">
        <v>2.841110848</v>
      </c>
      <c r="U18">
        <v>20.57051439</v>
      </c>
      <c r="V18">
        <v>18.75652118</v>
      </c>
      <c r="W18">
        <v>4.1839243189999999</v>
      </c>
      <c r="X18">
        <v>26.51335868</v>
      </c>
      <c r="Y18">
        <v>17.569377540000001</v>
      </c>
      <c r="Z18">
        <v>2.95295E-4</v>
      </c>
      <c r="AA18" s="5">
        <f t="shared" si="0"/>
        <v>90.857128012000004</v>
      </c>
      <c r="AB18" s="5">
        <f t="shared" si="1"/>
        <v>0.10349480900000001</v>
      </c>
      <c r="AC18">
        <v>6.6958219010000004</v>
      </c>
      <c r="AD18">
        <v>0.93923051599999996</v>
      </c>
      <c r="AE18">
        <f>W18-C18-D18-K18-L18-J18</f>
        <v>3.761898559</v>
      </c>
      <c r="AF18">
        <v>1.803509</v>
      </c>
      <c r="AG18">
        <v>0.94463257</v>
      </c>
      <c r="AH18" s="3">
        <f>AE18-AF18-AG18</f>
        <v>1.013756989</v>
      </c>
      <c r="AI18">
        <f>X18-I18-O18+Z18</f>
        <v>26.505250016000002</v>
      </c>
      <c r="AJ18">
        <f>W18-SUM(C18:F18)-SUM(J18:L18)</f>
        <v>3.761898559</v>
      </c>
      <c r="AK18">
        <f>W18+X18+Z18-O18-I18-C18-D18-E18-F18-K18-L18-J18</f>
        <v>30.267148575</v>
      </c>
      <c r="AL18">
        <f>AF18+AG18+22.151645</f>
        <v>24.89978657</v>
      </c>
    </row>
    <row r="19" spans="1:40" x14ac:dyDescent="0.45">
      <c r="A19" t="s">
        <v>34</v>
      </c>
      <c r="B19" t="s">
        <v>35</v>
      </c>
      <c r="C19">
        <v>0</v>
      </c>
      <c r="D19">
        <v>6.1338549999999997E-3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1.0582642E-2</v>
      </c>
      <c r="T19">
        <v>1.7150139999999999E-3</v>
      </c>
      <c r="U19">
        <v>1.1316776000000001E-2</v>
      </c>
      <c r="V19">
        <v>2.75915E-4</v>
      </c>
      <c r="W19">
        <v>1.073406482</v>
      </c>
      <c r="X19">
        <v>1.2243912320000001</v>
      </c>
      <c r="Y19">
        <v>0.14480590600000001</v>
      </c>
      <c r="Z19">
        <v>0</v>
      </c>
      <c r="AA19" s="5">
        <f>SUM(C19:Z19)-AB19</f>
        <v>2.4726278220000006</v>
      </c>
      <c r="AB19" s="5">
        <f t="shared" si="1"/>
        <v>0</v>
      </c>
      <c r="AC19">
        <v>5.4708202999999997E-2</v>
      </c>
      <c r="AD19">
        <v>5.2672625000000001E-2</v>
      </c>
      <c r="AE19">
        <f>W19-C19-D19-K19-L19-J19</f>
        <v>1.0672726269999999</v>
      </c>
      <c r="AF19">
        <v>0.2897921</v>
      </c>
      <c r="AG19">
        <v>0.40918272</v>
      </c>
      <c r="AH19" s="3">
        <f>AE19-AF19-AG19</f>
        <v>0.36829780699999992</v>
      </c>
    </row>
    <row r="20" spans="1:40" x14ac:dyDescent="0.45">
      <c r="V20">
        <f>V17-N17-H17</f>
        <v>5.6600564929999999</v>
      </c>
    </row>
    <row r="21" spans="1:40" x14ac:dyDescent="0.45">
      <c r="AI21" s="1"/>
      <c r="AJ21" s="1"/>
      <c r="AK21" s="1"/>
    </row>
    <row r="22" spans="1:40" x14ac:dyDescent="0.45">
      <c r="G22" s="9">
        <f>SUM(G16:I16)</f>
        <v>3.4853E-5</v>
      </c>
      <c r="U22">
        <f>U17-G17-M17</f>
        <v>10.628968012</v>
      </c>
      <c r="V22" s="8">
        <f>V16-N16-H16</f>
        <v>0.73990595699999995</v>
      </c>
      <c r="X22" s="8">
        <f>X16-I16-O16+Z16</f>
        <v>2.2079322750000006</v>
      </c>
    </row>
    <row r="23" spans="1:40" x14ac:dyDescent="0.45">
      <c r="V23" s="8">
        <f t="shared" ref="V23:V25" si="3">V17-N17-H17</f>
        <v>5.6600564929999999</v>
      </c>
      <c r="W23" s="1"/>
      <c r="X23" s="8">
        <f t="shared" ref="X23:X25" si="4">X17-I17-O17+Z17</f>
        <v>18.005784707</v>
      </c>
    </row>
    <row r="24" spans="1:40" x14ac:dyDescent="0.45">
      <c r="V24" s="8">
        <f t="shared" si="3"/>
        <v>18.751877346000001</v>
      </c>
      <c r="X24" s="8">
        <f t="shared" si="4"/>
        <v>26.505250016000002</v>
      </c>
    </row>
    <row r="25" spans="1:40" x14ac:dyDescent="0.45">
      <c r="V25" s="8">
        <f t="shared" si="3"/>
        <v>2.75915E-4</v>
      </c>
      <c r="X25" s="8">
        <f t="shared" si="4"/>
        <v>1.2243912320000001</v>
      </c>
    </row>
    <row r="31" spans="1:40" x14ac:dyDescent="0.45">
      <c r="V31" s="1">
        <f>U16-M16-G16</f>
        <v>-4.5200850000000001E-2</v>
      </c>
      <c r="X31" s="1">
        <f>U16-M16-G16</f>
        <v>-4.5200850000000001E-2</v>
      </c>
    </row>
    <row r="32" spans="1:40" x14ac:dyDescent="0.45">
      <c r="V32" s="2">
        <f>V22+V31*V22/(V22+X22)</f>
        <v>0.72856056571854799</v>
      </c>
      <c r="X32" s="2">
        <f>X22+X31*X22/(X22+V22)</f>
        <v>2.1740768162814526</v>
      </c>
    </row>
    <row r="34" spans="22:22" x14ac:dyDescent="0.45">
      <c r="V34" s="1">
        <f>V22/(V22+X22) + X22/(X22+V22)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Rosa</dc:creator>
  <cp:lastModifiedBy>Francesca Rosa</cp:lastModifiedBy>
  <dcterms:created xsi:type="dcterms:W3CDTF">2020-06-28T10:54:39Z</dcterms:created>
  <dcterms:modified xsi:type="dcterms:W3CDTF">2020-06-28T20:12:48Z</dcterms:modified>
</cp:coreProperties>
</file>