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35f431b8bf9e130f/Desktop/NINA/FH/_Praktikum/Molekularbiologie_Malta/Upload/"/>
    </mc:Choice>
  </mc:AlternateContent>
  <xr:revisionPtr revIDLastSave="0" documentId="8_{6A84AADA-0CAF-41E6-83BF-7DF2889A2515}" xr6:coauthVersionLast="47" xr6:coauthVersionMax="47" xr10:uidLastSave="{00000000-0000-0000-0000-000000000000}"/>
  <bookViews>
    <workbookView xWindow="-108" yWindow="-108" windowWidth="23256" windowHeight="12456" xr2:uid="{618A3E20-0BBD-4368-A07A-36C21A5DD39E}"/>
  </bookViews>
  <sheets>
    <sheet name="ELISA Layout Rii BA5 62-88"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 l="1"/>
  <c r="I30" i="1" s="1"/>
  <c r="I29" i="1"/>
  <c r="I31" i="1" s="1"/>
  <c r="I28" i="1"/>
  <c r="R23" i="1"/>
  <c r="K23" i="1"/>
  <c r="K25" i="1" s="1"/>
  <c r="E23" i="1"/>
  <c r="E25" i="1" s="1"/>
  <c r="Z22" i="1"/>
  <c r="K22" i="1"/>
  <c r="K24" i="1" s="1"/>
  <c r="E22" i="1"/>
  <c r="E24" i="1" s="1"/>
  <c r="W20" i="1"/>
  <c r="W21" i="1" s="1"/>
  <c r="R20" i="1"/>
  <c r="R19" i="1"/>
  <c r="R21" i="1" s="1"/>
  <c r="R18" i="1"/>
  <c r="R22" i="1" s="1"/>
  <c r="R17" i="1"/>
  <c r="W22" i="1" l="1"/>
</calcChain>
</file>

<file path=xl/sharedStrings.xml><?xml version="1.0" encoding="utf-8"?>
<sst xmlns="http://schemas.openxmlformats.org/spreadsheetml/2006/main" count="240" uniqueCount="180">
  <si>
    <t>ELISA of Round ii BA.5 Clones 62-88</t>
  </si>
  <si>
    <t>Well Number 2</t>
  </si>
  <si>
    <t>Day I</t>
  </si>
  <si>
    <t>Day II</t>
  </si>
  <si>
    <t>1.</t>
  </si>
  <si>
    <t>Dilutions:
Prepare dilution of target protein
Prepare dilution of non-target protein
Prepare diulation of library aka R3 BA 1.1 (needs to be diulated 1 in 100)</t>
  </si>
  <si>
    <t>Prepare phage dilutions in PBS. Add 50µL of PBS to PC3 preparation to have 150µl of final volume. 
Prepare the enriched library, from where the individual phage clones were purified, at 1/100 dilution in PBS. </t>
  </si>
  <si>
    <t>A</t>
  </si>
  <si>
    <t xml:space="preserve">Cl 62 on target </t>
  </si>
  <si>
    <t xml:space="preserve">Cl 63 on target </t>
  </si>
  <si>
    <t xml:space="preserve">Cl 64 on target </t>
  </si>
  <si>
    <t xml:space="preserve">Cl 65 on target </t>
  </si>
  <si>
    <t xml:space="preserve">Cl 62 on non-target </t>
  </si>
  <si>
    <t xml:space="preserve">Cl 63 on non-target </t>
  </si>
  <si>
    <t xml:space="preserve">Cl 64 on non-target </t>
  </si>
  <si>
    <t xml:space="preserve">Cl 65 on non-target </t>
  </si>
  <si>
    <t xml:space="preserve">Cl 62 on plate </t>
  </si>
  <si>
    <t xml:space="preserve">Cl 63 on plate </t>
  </si>
  <si>
    <t xml:space="preserve">Cl 64 on plate </t>
  </si>
  <si>
    <t xml:space="preserve">Cl 65 on plate </t>
  </si>
  <si>
    <t>B</t>
  </si>
  <si>
    <t xml:space="preserve">Cl 66 on target </t>
  </si>
  <si>
    <t xml:space="preserve">Cl 67 on target </t>
  </si>
  <si>
    <t xml:space="preserve">Cl 68 on target </t>
  </si>
  <si>
    <t xml:space="preserve">Cl 69 on target </t>
  </si>
  <si>
    <t xml:space="preserve">Cl 66 on non-target </t>
  </si>
  <si>
    <t xml:space="preserve">Cl 67 on non-target </t>
  </si>
  <si>
    <t xml:space="preserve">Cl 68 on non-target </t>
  </si>
  <si>
    <t xml:space="preserve">Cl 69 on non-target </t>
  </si>
  <si>
    <t xml:space="preserve">Cl 66 on plate </t>
  </si>
  <si>
    <t xml:space="preserve">Cl 67 on plate </t>
  </si>
  <si>
    <t xml:space="preserve">Cl 68 on plate </t>
  </si>
  <si>
    <t xml:space="preserve">Cl 69 on plate </t>
  </si>
  <si>
    <t>2.</t>
  </si>
  <si>
    <t>Remove the blocking buffer, apply clones - 50 µL/well according to plate layout (no washing required)
Incubate for 2 hours at room temperature. 
In 2 wells labelled as “No library”, add 50µl/well of PBS (no phage library). These wells represent the control for the assay (background signal).</t>
  </si>
  <si>
    <t>C</t>
  </si>
  <si>
    <t xml:space="preserve">Cl 70 on target </t>
  </si>
  <si>
    <t xml:space="preserve">Cl 71 on target </t>
  </si>
  <si>
    <t xml:space="preserve">Cl 72 on target </t>
  </si>
  <si>
    <t xml:space="preserve">Cl 73 on target </t>
  </si>
  <si>
    <t xml:space="preserve">Cl 70 on non-target </t>
  </si>
  <si>
    <t xml:space="preserve">Cl 71 on non-target </t>
  </si>
  <si>
    <t xml:space="preserve">Cl 72 on non-target </t>
  </si>
  <si>
    <t xml:space="preserve">Cl 73 on non-target </t>
  </si>
  <si>
    <t xml:space="preserve">Cl 70 on plate </t>
  </si>
  <si>
    <t xml:space="preserve">Cl 71 on plate </t>
  </si>
  <si>
    <t xml:space="preserve">Cl 72 on plate </t>
  </si>
  <si>
    <t xml:space="preserve">Cl 73 on plate </t>
  </si>
  <si>
    <t>Coat a 96-well black plate with 50 ng of protein/well. Add 50µL of protein/well.
For wells with clone on target put 50 µL of target protein in well
For wells with clone on non-target put 50 µL of non-target protein in well
For well with protein on plate put 50 µL of clone suspension on plate</t>
  </si>
  <si>
    <t>D</t>
  </si>
  <si>
    <t xml:space="preserve">Cl 74 on target </t>
  </si>
  <si>
    <t xml:space="preserve">Cl 75 on target </t>
  </si>
  <si>
    <t xml:space="preserve">Cl 76 on target </t>
  </si>
  <si>
    <t xml:space="preserve">Cl 77 on target </t>
  </si>
  <si>
    <t xml:space="preserve">Cl 74 on non-target </t>
  </si>
  <si>
    <t xml:space="preserve">Cl 75 on non-target </t>
  </si>
  <si>
    <t xml:space="preserve">Cl 76 on non-target </t>
  </si>
  <si>
    <t xml:space="preserve">Cl 77 on non-target </t>
  </si>
  <si>
    <t xml:space="preserve">Cl 74 on plate </t>
  </si>
  <si>
    <t xml:space="preserve">Cl 75 on plate </t>
  </si>
  <si>
    <t xml:space="preserve">Cl 76 on plate </t>
  </si>
  <si>
    <t xml:space="preserve">Cl 77 on plate </t>
  </si>
  <si>
    <t>3.</t>
  </si>
  <si>
    <t>Wash 5 times with 100µL of wash buffer/well</t>
  </si>
  <si>
    <t>E</t>
  </si>
  <si>
    <t xml:space="preserve">Cl 78 on target </t>
  </si>
  <si>
    <t xml:space="preserve">Cl 79 on target </t>
  </si>
  <si>
    <t xml:space="preserve">Cl 80 on target </t>
  </si>
  <si>
    <t xml:space="preserve">Cl 81 on target </t>
  </si>
  <si>
    <t xml:space="preserve">Cl 78 on non-target </t>
  </si>
  <si>
    <t xml:space="preserve">Cl 79 on non-target </t>
  </si>
  <si>
    <t xml:space="preserve">Cl 80 on non-target </t>
  </si>
  <si>
    <t xml:space="preserve">Cl 81 on non-target </t>
  </si>
  <si>
    <t xml:space="preserve">Cl 78 on plate </t>
  </si>
  <si>
    <t xml:space="preserve">Cl 79 on plate </t>
  </si>
  <si>
    <t xml:space="preserve">Cl 80 on plate </t>
  </si>
  <si>
    <t xml:space="preserve">Cl 81 on plate </t>
  </si>
  <si>
    <t>Incubate for 2 hours at room temperature.
-Proteins are diluted in PBS.
-Use the target protein and a control protein for each sample to test.
-Black plate is recommended for fluorescence-based assay.
-The experiment is performed in one replicate.</t>
  </si>
  <si>
    <t>4.</t>
  </si>
  <si>
    <t xml:space="preserve">Add anti-M13-PE (70µl/well, diluted in blocking buffer) 
Incubate for 1 hour at room temperature in the dark.
Use the antibody at 1µg/mL. </t>
  </si>
  <si>
    <t>3% buffer</t>
  </si>
  <si>
    <t>F</t>
  </si>
  <si>
    <t xml:space="preserve">Cl 82 on target </t>
  </si>
  <si>
    <t xml:space="preserve">Cl 83 on target </t>
  </si>
  <si>
    <t xml:space="preserve">Cl 84 on target </t>
  </si>
  <si>
    <t xml:space="preserve">Cl 85 on target </t>
  </si>
  <si>
    <t xml:space="preserve">Cl 82 on non-target </t>
  </si>
  <si>
    <t xml:space="preserve">Cl 83 on non-target </t>
  </si>
  <si>
    <t xml:space="preserve">Cl 84 on non-target </t>
  </si>
  <si>
    <t xml:space="preserve">Cl 85 on non-target </t>
  </si>
  <si>
    <t xml:space="preserve">Cl 82 on plate </t>
  </si>
  <si>
    <t xml:space="preserve">Cl 83 on plate </t>
  </si>
  <si>
    <t xml:space="preserve">Cl 84 on plate </t>
  </si>
  <si>
    <t xml:space="preserve">Cl 85 on plate </t>
  </si>
  <si>
    <t>&lt;&lt;- tip from 85 landet in 81 by clone on plate</t>
  </si>
  <si>
    <t>open antibody</t>
  </si>
  <si>
    <t>G</t>
  </si>
  <si>
    <t xml:space="preserve">Cl 86on target </t>
  </si>
  <si>
    <t xml:space="preserve">Cl 87 on target </t>
  </si>
  <si>
    <t xml:space="preserve">Cl 88 on target </t>
  </si>
  <si>
    <t>target \ phages</t>
  </si>
  <si>
    <t xml:space="preserve">Cl 86on non-target </t>
  </si>
  <si>
    <t xml:space="preserve">Cl 87 on non-target </t>
  </si>
  <si>
    <t xml:space="preserve">Cl 88 on non-target </t>
  </si>
  <si>
    <t>non-target \ phages</t>
  </si>
  <si>
    <t xml:space="preserve">Cl 86on plate </t>
  </si>
  <si>
    <t xml:space="preserve">Cl 87 on plate </t>
  </si>
  <si>
    <t xml:space="preserve">Cl 88 on plate </t>
  </si>
  <si>
    <t>PBS on plate</t>
  </si>
  <si>
    <t>Wash 3 times with 100µL of wash buffer/well</t>
  </si>
  <si>
    <t>5.</t>
  </si>
  <si>
    <t>H</t>
  </si>
  <si>
    <t>pos. Ctrl on target</t>
  </si>
  <si>
    <t>pos. Ctrl on non-target</t>
  </si>
  <si>
    <t>pos control on plate</t>
  </si>
  <si>
    <t>empty</t>
  </si>
  <si>
    <t>Incubate with 3 % blocking buffer (200µL/well) overnight at 4°C</t>
  </si>
  <si>
    <t>6.</t>
  </si>
  <si>
    <t>Wash once with 100µL of PBS/well</t>
  </si>
  <si>
    <t>7.</t>
  </si>
  <si>
    <t>Add 100µL of PBS/well</t>
  </si>
  <si>
    <t>8.</t>
  </si>
  <si>
    <t>Read fluorescence on TECAN Spark</t>
  </si>
  <si>
    <t>Calculation for target protein BA.5</t>
  </si>
  <si>
    <t>Calculation for non-target protein PDPN</t>
  </si>
  <si>
    <t xml:space="preserve">Amount of Buffer </t>
  </si>
  <si>
    <t>Dilution of Anti-M13-PE</t>
  </si>
  <si>
    <t>General information</t>
  </si>
  <si>
    <t>Amount of Wells</t>
  </si>
  <si>
    <t>Wells</t>
  </si>
  <si>
    <t>calculate for 10 extra wells</t>
  </si>
  <si>
    <t>Number of wells</t>
  </si>
  <si>
    <t>calculate for 2 extra wells</t>
  </si>
  <si>
    <t>Washing buffer Day I</t>
  </si>
  <si>
    <t>mL</t>
  </si>
  <si>
    <t>Volume</t>
  </si>
  <si>
    <t>Volume per well</t>
  </si>
  <si>
    <t>µL</t>
  </si>
  <si>
    <t>Blocking Buffer Day I</t>
  </si>
  <si>
    <t>Workin concentration</t>
  </si>
  <si>
    <t>µg/mL</t>
  </si>
  <si>
    <t>concentration in well</t>
  </si>
  <si>
    <t>µg</t>
  </si>
  <si>
    <t>Washing Buffer Day II</t>
  </si>
  <si>
    <t>Stock concentration</t>
  </si>
  <si>
    <t>BA 1.1 specific</t>
  </si>
  <si>
    <t>PDPLN 1.1 specific</t>
  </si>
  <si>
    <t>PBS  Day II</t>
  </si>
  <si>
    <t>Volumet total</t>
  </si>
  <si>
    <t>Washing buffer total</t>
  </si>
  <si>
    <t>Stock volume</t>
  </si>
  <si>
    <t>Volume of stock  per well</t>
  </si>
  <si>
    <t>Blocking buffer total (4°C)</t>
  </si>
  <si>
    <t>Buffer</t>
  </si>
  <si>
    <t>Volume of PBS  per well</t>
  </si>
  <si>
    <t>PBS total</t>
  </si>
  <si>
    <t>Volume of stock  in total</t>
  </si>
  <si>
    <t>Volume of PBS in total</t>
  </si>
  <si>
    <t>Calculation for library dilution</t>
  </si>
  <si>
    <t>PBS per µL</t>
  </si>
  <si>
    <t>Wells with library</t>
  </si>
  <si>
    <t>Phages per µL</t>
  </si>
  <si>
    <t>Volume in total</t>
  </si>
  <si>
    <t>PBS in Total</t>
  </si>
  <si>
    <t>Phages in Total</t>
  </si>
  <si>
    <t>Description</t>
  </si>
  <si>
    <t>Abbr.</t>
  </si>
  <si>
    <r>
      <t xml:space="preserve">Clones on target protein  - in this case </t>
    </r>
    <r>
      <rPr>
        <b/>
        <sz val="14"/>
        <color rgb="FFA03404"/>
        <rFont val="Aptos Narrow"/>
        <family val="2"/>
        <scheme val="minor"/>
      </rPr>
      <t>BA.5</t>
    </r>
  </si>
  <si>
    <t xml:space="preserve">Cl X on target </t>
  </si>
  <si>
    <r>
      <t>Clones on non target protein - in this case</t>
    </r>
    <r>
      <rPr>
        <b/>
        <sz val="11"/>
        <color theme="9"/>
        <rFont val="Aptos Narrow"/>
        <family val="2"/>
        <scheme val="minor"/>
      </rPr>
      <t xml:space="preserve"> </t>
    </r>
    <r>
      <rPr>
        <b/>
        <sz val="14"/>
        <color theme="9"/>
        <rFont val="Aptos Narrow"/>
        <family val="2"/>
        <scheme val="minor"/>
      </rPr>
      <t>PDPN</t>
    </r>
  </si>
  <si>
    <t>Cl X on non-target</t>
  </si>
  <si>
    <t>Only the clone supension (Clone 31-60) in the well</t>
  </si>
  <si>
    <t>Cl X on plate</t>
  </si>
  <si>
    <r>
      <t xml:space="preserve">Positive Control  on target - Polyclonal aka  library R3 of BA.5  on target </t>
    </r>
    <r>
      <rPr>
        <b/>
        <sz val="14"/>
        <color rgb="FFA03404"/>
        <rFont val="Aptos Narrow"/>
        <family val="2"/>
        <scheme val="minor"/>
      </rPr>
      <t>BA.5</t>
    </r>
  </si>
  <si>
    <r>
      <t xml:space="preserve">Positive Control  on target - Polyclonal  library aka. R3 of BA.5  on non- target </t>
    </r>
    <r>
      <rPr>
        <b/>
        <sz val="14"/>
        <color theme="9"/>
        <rFont val="Aptos Narrow"/>
        <family val="2"/>
        <scheme val="minor"/>
      </rPr>
      <t>PDPN</t>
    </r>
  </si>
  <si>
    <r>
      <t>target protein + PBS without phages (no library contorl on target) - in this case</t>
    </r>
    <r>
      <rPr>
        <b/>
        <sz val="14"/>
        <color rgb="FFA03404"/>
        <rFont val="Aptos Narrow"/>
        <family val="2"/>
        <scheme val="minor"/>
      </rPr>
      <t xml:space="preserve"> BA.5</t>
    </r>
  </si>
  <si>
    <r>
      <t xml:space="preserve">non target protein + PBS without phages (no library control on non target) - in this case </t>
    </r>
    <r>
      <rPr>
        <b/>
        <sz val="14"/>
        <color theme="9"/>
        <rFont val="Aptos Narrow"/>
        <family val="2"/>
        <scheme val="minor"/>
      </rPr>
      <t>PDPN</t>
    </r>
  </si>
  <si>
    <t>PBS on plate (doesnt have to be sterile)</t>
  </si>
  <si>
    <t>R3 (library on plate) - library needs to be diluted 1 + 99  PBS</t>
  </si>
  <si>
    <t>library on 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</si>
</sst>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b/>
      <sz val="11"/>
      <color theme="1"/>
      <name val="Aptos Narrow"/>
      <family val="2"/>
      <scheme val="minor"/>
    </font>
    <font>
      <b/>
      <sz val="24"/>
      <color theme="1"/>
      <name val="Aptos Narrow"/>
      <family val="2"/>
      <scheme val="minor"/>
    </font>
    <font>
      <b/>
      <sz val="18"/>
      <color theme="1"/>
      <name val="Aptos Narrow"/>
      <family val="2"/>
      <scheme val="minor"/>
    </font>
    <font>
      <b/>
      <sz val="16"/>
      <color theme="0"/>
      <name val="Aptos Narrow"/>
      <family val="2"/>
      <scheme val="minor"/>
    </font>
    <font>
      <b/>
      <sz val="14"/>
      <color theme="1"/>
      <name val="Aptos Narrow"/>
      <family val="2"/>
      <scheme val="minor"/>
    </font>
    <font>
      <sz val="12"/>
      <color rgb="FF000000"/>
      <name val="Calibri"/>
      <family val="2"/>
    </font>
    <font>
      <sz val="9"/>
      <color theme="1"/>
      <name val="Aptos Narrow"/>
      <family val="2"/>
      <scheme val="minor"/>
    </font>
    <font>
      <sz val="6"/>
      <color theme="1"/>
      <name val="Aptos Narrow"/>
      <family val="2"/>
      <scheme val="minor"/>
    </font>
    <font>
      <sz val="9"/>
      <color theme="0"/>
      <name val="Aptos Narrow"/>
      <family val="2"/>
      <scheme val="minor"/>
    </font>
    <font>
      <sz val="9"/>
      <name val="Aptos Narrow"/>
      <family val="2"/>
      <scheme val="minor"/>
    </font>
    <font>
      <b/>
      <sz val="11"/>
      <color theme="6" tint="-0.499984740745262"/>
      <name val="Aptos Narrow"/>
      <family val="2"/>
      <scheme val="minor"/>
    </font>
    <font>
      <b/>
      <sz val="12"/>
      <color theme="1"/>
      <name val="Aptos Narrow"/>
      <family val="2"/>
      <scheme val="minor"/>
    </font>
    <font>
      <b/>
      <sz val="14"/>
      <color rgb="FFA03404"/>
      <name val="Aptos Narrow"/>
      <family val="2"/>
      <scheme val="minor"/>
    </font>
    <font>
      <b/>
      <sz val="14"/>
      <color theme="9"/>
      <name val="Aptos Narrow"/>
      <family val="2"/>
      <scheme val="minor"/>
    </font>
    <font>
      <sz val="8"/>
      <color theme="1"/>
      <name val="Aptos Narrow"/>
      <family val="2"/>
      <scheme val="minor"/>
    </font>
    <font>
      <sz val="7"/>
      <color theme="1"/>
      <name val="Aptos Narrow"/>
      <family val="2"/>
      <scheme val="minor"/>
    </font>
    <font>
      <sz val="12"/>
      <name val="Aptos Narrow"/>
      <family val="2"/>
      <scheme val="minor"/>
    </font>
    <font>
      <sz val="16"/>
      <color theme="1"/>
      <name val="Aptos Narrow"/>
      <family val="2"/>
      <scheme val="minor"/>
    </font>
    <font>
      <sz val="11"/>
      <name val="Aptos Narrow"/>
      <family val="2"/>
      <scheme val="minor"/>
    </font>
    <font>
      <b/>
      <sz val="16"/>
      <color rgb="FFA03404"/>
      <name val="Aptos Narrow"/>
      <family val="2"/>
      <scheme val="minor"/>
    </font>
    <font>
      <b/>
      <sz val="11"/>
      <color theme="9"/>
      <name val="Aptos Narrow"/>
      <family val="2"/>
      <scheme val="minor"/>
    </font>
    <font>
      <b/>
      <sz val="11"/>
      <color rgb="FFA03404"/>
      <name val="Aptos Narrow"/>
      <family val="2"/>
      <scheme val="minor"/>
    </font>
  </fonts>
  <fills count="16">
    <fill>
      <patternFill patternType="none"/>
    </fill>
    <fill>
      <patternFill patternType="gray125"/>
    </fill>
    <fill>
      <patternFill patternType="solid">
        <fgColor theme="6" tint="-0.249977111117893"/>
        <bgColor indexed="64"/>
      </patternFill>
    </fill>
    <fill>
      <patternFill patternType="solid">
        <fgColor rgb="FFEDC987"/>
        <bgColor indexed="64"/>
      </patternFill>
    </fill>
    <fill>
      <patternFill patternType="solid">
        <fgColor theme="9" tint="0.59999389629810485"/>
        <bgColor indexed="64"/>
      </patternFill>
    </fill>
    <fill>
      <patternFill patternType="solid">
        <fgColor rgb="FFFF9933"/>
        <bgColor indexed="64"/>
      </patternFill>
    </fill>
    <fill>
      <patternFill patternType="solid">
        <fgColor rgb="FF669900"/>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E87434"/>
        <bgColor indexed="64"/>
      </patternFill>
    </fill>
    <fill>
      <patternFill patternType="solid">
        <fgColor rgb="FFA03404"/>
        <bgColor indexed="64"/>
      </patternFill>
    </fill>
    <fill>
      <patternFill patternType="solid">
        <fgColor rgb="FFBCD757"/>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theme="2" tint="-0.749992370372631"/>
      </left>
      <right style="medium">
        <color theme="2" tint="-0.749992370372631"/>
      </right>
      <top style="medium">
        <color theme="2" tint="-0.749992370372631"/>
      </top>
      <bottom style="medium">
        <color theme="2" tint="-0.74999237037263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2" tint="-0.749992370372631"/>
      </left>
      <right style="medium">
        <color theme="2" tint="-0.749992370372631"/>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137">
    <xf numFmtId="0" fontId="0" fillId="0" borderId="0" xfId="0"/>
    <xf numFmtId="0" fontId="2" fillId="0" borderId="0" xfId="0" applyFont="1" applyAlignment="1">
      <alignment horizontal="center"/>
    </xf>
    <xf numFmtId="0" fontId="3" fillId="0" borderId="0" xfId="0" applyFont="1" applyAlignment="1">
      <alignment horizontal="left"/>
    </xf>
    <xf numFmtId="0" fontId="3" fillId="0" borderId="0" xfId="0" applyFont="1"/>
    <xf numFmtId="0" fontId="0" fillId="2" borderId="0" xfId="0" applyFill="1"/>
    <xf numFmtId="0" fontId="4" fillId="2" borderId="0" xfId="0" applyFont="1" applyFill="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6" fillId="0" borderId="0" xfId="0" applyFont="1" applyAlignment="1">
      <alignment horizontal="left" vertical="center" wrapText="1"/>
    </xf>
    <xf numFmtId="0" fontId="5" fillId="4" borderId="1" xfId="0" applyFont="1" applyFill="1" applyBorder="1" applyAlignment="1">
      <alignment horizontal="right" vertical="center"/>
    </xf>
    <xf numFmtId="0" fontId="6" fillId="4" borderId="2"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4" xfId="0" applyFont="1" applyFill="1" applyBorder="1" applyAlignment="1">
      <alignment horizontal="left" vertical="center" wrapText="1"/>
    </xf>
    <xf numFmtId="0" fontId="7" fillId="5" borderId="5"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8" xfId="0" applyFont="1" applyFill="1" applyBorder="1" applyAlignment="1">
      <alignment horizontal="left" vertical="center" wrapText="1"/>
    </xf>
    <xf numFmtId="0" fontId="5" fillId="0" borderId="1" xfId="0" applyFont="1" applyBorder="1" applyAlignment="1">
      <alignment horizontal="righ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5"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5" fillId="4" borderId="1" xfId="0" applyFont="1" applyFill="1" applyBorder="1" applyAlignment="1">
      <alignment horizontal="right" vertical="center"/>
    </xf>
    <xf numFmtId="0" fontId="6" fillId="4" borderId="9" xfId="0" applyFont="1" applyFill="1" applyBorder="1" applyAlignment="1">
      <alignment horizontal="left" vertical="center"/>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8" fillId="0" borderId="12" xfId="0" applyFont="1" applyBorder="1" applyAlignment="1">
      <alignment horizontal="left" vertical="center" wrapText="1"/>
    </xf>
    <xf numFmtId="0" fontId="9" fillId="7"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left" vertical="center"/>
    </xf>
    <xf numFmtId="0" fontId="6" fillId="0" borderId="0" xfId="0" applyFont="1" applyAlignment="1">
      <alignment horizontal="left" vertical="center"/>
    </xf>
    <xf numFmtId="0" fontId="7" fillId="3" borderId="5"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11" fillId="0" borderId="5" xfId="0" applyFont="1" applyBorder="1" applyAlignment="1">
      <alignment horizontal="center" vertical="center" wrapText="1"/>
    </xf>
    <xf numFmtId="0" fontId="5" fillId="3" borderId="1" xfId="0" applyFont="1" applyFill="1" applyBorder="1" applyAlignment="1">
      <alignment horizontal="center" vertical="center"/>
    </xf>
    <xf numFmtId="0" fontId="6" fillId="3" borderId="9" xfId="0" applyFont="1" applyFill="1" applyBorder="1" applyAlignment="1">
      <alignment horizontal="left" vertical="center"/>
    </xf>
    <xf numFmtId="0" fontId="6" fillId="3" borderId="10" xfId="0" applyFont="1" applyFill="1" applyBorder="1" applyAlignment="1">
      <alignment horizontal="left" vertical="center"/>
    </xf>
    <xf numFmtId="0" fontId="6" fillId="3" borderId="11" xfId="0" applyFont="1" applyFill="1" applyBorder="1" applyAlignment="1">
      <alignment horizontal="left" vertical="center"/>
    </xf>
    <xf numFmtId="0" fontId="5" fillId="0" borderId="1" xfId="0" applyFont="1" applyBorder="1" applyAlignment="1">
      <alignment horizontal="righ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0" fillId="0" borderId="0" xfId="0" applyAlignment="1">
      <alignment horizontal="center"/>
    </xf>
    <xf numFmtId="0" fontId="0" fillId="0" borderId="3" xfId="0" applyBorder="1" applyAlignment="1">
      <alignment wrapText="1"/>
    </xf>
    <xf numFmtId="0" fontId="12" fillId="0" borderId="0" xfId="0" applyFont="1" applyAlignment="1">
      <alignment vertical="center"/>
    </xf>
    <xf numFmtId="0" fontId="0" fillId="0" borderId="0" xfId="0" applyAlignment="1">
      <alignment wrapText="1"/>
    </xf>
    <xf numFmtId="0" fontId="5" fillId="0" borderId="3" xfId="0" applyFont="1" applyBorder="1" applyAlignment="1">
      <alignment horizontal="right" vertical="center"/>
    </xf>
    <xf numFmtId="0" fontId="5" fillId="0" borderId="0" xfId="0" applyFont="1" applyAlignment="1">
      <alignment horizontal="right" vertical="center"/>
    </xf>
    <xf numFmtId="0" fontId="6" fillId="0" borderId="0" xfId="0" applyFont="1" applyAlignment="1">
      <alignment horizontal="left" vertical="center" indent="1"/>
    </xf>
    <xf numFmtId="0" fontId="13" fillId="0" borderId="0" xfId="0" applyFont="1" applyAlignment="1">
      <alignment horizontal="center" vertical="center"/>
    </xf>
    <xf numFmtId="0" fontId="14" fillId="0" borderId="0" xfId="0" applyFont="1" applyAlignment="1">
      <alignment horizontal="center" vertical="center" wrapText="1"/>
    </xf>
    <xf numFmtId="0" fontId="5" fillId="0" borderId="0" xfId="0" applyFont="1" applyAlignment="1">
      <alignment horizontal="center"/>
    </xf>
    <xf numFmtId="0" fontId="5" fillId="0" borderId="0" xfId="0" applyFont="1" applyAlignment="1">
      <alignment horizontal="center"/>
    </xf>
    <xf numFmtId="0" fontId="1" fillId="0" borderId="7" xfId="0" applyFont="1" applyBorder="1" applyAlignment="1">
      <alignment horizontal="left"/>
    </xf>
    <xf numFmtId="0" fontId="1" fillId="0" borderId="0" xfId="0" applyFont="1"/>
    <xf numFmtId="0" fontId="0" fillId="0" borderId="1" xfId="0" applyBorder="1"/>
    <xf numFmtId="0" fontId="15" fillId="0" borderId="1" xfId="0" applyFont="1" applyBorder="1" applyAlignment="1">
      <alignment wrapText="1"/>
    </xf>
    <xf numFmtId="0" fontId="15" fillId="0" borderId="0" xfId="0" applyFont="1" applyAlignment="1">
      <alignment wrapText="1"/>
    </xf>
    <xf numFmtId="0" fontId="0" fillId="0" borderId="1" xfId="0" applyBorder="1" applyAlignment="1">
      <alignment horizontal="left"/>
    </xf>
    <xf numFmtId="0" fontId="16" fillId="0" borderId="1" xfId="0" applyFont="1" applyBorder="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1" fillId="0" borderId="10" xfId="0" applyFont="1" applyBorder="1" applyAlignment="1">
      <alignment horizontal="left"/>
    </xf>
    <xf numFmtId="0" fontId="0" fillId="0" borderId="13" xfId="0" applyBorder="1"/>
    <xf numFmtId="0" fontId="17" fillId="0" borderId="9" xfId="0" applyFont="1" applyBorder="1" applyAlignment="1">
      <alignment horizontal="left"/>
    </xf>
    <xf numFmtId="0" fontId="17" fillId="0" borderId="10" xfId="0" applyFont="1" applyBorder="1" applyAlignment="1">
      <alignment horizontal="left"/>
    </xf>
    <xf numFmtId="0" fontId="17" fillId="0" borderId="11" xfId="0" applyFont="1" applyBorder="1" applyAlignment="1">
      <alignment horizontal="left"/>
    </xf>
    <xf numFmtId="0" fontId="17" fillId="0" borderId="1" xfId="0" applyFont="1" applyBorder="1" applyAlignment="1">
      <alignment horizontal="left"/>
    </xf>
    <xf numFmtId="0" fontId="1" fillId="12" borderId="14" xfId="0" applyFont="1" applyFill="1" applyBorder="1"/>
    <xf numFmtId="0" fontId="1" fillId="12" borderId="15" xfId="0" applyFont="1" applyFill="1" applyBorder="1"/>
    <xf numFmtId="0" fontId="1" fillId="12" borderId="16" xfId="0" applyFont="1" applyFill="1" applyBorder="1"/>
    <xf numFmtId="0" fontId="1" fillId="13" borderId="14" xfId="0" applyFont="1" applyFill="1" applyBorder="1"/>
    <xf numFmtId="0" fontId="1" fillId="13" borderId="15" xfId="0" applyFont="1" applyFill="1" applyBorder="1"/>
    <xf numFmtId="0" fontId="1" fillId="13" borderId="16" xfId="0" applyFont="1" applyFill="1" applyBorder="1"/>
    <xf numFmtId="0" fontId="1" fillId="12" borderId="17" xfId="0" applyFont="1" applyFill="1" applyBorder="1"/>
    <xf numFmtId="0" fontId="1" fillId="12" borderId="1" xfId="0" applyFont="1" applyFill="1" applyBorder="1"/>
    <xf numFmtId="0" fontId="1" fillId="12" borderId="18" xfId="0" applyFont="1" applyFill="1" applyBorder="1"/>
    <xf numFmtId="0" fontId="1" fillId="13" borderId="19" xfId="0" applyFont="1" applyFill="1" applyBorder="1"/>
    <xf numFmtId="0" fontId="1" fillId="13" borderId="20" xfId="0" applyFont="1" applyFill="1" applyBorder="1"/>
    <xf numFmtId="0" fontId="1" fillId="13" borderId="21" xfId="0" applyFont="1" applyFill="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1" fillId="12" borderId="19" xfId="0" applyFont="1" applyFill="1" applyBorder="1"/>
    <xf numFmtId="0" fontId="1" fillId="12" borderId="20" xfId="0" applyFont="1" applyFill="1" applyBorder="1"/>
    <xf numFmtId="0" fontId="1" fillId="12" borderId="21" xfId="0" applyFont="1" applyFill="1" applyBorder="1"/>
    <xf numFmtId="0" fontId="1" fillId="3" borderId="25" xfId="0" applyFont="1" applyFill="1" applyBorder="1" applyAlignment="1">
      <alignment horizontal="left"/>
    </xf>
    <xf numFmtId="0" fontId="1" fillId="3" borderId="26" xfId="0" applyFont="1" applyFill="1" applyBorder="1" applyAlignment="1">
      <alignment horizontal="left"/>
    </xf>
    <xf numFmtId="0" fontId="1" fillId="3" borderId="27" xfId="0" applyFont="1" applyFill="1" applyBorder="1" applyAlignment="1">
      <alignment horizontal="left"/>
    </xf>
    <xf numFmtId="0" fontId="1" fillId="3" borderId="15" xfId="0" applyFont="1" applyFill="1" applyBorder="1"/>
    <xf numFmtId="0" fontId="1" fillId="3" borderId="16" xfId="0" applyFont="1" applyFill="1" applyBorder="1"/>
    <xf numFmtId="0" fontId="1" fillId="14" borderId="25" xfId="0" applyFont="1" applyFill="1" applyBorder="1" applyAlignment="1">
      <alignment horizontal="left"/>
    </xf>
    <xf numFmtId="0" fontId="1" fillId="14" borderId="26" xfId="0" applyFont="1" applyFill="1" applyBorder="1" applyAlignment="1">
      <alignment horizontal="left"/>
    </xf>
    <xf numFmtId="0" fontId="1" fillId="14" borderId="27" xfId="0" applyFont="1" applyFill="1" applyBorder="1" applyAlignment="1">
      <alignment horizontal="left"/>
    </xf>
    <xf numFmtId="0" fontId="1" fillId="14" borderId="15" xfId="0" applyFont="1" applyFill="1" applyBorder="1"/>
    <xf numFmtId="0" fontId="1" fillId="14" borderId="16" xfId="0" applyFont="1" applyFill="1" applyBorder="1"/>
    <xf numFmtId="0" fontId="1" fillId="3" borderId="28" xfId="0" applyFont="1" applyFill="1" applyBorder="1" applyAlignment="1">
      <alignment horizontal="left"/>
    </xf>
    <xf numFmtId="0" fontId="1" fillId="3" borderId="23" xfId="0" applyFont="1" applyFill="1" applyBorder="1" applyAlignment="1">
      <alignment horizontal="left"/>
    </xf>
    <xf numFmtId="0" fontId="1" fillId="3" borderId="24" xfId="0" applyFont="1" applyFill="1" applyBorder="1" applyAlignment="1">
      <alignment horizontal="left"/>
    </xf>
    <xf numFmtId="0" fontId="1" fillId="3" borderId="20" xfId="0" applyFont="1" applyFill="1" applyBorder="1"/>
    <xf numFmtId="0" fontId="1" fillId="3" borderId="21" xfId="0" applyFont="1" applyFill="1" applyBorder="1"/>
    <xf numFmtId="0" fontId="1" fillId="14" borderId="28" xfId="0" applyFont="1" applyFill="1" applyBorder="1" applyAlignment="1">
      <alignment horizontal="left"/>
    </xf>
    <xf numFmtId="0" fontId="1" fillId="14" borderId="23" xfId="0" applyFont="1" applyFill="1" applyBorder="1" applyAlignment="1">
      <alignment horizontal="left"/>
    </xf>
    <xf numFmtId="0" fontId="1" fillId="14" borderId="24" xfId="0" applyFont="1" applyFill="1" applyBorder="1" applyAlignment="1">
      <alignment horizontal="left"/>
    </xf>
    <xf numFmtId="0" fontId="1" fillId="14" borderId="20" xfId="0" applyFont="1" applyFill="1" applyBorder="1"/>
    <xf numFmtId="0" fontId="1" fillId="14" borderId="21" xfId="0" applyFont="1" applyFill="1" applyBorder="1"/>
    <xf numFmtId="0" fontId="12" fillId="0" borderId="0" xfId="0" applyFont="1" applyAlignment="1">
      <alignment horizontal="center" vertical="center"/>
    </xf>
    <xf numFmtId="0" fontId="0" fillId="0" borderId="13" xfId="0" applyBorder="1" applyAlignment="1">
      <alignment horizontal="left"/>
    </xf>
    <xf numFmtId="0" fontId="1" fillId="15" borderId="14" xfId="0" applyFont="1" applyFill="1" applyBorder="1" applyAlignment="1">
      <alignment horizontal="left"/>
    </xf>
    <xf numFmtId="0" fontId="1" fillId="15" borderId="15" xfId="0" applyFont="1" applyFill="1" applyBorder="1" applyAlignment="1">
      <alignment horizontal="left"/>
    </xf>
    <xf numFmtId="0" fontId="1" fillId="15" borderId="15" xfId="0" applyFont="1" applyFill="1" applyBorder="1"/>
    <xf numFmtId="0" fontId="1" fillId="15" borderId="16" xfId="0" applyFont="1" applyFill="1" applyBorder="1"/>
    <xf numFmtId="0" fontId="1" fillId="15" borderId="19" xfId="0" applyFont="1" applyFill="1" applyBorder="1" applyAlignment="1">
      <alignment horizontal="left"/>
    </xf>
    <xf numFmtId="0" fontId="1" fillId="15" borderId="20" xfId="0" applyFont="1" applyFill="1" applyBorder="1" applyAlignment="1">
      <alignment horizontal="left"/>
    </xf>
    <xf numFmtId="0" fontId="1" fillId="15" borderId="20" xfId="0" applyFont="1" applyFill="1" applyBorder="1"/>
    <xf numFmtId="0" fontId="1" fillId="15" borderId="21" xfId="0" applyFont="1" applyFill="1" applyBorder="1"/>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horizontal="center"/>
    </xf>
    <xf numFmtId="0" fontId="14" fillId="0" borderId="1" xfId="0" applyFont="1" applyBorder="1" applyAlignment="1">
      <alignment horizontal="center"/>
    </xf>
    <xf numFmtId="0" fontId="19" fillId="0" borderId="1" xfId="0" applyFont="1" applyBorder="1" applyAlignment="1">
      <alignment horizontal="center"/>
    </xf>
    <xf numFmtId="0" fontId="22" fillId="0" borderId="0" xfId="0" applyFont="1"/>
    <xf numFmtId="0" fontId="0" fillId="0" borderId="1" xfId="0" applyBorder="1" applyAlignment="1">
      <alignment horizontal="left" wrapText="1"/>
    </xf>
    <xf numFmtId="0" fontId="0" fillId="0" borderId="1" xfId="0"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FB8EE-E85E-4A79-B3BC-A3C2CFEB6DEF}">
  <dimension ref="B1:AE44"/>
  <sheetViews>
    <sheetView tabSelected="1" zoomScale="55" zoomScaleNormal="55" workbookViewId="0">
      <selection activeCell="M13" sqref="M13"/>
    </sheetView>
  </sheetViews>
  <sheetFormatPr baseColWidth="10" defaultColWidth="7.5546875" defaultRowHeight="35.4" customHeight="1" x14ac:dyDescent="0.3"/>
  <cols>
    <col min="5" max="5" width="8" bestFit="1" customWidth="1"/>
    <col min="14" max="14" width="7.5546875" customWidth="1"/>
    <col min="15" max="15" width="10.109375" customWidth="1"/>
    <col min="16" max="16" width="7.5546875" style="51" customWidth="1"/>
    <col min="17" max="19" width="23.5546875" customWidth="1"/>
    <col min="20" max="20" width="5.44140625" customWidth="1"/>
    <col min="21" max="21" width="8.6640625" customWidth="1"/>
    <col min="22" max="22" width="20" customWidth="1"/>
    <col min="23" max="23" width="9" customWidth="1"/>
    <col min="24" max="24" width="8.77734375" customWidth="1"/>
    <col min="25" max="29" width="7.44140625" customWidth="1"/>
    <col min="30" max="30" width="19.6640625" bestFit="1" customWidth="1"/>
    <col min="32" max="32" width="18.6640625" bestFit="1" customWidth="1"/>
    <col min="36" max="36" width="11.88671875" bestFit="1" customWidth="1"/>
  </cols>
  <sheetData>
    <row r="1" spans="2:31" ht="51.6" customHeight="1" x14ac:dyDescent="0.6">
      <c r="B1" s="1" t="s">
        <v>0</v>
      </c>
      <c r="C1" s="1"/>
      <c r="D1" s="1"/>
      <c r="E1" s="1"/>
      <c r="F1" s="1"/>
      <c r="G1" s="1"/>
      <c r="H1" s="1"/>
      <c r="I1" s="1"/>
      <c r="J1" s="1"/>
      <c r="K1" s="1"/>
      <c r="L1" s="1"/>
      <c r="M1" s="1"/>
      <c r="N1" s="1"/>
      <c r="O1" s="1"/>
      <c r="P1" s="1"/>
      <c r="Q1" s="1"/>
    </row>
    <row r="2" spans="2:31" ht="43.8" customHeight="1" x14ac:dyDescent="0.45">
      <c r="B2" s="2" t="s">
        <v>1</v>
      </c>
      <c r="C2" s="2"/>
      <c r="D2" s="2"/>
      <c r="E2" s="2"/>
      <c r="F2" s="2"/>
      <c r="G2" s="2"/>
      <c r="H2" s="2"/>
      <c r="I2" s="2"/>
      <c r="J2" s="2"/>
      <c r="K2" s="2"/>
      <c r="L2" s="2"/>
      <c r="M2" s="2"/>
      <c r="N2" s="2"/>
      <c r="P2" s="3" t="s">
        <v>2</v>
      </c>
      <c r="U2" s="3" t="s">
        <v>3</v>
      </c>
      <c r="V2" s="3"/>
      <c r="W2" s="3"/>
      <c r="X2" s="3"/>
      <c r="Y2" s="3"/>
      <c r="Z2" s="3"/>
      <c r="AA2" s="3"/>
      <c r="AB2" s="3"/>
    </row>
    <row r="3" spans="2:31" ht="40.200000000000003" customHeight="1" thickBot="1" x14ac:dyDescent="0.35">
      <c r="B3" s="4"/>
      <c r="C3" s="5">
        <v>1</v>
      </c>
      <c r="D3" s="5">
        <v>2</v>
      </c>
      <c r="E3" s="5">
        <v>3</v>
      </c>
      <c r="F3" s="5">
        <v>4</v>
      </c>
      <c r="G3" s="5">
        <v>5</v>
      </c>
      <c r="H3" s="5">
        <v>6</v>
      </c>
      <c r="I3" s="5">
        <v>7</v>
      </c>
      <c r="J3" s="5">
        <v>8</v>
      </c>
      <c r="K3" s="5">
        <v>9</v>
      </c>
      <c r="L3" s="5">
        <v>10</v>
      </c>
      <c r="M3" s="5">
        <v>11</v>
      </c>
      <c r="N3" s="5">
        <v>12</v>
      </c>
      <c r="P3" s="6" t="s">
        <v>4</v>
      </c>
      <c r="Q3" s="7" t="s">
        <v>5</v>
      </c>
      <c r="R3" s="7"/>
      <c r="S3" s="7"/>
      <c r="T3" s="8"/>
      <c r="U3" s="9" t="s">
        <v>4</v>
      </c>
      <c r="V3" s="10" t="s">
        <v>6</v>
      </c>
      <c r="W3" s="11"/>
      <c r="X3" s="11"/>
      <c r="Y3" s="11"/>
      <c r="Z3" s="11"/>
      <c r="AA3" s="11"/>
      <c r="AB3" s="11"/>
      <c r="AC3" s="12"/>
    </row>
    <row r="4" spans="2:31" ht="40.200000000000003" customHeight="1" thickBot="1" x14ac:dyDescent="0.35">
      <c r="B4" s="5" t="s">
        <v>7</v>
      </c>
      <c r="C4" s="13" t="s">
        <v>8</v>
      </c>
      <c r="D4" s="13" t="s">
        <v>9</v>
      </c>
      <c r="E4" s="13" t="s">
        <v>10</v>
      </c>
      <c r="F4" s="13" t="s">
        <v>11</v>
      </c>
      <c r="G4" s="14" t="s">
        <v>12</v>
      </c>
      <c r="H4" s="14" t="s">
        <v>13</v>
      </c>
      <c r="I4" s="14" t="s">
        <v>14</v>
      </c>
      <c r="J4" s="14" t="s">
        <v>15</v>
      </c>
      <c r="K4" s="15" t="s">
        <v>16</v>
      </c>
      <c r="L4" s="15" t="s">
        <v>17</v>
      </c>
      <c r="M4" s="15" t="s">
        <v>18</v>
      </c>
      <c r="N4" s="15" t="s">
        <v>19</v>
      </c>
      <c r="P4" s="6"/>
      <c r="Q4" s="7"/>
      <c r="R4" s="7"/>
      <c r="S4" s="7"/>
      <c r="T4" s="8"/>
      <c r="U4" s="9"/>
      <c r="V4" s="16"/>
      <c r="W4" s="17"/>
      <c r="X4" s="17"/>
      <c r="Y4" s="17"/>
      <c r="Z4" s="17"/>
      <c r="AA4" s="17"/>
      <c r="AB4" s="17"/>
      <c r="AC4" s="18"/>
    </row>
    <row r="5" spans="2:31" ht="40.200000000000003" customHeight="1" thickBot="1" x14ac:dyDescent="0.35">
      <c r="B5" s="5" t="s">
        <v>20</v>
      </c>
      <c r="C5" s="13" t="s">
        <v>21</v>
      </c>
      <c r="D5" s="13" t="s">
        <v>22</v>
      </c>
      <c r="E5" s="13" t="s">
        <v>23</v>
      </c>
      <c r="F5" s="13" t="s">
        <v>24</v>
      </c>
      <c r="G5" s="14" t="s">
        <v>25</v>
      </c>
      <c r="H5" s="14" t="s">
        <v>26</v>
      </c>
      <c r="I5" s="14" t="s">
        <v>27</v>
      </c>
      <c r="J5" s="14" t="s">
        <v>28</v>
      </c>
      <c r="K5" s="15" t="s">
        <v>29</v>
      </c>
      <c r="L5" s="15" t="s">
        <v>30</v>
      </c>
      <c r="M5" s="15" t="s">
        <v>31</v>
      </c>
      <c r="N5" s="15" t="s">
        <v>32</v>
      </c>
      <c r="P5" s="6"/>
      <c r="Q5" s="7"/>
      <c r="R5" s="7"/>
      <c r="S5" s="7"/>
      <c r="T5" s="8"/>
      <c r="U5" s="19" t="s">
        <v>33</v>
      </c>
      <c r="V5" s="20" t="s">
        <v>34</v>
      </c>
      <c r="W5" s="21"/>
      <c r="X5" s="21"/>
      <c r="Y5" s="21"/>
      <c r="Z5" s="21"/>
      <c r="AA5" s="21"/>
      <c r="AB5" s="21"/>
      <c r="AC5" s="22"/>
    </row>
    <row r="6" spans="2:31" ht="40.200000000000003" customHeight="1" thickBot="1" x14ac:dyDescent="0.35">
      <c r="B6" s="5" t="s">
        <v>35</v>
      </c>
      <c r="C6" s="13" t="s">
        <v>36</v>
      </c>
      <c r="D6" s="13" t="s">
        <v>37</v>
      </c>
      <c r="E6" s="13" t="s">
        <v>38</v>
      </c>
      <c r="F6" s="13" t="s">
        <v>39</v>
      </c>
      <c r="G6" s="14" t="s">
        <v>40</v>
      </c>
      <c r="H6" s="14" t="s">
        <v>41</v>
      </c>
      <c r="I6" s="14" t="s">
        <v>42</v>
      </c>
      <c r="J6" s="14" t="s">
        <v>43</v>
      </c>
      <c r="K6" s="15" t="s">
        <v>44</v>
      </c>
      <c r="L6" s="15" t="s">
        <v>45</v>
      </c>
      <c r="M6" s="15" t="s">
        <v>46</v>
      </c>
      <c r="N6" s="15" t="s">
        <v>47</v>
      </c>
      <c r="P6" s="23" t="s">
        <v>33</v>
      </c>
      <c r="Q6" s="24" t="s">
        <v>48</v>
      </c>
      <c r="R6" s="24"/>
      <c r="S6" s="24"/>
      <c r="T6" s="8"/>
      <c r="U6" s="19"/>
      <c r="V6" s="25"/>
      <c r="W6" s="26"/>
      <c r="X6" s="26"/>
      <c r="Y6" s="26"/>
      <c r="Z6" s="26"/>
      <c r="AA6" s="26"/>
      <c r="AB6" s="26"/>
      <c r="AC6" s="27"/>
    </row>
    <row r="7" spans="2:31" ht="40.200000000000003" customHeight="1" thickBot="1" x14ac:dyDescent="0.35">
      <c r="B7" s="5" t="s">
        <v>49</v>
      </c>
      <c r="C7" s="13" t="s">
        <v>50</v>
      </c>
      <c r="D7" s="13" t="s">
        <v>51</v>
      </c>
      <c r="E7" s="13" t="s">
        <v>52</v>
      </c>
      <c r="F7" s="13" t="s">
        <v>53</v>
      </c>
      <c r="G7" s="14" t="s">
        <v>54</v>
      </c>
      <c r="H7" s="14" t="s">
        <v>55</v>
      </c>
      <c r="I7" s="14" t="s">
        <v>56</v>
      </c>
      <c r="J7" s="14" t="s">
        <v>57</v>
      </c>
      <c r="K7" s="15" t="s">
        <v>58</v>
      </c>
      <c r="L7" s="15" t="s">
        <v>59</v>
      </c>
      <c r="M7" s="15" t="s">
        <v>60</v>
      </c>
      <c r="N7" s="15" t="s">
        <v>61</v>
      </c>
      <c r="P7" s="23"/>
      <c r="Q7" s="24"/>
      <c r="R7" s="24"/>
      <c r="S7" s="24"/>
      <c r="T7" s="8"/>
      <c r="U7" s="28" t="s">
        <v>62</v>
      </c>
      <c r="V7" s="29" t="s">
        <v>63</v>
      </c>
      <c r="W7" s="30"/>
      <c r="X7" s="30"/>
      <c r="Y7" s="30"/>
      <c r="Z7" s="30"/>
      <c r="AA7" s="30"/>
      <c r="AB7" s="30"/>
      <c r="AC7" s="31"/>
    </row>
    <row r="8" spans="2:31" ht="40.200000000000003" customHeight="1" thickBot="1" x14ac:dyDescent="0.35">
      <c r="B8" s="5" t="s">
        <v>64</v>
      </c>
      <c r="C8" s="13" t="s">
        <v>65</v>
      </c>
      <c r="D8" s="13" t="s">
        <v>66</v>
      </c>
      <c r="E8" s="13" t="s">
        <v>67</v>
      </c>
      <c r="F8" s="13" t="s">
        <v>68</v>
      </c>
      <c r="G8" s="14" t="s">
        <v>69</v>
      </c>
      <c r="H8" s="14" t="s">
        <v>70</v>
      </c>
      <c r="I8" s="14" t="s">
        <v>71</v>
      </c>
      <c r="J8" s="14" t="s">
        <v>72</v>
      </c>
      <c r="K8" s="15" t="s">
        <v>73</v>
      </c>
      <c r="L8" s="15" t="s">
        <v>74</v>
      </c>
      <c r="M8" s="15" t="s">
        <v>75</v>
      </c>
      <c r="N8" s="15" t="s">
        <v>76</v>
      </c>
      <c r="P8" s="6" t="s">
        <v>62</v>
      </c>
      <c r="Q8" s="7" t="s">
        <v>77</v>
      </c>
      <c r="R8" s="7"/>
      <c r="S8" s="7"/>
      <c r="T8" s="8"/>
      <c r="U8" s="19" t="s">
        <v>78</v>
      </c>
      <c r="V8" s="20" t="s">
        <v>79</v>
      </c>
      <c r="W8" s="21"/>
      <c r="X8" s="21"/>
      <c r="Y8" s="21"/>
      <c r="Z8" s="21"/>
      <c r="AA8" s="21"/>
      <c r="AB8" s="21"/>
      <c r="AC8" s="22"/>
      <c r="AD8" t="s">
        <v>80</v>
      </c>
    </row>
    <row r="9" spans="2:31" ht="40.200000000000003" customHeight="1" thickBot="1" x14ac:dyDescent="0.35">
      <c r="B9" s="5" t="s">
        <v>81</v>
      </c>
      <c r="C9" s="13" t="s">
        <v>82</v>
      </c>
      <c r="D9" s="13" t="s">
        <v>83</v>
      </c>
      <c r="E9" s="13" t="s">
        <v>84</v>
      </c>
      <c r="F9" s="13" t="s">
        <v>85</v>
      </c>
      <c r="G9" s="14" t="s">
        <v>86</v>
      </c>
      <c r="H9" s="14" t="s">
        <v>87</v>
      </c>
      <c r="I9" s="14" t="s">
        <v>88</v>
      </c>
      <c r="J9" s="14" t="s">
        <v>89</v>
      </c>
      <c r="K9" s="15" t="s">
        <v>90</v>
      </c>
      <c r="L9" s="15" t="s">
        <v>91</v>
      </c>
      <c r="M9" s="15" t="s">
        <v>92</v>
      </c>
      <c r="N9" s="15" t="s">
        <v>93</v>
      </c>
      <c r="O9" s="32" t="s">
        <v>94</v>
      </c>
      <c r="P9" s="6"/>
      <c r="Q9" s="7"/>
      <c r="R9" s="7"/>
      <c r="S9" s="7"/>
      <c r="T9" s="8"/>
      <c r="U9" s="19"/>
      <c r="V9" s="25"/>
      <c r="W9" s="26"/>
      <c r="X9" s="26"/>
      <c r="Y9" s="26"/>
      <c r="Z9" s="26"/>
      <c r="AA9" s="26"/>
      <c r="AB9" s="26"/>
      <c r="AC9" s="27"/>
      <c r="AD9" t="s">
        <v>95</v>
      </c>
    </row>
    <row r="10" spans="2:31" ht="40.200000000000003" customHeight="1" thickBot="1" x14ac:dyDescent="0.35">
      <c r="B10" s="5" t="s">
        <v>96</v>
      </c>
      <c r="C10" s="13" t="s">
        <v>97</v>
      </c>
      <c r="D10" s="13" t="s">
        <v>98</v>
      </c>
      <c r="E10" s="13" t="s">
        <v>99</v>
      </c>
      <c r="F10" s="33" t="s">
        <v>100</v>
      </c>
      <c r="G10" s="14" t="s">
        <v>101</v>
      </c>
      <c r="H10" s="14" t="s">
        <v>102</v>
      </c>
      <c r="I10" s="14" t="s">
        <v>103</v>
      </c>
      <c r="J10" s="34" t="s">
        <v>104</v>
      </c>
      <c r="K10" s="15" t="s">
        <v>105</v>
      </c>
      <c r="L10" s="15" t="s">
        <v>106</v>
      </c>
      <c r="M10" s="15" t="s">
        <v>107</v>
      </c>
      <c r="N10" s="35" t="s">
        <v>108</v>
      </c>
      <c r="P10" s="36" t="s">
        <v>78</v>
      </c>
      <c r="Q10" s="37" t="s">
        <v>109</v>
      </c>
      <c r="R10" s="37"/>
      <c r="S10" s="37"/>
      <c r="T10" s="38"/>
      <c r="U10" s="28" t="s">
        <v>110</v>
      </c>
      <c r="V10" s="29" t="s">
        <v>63</v>
      </c>
      <c r="W10" s="30"/>
      <c r="X10" s="30"/>
      <c r="Y10" s="30"/>
      <c r="Z10" s="30"/>
      <c r="AA10" s="30"/>
      <c r="AB10" s="30"/>
      <c r="AC10" s="31"/>
    </row>
    <row r="11" spans="2:31" ht="40.200000000000003" customHeight="1" thickBot="1" x14ac:dyDescent="0.35">
      <c r="B11" s="5" t="s">
        <v>111</v>
      </c>
      <c r="C11" s="39" t="s">
        <v>112</v>
      </c>
      <c r="D11" s="40" t="s">
        <v>113</v>
      </c>
      <c r="E11" s="41" t="s">
        <v>114</v>
      </c>
      <c r="F11" s="42" t="s">
        <v>115</v>
      </c>
      <c r="G11" s="42" t="s">
        <v>115</v>
      </c>
      <c r="H11" s="42" t="s">
        <v>115</v>
      </c>
      <c r="I11" s="42" t="s">
        <v>115</v>
      </c>
      <c r="J11" s="42" t="s">
        <v>115</v>
      </c>
      <c r="K11" s="42" t="s">
        <v>115</v>
      </c>
      <c r="L11" s="42" t="s">
        <v>115</v>
      </c>
      <c r="M11" s="42" t="s">
        <v>115</v>
      </c>
      <c r="N11" s="42" t="s">
        <v>115</v>
      </c>
      <c r="P11" s="43" t="s">
        <v>110</v>
      </c>
      <c r="Q11" s="44" t="s">
        <v>116</v>
      </c>
      <c r="R11" s="45"/>
      <c r="S11" s="46"/>
      <c r="T11" s="38"/>
      <c r="U11" s="47" t="s">
        <v>117</v>
      </c>
      <c r="V11" s="48" t="s">
        <v>118</v>
      </c>
      <c r="W11" s="49"/>
      <c r="X11" s="49"/>
      <c r="Y11" s="49"/>
      <c r="Z11" s="49"/>
      <c r="AA11" s="49"/>
      <c r="AB11" s="49"/>
      <c r="AC11" s="50"/>
    </row>
    <row r="12" spans="2:31" ht="35.4" customHeight="1" x14ac:dyDescent="0.3">
      <c r="S12" s="52"/>
      <c r="U12" s="28" t="s">
        <v>119</v>
      </c>
      <c r="V12" s="29" t="s">
        <v>120</v>
      </c>
      <c r="W12" s="30"/>
      <c r="X12" s="30"/>
      <c r="Y12" s="30"/>
      <c r="Z12" s="30"/>
      <c r="AA12" s="30"/>
      <c r="AB12" s="30"/>
      <c r="AC12" s="31"/>
    </row>
    <row r="13" spans="2:31" ht="35.4" customHeight="1" x14ac:dyDescent="0.3">
      <c r="G13" s="53"/>
      <c r="S13" s="54"/>
      <c r="U13" s="47" t="s">
        <v>121</v>
      </c>
      <c r="V13" s="48" t="s">
        <v>122</v>
      </c>
      <c r="W13" s="49"/>
      <c r="X13" s="49"/>
      <c r="Y13" s="49"/>
      <c r="Z13" s="49"/>
      <c r="AA13" s="49"/>
      <c r="AB13" s="49"/>
      <c r="AC13" s="50"/>
    </row>
    <row r="14" spans="2:31" ht="35.4" customHeight="1" x14ac:dyDescent="0.3">
      <c r="G14" s="53"/>
      <c r="U14" s="55"/>
      <c r="V14" s="56"/>
      <c r="W14" s="56"/>
      <c r="X14" s="56"/>
      <c r="Y14" s="56"/>
      <c r="Z14" s="56"/>
      <c r="AA14" s="56"/>
      <c r="AB14" s="56"/>
      <c r="AC14" s="57"/>
    </row>
    <row r="15" spans="2:31" ht="35.4" customHeight="1" x14ac:dyDescent="0.45">
      <c r="B15" s="58" t="s">
        <v>123</v>
      </c>
      <c r="C15" s="58"/>
      <c r="D15" s="58"/>
      <c r="E15" s="58"/>
      <c r="F15" s="58"/>
      <c r="G15" s="53"/>
      <c r="H15" s="59" t="s">
        <v>124</v>
      </c>
      <c r="I15" s="59"/>
      <c r="J15" s="59"/>
      <c r="K15" s="59"/>
      <c r="L15" s="59"/>
      <c r="Q15" s="60" t="s">
        <v>125</v>
      </c>
      <c r="R15" s="60"/>
      <c r="S15" s="60"/>
      <c r="T15" s="61"/>
      <c r="U15" s="56"/>
      <c r="V15" s="60" t="s">
        <v>126</v>
      </c>
      <c r="W15" s="60"/>
      <c r="X15" s="60"/>
      <c r="Y15" s="3"/>
      <c r="Z15" s="3"/>
      <c r="AA15" s="3"/>
      <c r="AB15" s="3"/>
      <c r="AC15" s="3"/>
      <c r="AD15" s="3"/>
      <c r="AE15" s="3"/>
    </row>
    <row r="16" spans="2:31" ht="35.4" customHeight="1" x14ac:dyDescent="0.3">
      <c r="B16" s="62" t="s">
        <v>127</v>
      </c>
      <c r="C16" s="62"/>
      <c r="D16" s="62"/>
      <c r="E16" s="62"/>
      <c r="F16" s="62"/>
      <c r="G16" s="63"/>
      <c r="H16" s="62" t="s">
        <v>127</v>
      </c>
      <c r="I16" s="62"/>
      <c r="J16" s="62"/>
      <c r="K16" s="62"/>
      <c r="L16" s="62"/>
      <c r="Q16" s="64" t="s">
        <v>128</v>
      </c>
      <c r="R16" s="64">
        <v>87</v>
      </c>
      <c r="S16" s="64"/>
      <c r="V16" s="64" t="s">
        <v>129</v>
      </c>
      <c r="W16" s="64">
        <v>97</v>
      </c>
      <c r="X16" s="65" t="s">
        <v>130</v>
      </c>
      <c r="Y16" s="66"/>
    </row>
    <row r="17" spans="2:26" ht="35.4" customHeight="1" x14ac:dyDescent="0.3">
      <c r="B17" s="67" t="s">
        <v>131</v>
      </c>
      <c r="C17" s="67"/>
      <c r="D17" s="67"/>
      <c r="E17" s="64">
        <v>31</v>
      </c>
      <c r="F17" s="68" t="s">
        <v>132</v>
      </c>
      <c r="H17" s="67" t="s">
        <v>131</v>
      </c>
      <c r="I17" s="67"/>
      <c r="J17" s="67"/>
      <c r="K17" s="64">
        <v>31</v>
      </c>
      <c r="L17" s="68" t="s">
        <v>132</v>
      </c>
      <c r="Q17" s="64" t="s">
        <v>133</v>
      </c>
      <c r="R17" s="64">
        <f>0.3*R16</f>
        <v>26.099999999999998</v>
      </c>
      <c r="S17" s="64" t="s">
        <v>134</v>
      </c>
      <c r="V17" s="64" t="s">
        <v>135</v>
      </c>
      <c r="W17" s="64">
        <v>70</v>
      </c>
      <c r="X17" s="64"/>
    </row>
    <row r="18" spans="2:26" ht="35.4" customHeight="1" x14ac:dyDescent="0.3">
      <c r="B18" s="67" t="s">
        <v>136</v>
      </c>
      <c r="C18" s="67"/>
      <c r="D18" s="67"/>
      <c r="E18" s="64">
        <v>50</v>
      </c>
      <c r="F18" s="64" t="s">
        <v>137</v>
      </c>
      <c r="H18" s="67" t="s">
        <v>136</v>
      </c>
      <c r="I18" s="67"/>
      <c r="J18" s="67"/>
      <c r="K18" s="64">
        <v>50</v>
      </c>
      <c r="L18" s="64" t="s">
        <v>137</v>
      </c>
      <c r="Q18" s="64" t="s">
        <v>138</v>
      </c>
      <c r="R18" s="64">
        <f>0.2*R16</f>
        <v>17.400000000000002</v>
      </c>
      <c r="S18" s="64" t="s">
        <v>134</v>
      </c>
      <c r="V18" s="64" t="s">
        <v>139</v>
      </c>
      <c r="W18" s="64">
        <v>1</v>
      </c>
      <c r="X18" s="64" t="s">
        <v>140</v>
      </c>
    </row>
    <row r="19" spans="2:26" ht="35.4" customHeight="1" x14ac:dyDescent="0.3">
      <c r="B19" s="69" t="s">
        <v>141</v>
      </c>
      <c r="C19" s="70"/>
      <c r="D19" s="71"/>
      <c r="E19" s="64">
        <v>0.05</v>
      </c>
      <c r="F19" s="64" t="s">
        <v>142</v>
      </c>
      <c r="H19" s="69" t="s">
        <v>141</v>
      </c>
      <c r="I19" s="70"/>
      <c r="J19" s="71"/>
      <c r="K19" s="64">
        <v>0.05</v>
      </c>
      <c r="L19" s="64" t="s">
        <v>142</v>
      </c>
      <c r="Q19" s="64" t="s">
        <v>143</v>
      </c>
      <c r="R19" s="64">
        <f>1*R16</f>
        <v>87</v>
      </c>
      <c r="S19" s="64" t="s">
        <v>134</v>
      </c>
      <c r="V19" s="64" t="s">
        <v>144</v>
      </c>
      <c r="W19" s="64">
        <v>100</v>
      </c>
      <c r="X19" s="64" t="s">
        <v>140</v>
      </c>
    </row>
    <row r="20" spans="2:26" ht="35.4" customHeight="1" thickBot="1" x14ac:dyDescent="0.35">
      <c r="B20" s="72" t="s">
        <v>145</v>
      </c>
      <c r="C20" s="72"/>
      <c r="D20" s="72"/>
      <c r="E20" s="72"/>
      <c r="F20" s="72"/>
      <c r="G20" s="63"/>
      <c r="H20" s="72" t="s">
        <v>146</v>
      </c>
      <c r="I20" s="72"/>
      <c r="J20" s="72"/>
      <c r="K20" s="72"/>
      <c r="L20" s="72"/>
      <c r="Q20" s="73" t="s">
        <v>147</v>
      </c>
      <c r="R20" s="73">
        <f>0.2*R16</f>
        <v>17.400000000000002</v>
      </c>
      <c r="S20" s="73" t="s">
        <v>134</v>
      </c>
      <c r="V20" s="73" t="s">
        <v>148</v>
      </c>
      <c r="W20" s="73">
        <f>W16*W17</f>
        <v>6790</v>
      </c>
      <c r="X20" s="73" t="s">
        <v>137</v>
      </c>
    </row>
    <row r="21" spans="2:26" ht="35.4" customHeight="1" x14ac:dyDescent="0.3">
      <c r="B21" s="74" t="s">
        <v>144</v>
      </c>
      <c r="C21" s="75"/>
      <c r="D21" s="76"/>
      <c r="E21" s="64">
        <v>100</v>
      </c>
      <c r="F21" s="64" t="s">
        <v>140</v>
      </c>
      <c r="H21" s="77" t="s">
        <v>144</v>
      </c>
      <c r="I21" s="77"/>
      <c r="J21" s="77"/>
      <c r="K21" s="64">
        <v>100</v>
      </c>
      <c r="L21" s="64" t="s">
        <v>140</v>
      </c>
      <c r="Q21" s="78" t="s">
        <v>149</v>
      </c>
      <c r="R21" s="79">
        <f>R17+R19</f>
        <v>113.1</v>
      </c>
      <c r="S21" s="80" t="s">
        <v>134</v>
      </c>
      <c r="T21" s="63"/>
      <c r="V21" s="81" t="s">
        <v>150</v>
      </c>
      <c r="W21" s="82">
        <f>W18/W19*W20</f>
        <v>67.900000000000006</v>
      </c>
      <c r="X21" s="83" t="s">
        <v>137</v>
      </c>
    </row>
    <row r="22" spans="2:26" ht="35.4" customHeight="1" thickBot="1" x14ac:dyDescent="0.35">
      <c r="B22" s="69" t="s">
        <v>151</v>
      </c>
      <c r="C22" s="70"/>
      <c r="D22" s="71"/>
      <c r="E22" s="64">
        <f>E19/E21*1000</f>
        <v>0.5</v>
      </c>
      <c r="F22" s="64" t="s">
        <v>137</v>
      </c>
      <c r="H22" s="69" t="s">
        <v>151</v>
      </c>
      <c r="I22" s="70"/>
      <c r="J22" s="71"/>
      <c r="K22" s="64">
        <f>K19/K21*1000</f>
        <v>0.5</v>
      </c>
      <c r="L22" s="64" t="s">
        <v>137</v>
      </c>
      <c r="Q22" s="84" t="s">
        <v>152</v>
      </c>
      <c r="R22" s="85">
        <f>R18</f>
        <v>17.400000000000002</v>
      </c>
      <c r="S22" s="86" t="s">
        <v>134</v>
      </c>
      <c r="T22" s="63"/>
      <c r="V22" s="87" t="s">
        <v>153</v>
      </c>
      <c r="W22" s="88">
        <f>W20-W21</f>
        <v>6722.1</v>
      </c>
      <c r="X22" s="89" t="s">
        <v>137</v>
      </c>
      <c r="Z22">
        <f>4480/34</f>
        <v>131.76470588235293</v>
      </c>
    </row>
    <row r="23" spans="2:26" ht="35.4" customHeight="1" thickBot="1" x14ac:dyDescent="0.35">
      <c r="B23" s="90" t="s">
        <v>154</v>
      </c>
      <c r="C23" s="91"/>
      <c r="D23" s="92"/>
      <c r="E23" s="73">
        <f>E18-E22</f>
        <v>49.5</v>
      </c>
      <c r="F23" s="73" t="s">
        <v>137</v>
      </c>
      <c r="H23" s="90" t="s">
        <v>154</v>
      </c>
      <c r="I23" s="91"/>
      <c r="J23" s="92"/>
      <c r="K23" s="73">
        <f>K18-K22</f>
        <v>49.5</v>
      </c>
      <c r="L23" s="73" t="s">
        <v>137</v>
      </c>
      <c r="Q23" s="93" t="s">
        <v>155</v>
      </c>
      <c r="R23" s="94">
        <f>R20</f>
        <v>17.400000000000002</v>
      </c>
      <c r="S23" s="95" t="s">
        <v>134</v>
      </c>
      <c r="T23" s="63"/>
    </row>
    <row r="24" spans="2:26" ht="35.4" customHeight="1" x14ac:dyDescent="0.3">
      <c r="B24" s="96" t="s">
        <v>156</v>
      </c>
      <c r="C24" s="97"/>
      <c r="D24" s="98"/>
      <c r="E24" s="99">
        <f>E22*E17</f>
        <v>15.5</v>
      </c>
      <c r="F24" s="100" t="s">
        <v>137</v>
      </c>
      <c r="G24" s="63"/>
      <c r="H24" s="101" t="s">
        <v>156</v>
      </c>
      <c r="I24" s="102"/>
      <c r="J24" s="103"/>
      <c r="K24" s="104">
        <f>K22*K17</f>
        <v>15.5</v>
      </c>
      <c r="L24" s="105" t="s">
        <v>137</v>
      </c>
    </row>
    <row r="25" spans="2:26" ht="35.4" customHeight="1" thickBot="1" x14ac:dyDescent="0.35">
      <c r="B25" s="106" t="s">
        <v>157</v>
      </c>
      <c r="C25" s="107"/>
      <c r="D25" s="108"/>
      <c r="E25" s="109">
        <f>E23*E17</f>
        <v>1534.5</v>
      </c>
      <c r="F25" s="110" t="s">
        <v>137</v>
      </c>
      <c r="G25" s="63"/>
      <c r="H25" s="111" t="s">
        <v>157</v>
      </c>
      <c r="I25" s="112"/>
      <c r="J25" s="113"/>
      <c r="K25" s="114">
        <f>K23*K17</f>
        <v>1534.5</v>
      </c>
      <c r="L25" s="115" t="s">
        <v>137</v>
      </c>
    </row>
    <row r="27" spans="2:26" ht="35.4" customHeight="1" x14ac:dyDescent="0.3">
      <c r="B27" s="116" t="s">
        <v>158</v>
      </c>
      <c r="C27" s="116"/>
      <c r="D27" s="116"/>
      <c r="E27" s="116"/>
      <c r="F27" s="116"/>
      <c r="G27" s="116"/>
      <c r="H27" s="116"/>
      <c r="I27" s="116"/>
      <c r="J27" s="116"/>
    </row>
    <row r="28" spans="2:26" ht="35.4" customHeight="1" x14ac:dyDescent="0.3">
      <c r="B28" s="69" t="s">
        <v>136</v>
      </c>
      <c r="C28" s="71"/>
      <c r="D28" s="64">
        <v>50</v>
      </c>
      <c r="E28" s="64" t="s">
        <v>137</v>
      </c>
      <c r="G28" s="67" t="s">
        <v>159</v>
      </c>
      <c r="H28" s="67"/>
      <c r="I28" s="64">
        <f>99/100</f>
        <v>0.99</v>
      </c>
      <c r="J28" s="64" t="s">
        <v>137</v>
      </c>
    </row>
    <row r="29" spans="2:26" ht="35.4" customHeight="1" thickBot="1" x14ac:dyDescent="0.35">
      <c r="B29" s="69" t="s">
        <v>160</v>
      </c>
      <c r="C29" s="71"/>
      <c r="D29" s="64">
        <v>3.5</v>
      </c>
      <c r="E29" s="64"/>
      <c r="G29" s="117" t="s">
        <v>161</v>
      </c>
      <c r="H29" s="117"/>
      <c r="I29" s="73">
        <f>1/100</f>
        <v>0.01</v>
      </c>
      <c r="J29" s="73" t="s">
        <v>137</v>
      </c>
    </row>
    <row r="30" spans="2:26" ht="35.4" customHeight="1" x14ac:dyDescent="0.3">
      <c r="B30" s="69" t="s">
        <v>162</v>
      </c>
      <c r="C30" s="71"/>
      <c r="D30" s="64">
        <f>D28*D29</f>
        <v>175</v>
      </c>
      <c r="E30" s="64" t="s">
        <v>137</v>
      </c>
      <c r="G30" s="118" t="s">
        <v>163</v>
      </c>
      <c r="H30" s="119"/>
      <c r="I30" s="120">
        <f>I28*D30</f>
        <v>173.25</v>
      </c>
      <c r="J30" s="121" t="s">
        <v>137</v>
      </c>
    </row>
    <row r="31" spans="2:26" ht="35.4" customHeight="1" thickBot="1" x14ac:dyDescent="0.35">
      <c r="G31" s="122" t="s">
        <v>164</v>
      </c>
      <c r="H31" s="123"/>
      <c r="I31" s="124">
        <f>I29*D30</f>
        <v>1.75</v>
      </c>
      <c r="J31" s="125" t="s">
        <v>137</v>
      </c>
    </row>
    <row r="35" spans="2:14" ht="35.4" customHeight="1" x14ac:dyDescent="0.4">
      <c r="B35" s="126" t="s">
        <v>165</v>
      </c>
      <c r="C35" s="127"/>
      <c r="D35" s="127"/>
      <c r="E35" s="127"/>
      <c r="F35" s="127"/>
      <c r="G35" s="128"/>
      <c r="H35" s="129" t="s">
        <v>129</v>
      </c>
      <c r="I35" s="126" t="s">
        <v>166</v>
      </c>
      <c r="J35" s="127"/>
      <c r="K35" s="128"/>
    </row>
    <row r="36" spans="2:14" ht="35.4" customHeight="1" x14ac:dyDescent="0.4">
      <c r="B36" s="130" t="s">
        <v>167</v>
      </c>
      <c r="C36" s="130"/>
      <c r="D36" s="130"/>
      <c r="E36" s="130"/>
      <c r="F36" s="130"/>
      <c r="G36" s="130"/>
      <c r="H36" s="131">
        <v>27</v>
      </c>
      <c r="I36" s="67" t="s">
        <v>168</v>
      </c>
      <c r="J36" s="67"/>
      <c r="K36" s="67"/>
    </row>
    <row r="37" spans="2:14" ht="35.4" customHeight="1" x14ac:dyDescent="0.35">
      <c r="B37" s="130" t="s">
        <v>169</v>
      </c>
      <c r="C37" s="130"/>
      <c r="D37" s="130"/>
      <c r="E37" s="130"/>
      <c r="F37" s="130"/>
      <c r="G37" s="130"/>
      <c r="H37" s="132">
        <v>27</v>
      </c>
      <c r="I37" s="67" t="s">
        <v>170</v>
      </c>
      <c r="J37" s="67"/>
      <c r="K37" s="67"/>
    </row>
    <row r="38" spans="2:14" ht="35.4" customHeight="1" x14ac:dyDescent="0.3">
      <c r="B38" s="130" t="s">
        <v>171</v>
      </c>
      <c r="C38" s="130"/>
      <c r="D38" s="130"/>
      <c r="E38" s="130"/>
      <c r="F38" s="130"/>
      <c r="G38" s="130"/>
      <c r="H38" s="133">
        <v>27</v>
      </c>
      <c r="I38" s="67" t="s">
        <v>172</v>
      </c>
      <c r="J38" s="67"/>
      <c r="K38" s="67"/>
    </row>
    <row r="39" spans="2:14" ht="35.4" customHeight="1" x14ac:dyDescent="0.4">
      <c r="B39" s="130" t="s">
        <v>173</v>
      </c>
      <c r="C39" s="130"/>
      <c r="D39" s="130"/>
      <c r="E39" s="130"/>
      <c r="F39" s="130"/>
      <c r="G39" s="130"/>
      <c r="H39" s="131">
        <v>1</v>
      </c>
      <c r="I39" s="67" t="s">
        <v>112</v>
      </c>
      <c r="J39" s="67"/>
      <c r="K39" s="67"/>
      <c r="N39" s="134"/>
    </row>
    <row r="40" spans="2:14" ht="35.4" customHeight="1" x14ac:dyDescent="0.35">
      <c r="B40" s="130" t="s">
        <v>174</v>
      </c>
      <c r="C40" s="130"/>
      <c r="D40" s="130"/>
      <c r="E40" s="130"/>
      <c r="F40" s="130"/>
      <c r="G40" s="130"/>
      <c r="H40" s="132">
        <v>1</v>
      </c>
      <c r="I40" s="67" t="s">
        <v>113</v>
      </c>
      <c r="J40" s="67"/>
      <c r="K40" s="67"/>
    </row>
    <row r="41" spans="2:14" ht="35.4" customHeight="1" x14ac:dyDescent="0.4">
      <c r="B41" s="130" t="s">
        <v>175</v>
      </c>
      <c r="C41" s="130"/>
      <c r="D41" s="130"/>
      <c r="E41" s="130"/>
      <c r="F41" s="130"/>
      <c r="G41" s="130"/>
      <c r="H41" s="131">
        <v>1</v>
      </c>
      <c r="I41" s="67" t="s">
        <v>100</v>
      </c>
      <c r="J41" s="67"/>
      <c r="K41" s="67"/>
    </row>
    <row r="42" spans="2:14" ht="35.4" customHeight="1" x14ac:dyDescent="0.35">
      <c r="B42" s="130" t="s">
        <v>176</v>
      </c>
      <c r="C42" s="130"/>
      <c r="D42" s="130"/>
      <c r="E42" s="130"/>
      <c r="F42" s="130"/>
      <c r="G42" s="130"/>
      <c r="H42" s="132">
        <v>1</v>
      </c>
      <c r="I42" s="67" t="s">
        <v>104</v>
      </c>
      <c r="J42" s="67"/>
      <c r="K42" s="67"/>
    </row>
    <row r="43" spans="2:14" ht="35.4" customHeight="1" x14ac:dyDescent="0.3">
      <c r="B43" s="135" t="s">
        <v>177</v>
      </c>
      <c r="C43" s="135"/>
      <c r="D43" s="135"/>
      <c r="E43" s="135"/>
      <c r="F43" s="135"/>
      <c r="G43" s="135"/>
      <c r="H43" s="136">
        <v>1</v>
      </c>
      <c r="I43" s="135" t="s">
        <v>108</v>
      </c>
      <c r="J43" s="135"/>
      <c r="K43" s="135"/>
    </row>
    <row r="44" spans="2:14" ht="35.4" customHeight="1" x14ac:dyDescent="0.3">
      <c r="B44" s="135" t="s">
        <v>178</v>
      </c>
      <c r="C44" s="135"/>
      <c r="D44" s="135"/>
      <c r="E44" s="135"/>
      <c r="F44" s="135"/>
      <c r="G44" s="135"/>
      <c r="H44" s="136">
        <v>1</v>
      </c>
      <c r="I44" s="67" t="s">
        <v>179</v>
      </c>
      <c r="J44" s="67"/>
      <c r="K44" s="67"/>
    </row>
  </sheetData>
  <mergeCells count="73">
    <mergeCell ref="B43:G43"/>
    <mergeCell ref="I43:K43"/>
    <mergeCell ref="B44:G44"/>
    <mergeCell ref="I44:K44"/>
    <mergeCell ref="B40:G40"/>
    <mergeCell ref="I40:K40"/>
    <mergeCell ref="B41:G41"/>
    <mergeCell ref="I41:K41"/>
    <mergeCell ref="B42:G42"/>
    <mergeCell ref="I42:K42"/>
    <mergeCell ref="B37:G37"/>
    <mergeCell ref="I37:K37"/>
    <mergeCell ref="B38:G38"/>
    <mergeCell ref="I38:K38"/>
    <mergeCell ref="B39:G39"/>
    <mergeCell ref="I39:K39"/>
    <mergeCell ref="B30:C30"/>
    <mergeCell ref="G30:H30"/>
    <mergeCell ref="G31:H31"/>
    <mergeCell ref="B35:G35"/>
    <mergeCell ref="I35:K35"/>
    <mergeCell ref="B36:G36"/>
    <mergeCell ref="I36:K36"/>
    <mergeCell ref="B25:D25"/>
    <mergeCell ref="H25:J25"/>
    <mergeCell ref="B27:J27"/>
    <mergeCell ref="B28:C28"/>
    <mergeCell ref="G28:H28"/>
    <mergeCell ref="B29:C29"/>
    <mergeCell ref="G29:H29"/>
    <mergeCell ref="B22:D22"/>
    <mergeCell ref="H22:J22"/>
    <mergeCell ref="B23:D23"/>
    <mergeCell ref="H23:J23"/>
    <mergeCell ref="B24:D24"/>
    <mergeCell ref="H24:J24"/>
    <mergeCell ref="B19:D19"/>
    <mergeCell ref="H19:J19"/>
    <mergeCell ref="B20:F20"/>
    <mergeCell ref="H20:L20"/>
    <mergeCell ref="B21:D21"/>
    <mergeCell ref="H21:J21"/>
    <mergeCell ref="B16:F16"/>
    <mergeCell ref="H16:L16"/>
    <mergeCell ref="B17:D17"/>
    <mergeCell ref="H17:J17"/>
    <mergeCell ref="B18:D18"/>
    <mergeCell ref="H18:J18"/>
    <mergeCell ref="Q11:S11"/>
    <mergeCell ref="V11:AC11"/>
    <mergeCell ref="V12:AC12"/>
    <mergeCell ref="V13:AC13"/>
    <mergeCell ref="B15:F15"/>
    <mergeCell ref="H15:L15"/>
    <mergeCell ref="Q15:S15"/>
    <mergeCell ref="V15:X15"/>
    <mergeCell ref="V7:AC7"/>
    <mergeCell ref="P8:P9"/>
    <mergeCell ref="Q8:S9"/>
    <mergeCell ref="U8:U9"/>
    <mergeCell ref="V8:AC9"/>
    <mergeCell ref="Q10:S10"/>
    <mergeCell ref="V10:AC10"/>
    <mergeCell ref="B1:Q1"/>
    <mergeCell ref="B2:N2"/>
    <mergeCell ref="P3:P5"/>
    <mergeCell ref="Q3:S5"/>
    <mergeCell ref="U3:U4"/>
    <mergeCell ref="V3:AC4"/>
    <mergeCell ref="U5:U6"/>
    <mergeCell ref="V5:AC6"/>
    <mergeCell ref="P6:P7"/>
    <mergeCell ref="Q6:S7"/>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ELISA Layout Rii BA5 62-88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Höll</dc:creator>
  <cp:lastModifiedBy>Nina Höll</cp:lastModifiedBy>
  <dcterms:created xsi:type="dcterms:W3CDTF">2024-11-20T12:21:41Z</dcterms:created>
  <dcterms:modified xsi:type="dcterms:W3CDTF">2024-11-20T12:22:02Z</dcterms:modified>
</cp:coreProperties>
</file>