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35f431b8bf9e130f/Desktop/NINA/FH/_Praktikum/Molekularbiologie_Malta/Upload/"/>
    </mc:Choice>
  </mc:AlternateContent>
  <xr:revisionPtr revIDLastSave="2" documentId="8_{F796F7CE-D9EB-493C-8151-2D68E9EFC064}" xr6:coauthVersionLast="47" xr6:coauthVersionMax="47" xr10:uidLastSave="{772FE97B-1FD4-48B8-9646-A6631DECA9A6}"/>
  <bookViews>
    <workbookView xWindow="-108" yWindow="-108" windowWidth="23256" windowHeight="12456" xr2:uid="{127BFFFB-89F4-47C3-9CE8-6F39ECE9533F}"/>
  </bookViews>
  <sheets>
    <sheet name="ELISA Layout Delta Riv 31-6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6" i="1" l="1"/>
  <c r="AB17" i="1" s="1"/>
  <c r="AB18" i="1" s="1"/>
  <c r="S17" i="1"/>
  <c r="S18" i="1"/>
  <c r="S19" i="1"/>
  <c r="S20" i="1"/>
  <c r="S23" i="1" s="1"/>
  <c r="S21" i="1"/>
  <c r="F22" i="1"/>
  <c r="F23" i="1" s="1"/>
  <c r="F25" i="1" s="1"/>
  <c r="L22" i="1"/>
  <c r="S22" i="1"/>
  <c r="L23" i="1"/>
  <c r="L25" i="1" s="1"/>
  <c r="F24" i="1"/>
  <c r="L24" i="1"/>
  <c r="J28" i="1"/>
  <c r="J29" i="1"/>
  <c r="E30" i="1"/>
  <c r="J30" i="1"/>
  <c r="J31" i="1"/>
</calcChain>
</file>

<file path=xl/sharedStrings.xml><?xml version="1.0" encoding="utf-8"?>
<sst xmlns="http://schemas.openxmlformats.org/spreadsheetml/2006/main" count="240" uniqueCount="186">
  <si>
    <t>library on plate</t>
  </si>
  <si>
    <t>R3 (library on plate) - library needs to be diluted 1 + 99  PBS</t>
  </si>
  <si>
    <t>PBS on plate</t>
  </si>
  <si>
    <t>PBS on plate (doesnt have to be sterile)</t>
  </si>
  <si>
    <t>non-target \ phages</t>
  </si>
  <si>
    <r>
      <t xml:space="preserve">non target protein + PBS without phages (no library control on non target) - in this case </t>
    </r>
    <r>
      <rPr>
        <b/>
        <sz val="11"/>
        <color theme="9"/>
        <rFont val="Aptos Narrow"/>
        <family val="2"/>
        <scheme val="minor"/>
      </rPr>
      <t>PDPN</t>
    </r>
  </si>
  <si>
    <t>target \ phages</t>
  </si>
  <si>
    <t>target protein + PBS without phages (no library contorl on target) - in this case Delta</t>
  </si>
  <si>
    <t>pos. Ctrl on non-target</t>
  </si>
  <si>
    <r>
      <t xml:space="preserve">Positive Control  on target - Polyclonal  library aka. R3 of BA1.1  on non- target </t>
    </r>
    <r>
      <rPr>
        <b/>
        <sz val="11"/>
        <color theme="9"/>
        <rFont val="Aptos Narrow"/>
        <family val="2"/>
        <scheme val="minor"/>
      </rPr>
      <t>PDPN</t>
    </r>
  </si>
  <si>
    <t>pos. Ctrl on target</t>
  </si>
  <si>
    <r>
      <t xml:space="preserve">Positive Control  on target - Polyclonal aka  library R3 of BA1.1  on target </t>
    </r>
    <r>
      <rPr>
        <b/>
        <sz val="11"/>
        <color theme="8"/>
        <rFont val="Aptos Narrow"/>
        <family val="2"/>
        <scheme val="minor"/>
      </rPr>
      <t>Delta</t>
    </r>
  </si>
  <si>
    <t>Cl X on plate</t>
  </si>
  <si>
    <t>Only the clone supension (Clone 31-60) in the well</t>
  </si>
  <si>
    <t>Cl X on non-target</t>
  </si>
  <si>
    <r>
      <t>Clones on non target protein - in this case</t>
    </r>
    <r>
      <rPr>
        <b/>
        <sz val="11"/>
        <color theme="9"/>
        <rFont val="Aptos Narrow"/>
        <family val="2"/>
        <scheme val="minor"/>
      </rPr>
      <t xml:space="preserve"> PDPN</t>
    </r>
  </si>
  <si>
    <t xml:space="preserve">Cl X on target </t>
  </si>
  <si>
    <t>Clones on target protein  - in this caseDelta</t>
  </si>
  <si>
    <t>Abbr.</t>
  </si>
  <si>
    <t>Wells</t>
  </si>
  <si>
    <t>Description</t>
  </si>
  <si>
    <t>µL</t>
  </si>
  <si>
    <t>Phages in Total</t>
  </si>
  <si>
    <t>PBS in Total</t>
  </si>
  <si>
    <t>Volume in total</t>
  </si>
  <si>
    <t>Phages per µL</t>
  </si>
  <si>
    <t>Wells with library</t>
  </si>
  <si>
    <t>PBS per µL</t>
  </si>
  <si>
    <t>Volume per well</t>
  </si>
  <si>
    <t>Calculation for library dilution</t>
  </si>
  <si>
    <t>Volume of PBS in total</t>
  </si>
  <si>
    <t>Volume of stock  in total</t>
  </si>
  <si>
    <t>mL</t>
  </si>
  <si>
    <t>PBS total</t>
  </si>
  <si>
    <t>Volume of PBS  per well</t>
  </si>
  <si>
    <t>Blocking buffer total (4°C)</t>
  </si>
  <si>
    <t>Volume of stock  per well</t>
  </si>
  <si>
    <t>Washing buffer total</t>
  </si>
  <si>
    <t>µg/mL</t>
  </si>
  <si>
    <t>Stock concentration</t>
  </si>
  <si>
    <t>PBS  Day II</t>
  </si>
  <si>
    <t>PDPLN 1.1 specific</t>
  </si>
  <si>
    <t>BA 1.1 specific</t>
  </si>
  <si>
    <t>Washing Buffer Day II</t>
  </si>
  <si>
    <t>µg</t>
  </si>
  <si>
    <t>concentration in well</t>
  </si>
  <si>
    <t>Buffer</t>
  </si>
  <si>
    <t>Workin concentration</t>
  </si>
  <si>
    <t>Blocking Buffer Day I</t>
  </si>
  <si>
    <t>Stock volume</t>
  </si>
  <si>
    <t>Volume</t>
  </si>
  <si>
    <t>Washing buffer Day I</t>
  </si>
  <si>
    <t>calculate for 2 extra wells</t>
  </si>
  <si>
    <t>Number of wells</t>
  </si>
  <si>
    <t>Volumet total</t>
  </si>
  <si>
    <t>Amount of Wells</t>
  </si>
  <si>
    <t>General information</t>
  </si>
  <si>
    <t>Dilution of Anti-M13-PE</t>
  </si>
  <si>
    <t xml:space="preserve">Amount of Buffer </t>
  </si>
  <si>
    <t>Calculation for non-target protein PDPN</t>
  </si>
  <si>
    <t>Calculation for target protein Delta</t>
  </si>
  <si>
    <t>Read fluorescence on TECAN Spark</t>
  </si>
  <si>
    <t>8.</t>
  </si>
  <si>
    <t>Add 100µL of PBS/well</t>
  </si>
  <si>
    <t>7.</t>
  </si>
  <si>
    <t>H4 - mistake in pipetting</t>
  </si>
  <si>
    <t>Wash once with 100µL of PBS/well</t>
  </si>
  <si>
    <t>6.</t>
  </si>
  <si>
    <t>Incubate with 3 % blocking buffer (200µL/well) overnight at 4°C</t>
  </si>
  <si>
    <t>5.</t>
  </si>
  <si>
    <t>leer</t>
  </si>
  <si>
    <t>Cl 60 on  plate</t>
  </si>
  <si>
    <t>Cl 59 on  plate</t>
  </si>
  <si>
    <t>Cl 58 on  plate</t>
  </si>
  <si>
    <t>Cl 60 on non-target</t>
  </si>
  <si>
    <t>Cl 59 on non-target</t>
  </si>
  <si>
    <t>Cl 58 on non-target</t>
  </si>
  <si>
    <t>Clone 60 on non target</t>
  </si>
  <si>
    <t>Cl 60 on target δ</t>
  </si>
  <si>
    <t>Cl 59 on target δ</t>
  </si>
  <si>
    <t>Cl 58 on target δ</t>
  </si>
  <si>
    <t>H</t>
  </si>
  <si>
    <t>Wash 5 times with 100µL of wash buffer/well</t>
  </si>
  <si>
    <t>Wash 3 times with 100µL of wash buffer/well</t>
  </si>
  <si>
    <t>4.</t>
  </si>
  <si>
    <t>Cl 57 on  plate</t>
  </si>
  <si>
    <t>Cl 56 on  plate</t>
  </si>
  <si>
    <t>Cl 55 on  plate</t>
  </si>
  <si>
    <t>Cl 57 on non-target</t>
  </si>
  <si>
    <t>Cl 56 on non-target</t>
  </si>
  <si>
    <t>Cl 55 on non-target</t>
  </si>
  <si>
    <t>Cl 57 on target δ</t>
  </si>
  <si>
    <t>Cl 56 on target δ</t>
  </si>
  <si>
    <t>Cl 55 on target δ</t>
  </si>
  <si>
    <t>G</t>
  </si>
  <si>
    <t>open antibody</t>
  </si>
  <si>
    <t>Cl 54 on  plate</t>
  </si>
  <si>
    <t>Cl 52 on  plate</t>
  </si>
  <si>
    <t>Cl 51 on  plate</t>
  </si>
  <si>
    <t>Cl 54 on non-target</t>
  </si>
  <si>
    <t>Cl 52 on non-target</t>
  </si>
  <si>
    <t>Cl 51 on non-target</t>
  </si>
  <si>
    <t>Cl 54 on target δ</t>
  </si>
  <si>
    <t>Cl 52 on target δ</t>
  </si>
  <si>
    <t>Cl 51 on target δ</t>
  </si>
  <si>
    <t>F</t>
  </si>
  <si>
    <t>3perc buffer</t>
  </si>
  <si>
    <t xml:space="preserve">Add anti-M13-PE (70µl/well, diluted in blocking buffer) 
Incubate for 1 hour at room temperature in the dark.
Use the antibody at 1µg/mL. </t>
  </si>
  <si>
    <t>Incubate for 2 hours at room temperature.
-Proteins are diluted in PBS.
-Use the target protein and a control protein for each sample to test.
-Black plate is recommended for fluorescence-based assay.
-The experiment is performed in one replicate.</t>
  </si>
  <si>
    <t>3.</t>
  </si>
  <si>
    <t>Cl 50 on  plate</t>
  </si>
  <si>
    <t>Cl 49 on  plate</t>
  </si>
  <si>
    <t>Cl 48 on  plate</t>
  </si>
  <si>
    <t>Cl 47 on  plate</t>
  </si>
  <si>
    <t>Cl 50 on non-target</t>
  </si>
  <si>
    <t>Cl 49 on non-target</t>
  </si>
  <si>
    <t>Cl 48 on non-target</t>
  </si>
  <si>
    <t>Cl 47 on non-target</t>
  </si>
  <si>
    <t>Cl 50 on target δ</t>
  </si>
  <si>
    <t>Cl 49 on target δ</t>
  </si>
  <si>
    <t>Cl 48 on target δ</t>
  </si>
  <si>
    <t>Cl 47 on target δ</t>
  </si>
  <si>
    <t>E</t>
  </si>
  <si>
    <t>Cl 46 on  plate</t>
  </si>
  <si>
    <t>Cl 45 on  plate</t>
  </si>
  <si>
    <t>Cl 44 on  plate</t>
  </si>
  <si>
    <t>Cl 43 on  plate</t>
  </si>
  <si>
    <t>Cl 46 on non-target</t>
  </si>
  <si>
    <t>Cl 45 on non-target</t>
  </si>
  <si>
    <t>Cl 44 on non-target</t>
  </si>
  <si>
    <t>Cl 43 on non-target</t>
  </si>
  <si>
    <t>Cl 46 on target δ</t>
  </si>
  <si>
    <t>Cl 45 on target δ</t>
  </si>
  <si>
    <t>Cl 44 on target δ</t>
  </si>
  <si>
    <t>Cl 43 on target δ</t>
  </si>
  <si>
    <t>D</t>
  </si>
  <si>
    <t>Coat a 96-well black plate with 50 ng of protein/well. Add 50µL of protein/well.
For wells with clone on target put 50 µL of target protein in well
For wells with clone on non-target put 50 µL of non-target protein in well
For well with protein on plate put 50 µL of clone suspension on plate</t>
  </si>
  <si>
    <t>2.</t>
  </si>
  <si>
    <t>Cl 42 on  plate</t>
  </si>
  <si>
    <t>Cl 41 on  plate</t>
  </si>
  <si>
    <t>Cl 40 on  plate</t>
  </si>
  <si>
    <t>Cl 39 on  plate</t>
  </si>
  <si>
    <t>Cl 42 on non-target</t>
  </si>
  <si>
    <t>Cl 41 on non-target</t>
  </si>
  <si>
    <t>Cl 40 on non-target</t>
  </si>
  <si>
    <t>Cl 39 on non-target</t>
  </si>
  <si>
    <t>Cl 42 on target δ</t>
  </si>
  <si>
    <t>Cl 41 on target δ</t>
  </si>
  <si>
    <t>Cl 40 on target δ</t>
  </si>
  <si>
    <t>Cl 39 on target δ</t>
  </si>
  <si>
    <t>C</t>
  </si>
  <si>
    <t>Remove the blocking buffer, apply clones - 50 µL/well according to plate layout (no washing required)
Incubate for 2 hours at room temperature. 
In 2 wells labelled as “No library”, add 50µl/well of PBS (no phage library). These wells represent the control for the assay (background signal).</t>
  </si>
  <si>
    <t>Cl 38 on  plate</t>
  </si>
  <si>
    <t>Cl 37 on  plate</t>
  </si>
  <si>
    <t>Cl 36 on  plate</t>
  </si>
  <si>
    <t>Cl 35 on  plate</t>
  </si>
  <si>
    <t>Cl 38 on non-target</t>
  </si>
  <si>
    <t>Cl 37 on non-target</t>
  </si>
  <si>
    <t>Cl 36 on non-target</t>
  </si>
  <si>
    <t>Cl 35 on non-target</t>
  </si>
  <si>
    <t>Cl 38 on target δ</t>
  </si>
  <si>
    <t>Cl 37 on target δ</t>
  </si>
  <si>
    <t>Cl 36 on target δ</t>
  </si>
  <si>
    <t>Cl 35 on target δ</t>
  </si>
  <si>
    <t>B</t>
  </si>
  <si>
    <t xml:space="preserve">Cl 34 on  plate </t>
  </si>
  <si>
    <t xml:space="preserve">Cl 33 on  plate </t>
  </si>
  <si>
    <t xml:space="preserve">Cl 32 on  plate </t>
  </si>
  <si>
    <t xml:space="preserve">Cl 31 on  plate </t>
  </si>
  <si>
    <t xml:space="preserve">Cl 34 on non-target </t>
  </si>
  <si>
    <t xml:space="preserve">Cl 33 on non-target </t>
  </si>
  <si>
    <t xml:space="preserve">Cl 32 on non-target </t>
  </si>
  <si>
    <t xml:space="preserve">Cl 31 on non-target </t>
  </si>
  <si>
    <t>Cl 34 on target δ</t>
  </si>
  <si>
    <t>Cl 33 on target δ</t>
  </si>
  <si>
    <t>Cl 32 on target δ</t>
  </si>
  <si>
    <t>Cl 31 on target δ</t>
  </si>
  <si>
    <t>A</t>
  </si>
  <si>
    <t>39 much less volume - not even 50 maybe something went wront on plate? - refilled/deluted it with more pbs</t>
  </si>
  <si>
    <t>Prepare phage dilutions in PBS. Add 50µL of PBS to PC3 preparation to have 150µl of final volume. 
Prepare the enriched library, from where the individual phage clones were purified, at 1/100 dilution in PBS. </t>
  </si>
  <si>
    <t>1.</t>
  </si>
  <si>
    <t>Dilutions:
Prepare dilution of target protein
Prepare dilution of non-target protein
Prepare diulation of library aka R4 Delta (needs to be diulated 1 in 100)</t>
  </si>
  <si>
    <t>Day II</t>
  </si>
  <si>
    <t>Day I</t>
  </si>
  <si>
    <t>Well Number 2</t>
  </si>
  <si>
    <t>ELISA of Round 4 Delta Riv Clones 31-60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</si>
</sst>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b/>
      <sz val="11"/>
      <color theme="1"/>
      <name val="Aptos Narrow"/>
      <family val="2"/>
      <scheme val="minor"/>
    </font>
    <font>
      <b/>
      <sz val="11"/>
      <color theme="9"/>
      <name val="Aptos Narrow"/>
      <family val="2"/>
      <scheme val="minor"/>
    </font>
    <font>
      <sz val="11"/>
      <name val="Aptos Narrow"/>
      <family val="2"/>
      <scheme val="minor"/>
    </font>
    <font>
      <b/>
      <sz val="11"/>
      <color theme="8"/>
      <name val="Aptos Narrow"/>
      <family val="2"/>
      <scheme val="minor"/>
    </font>
    <font>
      <sz val="16"/>
      <color theme="1"/>
      <name val="Aptos Narrow"/>
      <family val="2"/>
      <scheme val="minor"/>
    </font>
    <font>
      <b/>
      <sz val="12"/>
      <color theme="1"/>
      <name val="Aptos Narrow"/>
      <family val="2"/>
      <scheme val="minor"/>
    </font>
    <font>
      <sz val="12"/>
      <name val="Aptos Narrow"/>
      <family val="2"/>
      <scheme val="minor"/>
    </font>
    <font>
      <sz val="11"/>
      <color theme="6" tint="-0.249977111117893"/>
      <name val="Aptos Narrow"/>
      <family val="2"/>
      <scheme val="minor"/>
    </font>
    <font>
      <sz val="11"/>
      <color theme="5" tint="-0.249977111117893"/>
      <name val="Aptos Narrow"/>
      <family val="2"/>
      <scheme val="minor"/>
    </font>
    <font>
      <sz val="7"/>
      <color theme="1"/>
      <name val="Aptos Narrow"/>
      <family val="2"/>
      <scheme val="minor"/>
    </font>
    <font>
      <b/>
      <sz val="18"/>
      <color theme="1"/>
      <name val="Aptos Narrow"/>
      <family val="2"/>
      <scheme val="minor"/>
    </font>
    <font>
      <b/>
      <sz val="14"/>
      <color theme="1"/>
      <name val="Aptos Narrow"/>
      <family val="2"/>
      <scheme val="minor"/>
    </font>
    <font>
      <b/>
      <sz val="14"/>
      <color theme="9"/>
      <name val="Aptos Narrow"/>
      <family val="2"/>
      <scheme val="minor"/>
    </font>
    <font>
      <b/>
      <sz val="14"/>
      <color theme="8"/>
      <name val="Aptos Narrow"/>
      <family val="2"/>
      <scheme val="minor"/>
    </font>
    <font>
      <sz val="12"/>
      <color rgb="FF000000"/>
      <name val="Calibri"/>
      <family val="2"/>
    </font>
    <font>
      <sz val="9"/>
      <color theme="1"/>
      <name val="Aptos Narrow"/>
      <family val="2"/>
      <scheme val="minor"/>
    </font>
    <font>
      <sz val="9"/>
      <color theme="0"/>
      <name val="Aptos Narrow"/>
      <family val="2"/>
      <scheme val="minor"/>
    </font>
    <font>
      <sz val="9"/>
      <color rgb="FFFFFF00"/>
      <name val="Aptos Narrow"/>
      <family val="2"/>
      <scheme val="minor"/>
    </font>
    <font>
      <b/>
      <sz val="16"/>
      <color theme="0"/>
      <name val="Aptos Narrow"/>
      <family val="2"/>
      <scheme val="minor"/>
    </font>
    <font>
      <sz val="8"/>
      <color theme="1"/>
      <name val="Aptos Narrow"/>
      <family val="2"/>
      <scheme val="minor"/>
    </font>
    <font>
      <b/>
      <sz val="24"/>
      <color theme="1"/>
      <name val="Aptos Narrow"/>
      <family val="2"/>
      <scheme val="minor"/>
    </font>
  </fonts>
  <fills count="18">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66FFFF"/>
        <bgColor indexed="64"/>
      </patternFill>
    </fill>
    <fill>
      <patternFill patternType="solid">
        <fgColor rgb="FF9900CC"/>
        <bgColor indexed="64"/>
      </patternFill>
    </fill>
    <fill>
      <patternFill patternType="solid">
        <fgColor rgb="FFCC99FF"/>
        <bgColor indexed="64"/>
      </patternFill>
    </fill>
    <fill>
      <patternFill patternType="solid">
        <fgColor rgb="FFFF0000"/>
        <bgColor indexed="64"/>
      </patternFill>
    </fill>
    <fill>
      <patternFill patternType="solid">
        <fgColor rgb="FFFF99CC"/>
        <bgColor indexed="64"/>
      </patternFill>
    </fill>
    <fill>
      <patternFill patternType="solid">
        <fgColor theme="8" tint="-0.249977111117893"/>
        <bgColor indexed="64"/>
      </patternFill>
    </fill>
    <fill>
      <patternFill patternType="solid">
        <fgColor rgb="FFCC00FF"/>
        <bgColor indexed="64"/>
      </patternFill>
    </fill>
    <fill>
      <patternFill patternType="solid">
        <fgColor rgb="FFFF33CC"/>
        <bgColor indexed="64"/>
      </patternFill>
    </fill>
    <fill>
      <patternFill patternType="solid">
        <fgColor rgb="FF3333CC"/>
        <bgColor indexed="64"/>
      </patternFill>
    </fill>
    <fill>
      <patternFill patternType="solid">
        <fgColor rgb="FF0099FF"/>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diagonal/>
    </border>
    <border>
      <left/>
      <right/>
      <top style="medium">
        <color theme="2" tint="-0.749992370372631"/>
      </top>
      <bottom/>
      <diagonal/>
    </border>
    <border>
      <left style="medium">
        <color theme="2" tint="-0.749992370372631"/>
      </left>
      <right style="medium">
        <color theme="2" tint="-0.749992370372631"/>
      </right>
      <top style="medium">
        <color theme="2" tint="-0.749992370372631"/>
      </top>
      <bottom style="medium">
        <color theme="2" tint="-0.749992370372631"/>
      </bottom>
      <diagonal/>
    </border>
    <border>
      <left style="medium">
        <color theme="2" tint="-0.749992370372631"/>
      </left>
      <right/>
      <top style="medium">
        <color theme="2" tint="-0.749992370372631"/>
      </top>
      <bottom style="medium">
        <color theme="2" tint="-0.74999237037263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2" tint="-0.749992370372631"/>
      </left>
      <right style="medium">
        <color theme="2" tint="-0.749992370372631"/>
      </right>
      <top style="medium">
        <color theme="2" tint="-0.749992370372631"/>
      </top>
      <bottom/>
      <diagonal/>
    </border>
  </borders>
  <cellStyleXfs count="1">
    <xf numFmtId="0" fontId="0" fillId="0" borderId="0"/>
  </cellStyleXfs>
  <cellXfs count="131">
    <xf numFmtId="0" fontId="0" fillId="0" borderId="0" xfId="0"/>
    <xf numFmtId="0" fontId="0" fillId="0" borderId="0" xfId="0"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left"/>
    </xf>
    <xf numFmtId="0" fontId="1" fillId="2" borderId="5" xfId="0" applyFont="1" applyFill="1" applyBorder="1"/>
    <xf numFmtId="0" fontId="1" fillId="2" borderId="6" xfId="0" applyFont="1" applyFill="1" applyBorder="1"/>
    <xf numFmtId="0" fontId="1" fillId="2" borderId="8" xfId="0" applyFont="1" applyFill="1" applyBorder="1"/>
    <xf numFmtId="0" fontId="1" fillId="2" borderId="9" xfId="0" applyFont="1" applyFill="1" applyBorder="1"/>
    <xf numFmtId="0" fontId="0" fillId="0" borderId="1" xfId="0" applyBorder="1"/>
    <xf numFmtId="0" fontId="0" fillId="0" borderId="11" xfId="0" applyBorder="1"/>
    <xf numFmtId="0" fontId="1" fillId="3" borderId="5" xfId="0" applyFont="1" applyFill="1" applyBorder="1"/>
    <xf numFmtId="0" fontId="1" fillId="3" borderId="6" xfId="0" applyFont="1" applyFill="1" applyBorder="1"/>
    <xf numFmtId="0" fontId="1" fillId="0" borderId="0" xfId="0" applyFont="1"/>
    <xf numFmtId="0" fontId="1" fillId="4" borderId="5" xfId="0" applyFont="1" applyFill="1" applyBorder="1"/>
    <xf numFmtId="0" fontId="1" fillId="4" borderId="6" xfId="0" applyFont="1" applyFill="1" applyBorder="1"/>
    <xf numFmtId="0" fontId="1" fillId="3" borderId="8" xfId="0" applyFont="1" applyFill="1" applyBorder="1"/>
    <xf numFmtId="0" fontId="1" fillId="3" borderId="9" xfId="0" applyFont="1" applyFill="1" applyBorder="1"/>
    <xf numFmtId="0" fontId="1" fillId="4" borderId="8" xfId="0" applyFont="1" applyFill="1" applyBorder="1"/>
    <xf numFmtId="0" fontId="1" fillId="4" borderId="9" xfId="0" applyFont="1" applyFill="1" applyBorder="1"/>
    <xf numFmtId="0" fontId="1" fillId="5" borderId="1" xfId="0" applyFont="1" applyFill="1" applyBorder="1"/>
    <xf numFmtId="0" fontId="8" fillId="0" borderId="1" xfId="0" applyFont="1" applyBorder="1"/>
    <xf numFmtId="0" fontId="1" fillId="6" borderId="5" xfId="0" applyFont="1" applyFill="1" applyBorder="1"/>
    <xf numFmtId="0" fontId="1" fillId="6" borderId="6" xfId="0" applyFont="1" applyFill="1" applyBorder="1"/>
    <xf numFmtId="0" fontId="1" fillId="6" borderId="7" xfId="0" applyFont="1" applyFill="1" applyBorder="1"/>
    <xf numFmtId="0" fontId="9" fillId="0" borderId="1" xfId="0" applyFont="1" applyBorder="1"/>
    <xf numFmtId="0" fontId="1" fillId="6" borderId="8" xfId="0" applyFont="1" applyFill="1" applyBorder="1"/>
    <xf numFmtId="0" fontId="1" fillId="6" borderId="9" xfId="0" applyFont="1" applyFill="1" applyBorder="1"/>
    <xf numFmtId="0" fontId="1" fillId="6" borderId="10" xfId="0" applyFont="1" applyFill="1" applyBorder="1"/>
    <xf numFmtId="0" fontId="10" fillId="0" borderId="1" xfId="0" applyFont="1" applyBorder="1" applyAlignment="1">
      <alignment wrapText="1"/>
    </xf>
    <xf numFmtId="0" fontId="12" fillId="0" borderId="0" xfId="0" applyFont="1" applyAlignment="1">
      <alignment horizontal="right" vertical="center"/>
    </xf>
    <xf numFmtId="0" fontId="12" fillId="0" borderId="0" xfId="0" applyFont="1" applyAlignment="1">
      <alignment horizontal="center"/>
    </xf>
    <xf numFmtId="0" fontId="6" fillId="0" borderId="0" xfId="0" applyFont="1" applyAlignment="1">
      <alignment vertical="center"/>
    </xf>
    <xf numFmtId="0" fontId="15" fillId="0" borderId="0" xfId="0" applyFont="1" applyAlignment="1">
      <alignment horizontal="left" vertical="center" indent="1"/>
    </xf>
    <xf numFmtId="0" fontId="12" fillId="0" borderId="20" xfId="0" applyFont="1" applyBorder="1" applyAlignment="1">
      <alignment horizontal="right" vertical="center"/>
    </xf>
    <xf numFmtId="0" fontId="12" fillId="0" borderId="1" xfId="0" applyFont="1" applyBorder="1" applyAlignment="1">
      <alignment horizontal="right" vertical="center"/>
    </xf>
    <xf numFmtId="0" fontId="12" fillId="7" borderId="1" xfId="0" applyFont="1" applyFill="1" applyBorder="1" applyAlignment="1">
      <alignment horizontal="right" vertical="center"/>
    </xf>
    <xf numFmtId="0" fontId="15" fillId="0" borderId="0" xfId="0" applyFont="1" applyAlignment="1">
      <alignment horizontal="left" vertical="center"/>
    </xf>
    <xf numFmtId="0" fontId="12" fillId="5" borderId="1" xfId="0" applyFont="1" applyFill="1" applyBorder="1" applyAlignment="1">
      <alignment horizontal="center" vertical="center"/>
    </xf>
    <xf numFmtId="0" fontId="16" fillId="0" borderId="22" xfId="0" applyFont="1" applyBorder="1" applyAlignment="1">
      <alignment horizontal="center" vertical="center" wrapText="1"/>
    </xf>
    <xf numFmtId="0" fontId="16" fillId="8" borderId="23" xfId="0" applyFont="1" applyFill="1" applyBorder="1" applyAlignment="1">
      <alignment horizontal="center" vertical="center" wrapText="1"/>
    </xf>
    <xf numFmtId="0" fontId="16" fillId="8" borderId="22" xfId="0" applyFont="1" applyFill="1" applyBorder="1" applyAlignment="1">
      <alignment horizontal="center" vertical="center" wrapText="1"/>
    </xf>
    <xf numFmtId="0" fontId="17" fillId="9" borderId="22"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8" fillId="11" borderId="22" xfId="0" applyFont="1" applyFill="1" applyBorder="1" applyAlignment="1">
      <alignment horizontal="center" vertical="center" wrapText="1"/>
    </xf>
    <xf numFmtId="0" fontId="16" fillId="12" borderId="22" xfId="0" applyFont="1" applyFill="1" applyBorder="1" applyAlignment="1">
      <alignment horizontal="center" vertical="center" wrapText="1"/>
    </xf>
    <xf numFmtId="0" fontId="19" fillId="13" borderId="0" xfId="0" applyFont="1" applyFill="1" applyAlignment="1">
      <alignment horizontal="right"/>
    </xf>
    <xf numFmtId="0" fontId="12" fillId="0" borderId="1" xfId="0" applyFont="1" applyBorder="1" applyAlignment="1">
      <alignment horizontal="center" vertical="center"/>
    </xf>
    <xf numFmtId="0" fontId="16" fillId="14" borderId="22" xfId="0" applyFont="1" applyFill="1" applyBorder="1" applyAlignment="1">
      <alignment horizontal="center" vertical="center" wrapText="1"/>
    </xf>
    <xf numFmtId="0" fontId="16" fillId="15" borderId="22" xfId="0" applyFont="1" applyFill="1" applyBorder="1" applyAlignment="1">
      <alignment horizontal="center" vertical="center" wrapText="1"/>
    </xf>
    <xf numFmtId="0" fontId="15" fillId="0" borderId="0" xfId="0" applyFont="1" applyAlignment="1">
      <alignment horizontal="left" vertical="center" wrapText="1"/>
    </xf>
    <xf numFmtId="0" fontId="17" fillId="16" borderId="22" xfId="0" applyFont="1" applyFill="1" applyBorder="1" applyAlignment="1">
      <alignment horizontal="center" vertical="center" wrapText="1"/>
    </xf>
    <xf numFmtId="0" fontId="16" fillId="17" borderId="22" xfId="0" applyFont="1" applyFill="1" applyBorder="1" applyAlignment="1">
      <alignment horizontal="center" vertical="center" wrapText="1"/>
    </xf>
    <xf numFmtId="0" fontId="16" fillId="8" borderId="28" xfId="0" applyFont="1" applyFill="1" applyBorder="1" applyAlignment="1">
      <alignment horizontal="center" vertical="center" wrapText="1"/>
    </xf>
    <xf numFmtId="0" fontId="19" fillId="13" borderId="0" xfId="0" applyFont="1" applyFill="1" applyAlignment="1">
      <alignment horizontal="center"/>
    </xf>
    <xf numFmtId="0" fontId="19" fillId="13" borderId="0" xfId="0" applyFont="1" applyFill="1"/>
    <xf numFmtId="0" fontId="11" fillId="0" borderId="0" xfId="0" applyFont="1"/>
    <xf numFmtId="0" fontId="21" fillId="0" borderId="0" xfId="0" applyFont="1"/>
    <xf numFmtId="0" fontId="15" fillId="0" borderId="1" xfId="0" applyFont="1" applyBorder="1" applyAlignment="1">
      <alignment horizontal="left" vertical="center" wrapText="1"/>
    </xf>
    <xf numFmtId="0" fontId="15" fillId="7" borderId="4" xfId="0" applyFont="1" applyFill="1" applyBorder="1" applyAlignment="1">
      <alignment horizontal="left" vertical="center"/>
    </xf>
    <xf numFmtId="0" fontId="15" fillId="7" borderId="3" xfId="0" applyFont="1" applyFill="1" applyBorder="1" applyAlignment="1">
      <alignment horizontal="left" vertical="center"/>
    </xf>
    <xf numFmtId="0" fontId="15" fillId="7" borderId="2" xfId="0" applyFont="1" applyFill="1" applyBorder="1" applyAlignment="1">
      <alignment horizontal="left" vertical="center"/>
    </xf>
    <xf numFmtId="0" fontId="15" fillId="7" borderId="27" xfId="0" applyFont="1" applyFill="1" applyBorder="1" applyAlignment="1">
      <alignment horizontal="left" vertical="center" wrapText="1"/>
    </xf>
    <xf numFmtId="0" fontId="15" fillId="7" borderId="20" xfId="0" applyFont="1" applyFill="1" applyBorder="1" applyAlignment="1">
      <alignment horizontal="left" vertical="center" wrapText="1"/>
    </xf>
    <xf numFmtId="0" fontId="15" fillId="7" borderId="26" xfId="0" applyFont="1" applyFill="1" applyBorder="1" applyAlignment="1">
      <alignment horizontal="left" vertical="center" wrapText="1"/>
    </xf>
    <xf numFmtId="0" fontId="15" fillId="7" borderId="25" xfId="0" applyFont="1" applyFill="1" applyBorder="1" applyAlignment="1">
      <alignment horizontal="left" vertical="center" wrapText="1"/>
    </xf>
    <xf numFmtId="0" fontId="15" fillId="7" borderId="19" xfId="0" applyFont="1" applyFill="1" applyBorder="1" applyAlignment="1">
      <alignment horizontal="left" vertical="center" wrapText="1"/>
    </xf>
    <xf numFmtId="0" fontId="15" fillId="7" borderId="24" xfId="0" applyFont="1" applyFill="1" applyBorder="1" applyAlignment="1">
      <alignment horizontal="left" vertical="center" wrapText="1"/>
    </xf>
    <xf numFmtId="0" fontId="20" fillId="0" borderId="0" xfId="0" applyFont="1" applyAlignment="1">
      <alignment horizontal="center" vertical="center" wrapText="1"/>
    </xf>
    <xf numFmtId="0" fontId="21" fillId="0" borderId="0" xfId="0" applyFont="1" applyAlignment="1">
      <alignment horizontal="center"/>
    </xf>
    <xf numFmtId="0" fontId="11" fillId="0" borderId="0" xfId="0" applyFont="1" applyAlignment="1">
      <alignment horizontal="left"/>
    </xf>
    <xf numFmtId="0" fontId="12" fillId="5" borderId="1" xfId="0" applyFont="1" applyFill="1" applyBorder="1" applyAlignment="1">
      <alignment horizontal="center" vertical="center"/>
    </xf>
    <xf numFmtId="0" fontId="15" fillId="5" borderId="1" xfId="0" applyFont="1" applyFill="1" applyBorder="1" applyAlignment="1">
      <alignment horizontal="left" vertical="center" wrapText="1"/>
    </xf>
    <xf numFmtId="0" fontId="12" fillId="7" borderId="1" xfId="0" applyFont="1" applyFill="1" applyBorder="1" applyAlignment="1">
      <alignment horizontal="right" vertical="center"/>
    </xf>
    <xf numFmtId="0" fontId="12" fillId="0" borderId="1" xfId="0" applyFont="1" applyBorder="1" applyAlignment="1">
      <alignment horizontal="right" vertical="center"/>
    </xf>
    <xf numFmtId="0" fontId="15" fillId="0" borderId="27" xfId="0" applyFont="1" applyBorder="1" applyAlignment="1">
      <alignment horizontal="left" vertical="center" wrapText="1"/>
    </xf>
    <xf numFmtId="0" fontId="15" fillId="0" borderId="20" xfId="0" applyFont="1" applyBorder="1" applyAlignment="1">
      <alignment horizontal="left" vertical="center" wrapText="1"/>
    </xf>
    <xf numFmtId="0" fontId="15" fillId="0" borderId="26" xfId="0" applyFont="1" applyBorder="1" applyAlignment="1">
      <alignment horizontal="left" vertical="center" wrapText="1"/>
    </xf>
    <xf numFmtId="0" fontId="15" fillId="0" borderId="25" xfId="0" applyFont="1" applyBorder="1" applyAlignment="1">
      <alignment horizontal="left" vertical="center" wrapText="1"/>
    </xf>
    <xf numFmtId="0" fontId="15" fillId="0" borderId="19" xfId="0" applyFont="1" applyBorder="1" applyAlignment="1">
      <alignment horizontal="left" vertical="center" wrapText="1"/>
    </xf>
    <xf numFmtId="0" fontId="15" fillId="0" borderId="24" xfId="0" applyFont="1" applyBorder="1" applyAlignment="1">
      <alignment horizontal="left" vertical="center" wrapText="1"/>
    </xf>
    <xf numFmtId="0" fontId="12" fillId="0" borderId="1" xfId="0" applyFont="1" applyBorder="1" applyAlignment="1">
      <alignment horizontal="center" vertical="center"/>
    </xf>
    <xf numFmtId="0" fontId="12" fillId="0" borderId="0" xfId="0" applyFont="1" applyAlignment="1">
      <alignment horizontal="center"/>
    </xf>
    <xf numFmtId="0" fontId="11" fillId="0" borderId="0" xfId="0" applyFont="1" applyAlignment="1">
      <alignment horizontal="center"/>
    </xf>
    <xf numFmtId="0" fontId="0" fillId="0" borderId="21" xfId="0" applyBorder="1" applyAlignment="1">
      <alignment horizontal="left" wrapText="1"/>
    </xf>
    <xf numFmtId="0" fontId="1" fillId="0" borderId="19" xfId="0" applyFont="1" applyBorder="1" applyAlignment="1">
      <alignment horizontal="left"/>
    </xf>
    <xf numFmtId="0" fontId="0" fillId="0" borderId="1" xfId="0" applyBorder="1" applyAlignment="1">
      <alignment horizontal="left"/>
    </xf>
    <xf numFmtId="0" fontId="14" fillId="0" borderId="0" xfId="0" applyFont="1" applyAlignment="1">
      <alignment horizontal="center" vertical="center"/>
    </xf>
    <xf numFmtId="0" fontId="13" fillId="0" borderId="0" xfId="0" applyFont="1" applyAlignment="1">
      <alignment horizontal="center" vertical="center" wrapText="1"/>
    </xf>
    <xf numFmtId="0" fontId="7" fillId="0" borderId="1" xfId="0" applyFont="1" applyBorder="1" applyAlignment="1">
      <alignment horizontal="left"/>
    </xf>
    <xf numFmtId="0" fontId="15" fillId="0" borderId="1" xfId="0" applyFont="1" applyBorder="1" applyAlignment="1">
      <alignment horizontal="left" vertical="center"/>
    </xf>
    <xf numFmtId="0" fontId="15" fillId="5" borderId="1" xfId="0" applyFont="1" applyFill="1" applyBorder="1" applyAlignment="1">
      <alignment horizontal="left" vertical="center"/>
    </xf>
    <xf numFmtId="0" fontId="15" fillId="0" borderId="4" xfId="0" applyFont="1" applyBorder="1" applyAlignment="1">
      <alignment horizontal="left" vertical="center"/>
    </xf>
    <xf numFmtId="0" fontId="15" fillId="0" borderId="3" xfId="0" applyFont="1" applyBorder="1" applyAlignment="1">
      <alignment horizontal="left" vertical="center"/>
    </xf>
    <xf numFmtId="0" fontId="15" fillId="0" borderId="2" xfId="0" applyFont="1" applyBorder="1" applyAlignment="1">
      <alignment horizontal="left" vertical="center"/>
    </xf>
    <xf numFmtId="0" fontId="0" fillId="0" borderId="20" xfId="0" applyBorder="1" applyAlignment="1">
      <alignment horizontal="left" wrapText="1"/>
    </xf>
    <xf numFmtId="0" fontId="0" fillId="0" borderId="0" xfId="0" applyAlignment="1">
      <alignment horizontal="left" wrapText="1"/>
    </xf>
    <xf numFmtId="0" fontId="1" fillId="3" borderId="14" xfId="0" applyFont="1" applyFill="1" applyBorder="1" applyAlignment="1">
      <alignment horizontal="left"/>
    </xf>
    <xf numFmtId="0" fontId="1" fillId="3" borderId="13" xfId="0" applyFont="1" applyFill="1" applyBorder="1" applyAlignment="1">
      <alignment horizontal="left"/>
    </xf>
    <xf numFmtId="0" fontId="1" fillId="3" borderId="12" xfId="0" applyFont="1" applyFill="1" applyBorder="1" applyAlignment="1">
      <alignment horizontal="left"/>
    </xf>
    <xf numFmtId="0" fontId="6" fillId="0" borderId="0" xfId="0" applyFont="1" applyAlignment="1">
      <alignment horizontal="center" vertical="center"/>
    </xf>
    <xf numFmtId="0" fontId="0" fillId="0" borderId="4" xfId="0" applyBorder="1" applyAlignment="1">
      <alignment horizontal="left"/>
    </xf>
    <xf numFmtId="0" fontId="0" fillId="0" borderId="2" xfId="0" applyBorder="1" applyAlignment="1">
      <alignment horizontal="left"/>
    </xf>
    <xf numFmtId="0" fontId="1" fillId="2" borderId="10" xfId="0" applyFont="1" applyFill="1" applyBorder="1" applyAlignment="1">
      <alignment horizontal="left"/>
    </xf>
    <xf numFmtId="0" fontId="1" fillId="2" borderId="9" xfId="0" applyFont="1" applyFill="1" applyBorder="1" applyAlignment="1">
      <alignment horizontal="left"/>
    </xf>
    <xf numFmtId="0" fontId="0" fillId="0" borderId="3" xfId="0" applyBorder="1" applyAlignment="1">
      <alignment horizontal="left"/>
    </xf>
    <xf numFmtId="0" fontId="1" fillId="0" borderId="3" xfId="0" applyFont="1" applyBorder="1" applyAlignment="1">
      <alignment horizontal="left"/>
    </xf>
    <xf numFmtId="0" fontId="7" fillId="0" borderId="4" xfId="0" applyFont="1" applyBorder="1" applyAlignment="1">
      <alignment horizontal="left"/>
    </xf>
    <xf numFmtId="0" fontId="7" fillId="0" borderId="3" xfId="0" applyFont="1" applyBorder="1" applyAlignment="1">
      <alignment horizontal="left"/>
    </xf>
    <xf numFmtId="0" fontId="7" fillId="0" borderId="2" xfId="0" applyFont="1" applyBorder="1" applyAlignment="1">
      <alignment horizontal="left"/>
    </xf>
    <xf numFmtId="0" fontId="0" fillId="0" borderId="11" xfId="0" applyBorder="1" applyAlignment="1">
      <alignment horizontal="left"/>
    </xf>
    <xf numFmtId="0" fontId="0" fillId="0" borderId="18"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1" fillId="4" borderId="17" xfId="0" applyFont="1" applyFill="1" applyBorder="1" applyAlignment="1">
      <alignment horizontal="left"/>
    </xf>
    <xf numFmtId="0" fontId="1" fillId="4" borderId="16" xfId="0" applyFont="1" applyFill="1" applyBorder="1" applyAlignment="1">
      <alignment horizontal="left"/>
    </xf>
    <xf numFmtId="0" fontId="1" fillId="4" borderId="15" xfId="0" applyFont="1" applyFill="1" applyBorder="1" applyAlignment="1">
      <alignment horizontal="left"/>
    </xf>
    <xf numFmtId="0" fontId="1" fillId="3" borderId="17" xfId="0" applyFont="1" applyFill="1" applyBorder="1" applyAlignment="1">
      <alignment horizontal="left"/>
    </xf>
    <xf numFmtId="0" fontId="1" fillId="3" borderId="16" xfId="0" applyFont="1" applyFill="1" applyBorder="1" applyAlignment="1">
      <alignment horizontal="left"/>
    </xf>
    <xf numFmtId="0" fontId="1" fillId="3" borderId="15" xfId="0" applyFont="1" applyFill="1" applyBorder="1" applyAlignment="1">
      <alignment horizontal="left"/>
    </xf>
    <xf numFmtId="0" fontId="1" fillId="4" borderId="14" xfId="0" applyFont="1" applyFill="1" applyBorder="1" applyAlignment="1">
      <alignment horizontal="left"/>
    </xf>
    <xf numFmtId="0" fontId="1" fillId="4" borderId="13" xfId="0" applyFont="1" applyFill="1" applyBorder="1" applyAlignment="1">
      <alignment horizontal="left"/>
    </xf>
    <xf numFmtId="0" fontId="1" fillId="4" borderId="12" xfId="0" applyFont="1" applyFill="1" applyBorder="1" applyAlignment="1">
      <alignment horizontal="left"/>
    </xf>
    <xf numFmtId="0" fontId="1" fillId="2" borderId="7" xfId="0" applyFont="1" applyFill="1" applyBorder="1" applyAlignment="1">
      <alignment horizontal="left"/>
    </xf>
    <xf numFmtId="0" fontId="1" fillId="2" borderId="6" xfId="0" applyFont="1" applyFill="1" applyBorder="1" applyAlignment="1">
      <alignment horizontal="left"/>
    </xf>
    <xf numFmtId="0" fontId="5" fillId="0" borderId="4"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3" fillId="0" borderId="1" xfId="0" applyFont="1" applyBorder="1" applyAlignment="1">
      <alignment horizontal="left" wrapText="1"/>
    </xf>
    <xf numFmtId="0" fontId="0" fillId="0" borderId="1" xfId="0" applyBorder="1" applyAlignment="1">
      <alignment horizontal="lef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C90C-7687-461E-B306-60E2E236D674}">
  <dimension ref="B1:AC44"/>
  <sheetViews>
    <sheetView tabSelected="1" zoomScale="55" zoomScaleNormal="55" workbookViewId="0">
      <selection activeCell="C1" sqref="C1:O1"/>
    </sheetView>
  </sheetViews>
  <sheetFormatPr baseColWidth="10" defaultColWidth="7.5546875" defaultRowHeight="35.4" customHeight="1" x14ac:dyDescent="0.3"/>
  <cols>
    <col min="6" max="6" width="8" bestFit="1" customWidth="1"/>
    <col min="17" max="17" width="7.5546875" style="1"/>
    <col min="18" max="20" width="23.5546875" customWidth="1"/>
    <col min="21" max="21" width="5.44140625" customWidth="1"/>
    <col min="22" max="22" width="8.6640625" customWidth="1"/>
    <col min="23" max="23" width="21.88671875" customWidth="1"/>
    <col min="24" max="24" width="9" customWidth="1"/>
    <col min="25" max="25" width="8.77734375" customWidth="1"/>
    <col min="26" max="26" width="19" customWidth="1"/>
    <col min="27" max="27" width="13.6640625" customWidth="1"/>
    <col min="28" max="28" width="19.6640625" bestFit="1" customWidth="1"/>
    <col min="30" max="30" width="18.6640625" bestFit="1" customWidth="1"/>
    <col min="34" max="34" width="11.88671875" bestFit="1" customWidth="1"/>
  </cols>
  <sheetData>
    <row r="1" spans="2:29" ht="51.6" customHeight="1" x14ac:dyDescent="0.6">
      <c r="C1" s="70" t="s">
        <v>185</v>
      </c>
      <c r="D1" s="70"/>
      <c r="E1" s="70"/>
      <c r="F1" s="70"/>
      <c r="G1" s="70"/>
      <c r="H1" s="70"/>
      <c r="I1" s="70"/>
      <c r="J1" s="70"/>
      <c r="K1" s="70"/>
      <c r="L1" s="70"/>
      <c r="M1" s="70"/>
      <c r="N1" s="70"/>
      <c r="O1" s="70"/>
      <c r="P1" s="58"/>
      <c r="Q1" s="58"/>
      <c r="R1" s="58"/>
    </row>
    <row r="2" spans="2:29" ht="43.8" customHeight="1" x14ac:dyDescent="0.45">
      <c r="C2" s="71" t="s">
        <v>184</v>
      </c>
      <c r="D2" s="71"/>
      <c r="E2" s="71"/>
      <c r="F2" s="71"/>
      <c r="G2" s="71"/>
      <c r="H2" s="71"/>
      <c r="I2" s="71"/>
      <c r="J2" s="71"/>
      <c r="K2" s="71"/>
      <c r="L2" s="71"/>
      <c r="M2" s="71"/>
      <c r="N2" s="71"/>
      <c r="O2" s="71"/>
      <c r="Q2" s="57" t="s">
        <v>183</v>
      </c>
      <c r="V2" s="57" t="s">
        <v>182</v>
      </c>
      <c r="W2" s="57"/>
      <c r="X2" s="57"/>
      <c r="Y2" s="57"/>
      <c r="Z2" s="57"/>
    </row>
    <row r="3" spans="2:29" ht="40.200000000000003" customHeight="1" thickBot="1" x14ac:dyDescent="0.45">
      <c r="C3" s="56"/>
      <c r="D3" s="55">
        <v>1</v>
      </c>
      <c r="E3" s="55">
        <v>2</v>
      </c>
      <c r="F3" s="55">
        <v>3</v>
      </c>
      <c r="G3" s="55">
        <v>4</v>
      </c>
      <c r="H3" s="55">
        <v>5</v>
      </c>
      <c r="I3" s="55">
        <v>6</v>
      </c>
      <c r="J3" s="55">
        <v>7</v>
      </c>
      <c r="K3" s="55">
        <v>8</v>
      </c>
      <c r="L3" s="55">
        <v>9</v>
      </c>
      <c r="M3" s="55">
        <v>10</v>
      </c>
      <c r="N3" s="55">
        <v>11</v>
      </c>
      <c r="O3" s="55">
        <v>12</v>
      </c>
      <c r="Q3" s="72" t="s">
        <v>180</v>
      </c>
      <c r="R3" s="73" t="s">
        <v>181</v>
      </c>
      <c r="S3" s="73"/>
      <c r="T3" s="73"/>
      <c r="U3" s="51"/>
      <c r="V3" s="74" t="s">
        <v>180</v>
      </c>
      <c r="W3" s="63" t="s">
        <v>179</v>
      </c>
      <c r="X3" s="64"/>
      <c r="Y3" s="64"/>
      <c r="Z3" s="64"/>
      <c r="AA3" s="65"/>
    </row>
    <row r="4" spans="2:29" ht="40.200000000000003" customHeight="1" thickBot="1" x14ac:dyDescent="0.45">
      <c r="B4" s="69" t="s">
        <v>178</v>
      </c>
      <c r="C4" s="47" t="s">
        <v>177</v>
      </c>
      <c r="D4" s="46" t="s">
        <v>176</v>
      </c>
      <c r="E4" s="46" t="s">
        <v>175</v>
      </c>
      <c r="F4" s="46" t="s">
        <v>174</v>
      </c>
      <c r="G4" s="46" t="s">
        <v>173</v>
      </c>
      <c r="H4" s="44" t="s">
        <v>172</v>
      </c>
      <c r="I4" s="44" t="s">
        <v>171</v>
      </c>
      <c r="J4" s="44" t="s">
        <v>170</v>
      </c>
      <c r="K4" s="44" t="s">
        <v>169</v>
      </c>
      <c r="L4" s="42" t="s">
        <v>168</v>
      </c>
      <c r="M4" s="42" t="s">
        <v>167</v>
      </c>
      <c r="N4" s="42" t="s">
        <v>166</v>
      </c>
      <c r="O4" s="42" t="s">
        <v>165</v>
      </c>
      <c r="Q4" s="72"/>
      <c r="R4" s="73"/>
      <c r="S4" s="73"/>
      <c r="T4" s="73"/>
      <c r="U4" s="51"/>
      <c r="V4" s="74"/>
      <c r="W4" s="66"/>
      <c r="X4" s="67"/>
      <c r="Y4" s="67"/>
      <c r="Z4" s="67"/>
      <c r="AA4" s="68"/>
    </row>
    <row r="5" spans="2:29" ht="40.200000000000003" customHeight="1" thickBot="1" x14ac:dyDescent="0.45">
      <c r="B5" s="69"/>
      <c r="C5" s="47" t="s">
        <v>164</v>
      </c>
      <c r="D5" s="46" t="s">
        <v>163</v>
      </c>
      <c r="E5" s="46" t="s">
        <v>162</v>
      </c>
      <c r="F5" s="46" t="s">
        <v>161</v>
      </c>
      <c r="G5" s="46" t="s">
        <v>160</v>
      </c>
      <c r="H5" s="44" t="s">
        <v>159</v>
      </c>
      <c r="I5" s="44" t="s">
        <v>158</v>
      </c>
      <c r="J5" s="44" t="s">
        <v>157</v>
      </c>
      <c r="K5" s="44" t="s">
        <v>156</v>
      </c>
      <c r="L5" s="42" t="s">
        <v>155</v>
      </c>
      <c r="M5" s="42" t="s">
        <v>154</v>
      </c>
      <c r="N5" s="42" t="s">
        <v>153</v>
      </c>
      <c r="O5" s="42" t="s">
        <v>152</v>
      </c>
      <c r="Q5" s="72"/>
      <c r="R5" s="73"/>
      <c r="S5" s="73"/>
      <c r="T5" s="73"/>
      <c r="U5" s="51"/>
      <c r="V5" s="75" t="s">
        <v>137</v>
      </c>
      <c r="W5" s="76" t="s">
        <v>151</v>
      </c>
      <c r="X5" s="77"/>
      <c r="Y5" s="77"/>
      <c r="Z5" s="77"/>
      <c r="AA5" s="78"/>
    </row>
    <row r="6" spans="2:29" ht="40.200000000000003" customHeight="1" thickBot="1" x14ac:dyDescent="0.45">
      <c r="B6" s="69"/>
      <c r="C6" s="47" t="s">
        <v>150</v>
      </c>
      <c r="D6" s="46" t="s">
        <v>149</v>
      </c>
      <c r="E6" s="46" t="s">
        <v>148</v>
      </c>
      <c r="F6" s="46" t="s">
        <v>147</v>
      </c>
      <c r="G6" s="46" t="s">
        <v>146</v>
      </c>
      <c r="H6" s="44" t="s">
        <v>145</v>
      </c>
      <c r="I6" s="44" t="s">
        <v>144</v>
      </c>
      <c r="J6" s="44" t="s">
        <v>143</v>
      </c>
      <c r="K6" s="44" t="s">
        <v>142</v>
      </c>
      <c r="L6" s="42" t="s">
        <v>141</v>
      </c>
      <c r="M6" s="42" t="s">
        <v>140</v>
      </c>
      <c r="N6" s="42" t="s">
        <v>139</v>
      </c>
      <c r="O6" s="42" t="s">
        <v>138</v>
      </c>
      <c r="Q6" s="82" t="s">
        <v>137</v>
      </c>
      <c r="R6" s="59" t="s">
        <v>136</v>
      </c>
      <c r="S6" s="59"/>
      <c r="T6" s="59"/>
      <c r="U6" s="51"/>
      <c r="V6" s="75"/>
      <c r="W6" s="79"/>
      <c r="X6" s="80"/>
      <c r="Y6" s="80"/>
      <c r="Z6" s="80"/>
      <c r="AA6" s="81"/>
    </row>
    <row r="7" spans="2:29" ht="40.200000000000003" customHeight="1" thickBot="1" x14ac:dyDescent="0.45">
      <c r="B7" s="69"/>
      <c r="C7" s="47" t="s">
        <v>135</v>
      </c>
      <c r="D7" s="46" t="s">
        <v>134</v>
      </c>
      <c r="E7" s="46" t="s">
        <v>133</v>
      </c>
      <c r="F7" s="46" t="s">
        <v>132</v>
      </c>
      <c r="G7" s="46" t="s">
        <v>131</v>
      </c>
      <c r="H7" s="44" t="s">
        <v>130</v>
      </c>
      <c r="I7" s="44" t="s">
        <v>129</v>
      </c>
      <c r="J7" s="44" t="s">
        <v>128</v>
      </c>
      <c r="K7" s="44" t="s">
        <v>127</v>
      </c>
      <c r="L7" s="42" t="s">
        <v>126</v>
      </c>
      <c r="M7" s="42" t="s">
        <v>125</v>
      </c>
      <c r="N7" s="42" t="s">
        <v>124</v>
      </c>
      <c r="O7" s="42" t="s">
        <v>123</v>
      </c>
      <c r="Q7" s="82"/>
      <c r="R7" s="59"/>
      <c r="S7" s="59"/>
      <c r="T7" s="59"/>
      <c r="U7" s="51"/>
      <c r="V7" s="37" t="s">
        <v>109</v>
      </c>
      <c r="W7" s="60" t="s">
        <v>82</v>
      </c>
      <c r="X7" s="61"/>
      <c r="Y7" s="61"/>
      <c r="Z7" s="61"/>
      <c r="AA7" s="62"/>
    </row>
    <row r="8" spans="2:29" ht="40.200000000000003" customHeight="1" thickBot="1" x14ac:dyDescent="0.45">
      <c r="B8" s="69"/>
      <c r="C8" s="47" t="s">
        <v>122</v>
      </c>
      <c r="D8" s="46" t="s">
        <v>121</v>
      </c>
      <c r="E8" s="46" t="s">
        <v>120</v>
      </c>
      <c r="F8" s="46" t="s">
        <v>119</v>
      </c>
      <c r="G8" s="46" t="s">
        <v>118</v>
      </c>
      <c r="H8" s="44" t="s">
        <v>117</v>
      </c>
      <c r="I8" s="44" t="s">
        <v>116</v>
      </c>
      <c r="J8" s="44" t="s">
        <v>115</v>
      </c>
      <c r="K8" s="44" t="s">
        <v>114</v>
      </c>
      <c r="L8" s="42" t="s">
        <v>113</v>
      </c>
      <c r="M8" s="42" t="s">
        <v>112</v>
      </c>
      <c r="N8" s="42" t="s">
        <v>111</v>
      </c>
      <c r="O8" s="54" t="s">
        <v>110</v>
      </c>
      <c r="Q8" s="72" t="s">
        <v>109</v>
      </c>
      <c r="R8" s="73" t="s">
        <v>108</v>
      </c>
      <c r="S8" s="73"/>
      <c r="T8" s="73"/>
      <c r="U8" s="51"/>
      <c r="V8" s="75" t="s">
        <v>84</v>
      </c>
      <c r="W8" s="76" t="s">
        <v>107</v>
      </c>
      <c r="X8" s="77"/>
      <c r="Y8" s="77"/>
      <c r="Z8" s="77"/>
      <c r="AA8" s="78"/>
      <c r="AB8" t="s">
        <v>106</v>
      </c>
    </row>
    <row r="9" spans="2:29" ht="40.200000000000003" customHeight="1" thickBot="1" x14ac:dyDescent="0.45">
      <c r="B9" s="69"/>
      <c r="C9" s="47" t="s">
        <v>105</v>
      </c>
      <c r="D9" s="46" t="s">
        <v>104</v>
      </c>
      <c r="E9" s="46" t="s">
        <v>103</v>
      </c>
      <c r="F9" s="46" t="s">
        <v>102</v>
      </c>
      <c r="G9" s="53" t="s">
        <v>2</v>
      </c>
      <c r="H9" s="44" t="s">
        <v>101</v>
      </c>
      <c r="I9" s="44" t="s">
        <v>100</v>
      </c>
      <c r="J9" s="44" t="s">
        <v>99</v>
      </c>
      <c r="K9" s="52" t="s">
        <v>0</v>
      </c>
      <c r="L9" s="42" t="s">
        <v>98</v>
      </c>
      <c r="M9" s="42" t="s">
        <v>97</v>
      </c>
      <c r="N9" s="41" t="s">
        <v>96</v>
      </c>
      <c r="O9" s="40" t="s">
        <v>70</v>
      </c>
      <c r="Q9" s="72"/>
      <c r="R9" s="73"/>
      <c r="S9" s="73"/>
      <c r="T9" s="73"/>
      <c r="U9" s="51"/>
      <c r="V9" s="75"/>
      <c r="W9" s="79"/>
      <c r="X9" s="80"/>
      <c r="Y9" s="80"/>
      <c r="Z9" s="80"/>
      <c r="AA9" s="81"/>
      <c r="AB9" t="s">
        <v>95</v>
      </c>
    </row>
    <row r="10" spans="2:29" ht="40.200000000000003" customHeight="1" thickBot="1" x14ac:dyDescent="0.45">
      <c r="B10" s="69"/>
      <c r="C10" s="47" t="s">
        <v>94</v>
      </c>
      <c r="D10" s="46" t="s">
        <v>93</v>
      </c>
      <c r="E10" s="46" t="s">
        <v>92</v>
      </c>
      <c r="F10" s="46" t="s">
        <v>91</v>
      </c>
      <c r="G10" s="50" t="s">
        <v>10</v>
      </c>
      <c r="H10" s="44" t="s">
        <v>90</v>
      </c>
      <c r="I10" s="44" t="s">
        <v>89</v>
      </c>
      <c r="J10" s="44" t="s">
        <v>88</v>
      </c>
      <c r="K10" s="49" t="s">
        <v>6</v>
      </c>
      <c r="L10" s="42" t="s">
        <v>87</v>
      </c>
      <c r="M10" s="42" t="s">
        <v>86</v>
      </c>
      <c r="N10" s="41" t="s">
        <v>85</v>
      </c>
      <c r="O10" s="40" t="s">
        <v>70</v>
      </c>
      <c r="Q10" s="48" t="s">
        <v>84</v>
      </c>
      <c r="R10" s="91" t="s">
        <v>83</v>
      </c>
      <c r="S10" s="91"/>
      <c r="T10" s="91"/>
      <c r="U10" s="38"/>
      <c r="V10" s="37" t="s">
        <v>69</v>
      </c>
      <c r="W10" s="60" t="s">
        <v>82</v>
      </c>
      <c r="X10" s="61"/>
      <c r="Y10" s="61"/>
      <c r="Z10" s="61"/>
      <c r="AA10" s="62"/>
    </row>
    <row r="11" spans="2:29" ht="40.200000000000003" customHeight="1" thickBot="1" x14ac:dyDescent="0.45">
      <c r="B11" s="69"/>
      <c r="C11" s="47" t="s">
        <v>81</v>
      </c>
      <c r="D11" s="46" t="s">
        <v>80</v>
      </c>
      <c r="E11" s="46" t="s">
        <v>79</v>
      </c>
      <c r="F11" s="46" t="s">
        <v>78</v>
      </c>
      <c r="G11" s="45" t="s">
        <v>77</v>
      </c>
      <c r="H11" s="44" t="s">
        <v>76</v>
      </c>
      <c r="I11" s="44" t="s">
        <v>75</v>
      </c>
      <c r="J11" s="44" t="s">
        <v>74</v>
      </c>
      <c r="K11" s="43" t="s">
        <v>4</v>
      </c>
      <c r="L11" s="42" t="s">
        <v>73</v>
      </c>
      <c r="M11" s="42" t="s">
        <v>72</v>
      </c>
      <c r="N11" s="41" t="s">
        <v>71</v>
      </c>
      <c r="O11" s="40" t="s">
        <v>70</v>
      </c>
      <c r="Q11" s="39" t="s">
        <v>69</v>
      </c>
      <c r="R11" s="92" t="s">
        <v>68</v>
      </c>
      <c r="S11" s="92"/>
      <c r="T11" s="92"/>
      <c r="U11" s="38"/>
      <c r="V11" s="36" t="s">
        <v>67</v>
      </c>
      <c r="W11" s="93" t="s">
        <v>66</v>
      </c>
      <c r="X11" s="94"/>
      <c r="Y11" s="94"/>
      <c r="Z11" s="94"/>
      <c r="AA11" s="95"/>
    </row>
    <row r="12" spans="2:29" ht="35.4" customHeight="1" x14ac:dyDescent="0.3">
      <c r="G12" s="85" t="s">
        <v>65</v>
      </c>
      <c r="H12" s="85"/>
      <c r="T12" s="96"/>
      <c r="V12" s="37" t="s">
        <v>64</v>
      </c>
      <c r="W12" s="60" t="s">
        <v>63</v>
      </c>
      <c r="X12" s="61"/>
      <c r="Y12" s="61"/>
      <c r="Z12" s="61"/>
      <c r="AA12" s="62"/>
    </row>
    <row r="13" spans="2:29" ht="35.4" customHeight="1" x14ac:dyDescent="0.3">
      <c r="H13" s="33"/>
      <c r="T13" s="97"/>
      <c r="V13" s="36" t="s">
        <v>62</v>
      </c>
      <c r="W13" s="93" t="s">
        <v>61</v>
      </c>
      <c r="X13" s="94"/>
      <c r="Y13" s="94"/>
      <c r="Z13" s="94"/>
      <c r="AA13" s="95"/>
    </row>
    <row r="14" spans="2:29" ht="35.4" customHeight="1" x14ac:dyDescent="0.3">
      <c r="H14" s="33"/>
      <c r="V14" s="35"/>
      <c r="W14" s="31"/>
      <c r="X14" s="31"/>
      <c r="Y14" s="31"/>
      <c r="Z14" s="31"/>
      <c r="AA14" s="34"/>
    </row>
    <row r="15" spans="2:29" ht="35.4" customHeight="1" x14ac:dyDescent="0.45">
      <c r="C15" s="88" t="s">
        <v>60</v>
      </c>
      <c r="D15" s="88"/>
      <c r="E15" s="88"/>
      <c r="F15" s="88"/>
      <c r="G15" s="88"/>
      <c r="H15" s="33"/>
      <c r="I15" s="89" t="s">
        <v>59</v>
      </c>
      <c r="J15" s="89"/>
      <c r="K15" s="89"/>
      <c r="L15" s="89"/>
      <c r="M15" s="89"/>
      <c r="R15" s="83" t="s">
        <v>58</v>
      </c>
      <c r="S15" s="83"/>
      <c r="T15" s="83"/>
      <c r="U15" s="32"/>
      <c r="V15" s="31"/>
      <c r="W15" s="84" t="s">
        <v>57</v>
      </c>
      <c r="X15" s="84"/>
      <c r="Y15" s="84"/>
      <c r="Z15" s="84"/>
      <c r="AA15" s="84"/>
      <c r="AB15" s="84"/>
      <c r="AC15" s="84"/>
    </row>
    <row r="16" spans="2:29" ht="35.4" customHeight="1" thickBot="1" x14ac:dyDescent="0.35">
      <c r="C16" s="86" t="s">
        <v>56</v>
      </c>
      <c r="D16" s="86"/>
      <c r="E16" s="86"/>
      <c r="F16" s="86"/>
      <c r="G16" s="86"/>
      <c r="H16" s="14"/>
      <c r="I16" s="86" t="s">
        <v>56</v>
      </c>
      <c r="J16" s="86"/>
      <c r="K16" s="86"/>
      <c r="L16" s="86"/>
      <c r="M16" s="86"/>
      <c r="R16" s="10" t="s">
        <v>55</v>
      </c>
      <c r="S16" s="10">
        <v>96</v>
      </c>
      <c r="T16" s="10"/>
      <c r="W16" s="10" t="s">
        <v>19</v>
      </c>
      <c r="X16" s="10">
        <v>115</v>
      </c>
      <c r="Y16" s="10"/>
      <c r="AA16" s="11" t="s">
        <v>54</v>
      </c>
      <c r="AB16" s="11">
        <f>X16*X17</f>
        <v>8050</v>
      </c>
      <c r="AC16" s="11" t="s">
        <v>21</v>
      </c>
    </row>
    <row r="17" spans="3:29" ht="35.4" customHeight="1" x14ac:dyDescent="0.3">
      <c r="C17" s="87" t="s">
        <v>53</v>
      </c>
      <c r="D17" s="87"/>
      <c r="E17" s="87"/>
      <c r="F17" s="10">
        <v>34</v>
      </c>
      <c r="G17" s="30" t="s">
        <v>52</v>
      </c>
      <c r="I17" s="87" t="s">
        <v>53</v>
      </c>
      <c r="J17" s="87"/>
      <c r="K17" s="87"/>
      <c r="L17" s="10">
        <v>34</v>
      </c>
      <c r="M17" s="30" t="s">
        <v>52</v>
      </c>
      <c r="R17" s="26" t="s">
        <v>51</v>
      </c>
      <c r="S17" s="10">
        <f>0.3*S16</f>
        <v>28.799999999999997</v>
      </c>
      <c r="T17" s="10" t="s">
        <v>32</v>
      </c>
      <c r="W17" s="10" t="s">
        <v>50</v>
      </c>
      <c r="X17" s="10">
        <v>70</v>
      </c>
      <c r="Y17" s="10"/>
      <c r="AA17" s="29" t="s">
        <v>49</v>
      </c>
      <c r="AB17" s="28">
        <f>X18/X19*AB16</f>
        <v>80.5</v>
      </c>
      <c r="AC17" s="27" t="s">
        <v>21</v>
      </c>
    </row>
    <row r="18" spans="3:29" ht="35.4" customHeight="1" thickBot="1" x14ac:dyDescent="0.35">
      <c r="C18" s="87" t="s">
        <v>28</v>
      </c>
      <c r="D18" s="87"/>
      <c r="E18" s="87"/>
      <c r="F18" s="10">
        <v>50</v>
      </c>
      <c r="G18" s="10" t="s">
        <v>21</v>
      </c>
      <c r="I18" s="87" t="s">
        <v>28</v>
      </c>
      <c r="J18" s="87"/>
      <c r="K18" s="87"/>
      <c r="L18" s="10">
        <v>50</v>
      </c>
      <c r="M18" s="10" t="s">
        <v>21</v>
      </c>
      <c r="R18" s="26" t="s">
        <v>48</v>
      </c>
      <c r="S18" s="10">
        <f>0.2*S16</f>
        <v>19.200000000000003</v>
      </c>
      <c r="T18" s="10" t="s">
        <v>32</v>
      </c>
      <c r="W18" s="10" t="s">
        <v>47</v>
      </c>
      <c r="X18" s="10">
        <v>1</v>
      </c>
      <c r="Y18" s="10" t="s">
        <v>38</v>
      </c>
      <c r="AA18" s="25" t="s">
        <v>46</v>
      </c>
      <c r="AB18" s="24">
        <f>AB16-AB17</f>
        <v>7969.5</v>
      </c>
      <c r="AC18" s="23" t="s">
        <v>21</v>
      </c>
    </row>
    <row r="19" spans="3:29" ht="35.4" customHeight="1" x14ac:dyDescent="0.3">
      <c r="C19" s="102" t="s">
        <v>45</v>
      </c>
      <c r="D19" s="106"/>
      <c r="E19" s="103"/>
      <c r="F19" s="10">
        <v>0.05</v>
      </c>
      <c r="G19" s="10" t="s">
        <v>44</v>
      </c>
      <c r="I19" s="102" t="s">
        <v>45</v>
      </c>
      <c r="J19" s="106"/>
      <c r="K19" s="103"/>
      <c r="L19" s="10">
        <v>0.05</v>
      </c>
      <c r="M19" s="10" t="s">
        <v>44</v>
      </c>
      <c r="R19" s="22" t="s">
        <v>43</v>
      </c>
      <c r="S19" s="10">
        <f>1*S16</f>
        <v>96</v>
      </c>
      <c r="T19" s="10" t="s">
        <v>32</v>
      </c>
      <c r="W19" s="10" t="s">
        <v>39</v>
      </c>
      <c r="X19" s="10">
        <v>100</v>
      </c>
      <c r="Y19" s="10" t="s">
        <v>38</v>
      </c>
    </row>
    <row r="20" spans="3:29" ht="35.4" customHeight="1" x14ac:dyDescent="0.3">
      <c r="C20" s="107" t="s">
        <v>42</v>
      </c>
      <c r="D20" s="107"/>
      <c r="E20" s="107"/>
      <c r="F20" s="107"/>
      <c r="G20" s="107"/>
      <c r="H20" s="14"/>
      <c r="I20" s="107" t="s">
        <v>41</v>
      </c>
      <c r="J20" s="107"/>
      <c r="K20" s="107"/>
      <c r="L20" s="107"/>
      <c r="M20" s="107"/>
      <c r="R20" s="22" t="s">
        <v>40</v>
      </c>
      <c r="S20" s="10">
        <f>0.2*S16</f>
        <v>19.200000000000003</v>
      </c>
      <c r="T20" s="10" t="s">
        <v>32</v>
      </c>
    </row>
    <row r="21" spans="3:29" ht="35.4" customHeight="1" x14ac:dyDescent="0.3">
      <c r="C21" s="108" t="s">
        <v>39</v>
      </c>
      <c r="D21" s="109"/>
      <c r="E21" s="110"/>
      <c r="F21" s="10">
        <v>100</v>
      </c>
      <c r="G21" s="10" t="s">
        <v>38</v>
      </c>
      <c r="I21" s="90" t="s">
        <v>39</v>
      </c>
      <c r="J21" s="90"/>
      <c r="K21" s="90"/>
      <c r="L21" s="10">
        <v>100</v>
      </c>
      <c r="M21" s="10" t="s">
        <v>38</v>
      </c>
      <c r="R21" s="21" t="s">
        <v>37</v>
      </c>
      <c r="S21" s="21">
        <f>S17+S19</f>
        <v>124.8</v>
      </c>
      <c r="T21" s="21" t="s">
        <v>32</v>
      </c>
      <c r="U21" s="14"/>
    </row>
    <row r="22" spans="3:29" ht="35.4" customHeight="1" x14ac:dyDescent="0.3">
      <c r="C22" s="102" t="s">
        <v>36</v>
      </c>
      <c r="D22" s="106"/>
      <c r="E22" s="103"/>
      <c r="F22" s="10">
        <f>F19/F21*1000</f>
        <v>0.5</v>
      </c>
      <c r="G22" s="10" t="s">
        <v>21</v>
      </c>
      <c r="I22" s="102" t="s">
        <v>36</v>
      </c>
      <c r="J22" s="106"/>
      <c r="K22" s="103"/>
      <c r="L22" s="10">
        <f>L19/L21*1000</f>
        <v>0.5</v>
      </c>
      <c r="M22" s="10" t="s">
        <v>21</v>
      </c>
      <c r="R22" s="21" t="s">
        <v>35</v>
      </c>
      <c r="S22" s="21">
        <f>S18</f>
        <v>19.200000000000003</v>
      </c>
      <c r="T22" s="21" t="s">
        <v>32</v>
      </c>
      <c r="U22" s="14"/>
    </row>
    <row r="23" spans="3:29" ht="35.4" customHeight="1" thickBot="1" x14ac:dyDescent="0.35">
      <c r="C23" s="112" t="s">
        <v>34</v>
      </c>
      <c r="D23" s="113"/>
      <c r="E23" s="114"/>
      <c r="F23" s="11">
        <f>F18-F22</f>
        <v>49.5</v>
      </c>
      <c r="G23" s="11" t="s">
        <v>21</v>
      </c>
      <c r="I23" s="112" t="s">
        <v>34</v>
      </c>
      <c r="J23" s="113"/>
      <c r="K23" s="114"/>
      <c r="L23" s="11">
        <f>L18-L22</f>
        <v>49.5</v>
      </c>
      <c r="M23" s="11" t="s">
        <v>21</v>
      </c>
      <c r="R23" s="21" t="s">
        <v>33</v>
      </c>
      <c r="S23" s="21">
        <f>S20</f>
        <v>19.200000000000003</v>
      </c>
      <c r="T23" s="21" t="s">
        <v>32</v>
      </c>
      <c r="U23" s="14"/>
    </row>
    <row r="24" spans="3:29" ht="35.4" customHeight="1" x14ac:dyDescent="0.3">
      <c r="C24" s="115" t="s">
        <v>31</v>
      </c>
      <c r="D24" s="116"/>
      <c r="E24" s="117"/>
      <c r="F24" s="20">
        <f>F22*F17</f>
        <v>17</v>
      </c>
      <c r="G24" s="19" t="s">
        <v>21</v>
      </c>
      <c r="H24" s="14"/>
      <c r="I24" s="118" t="s">
        <v>31</v>
      </c>
      <c r="J24" s="119"/>
      <c r="K24" s="120"/>
      <c r="L24" s="18">
        <f>L22*L17</f>
        <v>17</v>
      </c>
      <c r="M24" s="17" t="s">
        <v>21</v>
      </c>
    </row>
    <row r="25" spans="3:29" ht="35.4" customHeight="1" thickBot="1" x14ac:dyDescent="0.35">
      <c r="C25" s="121" t="s">
        <v>30</v>
      </c>
      <c r="D25" s="122"/>
      <c r="E25" s="123"/>
      <c r="F25" s="16">
        <f>F23*F17</f>
        <v>1683</v>
      </c>
      <c r="G25" s="15" t="s">
        <v>21</v>
      </c>
      <c r="H25" s="14"/>
      <c r="I25" s="98" t="s">
        <v>30</v>
      </c>
      <c r="J25" s="99"/>
      <c r="K25" s="100"/>
      <c r="L25" s="13">
        <f>L23*L17</f>
        <v>1683</v>
      </c>
      <c r="M25" s="12" t="s">
        <v>21</v>
      </c>
    </row>
    <row r="27" spans="3:29" ht="35.4" customHeight="1" x14ac:dyDescent="0.3">
      <c r="C27" s="101" t="s">
        <v>29</v>
      </c>
      <c r="D27" s="101"/>
      <c r="E27" s="101"/>
      <c r="F27" s="101"/>
      <c r="G27" s="101"/>
      <c r="H27" s="101"/>
      <c r="I27" s="101"/>
      <c r="J27" s="101"/>
      <c r="K27" s="101"/>
    </row>
    <row r="28" spans="3:29" ht="35.4" customHeight="1" x14ac:dyDescent="0.3">
      <c r="C28" s="102" t="s">
        <v>28</v>
      </c>
      <c r="D28" s="103"/>
      <c r="E28" s="10">
        <v>50</v>
      </c>
      <c r="F28" s="10" t="s">
        <v>21</v>
      </c>
      <c r="H28" s="87" t="s">
        <v>27</v>
      </c>
      <c r="I28" s="87"/>
      <c r="J28" s="10">
        <f>99/100</f>
        <v>0.99</v>
      </c>
      <c r="K28" s="10" t="s">
        <v>21</v>
      </c>
    </row>
    <row r="29" spans="3:29" ht="35.4" customHeight="1" thickBot="1" x14ac:dyDescent="0.35">
      <c r="C29" s="102" t="s">
        <v>26</v>
      </c>
      <c r="D29" s="103"/>
      <c r="E29" s="10">
        <v>3.5</v>
      </c>
      <c r="F29" s="10"/>
      <c r="H29" s="111" t="s">
        <v>25</v>
      </c>
      <c r="I29" s="111"/>
      <c r="J29" s="11">
        <f>1/100</f>
        <v>0.01</v>
      </c>
      <c r="K29" s="11" t="s">
        <v>21</v>
      </c>
    </row>
    <row r="30" spans="3:29" ht="35.4" customHeight="1" x14ac:dyDescent="0.3">
      <c r="C30" s="102" t="s">
        <v>24</v>
      </c>
      <c r="D30" s="103"/>
      <c r="E30" s="10">
        <f>E28*E29</f>
        <v>175</v>
      </c>
      <c r="F30" s="10" t="s">
        <v>21</v>
      </c>
      <c r="H30" s="104" t="s">
        <v>23</v>
      </c>
      <c r="I30" s="105"/>
      <c r="J30" s="9">
        <f>J28*E30</f>
        <v>173.25</v>
      </c>
      <c r="K30" s="8" t="s">
        <v>21</v>
      </c>
    </row>
    <row r="31" spans="3:29" ht="35.4" customHeight="1" thickBot="1" x14ac:dyDescent="0.35">
      <c r="H31" s="124" t="s">
        <v>22</v>
      </c>
      <c r="I31" s="125"/>
      <c r="J31" s="7">
        <f>J29*E30</f>
        <v>1.75</v>
      </c>
      <c r="K31" s="6" t="s">
        <v>21</v>
      </c>
    </row>
    <row r="35" spans="3:12" ht="35.4" customHeight="1" x14ac:dyDescent="0.4">
      <c r="C35" s="126" t="s">
        <v>20</v>
      </c>
      <c r="D35" s="127"/>
      <c r="E35" s="127"/>
      <c r="F35" s="127"/>
      <c r="G35" s="127"/>
      <c r="H35" s="128"/>
      <c r="I35" s="5" t="s">
        <v>19</v>
      </c>
      <c r="J35" s="126" t="s">
        <v>18</v>
      </c>
      <c r="K35" s="127"/>
      <c r="L35" s="128"/>
    </row>
    <row r="36" spans="3:12" ht="35.4" customHeight="1" x14ac:dyDescent="0.3">
      <c r="C36" s="129" t="s">
        <v>17</v>
      </c>
      <c r="D36" s="129"/>
      <c r="E36" s="129"/>
      <c r="F36" s="129"/>
      <c r="G36" s="129"/>
      <c r="H36" s="129"/>
      <c r="I36" s="4">
        <v>30</v>
      </c>
      <c r="J36" s="87" t="s">
        <v>16</v>
      </c>
      <c r="K36" s="87"/>
      <c r="L36" s="87"/>
    </row>
    <row r="37" spans="3:12" ht="35.4" customHeight="1" x14ac:dyDescent="0.3">
      <c r="C37" s="129" t="s">
        <v>15</v>
      </c>
      <c r="D37" s="129"/>
      <c r="E37" s="129"/>
      <c r="F37" s="129"/>
      <c r="G37" s="129"/>
      <c r="H37" s="129"/>
      <c r="I37" s="3">
        <v>30</v>
      </c>
      <c r="J37" s="87" t="s">
        <v>14</v>
      </c>
      <c r="K37" s="87"/>
      <c r="L37" s="87"/>
    </row>
    <row r="38" spans="3:12" ht="35.4" customHeight="1" x14ac:dyDescent="0.3">
      <c r="C38" s="129" t="s">
        <v>13</v>
      </c>
      <c r="D38" s="129"/>
      <c r="E38" s="129"/>
      <c r="F38" s="129"/>
      <c r="G38" s="129"/>
      <c r="H38" s="129"/>
      <c r="I38" s="2">
        <v>30</v>
      </c>
      <c r="J38" s="87" t="s">
        <v>12</v>
      </c>
      <c r="K38" s="87"/>
      <c r="L38" s="87"/>
    </row>
    <row r="39" spans="3:12" ht="35.4" customHeight="1" x14ac:dyDescent="0.3">
      <c r="C39" s="129" t="s">
        <v>11</v>
      </c>
      <c r="D39" s="129"/>
      <c r="E39" s="129"/>
      <c r="F39" s="129"/>
      <c r="G39" s="129"/>
      <c r="H39" s="129"/>
      <c r="I39" s="3">
        <v>1</v>
      </c>
      <c r="J39" s="87" t="s">
        <v>10</v>
      </c>
      <c r="K39" s="87"/>
      <c r="L39" s="87"/>
    </row>
    <row r="40" spans="3:12" ht="35.4" customHeight="1" x14ac:dyDescent="0.3">
      <c r="C40" s="129" t="s">
        <v>9</v>
      </c>
      <c r="D40" s="129"/>
      <c r="E40" s="129"/>
      <c r="F40" s="129"/>
      <c r="G40" s="129"/>
      <c r="H40" s="129"/>
      <c r="I40" s="2">
        <v>1</v>
      </c>
      <c r="J40" s="87" t="s">
        <v>8</v>
      </c>
      <c r="K40" s="87"/>
      <c r="L40" s="87"/>
    </row>
    <row r="41" spans="3:12" ht="35.4" customHeight="1" x14ac:dyDescent="0.3">
      <c r="C41" s="129" t="s">
        <v>7</v>
      </c>
      <c r="D41" s="129"/>
      <c r="E41" s="129"/>
      <c r="F41" s="129"/>
      <c r="G41" s="129"/>
      <c r="H41" s="129"/>
      <c r="I41" s="4">
        <v>1</v>
      </c>
      <c r="J41" s="87" t="s">
        <v>6</v>
      </c>
      <c r="K41" s="87"/>
      <c r="L41" s="87"/>
    </row>
    <row r="42" spans="3:12" ht="35.4" customHeight="1" x14ac:dyDescent="0.3">
      <c r="C42" s="129" t="s">
        <v>5</v>
      </c>
      <c r="D42" s="129"/>
      <c r="E42" s="129"/>
      <c r="F42" s="129"/>
      <c r="G42" s="129"/>
      <c r="H42" s="129"/>
      <c r="I42" s="3">
        <v>1</v>
      </c>
      <c r="J42" s="87" t="s">
        <v>4</v>
      </c>
      <c r="K42" s="87"/>
      <c r="L42" s="87"/>
    </row>
    <row r="43" spans="3:12" ht="35.4" customHeight="1" x14ac:dyDescent="0.3">
      <c r="C43" s="130" t="s">
        <v>3</v>
      </c>
      <c r="D43" s="130"/>
      <c r="E43" s="130"/>
      <c r="F43" s="130"/>
      <c r="G43" s="130"/>
      <c r="H43" s="130"/>
      <c r="I43" s="2">
        <v>1</v>
      </c>
      <c r="J43" s="130" t="s">
        <v>2</v>
      </c>
      <c r="K43" s="130"/>
      <c r="L43" s="130"/>
    </row>
    <row r="44" spans="3:12" ht="35.4" customHeight="1" x14ac:dyDescent="0.3">
      <c r="C44" s="130" t="s">
        <v>1</v>
      </c>
      <c r="D44" s="130"/>
      <c r="E44" s="130"/>
      <c r="F44" s="130"/>
      <c r="G44" s="130"/>
      <c r="H44" s="130"/>
      <c r="I44" s="2">
        <v>1</v>
      </c>
      <c r="J44" s="87" t="s">
        <v>0</v>
      </c>
      <c r="K44" s="87"/>
      <c r="L44" s="87"/>
    </row>
  </sheetData>
  <mergeCells count="76">
    <mergeCell ref="C44:H44"/>
    <mergeCell ref="J44:L44"/>
    <mergeCell ref="C40:H40"/>
    <mergeCell ref="J40:L40"/>
    <mergeCell ref="C41:H41"/>
    <mergeCell ref="J41:L41"/>
    <mergeCell ref="C42:H42"/>
    <mergeCell ref="J42:L42"/>
    <mergeCell ref="C38:H38"/>
    <mergeCell ref="J38:L38"/>
    <mergeCell ref="C39:H39"/>
    <mergeCell ref="J39:L39"/>
    <mergeCell ref="C43:H43"/>
    <mergeCell ref="J43:L43"/>
    <mergeCell ref="H31:I31"/>
    <mergeCell ref="C35:H35"/>
    <mergeCell ref="J35:L35"/>
    <mergeCell ref="C37:H37"/>
    <mergeCell ref="J37:L37"/>
    <mergeCell ref="C36:H36"/>
    <mergeCell ref="J36:L36"/>
    <mergeCell ref="C22:E22"/>
    <mergeCell ref="I22:K22"/>
    <mergeCell ref="C23:E23"/>
    <mergeCell ref="I23:K23"/>
    <mergeCell ref="C24:E24"/>
    <mergeCell ref="I24:K24"/>
    <mergeCell ref="I25:K25"/>
    <mergeCell ref="C27:K27"/>
    <mergeCell ref="C28:D28"/>
    <mergeCell ref="H28:I28"/>
    <mergeCell ref="H30:I30"/>
    <mergeCell ref="C29:D29"/>
    <mergeCell ref="H29:I29"/>
    <mergeCell ref="C30:D30"/>
    <mergeCell ref="C25:E25"/>
    <mergeCell ref="I21:K21"/>
    <mergeCell ref="C18:E18"/>
    <mergeCell ref="I18:K18"/>
    <mergeCell ref="R10:T10"/>
    <mergeCell ref="W10:AA10"/>
    <mergeCell ref="R11:T11"/>
    <mergeCell ref="W11:AA11"/>
    <mergeCell ref="T12:T13"/>
    <mergeCell ref="W12:AA12"/>
    <mergeCell ref="W13:AA13"/>
    <mergeCell ref="C19:E19"/>
    <mergeCell ref="I19:K19"/>
    <mergeCell ref="C20:G20"/>
    <mergeCell ref="I20:M20"/>
    <mergeCell ref="C21:E21"/>
    <mergeCell ref="G12:H12"/>
    <mergeCell ref="C16:G16"/>
    <mergeCell ref="I16:M16"/>
    <mergeCell ref="C17:E17"/>
    <mergeCell ref="I17:K17"/>
    <mergeCell ref="C15:G15"/>
    <mergeCell ref="I15:M15"/>
    <mergeCell ref="R15:T15"/>
    <mergeCell ref="W15:AC15"/>
    <mergeCell ref="Q8:Q9"/>
    <mergeCell ref="R8:T9"/>
    <mergeCell ref="V8:V9"/>
    <mergeCell ref="W8:AA9"/>
    <mergeCell ref="R6:T7"/>
    <mergeCell ref="W7:AA7"/>
    <mergeCell ref="W3:AA4"/>
    <mergeCell ref="B4:B11"/>
    <mergeCell ref="C1:O1"/>
    <mergeCell ref="C2:O2"/>
    <mergeCell ref="Q3:Q5"/>
    <mergeCell ref="R3:T5"/>
    <mergeCell ref="V3:V4"/>
    <mergeCell ref="V5:V6"/>
    <mergeCell ref="W5:AA6"/>
    <mergeCell ref="Q6:Q7"/>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ELISA Layout Delta Riv 31-60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Höll</dc:creator>
  <cp:lastModifiedBy>Nina Höll</cp:lastModifiedBy>
  <dcterms:created xsi:type="dcterms:W3CDTF">2024-11-20T12:22:09Z</dcterms:created>
  <dcterms:modified xsi:type="dcterms:W3CDTF">2024-11-20T12:23:19Z</dcterms:modified>
</cp:coreProperties>
</file>