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M79" i="2"/>
  <c r="L79" i="2"/>
  <c r="K79" i="2"/>
  <c r="J79" i="2"/>
  <c r="I79" i="2"/>
  <c r="H79" i="2"/>
  <c r="G79" i="2"/>
  <c r="M78" i="2"/>
  <c r="L78" i="2"/>
  <c r="K78" i="2"/>
  <c r="J78" i="2"/>
  <c r="I78" i="2"/>
  <c r="H78" i="2"/>
  <c r="G78" i="2"/>
  <c r="M77" i="2"/>
  <c r="L77" i="2"/>
  <c r="K77" i="2"/>
  <c r="J77" i="2"/>
  <c r="I77" i="2"/>
  <c r="H77" i="2"/>
  <c r="G77" i="2"/>
  <c r="M76" i="2"/>
  <c r="L76" i="2"/>
  <c r="K76" i="2"/>
  <c r="J76" i="2"/>
  <c r="I76" i="2"/>
  <c r="H76" i="2"/>
  <c r="G76" i="2"/>
  <c r="M75" i="2"/>
  <c r="L75" i="2"/>
  <c r="K75" i="2"/>
  <c r="J75" i="2"/>
  <c r="I75" i="2"/>
  <c r="H75" i="2"/>
  <c r="G75" i="2"/>
  <c r="F80" i="2"/>
  <c r="F79" i="2"/>
  <c r="F78" i="2"/>
  <c r="F77" i="2"/>
  <c r="F76" i="2"/>
  <c r="F75" i="2"/>
  <c r="F64" i="2"/>
  <c r="M70" i="2"/>
  <c r="L70" i="2"/>
  <c r="K70" i="2"/>
  <c r="J70" i="2"/>
  <c r="I70" i="2"/>
  <c r="H70" i="2"/>
  <c r="G70" i="2"/>
  <c r="F70" i="2"/>
  <c r="F58" i="2"/>
  <c r="F56" i="2"/>
  <c r="F57" i="2"/>
  <c r="M74" i="2"/>
  <c r="L74" i="2"/>
  <c r="K74" i="2"/>
  <c r="J74" i="2"/>
  <c r="I74" i="2"/>
  <c r="H74" i="2"/>
  <c r="G74" i="2"/>
  <c r="F74" i="2"/>
  <c r="M73" i="2"/>
  <c r="L73" i="2"/>
  <c r="K73" i="2"/>
  <c r="J73" i="2"/>
  <c r="I73" i="2"/>
  <c r="H73" i="2"/>
  <c r="G73" i="2"/>
  <c r="F73" i="2"/>
  <c r="M72" i="2"/>
  <c r="L72" i="2"/>
  <c r="K72" i="2"/>
  <c r="J72" i="2"/>
  <c r="I72" i="2"/>
  <c r="H72" i="2"/>
  <c r="G72" i="2"/>
  <c r="F72" i="2"/>
  <c r="F63" i="2"/>
  <c r="F61" i="2"/>
  <c r="F60" i="2"/>
  <c r="F59" i="2"/>
  <c r="F62" i="2"/>
  <c r="F171" i="1"/>
  <c r="F173" i="1"/>
  <c r="F150" i="1"/>
  <c r="F149" i="1"/>
  <c r="F127" i="1"/>
  <c r="F104" i="1"/>
  <c r="F43" i="2" s="1"/>
  <c r="F61" i="1"/>
  <c r="F39" i="1"/>
  <c r="F170" i="1" l="1"/>
  <c r="F148" i="1"/>
  <c r="F147" i="1"/>
  <c r="F125" i="1"/>
  <c r="F124" i="1"/>
  <c r="F102" i="1"/>
  <c r="F101" i="1"/>
  <c r="F81" i="1"/>
  <c r="F80" i="1"/>
  <c r="F59" i="1"/>
  <c r="F58" i="1"/>
  <c r="F37" i="1"/>
  <c r="F36" i="1"/>
  <c r="F167" i="1"/>
  <c r="F166" i="1"/>
  <c r="F144" i="1"/>
  <c r="F143" i="1"/>
  <c r="F121" i="1"/>
  <c r="F120" i="1"/>
  <c r="F98" i="1"/>
  <c r="F97" i="1"/>
  <c r="F77" i="1"/>
  <c r="F76" i="1"/>
  <c r="F55" i="1"/>
  <c r="F54" i="1"/>
  <c r="F33" i="1"/>
  <c r="F32" i="1"/>
  <c r="F13" i="1"/>
  <c r="F12" i="1"/>
  <c r="F16" i="1"/>
  <c r="F17" i="1"/>
  <c r="F37" i="2" l="1"/>
  <c r="F40" i="2"/>
  <c r="F41" i="2"/>
  <c r="F36" i="2"/>
  <c r="G53" i="2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A47" i="2"/>
  <c r="A48" i="2" s="1"/>
  <c r="C48" i="2" s="1"/>
  <c r="A23" i="2"/>
  <c r="C23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7" i="2" s="1"/>
  <c r="H108" i="1"/>
  <c r="H47" i="2" s="1"/>
  <c r="I108" i="1"/>
  <c r="I47" i="2" s="1"/>
  <c r="J108" i="1"/>
  <c r="J47" i="2" s="1"/>
  <c r="K108" i="1"/>
  <c r="K47" i="2" s="1"/>
  <c r="L108" i="1"/>
  <c r="L47" i="2" s="1"/>
  <c r="M108" i="1"/>
  <c r="M47" i="2" s="1"/>
  <c r="G109" i="1"/>
  <c r="G48" i="2" s="1"/>
  <c r="H109" i="1"/>
  <c r="H48" i="2" s="1"/>
  <c r="I109" i="1"/>
  <c r="I48" i="2" s="1"/>
  <c r="J109" i="1"/>
  <c r="J48" i="2" s="1"/>
  <c r="K109" i="1"/>
  <c r="K48" i="2" s="1"/>
  <c r="L109" i="1"/>
  <c r="L48" i="2" s="1"/>
  <c r="M109" i="1"/>
  <c r="M48" i="2" s="1"/>
  <c r="F109" i="1"/>
  <c r="F48" i="2" s="1"/>
  <c r="F108" i="1"/>
  <c r="F47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H20" i="1"/>
  <c r="H23" i="2" s="1"/>
  <c r="I20" i="1"/>
  <c r="I23" i="2" s="1"/>
  <c r="J20" i="1"/>
  <c r="J23" i="2" s="1"/>
  <c r="K20" i="1"/>
  <c r="K23" i="2" s="1"/>
  <c r="L20" i="1"/>
  <c r="L23" i="2" s="1"/>
  <c r="M20" i="1"/>
  <c r="M23" i="2" s="1"/>
  <c r="G21" i="1"/>
  <c r="G24" i="2" s="1"/>
  <c r="H21" i="1"/>
  <c r="H24" i="2" s="1"/>
  <c r="I21" i="1"/>
  <c r="I24" i="2" s="1"/>
  <c r="J21" i="1"/>
  <c r="J24" i="2" s="1"/>
  <c r="K21" i="1"/>
  <c r="K24" i="2" s="1"/>
  <c r="L21" i="1"/>
  <c r="L24" i="2" s="1"/>
  <c r="M21" i="1"/>
  <c r="F21" i="1"/>
  <c r="F24" i="2" s="1"/>
  <c r="F20" i="1"/>
  <c r="F23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0" i="1"/>
  <c r="A21" i="1" s="1"/>
  <c r="C21" i="1" s="1"/>
  <c r="G23" i="2" l="1"/>
  <c r="M24" i="2"/>
  <c r="C20" i="1"/>
  <c r="C47" i="2"/>
  <c r="A24" i="2"/>
  <c r="C24" i="2" s="1"/>
  <c r="C177" i="1"/>
  <c r="C154" i="1"/>
  <c r="C131" i="1"/>
  <c r="A109" i="1"/>
  <c r="C109" i="1" s="1"/>
  <c r="C84" i="1"/>
  <c r="C64" i="1"/>
  <c r="C42" i="1"/>
  <c r="M68" i="2"/>
  <c r="L68" i="2"/>
  <c r="K68" i="2"/>
  <c r="J68" i="2"/>
  <c r="I68" i="2"/>
  <c r="H68" i="2"/>
  <c r="G68" i="2"/>
  <c r="F68" i="2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M63" i="2"/>
  <c r="L63" i="2"/>
  <c r="K63" i="2"/>
  <c r="J63" i="2"/>
  <c r="I63" i="2"/>
  <c r="H63" i="2"/>
  <c r="G63" i="2"/>
  <c r="M62" i="2"/>
  <c r="L62" i="2"/>
  <c r="K62" i="2"/>
  <c r="J62" i="2"/>
  <c r="I62" i="2"/>
  <c r="H62" i="2"/>
  <c r="G62" i="2"/>
  <c r="M61" i="2"/>
  <c r="L61" i="2"/>
  <c r="K61" i="2"/>
  <c r="J61" i="2"/>
  <c r="I61" i="2"/>
  <c r="H61" i="2"/>
  <c r="G61" i="2"/>
  <c r="M60" i="2"/>
  <c r="L60" i="2"/>
  <c r="K60" i="2"/>
  <c r="J60" i="2"/>
  <c r="I60" i="2"/>
  <c r="H60" i="2"/>
  <c r="G60" i="2"/>
  <c r="M59" i="2"/>
  <c r="L59" i="2"/>
  <c r="K59" i="2"/>
  <c r="J59" i="2"/>
  <c r="I59" i="2"/>
  <c r="H59" i="2"/>
  <c r="G59" i="2"/>
  <c r="M58" i="2"/>
  <c r="L58" i="2"/>
  <c r="K58" i="2"/>
  <c r="J58" i="2"/>
  <c r="I58" i="2"/>
  <c r="H58" i="2"/>
  <c r="G58" i="2"/>
  <c r="M57" i="2"/>
  <c r="L57" i="2"/>
  <c r="K57" i="2"/>
  <c r="J57" i="2"/>
  <c r="I57" i="2"/>
  <c r="H57" i="2"/>
  <c r="G57" i="2"/>
  <c r="M56" i="2"/>
  <c r="L56" i="2"/>
  <c r="K56" i="2"/>
  <c r="J56" i="2"/>
  <c r="I56" i="2"/>
  <c r="H56" i="2"/>
  <c r="G56" i="2"/>
  <c r="M54" i="2"/>
  <c r="L54" i="2"/>
  <c r="K54" i="2"/>
  <c r="J54" i="2"/>
  <c r="I54" i="2"/>
  <c r="H54" i="2"/>
  <c r="G54" i="2"/>
  <c r="F54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M170" i="1" s="1"/>
  <c r="L169" i="1"/>
  <c r="L170" i="1" s="1"/>
  <c r="K169" i="1"/>
  <c r="K170" i="1" s="1"/>
  <c r="J169" i="1"/>
  <c r="J170" i="1" s="1"/>
  <c r="I169" i="1"/>
  <c r="I170" i="1" s="1"/>
  <c r="H169" i="1"/>
  <c r="H170" i="1" s="1"/>
  <c r="G169" i="1"/>
  <c r="G170" i="1" s="1"/>
  <c r="F169" i="1"/>
  <c r="M168" i="1"/>
  <c r="L168" i="1"/>
  <c r="L171" i="1" s="1"/>
  <c r="K168" i="1"/>
  <c r="K171" i="1" s="1"/>
  <c r="J168" i="1"/>
  <c r="J171" i="1" s="1"/>
  <c r="I168" i="1"/>
  <c r="I171" i="1" s="1"/>
  <c r="H168" i="1"/>
  <c r="H171" i="1" s="1"/>
  <c r="G168" i="1"/>
  <c r="G171" i="1" s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M173" i="1" s="1"/>
  <c r="L162" i="1"/>
  <c r="L173" i="1" s="1"/>
  <c r="K162" i="1"/>
  <c r="K173" i="1" s="1"/>
  <c r="J162" i="1"/>
  <c r="I162" i="1"/>
  <c r="I173" i="1" s="1"/>
  <c r="H162" i="1"/>
  <c r="H173" i="1" s="1"/>
  <c r="G162" i="1"/>
  <c r="G173" i="1" s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M167" i="1" s="1"/>
  <c r="L158" i="1"/>
  <c r="K158" i="1"/>
  <c r="K167" i="1" s="1"/>
  <c r="J158" i="1"/>
  <c r="J167" i="1" s="1"/>
  <c r="I158" i="1"/>
  <c r="I167" i="1" s="1"/>
  <c r="H158" i="1"/>
  <c r="H167" i="1" s="1"/>
  <c r="G158" i="1"/>
  <c r="G167" i="1" s="1"/>
  <c r="F158" i="1"/>
  <c r="M157" i="1"/>
  <c r="M166" i="1" s="1"/>
  <c r="L157" i="1"/>
  <c r="K157" i="1"/>
  <c r="K166" i="1" s="1"/>
  <c r="J157" i="1"/>
  <c r="J166" i="1" s="1"/>
  <c r="I157" i="1"/>
  <c r="I166" i="1" s="1"/>
  <c r="H157" i="1"/>
  <c r="H166" i="1" s="1"/>
  <c r="G157" i="1"/>
  <c r="G166" i="1" s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M146" i="1"/>
  <c r="M147" i="1" s="1"/>
  <c r="L146" i="1"/>
  <c r="L147" i="1" s="1"/>
  <c r="K146" i="1"/>
  <c r="K147" i="1" s="1"/>
  <c r="J146" i="1"/>
  <c r="J147" i="1" s="1"/>
  <c r="I146" i="1"/>
  <c r="I147" i="1" s="1"/>
  <c r="H146" i="1"/>
  <c r="H147" i="1" s="1"/>
  <c r="G146" i="1"/>
  <c r="G147" i="1" s="1"/>
  <c r="F146" i="1"/>
  <c r="M145" i="1"/>
  <c r="M148" i="1" s="1"/>
  <c r="L145" i="1"/>
  <c r="L148" i="1" s="1"/>
  <c r="K145" i="1"/>
  <c r="K148" i="1" s="1"/>
  <c r="J145" i="1"/>
  <c r="J148" i="1" s="1"/>
  <c r="I145" i="1"/>
  <c r="I148" i="1" s="1"/>
  <c r="H145" i="1"/>
  <c r="H148" i="1" s="1"/>
  <c r="G145" i="1"/>
  <c r="G148" i="1" s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M144" i="1" s="1"/>
  <c r="L135" i="1"/>
  <c r="L144" i="1" s="1"/>
  <c r="K135" i="1"/>
  <c r="K144" i="1" s="1"/>
  <c r="J135" i="1"/>
  <c r="J144" i="1" s="1"/>
  <c r="I135" i="1"/>
  <c r="I144" i="1" s="1"/>
  <c r="H135" i="1"/>
  <c r="H144" i="1" s="1"/>
  <c r="G135" i="1"/>
  <c r="F135" i="1"/>
  <c r="M134" i="1"/>
  <c r="M143" i="1" s="1"/>
  <c r="L134" i="1"/>
  <c r="L143" i="1" s="1"/>
  <c r="K134" i="1"/>
  <c r="J134" i="1"/>
  <c r="I134" i="1"/>
  <c r="I143" i="1" s="1"/>
  <c r="H134" i="1"/>
  <c r="H143" i="1" s="1"/>
  <c r="G134" i="1"/>
  <c r="G143" i="1" s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M124" i="1" s="1"/>
  <c r="L123" i="1"/>
  <c r="L124" i="1" s="1"/>
  <c r="K123" i="1"/>
  <c r="K124" i="1" s="1"/>
  <c r="J123" i="1"/>
  <c r="J124" i="1" s="1"/>
  <c r="I123" i="1"/>
  <c r="I124" i="1" s="1"/>
  <c r="H123" i="1"/>
  <c r="H124" i="1" s="1"/>
  <c r="G123" i="1"/>
  <c r="G124" i="1" s="1"/>
  <c r="F123" i="1"/>
  <c r="M122" i="1"/>
  <c r="M125" i="1" s="1"/>
  <c r="L122" i="1"/>
  <c r="L125" i="1" s="1"/>
  <c r="K122" i="1"/>
  <c r="K125" i="1" s="1"/>
  <c r="J122" i="1"/>
  <c r="J125" i="1" s="1"/>
  <c r="I122" i="1"/>
  <c r="I125" i="1" s="1"/>
  <c r="H122" i="1"/>
  <c r="H125" i="1" s="1"/>
  <c r="G122" i="1"/>
  <c r="G125" i="1" s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M127" i="1" s="1"/>
  <c r="L116" i="1"/>
  <c r="L127" i="1" s="1"/>
  <c r="K116" i="1"/>
  <c r="K127" i="1" s="1"/>
  <c r="J116" i="1"/>
  <c r="J127" i="1" s="1"/>
  <c r="I116" i="1"/>
  <c r="I127" i="1" s="1"/>
  <c r="H116" i="1"/>
  <c r="H127" i="1" s="1"/>
  <c r="G116" i="1"/>
  <c r="G127" i="1" s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M121" i="1" s="1"/>
  <c r="L112" i="1"/>
  <c r="L121" i="1" s="1"/>
  <c r="K112" i="1"/>
  <c r="K121" i="1" s="1"/>
  <c r="J112" i="1"/>
  <c r="J121" i="1" s="1"/>
  <c r="I112" i="1"/>
  <c r="I121" i="1" s="1"/>
  <c r="H112" i="1"/>
  <c r="H121" i="1" s="1"/>
  <c r="G112" i="1"/>
  <c r="F112" i="1"/>
  <c r="M111" i="1"/>
  <c r="M120" i="1" s="1"/>
  <c r="L111" i="1"/>
  <c r="L120" i="1" s="1"/>
  <c r="K111" i="1"/>
  <c r="K120" i="1" s="1"/>
  <c r="J111" i="1"/>
  <c r="J120" i="1" s="1"/>
  <c r="I111" i="1"/>
  <c r="I120" i="1" s="1"/>
  <c r="H111" i="1"/>
  <c r="H120" i="1" s="1"/>
  <c r="G111" i="1"/>
  <c r="G120" i="1" s="1"/>
  <c r="F111" i="1"/>
  <c r="M110" i="1"/>
  <c r="L110" i="1"/>
  <c r="K110" i="1"/>
  <c r="J110" i="1"/>
  <c r="I110" i="1"/>
  <c r="H110" i="1"/>
  <c r="G110" i="1"/>
  <c r="F110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3" i="1"/>
  <c r="L103" i="1"/>
  <c r="K103" i="1"/>
  <c r="J103" i="1"/>
  <c r="I103" i="1"/>
  <c r="H103" i="1"/>
  <c r="G103" i="1"/>
  <c r="F103" i="1"/>
  <c r="M100" i="1"/>
  <c r="M101" i="1" s="1"/>
  <c r="L100" i="1"/>
  <c r="L101" i="1" s="1"/>
  <c r="K100" i="1"/>
  <c r="J100" i="1"/>
  <c r="I100" i="1"/>
  <c r="I101" i="1" s="1"/>
  <c r="H100" i="1"/>
  <c r="H101" i="1" s="1"/>
  <c r="G100" i="1"/>
  <c r="F100" i="1"/>
  <c r="M99" i="1"/>
  <c r="M102" i="1" s="1"/>
  <c r="L99" i="1"/>
  <c r="L102" i="1" s="1"/>
  <c r="K99" i="1"/>
  <c r="J99" i="1"/>
  <c r="I99" i="1"/>
  <c r="I102" i="1" s="1"/>
  <c r="H99" i="1"/>
  <c r="H102" i="1" s="1"/>
  <c r="G99" i="1"/>
  <c r="F99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M104" i="1" s="1"/>
  <c r="L93" i="1"/>
  <c r="L104" i="1" s="1"/>
  <c r="K93" i="1"/>
  <c r="J93" i="1"/>
  <c r="I93" i="1"/>
  <c r="I104" i="1" s="1"/>
  <c r="H93" i="1"/>
  <c r="H104" i="1" s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L98" i="1" s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I68" i="1"/>
  <c r="H68" i="1"/>
  <c r="H77" i="1" s="1"/>
  <c r="G68" i="1"/>
  <c r="G77" i="1" s="1"/>
  <c r="F68" i="1"/>
  <c r="M67" i="1"/>
  <c r="L67" i="1"/>
  <c r="L76" i="1" s="1"/>
  <c r="K67" i="1"/>
  <c r="J67" i="1"/>
  <c r="I67" i="1"/>
  <c r="H67" i="1"/>
  <c r="H76" i="1" s="1"/>
  <c r="G67" i="1"/>
  <c r="F67" i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I46" i="1"/>
  <c r="I55" i="1" s="1"/>
  <c r="H46" i="1"/>
  <c r="H55" i="1" s="1"/>
  <c r="G46" i="1"/>
  <c r="G55" i="1" s="1"/>
  <c r="F46" i="1"/>
  <c r="M45" i="1"/>
  <c r="M54" i="1" s="1"/>
  <c r="L45" i="1"/>
  <c r="L54" i="1" s="1"/>
  <c r="K45" i="1"/>
  <c r="J45" i="1"/>
  <c r="I45" i="1"/>
  <c r="I54" i="1" s="1"/>
  <c r="H45" i="1"/>
  <c r="H54" i="1" s="1"/>
  <c r="G45" i="1"/>
  <c r="G54" i="1" s="1"/>
  <c r="F45" i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1" i="2" s="1"/>
  <c r="L40" i="1"/>
  <c r="L21" i="2" s="1"/>
  <c r="K40" i="1"/>
  <c r="K21" i="2" s="1"/>
  <c r="J40" i="1"/>
  <c r="J21" i="2" s="1"/>
  <c r="I40" i="1"/>
  <c r="I21" i="2" s="1"/>
  <c r="H40" i="1"/>
  <c r="H21" i="2" s="1"/>
  <c r="G40" i="1"/>
  <c r="G21" i="2" s="1"/>
  <c r="F40" i="1"/>
  <c r="F21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M22" i="1"/>
  <c r="L22" i="1"/>
  <c r="K22" i="1"/>
  <c r="J22" i="1"/>
  <c r="I22" i="1"/>
  <c r="H22" i="1"/>
  <c r="G22" i="1"/>
  <c r="F22" i="1"/>
  <c r="M19" i="1"/>
  <c r="M22" i="2" s="1"/>
  <c r="L19" i="1"/>
  <c r="L22" i="2" s="1"/>
  <c r="K19" i="1"/>
  <c r="K22" i="2" s="1"/>
  <c r="J19" i="1"/>
  <c r="J22" i="2" s="1"/>
  <c r="I19" i="1"/>
  <c r="I22" i="2" s="1"/>
  <c r="H19" i="1"/>
  <c r="H22" i="2" s="1"/>
  <c r="G19" i="1"/>
  <c r="G22" i="2" s="1"/>
  <c r="F19" i="1"/>
  <c r="F22" i="2" s="1"/>
  <c r="M18" i="1"/>
  <c r="M19" i="2" s="1"/>
  <c r="L18" i="1"/>
  <c r="L19" i="2" s="1"/>
  <c r="K18" i="1"/>
  <c r="K19" i="2" s="1"/>
  <c r="J18" i="1"/>
  <c r="J19" i="2" s="1"/>
  <c r="I18" i="1"/>
  <c r="I19" i="2" s="1"/>
  <c r="H18" i="1"/>
  <c r="H19" i="2" s="1"/>
  <c r="G18" i="1"/>
  <c r="G19" i="2" s="1"/>
  <c r="F18" i="1"/>
  <c r="F19" i="2" s="1"/>
  <c r="M15" i="1"/>
  <c r="M16" i="2" s="1"/>
  <c r="L15" i="1"/>
  <c r="L16" i="2" s="1"/>
  <c r="K15" i="1"/>
  <c r="K16" i="2" s="1"/>
  <c r="J15" i="1"/>
  <c r="J16" i="2" s="1"/>
  <c r="I15" i="1"/>
  <c r="I16" i="2" s="1"/>
  <c r="H15" i="1"/>
  <c r="H16" i="2" s="1"/>
  <c r="G15" i="1"/>
  <c r="G16" i="2" s="1"/>
  <c r="F15" i="1"/>
  <c r="F16" i="2" s="1"/>
  <c r="M14" i="1"/>
  <c r="M15" i="2" s="1"/>
  <c r="L14" i="1"/>
  <c r="L15" i="2" s="1"/>
  <c r="K14" i="1"/>
  <c r="K15" i="2" s="1"/>
  <c r="J14" i="1"/>
  <c r="J15" i="2" s="1"/>
  <c r="I14" i="1"/>
  <c r="I15" i="2" s="1"/>
  <c r="H14" i="1"/>
  <c r="H15" i="2" s="1"/>
  <c r="G14" i="1"/>
  <c r="G15" i="2" s="1"/>
  <c r="F14" i="1"/>
  <c r="F15" i="2" s="1"/>
  <c r="M11" i="1"/>
  <c r="M12" i="2" s="1"/>
  <c r="L11" i="1"/>
  <c r="L12" i="2" s="1"/>
  <c r="K11" i="1"/>
  <c r="K12" i="2" s="1"/>
  <c r="J11" i="1"/>
  <c r="J12" i="2" s="1"/>
  <c r="I11" i="1"/>
  <c r="I12" i="2" s="1"/>
  <c r="H11" i="1"/>
  <c r="H12" i="2" s="1"/>
  <c r="G11" i="1"/>
  <c r="G12" i="2" s="1"/>
  <c r="F11" i="1"/>
  <c r="F12" i="2" s="1"/>
  <c r="M10" i="1"/>
  <c r="M11" i="2" s="1"/>
  <c r="L10" i="1"/>
  <c r="L11" i="2" s="1"/>
  <c r="K10" i="1"/>
  <c r="K11" i="2" s="1"/>
  <c r="J10" i="1"/>
  <c r="J11" i="2" s="1"/>
  <c r="I10" i="1"/>
  <c r="I11" i="2" s="1"/>
  <c r="H10" i="1"/>
  <c r="H11" i="2" s="1"/>
  <c r="G10" i="1"/>
  <c r="G11" i="2" s="1"/>
  <c r="F10" i="1"/>
  <c r="F11" i="2" s="1"/>
  <c r="M9" i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M10" i="2" s="1"/>
  <c r="L8" i="1"/>
  <c r="L10" i="2" s="1"/>
  <c r="K8" i="1"/>
  <c r="K10" i="2" s="1"/>
  <c r="J8" i="1"/>
  <c r="J10" i="2" s="1"/>
  <c r="I8" i="1"/>
  <c r="I10" i="2" s="1"/>
  <c r="H8" i="1"/>
  <c r="H10" i="2" s="1"/>
  <c r="G8" i="1"/>
  <c r="G10" i="2" s="1"/>
  <c r="F8" i="1"/>
  <c r="F10" i="2" s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J173" i="1"/>
  <c r="M171" i="1"/>
  <c r="F26" i="2" l="1"/>
  <c r="F27" i="2"/>
  <c r="F28" i="2"/>
  <c r="F29" i="2"/>
  <c r="F30" i="2"/>
  <c r="F31" i="2"/>
  <c r="F32" i="2"/>
  <c r="F33" i="2"/>
  <c r="F34" i="2"/>
  <c r="F35" i="2"/>
  <c r="F38" i="2"/>
  <c r="F39" i="2"/>
  <c r="F42" i="2"/>
  <c r="F44" i="2"/>
  <c r="F45" i="2"/>
  <c r="F46" i="2"/>
  <c r="J77" i="1"/>
  <c r="J143" i="1"/>
  <c r="K143" i="1"/>
  <c r="K76" i="1"/>
  <c r="I150" i="1"/>
  <c r="J26" i="2"/>
  <c r="J27" i="2"/>
  <c r="J28" i="2"/>
  <c r="J29" i="2"/>
  <c r="J30" i="2"/>
  <c r="J31" i="2"/>
  <c r="J32" i="2"/>
  <c r="J33" i="2"/>
  <c r="J34" i="2"/>
  <c r="J35" i="2"/>
  <c r="J38" i="2"/>
  <c r="J39" i="2"/>
  <c r="J42" i="2"/>
  <c r="J44" i="2"/>
  <c r="J45" i="2"/>
  <c r="J46" i="2"/>
  <c r="L166" i="1"/>
  <c r="J54" i="1"/>
  <c r="K54" i="1"/>
  <c r="L167" i="1"/>
  <c r="L37" i="2" s="1"/>
  <c r="J76" i="1"/>
  <c r="M150" i="1"/>
  <c r="M43" i="2" s="1"/>
  <c r="H150" i="1"/>
  <c r="H43" i="2" s="1"/>
  <c r="L150" i="1"/>
  <c r="L43" i="2" s="1"/>
  <c r="G144" i="1"/>
  <c r="I26" i="2"/>
  <c r="M26" i="2"/>
  <c r="I27" i="2"/>
  <c r="M27" i="2"/>
  <c r="I28" i="2"/>
  <c r="M28" i="2"/>
  <c r="J150" i="1"/>
  <c r="G121" i="1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8" i="2"/>
  <c r="M38" i="2"/>
  <c r="I39" i="2"/>
  <c r="M39" i="2"/>
  <c r="I42" i="2"/>
  <c r="M42" i="2"/>
  <c r="I44" i="2"/>
  <c r="M44" i="2"/>
  <c r="I45" i="2"/>
  <c r="M45" i="2"/>
  <c r="I46" i="2"/>
  <c r="M46" i="2"/>
  <c r="G150" i="1"/>
  <c r="K150" i="1"/>
  <c r="M98" i="1"/>
  <c r="M37" i="2" s="1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8" i="2"/>
  <c r="L38" i="2"/>
  <c r="H39" i="2"/>
  <c r="L39" i="2"/>
  <c r="H42" i="2"/>
  <c r="L42" i="2"/>
  <c r="H44" i="2"/>
  <c r="L44" i="2"/>
  <c r="H45" i="2"/>
  <c r="L45" i="2"/>
  <c r="H46" i="2"/>
  <c r="I41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8" i="2"/>
  <c r="K38" i="2"/>
  <c r="G39" i="2"/>
  <c r="K39" i="2"/>
  <c r="G42" i="2"/>
  <c r="K42" i="2"/>
  <c r="G44" i="2"/>
  <c r="K44" i="2"/>
  <c r="G45" i="2"/>
  <c r="K45" i="2"/>
  <c r="G46" i="2"/>
  <c r="K46" i="2"/>
  <c r="I43" i="2"/>
  <c r="L46" i="2"/>
  <c r="H40" i="2"/>
  <c r="G102" i="1"/>
  <c r="G41" i="2" s="1"/>
  <c r="I40" i="2"/>
  <c r="H41" i="2"/>
  <c r="M40" i="2"/>
  <c r="L41" i="2"/>
  <c r="K101" i="1"/>
  <c r="K40" i="2" s="1"/>
  <c r="K104" i="1"/>
  <c r="G101" i="1"/>
  <c r="G40" i="2" s="1"/>
  <c r="L40" i="2"/>
  <c r="G104" i="1"/>
  <c r="K98" i="1"/>
  <c r="K37" i="2" s="1"/>
  <c r="K102" i="1"/>
  <c r="K41" i="2" s="1"/>
  <c r="M41" i="2"/>
  <c r="J101" i="1"/>
  <c r="J40" i="2" s="1"/>
  <c r="J102" i="1"/>
  <c r="J41" i="2" s="1"/>
  <c r="J104" i="1"/>
  <c r="J55" i="1"/>
  <c r="M9" i="2"/>
  <c r="G33" i="1"/>
  <c r="G97" i="1"/>
  <c r="G36" i="2" s="1"/>
  <c r="K97" i="1"/>
  <c r="G98" i="1"/>
  <c r="M76" i="1"/>
  <c r="I69" i="2"/>
  <c r="F18" i="2"/>
  <c r="F69" i="2"/>
  <c r="J69" i="2"/>
  <c r="G69" i="2"/>
  <c r="K69" i="2"/>
  <c r="M69" i="2"/>
  <c r="H69" i="2"/>
  <c r="L69" i="2"/>
  <c r="I76" i="1"/>
  <c r="M77" i="1"/>
  <c r="G76" i="1"/>
  <c r="G12" i="1"/>
  <c r="I77" i="1"/>
  <c r="I97" i="1"/>
  <c r="I36" i="2" s="1"/>
  <c r="I98" i="1"/>
  <c r="I37" i="2" s="1"/>
  <c r="M97" i="1"/>
  <c r="M36" i="2" s="1"/>
  <c r="M39" i="1"/>
  <c r="M20" i="2" s="1"/>
  <c r="L97" i="1"/>
  <c r="H98" i="1"/>
  <c r="H37" i="2" s="1"/>
  <c r="H97" i="1"/>
  <c r="H36" i="2" s="1"/>
  <c r="H17" i="1"/>
  <c r="H18" i="2" s="1"/>
  <c r="J97" i="1"/>
  <c r="J36" i="2" s="1"/>
  <c r="J98" i="1"/>
  <c r="J37" i="2" s="1"/>
  <c r="I13" i="1"/>
  <c r="I17" i="1"/>
  <c r="I18" i="2" s="1"/>
  <c r="M13" i="1"/>
  <c r="M17" i="1"/>
  <c r="M18" i="2" s="1"/>
  <c r="I16" i="1"/>
  <c r="I17" i="2" s="1"/>
  <c r="I12" i="1"/>
  <c r="I39" i="1"/>
  <c r="I20" i="2" s="1"/>
  <c r="L12" i="1"/>
  <c r="L13" i="2" s="1"/>
  <c r="H16" i="1"/>
  <c r="H17" i="2" s="1"/>
  <c r="H39" i="1"/>
  <c r="H20" i="2" s="1"/>
  <c r="L17" i="1"/>
  <c r="L18" i="2" s="1"/>
  <c r="H12" i="1"/>
  <c r="H13" i="2" s="1"/>
  <c r="L13" i="1"/>
  <c r="L14" i="2" s="1"/>
  <c r="L16" i="1"/>
  <c r="L17" i="2" s="1"/>
  <c r="L39" i="1"/>
  <c r="L20" i="2" s="1"/>
  <c r="H13" i="1"/>
  <c r="H14" i="2" s="1"/>
  <c r="G13" i="1"/>
  <c r="K16" i="1"/>
  <c r="K17" i="2" s="1"/>
  <c r="K39" i="1"/>
  <c r="K20" i="2" s="1"/>
  <c r="G16" i="1"/>
  <c r="G17" i="2" s="1"/>
  <c r="G39" i="1"/>
  <c r="G20" i="2" s="1"/>
  <c r="K12" i="1"/>
  <c r="G17" i="1"/>
  <c r="G18" i="2" s="1"/>
  <c r="M12" i="1"/>
  <c r="M13" i="2" s="1"/>
  <c r="K13" i="1"/>
  <c r="K14" i="2" s="1"/>
  <c r="M16" i="1"/>
  <c r="M17" i="2" s="1"/>
  <c r="K17" i="1"/>
  <c r="K18" i="2" s="1"/>
  <c r="F13" i="2"/>
  <c r="J12" i="1"/>
  <c r="F14" i="2"/>
  <c r="J13" i="1"/>
  <c r="F17" i="2"/>
  <c r="J16" i="1"/>
  <c r="J17" i="2" s="1"/>
  <c r="J17" i="1"/>
  <c r="J18" i="2" s="1"/>
  <c r="F20" i="2"/>
  <c r="J39" i="1"/>
  <c r="J20" i="2" s="1"/>
  <c r="L36" i="2" l="1"/>
  <c r="K36" i="2"/>
  <c r="K13" i="2"/>
  <c r="J13" i="2"/>
  <c r="J50" i="2" s="1"/>
  <c r="J43" i="2"/>
  <c r="G37" i="2"/>
  <c r="G43" i="2"/>
  <c r="K43" i="2"/>
  <c r="J14" i="2"/>
  <c r="G14" i="2"/>
  <c r="M14" i="2"/>
  <c r="I14" i="2"/>
  <c r="G13" i="2"/>
  <c r="G50" i="2" s="1"/>
  <c r="I13" i="2"/>
  <c r="I50" i="2" s="1"/>
  <c r="L50" i="2"/>
  <c r="M50" i="2"/>
  <c r="H50" i="2"/>
  <c r="F50" i="2"/>
  <c r="K50" i="2" l="1"/>
</calcChain>
</file>

<file path=xl/sharedStrings.xml><?xml version="1.0" encoding="utf-8"?>
<sst xmlns="http://schemas.openxmlformats.org/spreadsheetml/2006/main" count="1217" uniqueCount="58">
  <si>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</si>
  <si>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</si>
  <si>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</si>
  <si>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</si>
  <si>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</si>
  <si>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</si>
  <si>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</si>
  <si>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</si>
  <si>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</si>
  <si>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</si>
  <si>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</si>
  <si>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</si>
  <si>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</si>
  <si>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</si>
  <si>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</si>
  <si>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</si>
  <si>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</si>
  <si>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</si>
  <si>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</si>
  <si>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</si>
  <si>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</si>
  <si>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</si>
  <si>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</si>
  <si>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</si>
  <si>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</si>
  <si>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</si>
  <si>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</si>
  <si>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</si>
  <si>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</si>
  <si>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</si>
  <si>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</si>
  <si>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</si>
  <si>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</si>
  <si>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</si>
  <si>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</si>
  <si>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</si>
  <si>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</si>
  <si>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</si>
  <si>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</si>
  <si>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</si>
  <si>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</si>
  <si>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</si>
  <si>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</si>
  <si>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</si>
  <si>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</si>
  <si>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</si>
  <si>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</si>
  <si>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</si>
  <si>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</si>
  <si>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</si>
  <si>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</si>
  <si>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</si>
  <si>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</si>
  <si>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</si>
  <si>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</si>
  <si>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</si>
  <si>
    <t>Demand</t>
  </si>
  <si>
    <t>Losses (dumped steam)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</si>
</sst>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7">
          <cell r="B17">
            <v>13813724.233718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19">
          <cell r="B19">
            <v>14109118.840691701</v>
          </cell>
        </row>
        <row r="21">
          <cell r="B21">
            <v>1426085.1203925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23">
          <cell r="B23">
            <v>1563000.17694244</v>
          </cell>
        </row>
        <row r="25">
          <cell r="B25">
            <v>1563000.17694244</v>
          </cell>
        </row>
        <row r="27">
          <cell r="B27">
            <v>2093489.3207990399</v>
          </cell>
        </row>
        <row r="29">
          <cell r="B29">
            <v>12667447.6437566</v>
          </cell>
        </row>
        <row r="30">
          <cell r="B30">
            <v>13813724.233718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61396802.568495102</v>
          </cell>
          <cell r="C33">
            <v>92966.401460435096</v>
          </cell>
          <cell r="D33">
            <v>47808979.111884698</v>
          </cell>
          <cell r="E33">
            <v>6248897.6468799198</v>
          </cell>
          <cell r="F33">
            <v>7245959.4082699697</v>
          </cell>
          <cell r="G33">
            <v>24061606.265032701</v>
          </cell>
          <cell r="H33">
            <v>26239516.734276701</v>
          </cell>
          <cell r="I33">
            <v>11095679.5691853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1">
          <cell r="B51">
            <v>5046302.1311542504</v>
          </cell>
        </row>
        <row r="52">
          <cell r="B52">
            <v>14916665.437722599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25290716.1527449</v>
          </cell>
          <cell r="C479">
            <v>8183609.8454913702</v>
          </cell>
          <cell r="D479">
            <v>14551378.661381301</v>
          </cell>
          <cell r="E479">
            <v>2000690.4713797499</v>
          </cell>
          <cell r="F479">
            <v>555037.17449239804</v>
          </cell>
          <cell r="G479">
            <v>14880633.0348625</v>
          </cell>
          <cell r="H479">
            <v>8790276.2725442592</v>
          </cell>
          <cell r="I479">
            <v>1619806.8453380801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2">
          <cell r="B492">
            <v>24073580.778595202</v>
          </cell>
        </row>
        <row r="493">
          <cell r="B493">
            <v>16641852.723539799</v>
          </cell>
        </row>
        <row r="495">
          <cell r="B495">
            <v>916736.18038832396</v>
          </cell>
        </row>
        <row r="496">
          <cell r="B496">
            <v>586083.665372135</v>
          </cell>
        </row>
        <row r="498">
          <cell r="B498">
            <v>12777750.0833482</v>
          </cell>
          <cell r="C498">
            <v>5806975.7929284004</v>
          </cell>
          <cell r="D498">
            <v>5982969.3711697096</v>
          </cell>
          <cell r="E498">
            <v>881937.43372342095</v>
          </cell>
          <cell r="F498">
            <v>105867.48552670699</v>
          </cell>
          <cell r="G498">
            <v>7689465.0257392898</v>
          </cell>
          <cell r="H498">
            <v>4468102.3556815702</v>
          </cell>
          <cell r="I498">
            <v>620182.70192738797</v>
          </cell>
        </row>
        <row r="499">
          <cell r="B499">
            <v>1907911.5421368999</v>
          </cell>
          <cell r="C499">
            <v>865443.97320277104</v>
          </cell>
          <cell r="D499">
            <v>895586.55460169504</v>
          </cell>
          <cell r="E499">
            <v>131153.56581102801</v>
          </cell>
          <cell r="F499">
            <v>15727.448521395199</v>
          </cell>
          <cell r="G499">
            <v>1174551.79884191</v>
          </cell>
          <cell r="H499">
            <v>647700.81869261002</v>
          </cell>
          <cell r="I499">
            <v>85658.924602362997</v>
          </cell>
        </row>
        <row r="502">
          <cell r="B502">
            <v>7090731.4277157597</v>
          </cell>
        </row>
        <row r="503">
          <cell r="B503">
            <v>4817951.4790552296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20112387.1643636</v>
          </cell>
          <cell r="C507">
            <v>14363485.187474299</v>
          </cell>
          <cell r="D507">
            <v>4727277.9662752096</v>
          </cell>
          <cell r="E507">
            <v>1015578.89812562</v>
          </cell>
          <cell r="F507">
            <v>6045.1124888430104</v>
          </cell>
          <cell r="G507">
            <v>12981615.1751993</v>
          </cell>
          <cell r="H507">
            <v>6757322.1081402302</v>
          </cell>
          <cell r="I507">
            <v>373449.88102434803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19558097.134771701</v>
          </cell>
          <cell r="C510">
            <v>7569989.6122350805</v>
          </cell>
          <cell r="D510">
            <v>9924376.3903761599</v>
          </cell>
          <cell r="E510">
            <v>1533573.4551047599</v>
          </cell>
          <cell r="F510">
            <v>530157.67705560895</v>
          </cell>
          <cell r="G510">
            <v>10327507.3859796</v>
          </cell>
          <cell r="H510">
            <v>7281463.7345353505</v>
          </cell>
          <cell r="I510">
            <v>1949126.01425656</v>
          </cell>
        </row>
        <row r="511">
          <cell r="B511">
            <v>2860022.2783794198</v>
          </cell>
          <cell r="C511">
            <v>3477.1690296709498</v>
          </cell>
          <cell r="D511">
            <v>2370002.92236456</v>
          </cell>
          <cell r="E511">
            <v>281682.13493078301</v>
          </cell>
          <cell r="F511">
            <v>204860.05205440201</v>
          </cell>
          <cell r="G511">
            <v>1212692.62593189</v>
          </cell>
          <cell r="H511">
            <v>1188084.9222216201</v>
          </cell>
          <cell r="I511">
            <v>459244.73022591398</v>
          </cell>
        </row>
        <row r="516">
          <cell r="B516">
            <v>1670367.0534334299</v>
          </cell>
          <cell r="C516">
            <v>329901.24579902901</v>
          </cell>
          <cell r="D516">
            <v>1105956.8007104199</v>
          </cell>
          <cell r="E516">
            <v>197774.43004563701</v>
          </cell>
          <cell r="F516">
            <v>36734.576878359498</v>
          </cell>
          <cell r="G516">
            <v>846005.47359948198</v>
          </cell>
          <cell r="H516">
            <v>605824.08663059596</v>
          </cell>
          <cell r="I516">
            <v>218537.49320337101</v>
          </cell>
        </row>
        <row r="526">
          <cell r="B526">
            <v>88589.105082808906</v>
          </cell>
        </row>
        <row r="527">
          <cell r="B527">
            <v>118118.80677707899</v>
          </cell>
        </row>
        <row r="528">
          <cell r="B528">
            <v>113900.27796361101</v>
          </cell>
        </row>
        <row r="529">
          <cell r="B529">
            <v>76355.014271591106</v>
          </cell>
        </row>
        <row r="530">
          <cell r="B530">
            <v>422819.16395156702</v>
          </cell>
        </row>
        <row r="532">
          <cell r="B532">
            <v>59059.403388539897</v>
          </cell>
        </row>
        <row r="533">
          <cell r="B533">
            <v>807361.72195589298</v>
          </cell>
          <cell r="C533">
            <v>3913.2575424330698</v>
          </cell>
          <cell r="D533">
            <v>426436.06333583198</v>
          </cell>
          <cell r="E533">
            <v>126987.932678293</v>
          </cell>
          <cell r="F533">
            <v>250024.46839933499</v>
          </cell>
          <cell r="G533">
            <v>53674.609794178003</v>
          </cell>
          <cell r="H533">
            <v>199813.633035826</v>
          </cell>
          <cell r="I533">
            <v>553873.47912588995</v>
          </cell>
        </row>
        <row r="537">
          <cell r="B537">
            <v>602224.53664885997</v>
          </cell>
        </row>
        <row r="538">
          <cell r="B538">
            <v>802966.04886513797</v>
          </cell>
        </row>
        <row r="539">
          <cell r="B539">
            <v>774288.68997710303</v>
          </cell>
        </row>
        <row r="540">
          <cell r="B540">
            <v>519636.34941190202</v>
          </cell>
        </row>
        <row r="541">
          <cell r="B541">
            <v>2872386.6801319299</v>
          </cell>
        </row>
        <row r="543">
          <cell r="B543">
            <v>401483.02443256899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4">
          <cell r="B574">
            <v>153094.49264038299</v>
          </cell>
          <cell r="C574">
            <v>53552.606991702</v>
          </cell>
          <cell r="D574">
            <v>82924.813405991707</v>
          </cell>
          <cell r="E574">
            <v>12639.381453554601</v>
          </cell>
          <cell r="F574">
            <v>3977.6907891351698</v>
          </cell>
          <cell r="G574">
            <v>70059.322509012403</v>
          </cell>
          <cell r="H574">
            <v>65319.635519396099</v>
          </cell>
          <cell r="I574">
            <v>17715.534611974901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293903.75942200801</v>
          </cell>
          <cell r="C577">
            <v>36966.927817431002</v>
          </cell>
          <cell r="D577">
            <v>207813.59028674199</v>
          </cell>
          <cell r="E577">
            <v>28581.253586087001</v>
          </cell>
          <cell r="F577">
            <v>20541.987731748901</v>
          </cell>
          <cell r="G577">
            <v>128599.540169755</v>
          </cell>
          <cell r="H577">
            <v>121497.793508528</v>
          </cell>
          <cell r="I577">
            <v>43806.425743724998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165" workbookViewId="0">
      <selection activeCell="E218" sqref="E218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ca="1">OFFSET([1]aggregated_flows_exergy!B$19,0,0)-OFFSET([1]aggregated_flows_exergy!B$17,0,0)</f>
        <v>295394.60697370023</v>
      </c>
      <c r="G12" s="1">
        <f t="shared" ref="G12:M13" ca="1" si="0">G3-G4</f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ca="1">OFFSET([1]aggregated_flows_exergy!B$23,0,0)-OFFSET([1]aggregated_flows_exergy!B$21,0,0)</f>
        <v>136915.05654994003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ca="1">OFFSET([1]aggregated_flows_exergy!B$30,0,0)-OFFSET([1]aggregated_flows_exergy!B$29,0,0)</f>
        <v>1146276.5899614003</v>
      </c>
      <c r="G16" s="1">
        <f t="shared" ref="G16:M16" ca="1" si="1">G15</f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ca="1">OFFSET([1]aggregated_flows_exergy!B$27,0,0)-OFFSET([1]aggregated_flows_exergy!B$25,0,0)</f>
        <v>530489.14385659993</v>
      </c>
      <c r="G17" s="1">
        <f t="shared" ref="G17:M17" ca="1" si="2">G14</f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61396802.568495102</v>
      </c>
      <c r="G20" s="1">
        <f ca="1">OFFSET([1]aggregated_flows_exergy!C$33,0,0)</f>
        <v>92966.401460435096</v>
      </c>
      <c r="H20" s="1">
        <f ca="1">OFFSET([1]aggregated_flows_exergy!D$33,0,0)</f>
        <v>47808979.111884698</v>
      </c>
      <c r="I20" s="1">
        <f ca="1">OFFSET([1]aggregated_flows_exergy!E$33,0,0)</f>
        <v>6248897.6468799198</v>
      </c>
      <c r="J20" s="1">
        <f ca="1">OFFSET([1]aggregated_flows_exergy!F$33,0,0)</f>
        <v>7245959.4082699697</v>
      </c>
      <c r="K20" s="1">
        <f ca="1">OFFSET([1]aggregated_flows_exergy!G$33,0,0)</f>
        <v>24061606.265032701</v>
      </c>
      <c r="L20" s="1">
        <f ca="1">OFFSET([1]aggregated_flows_exergy!H$33,0,0)</f>
        <v>26239516.734276701</v>
      </c>
      <c r="M20" s="1">
        <f ca="1">OFFSET([1]aggregated_flows_exergy!I$33,0,0)</f>
        <v>11095679.5691853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1792053.8481864301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ca="1">OFFSET([1]aggregated_flows_exergy!B$19,47,0)-OFFSET([1]aggregated_flows_exergy!B$17,47,0)</f>
        <v>269160.61258469895</v>
      </c>
      <c r="G32" s="1">
        <f t="shared" ref="G32:M33" ca="1" si="3">G23-G24</f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ca="1">OFFSET([1]aggregated_flows_exergy!B$23,47,0)-OFFSET([1]aggregated_flows_exergy!B$21,47,0)</f>
        <v>150659.53538557002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ca="1">OFFSET([1]aggregated_flows_exergy!B$30,47,0)-OFFSET([1]aggregated_flows_exergy!B$29,47,0)</f>
        <v>1362742.5430993997</v>
      </c>
      <c r="G36" s="1">
        <f t="shared" ref="G36:M36" ca="1" si="4">G35</f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ca="1">OFFSET([1]aggregated_flows_exergy!B$27,47,0)-OFFSET([1]aggregated_flows_exergy!B$25,47,0)</f>
        <v>633470.26301820995</v>
      </c>
      <c r="G37" s="1">
        <f t="shared" ref="G37:M37" ca="1" si="5">G34</f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ca="1">OFFSET([1]aggregated_flows_exergy!B$52,47,0)-OFFSET([1]aggregated_flows_exergy!B$51,47,0)</f>
        <v>2439757.8806079971</v>
      </c>
      <c r="G39" s="1">
        <f t="shared" ref="G39:M39" ca="1" si="6">G28-G40</f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69619196.338307396</v>
      </c>
      <c r="G42" s="1">
        <f ca="1">OFFSET([1]aggregated_flows_exergy!C$33,47,0)</f>
        <v>79842.333989860403</v>
      </c>
      <c r="H42" s="1">
        <f ca="1">OFFSET([1]aggregated_flows_exergy!D$33,47,0)</f>
        <v>55651181.3558833</v>
      </c>
      <c r="I42" s="1">
        <f ca="1">OFFSET([1]aggregated_flows_exergy!E$33,47,0)</f>
        <v>6850354.4071079204</v>
      </c>
      <c r="J42" s="1">
        <f ca="1">OFFSET([1]aggregated_flows_exergy!F$33,47,0)</f>
        <v>7037818.2413264299</v>
      </c>
      <c r="K42" s="1">
        <f ca="1">OFFSET([1]aggregated_flows_exergy!G$33,47,0)</f>
        <v>27709759.3269138</v>
      </c>
      <c r="L42" s="1">
        <f ca="1">OFFSET([1]aggregated_flows_exergy!H$33,47,0)</f>
        <v>29752048.776983202</v>
      </c>
      <c r="M42" s="1">
        <f ca="1">OFFSET([1]aggregated_flows_exergy!I$33,47,0)</f>
        <v>12157388.2344101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ca="1">OFFSET([1]aggregated_flows_exergy!B$19,98,0)-OFFSET([1]aggregated_flows_exergy!B$17,98,0)</f>
        <v>288785.22727190144</v>
      </c>
      <c r="G54" s="1">
        <f t="shared" ref="G54:M55" ca="1" si="7">G45-G46</f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ca="1">OFFSET([1]aggregated_flows_exergy!B$23,98,0)-OFFSET([1]aggregated_flows_exergy!B$21,98,0)</f>
        <v>149351.78909306997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ca="1">OFFSET([1]aggregated_flows_exergy!B$30,98,0)-OFFSET([1]aggregated_flows_exergy!B$29,98,0)</f>
        <v>1541522.1433031987</v>
      </c>
      <c r="G58" s="1">
        <f t="shared" ref="G58:M58" ca="1" si="8">G57</f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ca="1">OFFSET([1]aggregated_flows_exergy!B$27,98,0)-OFFSET([1]aggregated_flows_exergy!B$25,98,0)</f>
        <v>719422.71625773003</v>
      </c>
      <c r="G59" s="1">
        <f t="shared" ref="G59:M59" ca="1" si="9">G56</f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ca="1">OFFSET([1]aggregated_flows_exergy!B$52,98,0)-OFFSET([1]aggregated_flows_exergy!B$51,98,0)</f>
        <v>2185550.0717062652</v>
      </c>
      <c r="G61" s="1">
        <f t="shared" ref="G61:M61" ca="1" si="10">G50-G62</f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71109379.443744496</v>
      </c>
      <c r="G64" s="1">
        <f ca="1">OFFSET([1]aggregated_flows_exergy!C$33,98,0)</f>
        <v>117601.245795877</v>
      </c>
      <c r="H64" s="1">
        <f ca="1">OFFSET([1]aggregated_flows_exergy!D$33,98,0)</f>
        <v>57572261.897650696</v>
      </c>
      <c r="I64" s="1">
        <f ca="1">OFFSET([1]aggregated_flows_exergy!E$33,98,0)</f>
        <v>6436848.14541006</v>
      </c>
      <c r="J64" s="1">
        <f ca="1">OFFSET([1]aggregated_flows_exergy!F$33,98,0)</f>
        <v>6982668.1548877899</v>
      </c>
      <c r="K64" s="1">
        <f ca="1">OFFSET([1]aggregated_flows_exergy!G$33,98,0)</f>
        <v>28337614.614304502</v>
      </c>
      <c r="L64" s="1">
        <f ca="1">OFFSET([1]aggregated_flows_exergy!H$33,98,0)</f>
        <v>30451086.211242601</v>
      </c>
      <c r="M64" s="1">
        <f ca="1">OFFSET([1]aggregated_flows_exergy!I$33,98,0)</f>
        <v>12320678.6181973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5318984.49041209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ca="1">OFFSET([1]aggregated_flows_exergy!B$19,149,0)-OFFSET([1]aggregated_flows_exergy!B$17,149,0)</f>
        <v>309003.78183550015</v>
      </c>
      <c r="G76" s="1">
        <f t="shared" ref="G76:M77" ca="1" si="11">G67-G68</f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ca="1">OFFSET([1]aggregated_flows_exergy!B$23,149,0)-OFFSET([1]aggregated_flows_exergy!B$21,149,0)</f>
        <v>151928.11542878998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ca="1">OFFSET([1]aggregated_flows_exergy!B$30,149,0)-OFFSET([1]aggregated_flows_exergy!B$29,149,0)</f>
        <v>1251760.0949264001</v>
      </c>
      <c r="G80" s="1">
        <f t="shared" ref="G80:M80" ca="1" si="12">G79</f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ca="1">OFFSET([1]aggregated_flows_exergy!B$27,149,0)-OFFSET([1]aggregated_flows_exergy!B$25,149,0)</f>
        <v>570568.02814212022</v>
      </c>
      <c r="G81" s="1">
        <f t="shared" ref="G81:M81" ca="1" si="13">G78</f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63893173.264443099</v>
      </c>
      <c r="G84" s="1">
        <f ca="1">OFFSET([1]aggregated_flows_exergy!C$33,149,0)</f>
        <v>92004.570483020405</v>
      </c>
      <c r="H84" s="1">
        <f ca="1">OFFSET([1]aggregated_flows_exergy!D$33,149,0)</f>
        <v>51204753.703371398</v>
      </c>
      <c r="I84" s="1">
        <f ca="1">OFFSET([1]aggregated_flows_exergy!E$33,149,0)</f>
        <v>5913934.45983274</v>
      </c>
      <c r="J84" s="1">
        <f ca="1">OFFSET([1]aggregated_flows_exergy!F$33,149,0)</f>
        <v>6682480.5307559697</v>
      </c>
      <c r="K84" s="1">
        <f ca="1">OFFSET([1]aggregated_flows_exergy!G$33,149,0)</f>
        <v>25037512.368340202</v>
      </c>
      <c r="L84" s="1">
        <f ca="1">OFFSET([1]aggregated_flows_exergy!H$33,149,0)</f>
        <v>27754166.930792801</v>
      </c>
      <c r="M84" s="1">
        <f ca="1">OFFSET([1]aggregated_flows_exergy!I$33,149,0)</f>
        <v>11101493.9653101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ca="1">OFFSET([1]aggregated_flows_exergy!B$19,196,0)-OFFSET([1]aggregated_flows_exergy!B$17,196,0)</f>
        <v>65951.157412899658</v>
      </c>
      <c r="G97" s="1">
        <f t="shared" ref="G97:M98" ca="1" si="14">G88-G89</f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ca="1">OFFSET([1]aggregated_flows_exergy!B$23,196,0)-OFFSET([1]aggregated_flows_exergy!B$21,196,0)</f>
        <v>108548.75596225006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1101845.0706053698</v>
      </c>
      <c r="G99" s="1">
        <f ca="1">OFFSET([1]aggregated_flows_exergy!C$39,196,0)-OFFSET([1]aggregated_flows_exergy!C$38,196,0)</f>
        <v>212394.10434858804</v>
      </c>
      <c r="H99" s="1">
        <f ca="1">OFFSET([1]aggregated_flows_exergy!D$39,196,0)-OFFSET([1]aggregated_flows_exergy!D$38,196,0)</f>
        <v>747240.89671444008</v>
      </c>
      <c r="I99" s="1">
        <f ca="1">OFFSET([1]aggregated_flows_exergy!E$39,196,0)-OFFSET([1]aggregated_flows_exergy!E$38,196,0)</f>
        <v>110385.07241441903</v>
      </c>
      <c r="J99" s="1">
        <f ca="1">OFFSET([1]aggregated_flows_exergy!F$39,196,0)-OFFSET([1]aggregated_flows_exergy!F$38,196,0)</f>
        <v>31824.997127923503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393635.53858103999</v>
      </c>
      <c r="M99" s="1">
        <f ca="1">OFFSET([1]aggregated_flows_exergy!I$39,196,0)-OFFSET([1]aggregated_flows_exergy!I$38,196,0)</f>
        <v>138100.51437199197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2054995.2894164801</v>
      </c>
      <c r="G100" s="1">
        <f ca="1">OFFSET([1]aggregated_flows_exergy!C$36,196,0)</f>
        <v>388048.11581345502</v>
      </c>
      <c r="H100" s="1">
        <f ca="1">OFFSET([1]aggregated_flows_exergy!D$36,196,0)</f>
        <v>1394759.46289665</v>
      </c>
      <c r="I100" s="1">
        <f ca="1">OFFSET([1]aggregated_flows_exergy!E$36,196,0)</f>
        <v>211177.18101279199</v>
      </c>
      <c r="J100" s="1">
        <f ca="1">OFFSET([1]aggregated_flows_exergy!F$36,196,0)</f>
        <v>61010.529693578901</v>
      </c>
      <c r="K100" s="1">
        <f ca="1">OFFSET([1]aggregated_flows_exergy!G$36,196,0)</f>
        <v>1012992.4889735</v>
      </c>
      <c r="L100" s="1">
        <f ca="1">OFFSET([1]aggregated_flows_exergy!H$36,196,0)</f>
        <v>760462.75707879802</v>
      </c>
      <c r="M100" s="1">
        <f ca="1">OFFSET([1]aggregated_flows_exergy!I$36,196,0)</f>
        <v>281540.04336416599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ca="1">OFFSET([1]aggregated_flows_exergy!B$30,196,0)-OFFSET([1]aggregated_flows_exergy!B$29,196,0)</f>
        <v>1387194.7406708002</v>
      </c>
      <c r="G101" s="1">
        <f t="shared" ref="G101:M101" ca="1" si="15">G100</f>
        <v>388048.11581345502</v>
      </c>
      <c r="H101" s="1">
        <f t="shared" ca="1" si="15"/>
        <v>1394759.46289665</v>
      </c>
      <c r="I101" s="1">
        <f t="shared" ca="1" si="15"/>
        <v>211177.18101279199</v>
      </c>
      <c r="J101" s="1">
        <f t="shared" ca="1" si="15"/>
        <v>61010.529693578901</v>
      </c>
      <c r="K101" s="1">
        <f t="shared" ca="1" si="15"/>
        <v>1012992.4889735</v>
      </c>
      <c r="L101" s="1">
        <f t="shared" ca="1" si="15"/>
        <v>760462.75707879802</v>
      </c>
      <c r="M101" s="1">
        <f t="shared" ca="1" si="15"/>
        <v>281540.04336416599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ca="1">OFFSET([1]aggregated_flows_exergy!B$27,196,0)-OFFSET([1]aggregated_flows_exergy!B$25,196,0)</f>
        <v>783591.82487909985</v>
      </c>
      <c r="G102" s="1">
        <f t="shared" ref="G102:M102" ca="1" si="16">G99</f>
        <v>212394.10434858804</v>
      </c>
      <c r="H102" s="1">
        <f t="shared" ca="1" si="16"/>
        <v>747240.89671444008</v>
      </c>
      <c r="I102" s="1">
        <f t="shared" ca="1" si="16"/>
        <v>110385.07241441903</v>
      </c>
      <c r="J102" s="1">
        <f t="shared" ca="1" si="16"/>
        <v>31824.997127923503</v>
      </c>
      <c r="K102" s="1">
        <f t="shared" ca="1" si="16"/>
        <v>570109.01765233022</v>
      </c>
      <c r="L102" s="1">
        <f t="shared" ca="1" si="16"/>
        <v>393635.53858103999</v>
      </c>
      <c r="M102" s="1">
        <f t="shared" ca="1" si="16"/>
        <v>138100.51437199197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ca="1">OFFSET([1]aggregated_flows_exergy!B$52,196,0)-OFFSET([1]aggregated_flows_exergy!B$51,196,0)</f>
        <v>2197045.0202281391</v>
      </c>
      <c r="G104" s="1">
        <f t="shared" ref="G104:M104" ca="1" si="17">G93-G105</f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57870337.913300298</v>
      </c>
      <c r="G108" s="1">
        <f ca="1">OFFSET([1]aggregated_flows_exergy!C$33,196,0)</f>
        <v>11392835.2083521</v>
      </c>
      <c r="H108" s="1">
        <f ca="1">OFFSET([1]aggregated_flows_exergy!D$33,196,0)</f>
        <v>38693222.856741801</v>
      </c>
      <c r="I108" s="1">
        <f ca="1">OFFSET([1]aggregated_flows_exergy!E$33,196,0)</f>
        <v>5832114.0481239902</v>
      </c>
      <c r="J108" s="1">
        <f ca="1">OFFSET([1]aggregated_flows_exergy!F$33,196,0)</f>
        <v>1952165.80008218</v>
      </c>
      <c r="K108" s="1">
        <f ca="1">OFFSET([1]aggregated_flows_exergy!G$33,196,0)</f>
        <v>27187921.503338601</v>
      </c>
      <c r="L108" s="1">
        <f ca="1">OFFSET([1]aggregated_flows_exergy!H$33,196,0)</f>
        <v>21509190.4944476</v>
      </c>
      <c r="M108" s="1">
        <f ca="1">OFFSET([1]aggregated_flows_exergy!I$33,196,0)</f>
        <v>9173225.9155138899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34210.670407571903</v>
      </c>
      <c r="G109" s="1">
        <f ca="1">OFFSET([1]aggregated_flows_exergy!C$32,196,0)</f>
        <v>6735.5789636586796</v>
      </c>
      <c r="H109" s="1">
        <f ca="1">OFFSET([1]aggregated_flows_exergy!D$32,196,0)</f>
        <v>23084.3505233205</v>
      </c>
      <c r="I109" s="1">
        <f ca="1">OFFSET([1]aggregated_flows_exergy!E$32,196,0)</f>
        <v>3323.9177554246498</v>
      </c>
      <c r="J109" s="1">
        <f ca="1">OFFSET([1]aggregated_flows_exergy!F$32,196,0)</f>
        <v>1066.8231651680101</v>
      </c>
      <c r="K109" s="1">
        <f ca="1">OFFSET([1]aggregated_flows_exergy!G$32,196,0)</f>
        <v>18000.639332799699</v>
      </c>
      <c r="L109" s="1">
        <f ca="1">OFFSET([1]aggregated_flows_exergy!H$32,196,0)</f>
        <v>11819.378366966401</v>
      </c>
      <c r="M109" s="1">
        <f ca="1">OFFSET([1]aggregated_flows_exergy!I$32,196,0)</f>
        <v>4390.6527078057698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10661018.801758699</v>
      </c>
      <c r="G115" s="1">
        <f ca="1">OFFSET([1]aggregated_flows_exergy!C$11,250,0)</f>
        <v>2489604.7702430799</v>
      </c>
      <c r="H115" s="1">
        <f ca="1">OFFSET([1]aggregated_flows_exergy!D$11,250,0)</f>
        <v>6614575.6495993501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4216866.5983722899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6300100.0715899002</v>
      </c>
      <c r="G116" s="1">
        <f ca="1">OFFSET([1]aggregated_flows_exergy!C$6,250,0)</f>
        <v>1383224.3020895901</v>
      </c>
      <c r="H116" s="1">
        <f ca="1">OFFSET([1]aggregated_flows_exergy!D$6,250,0)</f>
        <v>3991341.6975263101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2523517.96053715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124645.875957368</v>
      </c>
      <c r="G117" s="1">
        <f ca="1">OFFSET([1]aggregated_flows_exergy!C$48,250,0)</f>
        <v>27845.870832592002</v>
      </c>
      <c r="H117" s="1">
        <f ca="1">OFFSET([1]aggregated_flows_exergy!D$48,250,0)</f>
        <v>77892.227584494205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52343.3410771501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ca="1">OFFSET([1]aggregated_flows_exergy!B$19,250,0)-OFFSET([1]aggregated_flows_exergy!B$17,250,0)</f>
        <v>77449.447014350444</v>
      </c>
      <c r="G120" s="1">
        <f t="shared" ref="G120:M121" ca="1" si="18">G111-G112</f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ca="1">OFFSET([1]aggregated_flows_exergy!B$23,250,0)-OFFSET([1]aggregated_flows_exergy!B$21,250,0)</f>
        <v>117028.14114680002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669725.96186701022</v>
      </c>
      <c r="G122" s="1">
        <f ca="1">OFFSET([1]aggregated_flows_exergy!C$39,250,0)-OFFSET([1]aggregated_flows_exergy!C$38,250,0)</f>
        <v>155694.57242605399</v>
      </c>
      <c r="H122" s="1">
        <f ca="1">OFFSET([1]aggregated_flows_exergy!D$39,250,0)-OFFSET([1]aggregated_flows_exergy!D$38,250,0)</f>
        <v>419871.02060012007</v>
      </c>
      <c r="I122" s="1">
        <f ca="1">OFFSET([1]aggregated_flows_exergy!E$39,250,0)-OFFSET([1]aggregated_flows_exergy!E$38,250,0)</f>
        <v>69530.130293231981</v>
      </c>
      <c r="J122" s="1">
        <f ca="1">OFFSET([1]aggregated_flows_exergy!F$39,250,0)-OFFSET([1]aggregated_flows_exergy!F$38,250,0)</f>
        <v>24630.238547595902</v>
      </c>
      <c r="K122" s="1">
        <f ca="1">OFFSET([1]aggregated_flows_exergy!G$39,250,0)-OFFSET([1]aggregated_flows_exergy!G$38,250,0)</f>
        <v>291682.72155058989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80283.818740269024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1293193.6040334001</v>
      </c>
      <c r="G123" s="1">
        <f ca="1">OFFSET([1]aggregated_flows_exergy!C$36,250,0)</f>
        <v>295531.33556773397</v>
      </c>
      <c r="H123" s="1">
        <f ca="1">OFFSET([1]aggregated_flows_exergy!D$36,250,0)</f>
        <v>811475.26492723904</v>
      </c>
      <c r="I123" s="1">
        <f ca="1">OFFSET([1]aggregated_flows_exergy!E$36,250,0)</f>
        <v>137175.242228446</v>
      </c>
      <c r="J123" s="1">
        <f ca="1">OFFSET([1]aggregated_flows_exergy!F$36,250,0)</f>
        <v>49011.761309984402</v>
      </c>
      <c r="K123" s="1">
        <f ca="1">OFFSET([1]aggregated_flows_exergy!G$36,250,0)</f>
        <v>533099.67352231301</v>
      </c>
      <c r="L123" s="1">
        <f ca="1">OFFSET([1]aggregated_flows_exergy!H$36,250,0)</f>
        <v>593311.56006099004</v>
      </c>
      <c r="M123" s="1">
        <f ca="1">OFFSET([1]aggregated_flows_exergy!I$36,250,0)</f>
        <v>166782.37045010601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ca="1">OFFSET([1]aggregated_flows_exergy!B$30,250,0)-OFFSET([1]aggregated_flows_exergy!B$29,250,0)</f>
        <v>840314.5594927799</v>
      </c>
      <c r="G124" s="1">
        <f t="shared" ref="G124:M124" ca="1" si="19">G123</f>
        <v>295531.33556773397</v>
      </c>
      <c r="H124" s="1">
        <f t="shared" ca="1" si="19"/>
        <v>811475.26492723904</v>
      </c>
      <c r="I124" s="1">
        <f t="shared" ca="1" si="19"/>
        <v>137175.242228446</v>
      </c>
      <c r="J124" s="1">
        <f t="shared" ca="1" si="19"/>
        <v>49011.761309984402</v>
      </c>
      <c r="K124" s="1">
        <f t="shared" ca="1" si="19"/>
        <v>533099.67352231301</v>
      </c>
      <c r="L124" s="1">
        <f t="shared" ca="1" si="19"/>
        <v>593311.56006099004</v>
      </c>
      <c r="M124" s="1">
        <f t="shared" ca="1" si="19"/>
        <v>166782.37045010601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ca="1">OFFSET([1]aggregated_flows_exergy!B$27,250,0)-OFFSET([1]aggregated_flows_exergy!B$25,250,0)</f>
        <v>473512.47267782991</v>
      </c>
      <c r="G125" s="1">
        <f t="shared" ref="G125:M125" ca="1" si="20">G122</f>
        <v>155694.57242605399</v>
      </c>
      <c r="H125" s="1">
        <f t="shared" ca="1" si="20"/>
        <v>419871.02060012007</v>
      </c>
      <c r="I125" s="1">
        <f t="shared" ca="1" si="20"/>
        <v>69530.130293231981</v>
      </c>
      <c r="J125" s="1">
        <f t="shared" ca="1" si="20"/>
        <v>24630.238547595902</v>
      </c>
      <c r="K125" s="1">
        <f t="shared" ca="1" si="20"/>
        <v>291682.72155058989</v>
      </c>
      <c r="L125" s="1">
        <f t="shared" ca="1" si="20"/>
        <v>297759.42157614999</v>
      </c>
      <c r="M125" s="1">
        <f t="shared" ca="1" si="20"/>
        <v>80283.818740269024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ca="1">OFFSET([1]aggregated_flows_exergy!B$52,250,0)-OFFSET([1]aggregated_flows_exergy!B$51,250,0)</f>
        <v>1652882.0007841219</v>
      </c>
      <c r="G127" s="1">
        <f t="shared" ref="G127:M127" ca="1" si="21">G116-G128</f>
        <v>538607.76415555016</v>
      </c>
      <c r="H127" s="1">
        <f t="shared" ca="1" si="21"/>
        <v>1649750.4191241199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1038439.6331051199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3720160.34960692</v>
      </c>
      <c r="G128" s="1">
        <f ca="1">OFFSET([1]aggregated_flows_exergy!C$97,203,0)</f>
        <v>844616.53793403995</v>
      </c>
      <c r="H128" s="1">
        <f ca="1">OFFSET([1]aggregated_flows_exergy!D$97,203,0)</f>
        <v>2341591.2784021902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1485078.3274320301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46437886.819303699</v>
      </c>
      <c r="G131" s="1">
        <f ca="1">OFFSET([1]aggregated_flows_exergy!C$33,250,0)</f>
        <v>10707097.027266501</v>
      </c>
      <c r="H131" s="1">
        <f ca="1">OFFSET([1]aggregated_flows_exergy!D$33,250,0)</f>
        <v>28906374.377870101</v>
      </c>
      <c r="I131" s="1">
        <f ca="1">OFFSET([1]aggregated_flows_exergy!E$33,250,0)</f>
        <v>4867643.10332892</v>
      </c>
      <c r="J131" s="1">
        <f ca="1">OFFSET([1]aggregated_flows_exergy!F$33,250,0)</f>
        <v>1956772.3108381</v>
      </c>
      <c r="K131" s="1">
        <f ca="1">OFFSET([1]aggregated_flows_exergy!G$33,250,0)</f>
        <v>18075968.524833102</v>
      </c>
      <c r="L131" s="1">
        <f ca="1">OFFSET([1]aggregated_flows_exergy!H$33,250,0)</f>
        <v>21619489.6970267</v>
      </c>
      <c r="M131" s="1">
        <f ca="1">OFFSET([1]aggregated_flows_exergy!I$33,250,0)</f>
        <v>6742428.5974438898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25322.247177941099</v>
      </c>
      <c r="G132" s="1">
        <f ca="1">OFFSET([1]aggregated_flows_exergy!C$32,250,0)</f>
        <v>5846.58388386147</v>
      </c>
      <c r="H132" s="1">
        <f ca="1">OFFSET([1]aggregated_flows_exergy!D$32,250,0)</f>
        <v>15914.450295446601</v>
      </c>
      <c r="I132" s="1">
        <f ca="1">OFFSET([1]aggregated_flows_exergy!E$32,250,0)</f>
        <v>2615.1220186515602</v>
      </c>
      <c r="J132" s="1">
        <f ca="1">OFFSET([1]aggregated_flows_exergy!F$32,250,0)</f>
        <v>946.09097998166703</v>
      </c>
      <c r="K132" s="1">
        <f ca="1">OFFSET([1]aggregated_flows_exergy!G$32,250,0)</f>
        <v>11149.221413473701</v>
      </c>
      <c r="L132" s="1">
        <f ca="1">OFFSET([1]aggregated_flows_exergy!H$32,250,0)</f>
        <v>11255.1699337059</v>
      </c>
      <c r="M132" s="1">
        <f ca="1">OFFSET([1]aggregated_flows_exergy!I$32,250,0)</f>
        <v>2917.85583076174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ca="1">OFFSET([1]aggregated_flows_exergy!B$19,304,0)-OFFSET([1]aggregated_flows_exergy!B$17,304,0)</f>
        <v>62346.436756860465</v>
      </c>
      <c r="G143" s="1">
        <f t="shared" ref="G143:M144" ca="1" si="22">G134-G135</f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ca="1">OFFSET([1]aggregated_flows_exergy!B$23,304,0)-OFFSET([1]aggregated_flows_exergy!B$21,304,0)</f>
        <v>68083.594624234014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526206.46888146992</v>
      </c>
      <c r="G145" s="1">
        <f ca="1">OFFSET([1]aggregated_flows_exergy!C$39,304,0)-OFFSET([1]aggregated_flows_exergy!C$38,304,0)</f>
        <v>418396.50951915595</v>
      </c>
      <c r="H145" s="1">
        <f ca="1">OFFSET([1]aggregated_flows_exergy!D$39,304,0)-OFFSET([1]aggregated_flows_exergy!D$38,304,0)</f>
        <v>43412.75931341399</v>
      </c>
      <c r="I145" s="1">
        <f ca="1">OFFSET([1]aggregated_flows_exergy!E$39,304,0)-OFFSET([1]aggregated_flows_exergy!E$38,304,0)</f>
        <v>64067.928183868993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198565.96273602999</v>
      </c>
      <c r="L145" s="1">
        <f ca="1">OFFSET([1]aggregated_flows_exergy!H$39,304,0)-OFFSET([1]aggregated_flows_exergy!H$38,304,0)</f>
        <v>250052.02964210301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990354.74446897605</v>
      </c>
      <c r="G146" s="1">
        <f ca="1">OFFSET([1]aggregated_flows_exergy!C$36,304,0)</f>
        <v>781082.71976682101</v>
      </c>
      <c r="H146" s="1">
        <f ca="1">OFFSET([1]aggregated_flows_exergy!D$36,304,0)</f>
        <v>84884.989919770102</v>
      </c>
      <c r="I146" s="1">
        <f ca="1">OFFSET([1]aggregated_flows_exergy!E$36,304,0)</f>
        <v>123728.169840584</v>
      </c>
      <c r="J146" s="1">
        <f ca="1">OFFSET([1]aggregated_flows_exergy!F$36,304,0)</f>
        <v>658.86494180020804</v>
      </c>
      <c r="K146" s="1">
        <f ca="1">OFFSET([1]aggregated_flows_exergy!G$36,304,0)</f>
        <v>350639.39890294801</v>
      </c>
      <c r="L146" s="1">
        <f ca="1">OFFSET([1]aggregated_flows_exergy!H$36,304,0)</f>
        <v>483049.47152991802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ca="1">OFFSET([1]aggregated_flows_exergy!B$30,304,0)-OFFSET([1]aggregated_flows_exergy!B$29,304,0)</f>
        <v>661624.57941978984</v>
      </c>
      <c r="G147" s="1">
        <f t="shared" ref="G147:M147" ca="1" si="23">G146</f>
        <v>781082.71976682101</v>
      </c>
      <c r="H147" s="1">
        <f t="shared" ca="1" si="23"/>
        <v>84884.989919770102</v>
      </c>
      <c r="I147" s="1">
        <f t="shared" ca="1" si="23"/>
        <v>123728.169840584</v>
      </c>
      <c r="J147" s="1">
        <f t="shared" ca="1" si="23"/>
        <v>658.86494180020804</v>
      </c>
      <c r="K147" s="1">
        <f t="shared" ca="1" si="23"/>
        <v>350639.39890294801</v>
      </c>
      <c r="L147" s="1">
        <f t="shared" ca="1" si="23"/>
        <v>483049.47152991802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ca="1">OFFSET([1]aggregated_flows_exergy!B$27,304,0)-OFFSET([1]aggregated_flows_exergy!B$25,304,0)</f>
        <v>374685.20692756597</v>
      </c>
      <c r="G148" s="1">
        <f t="shared" ref="G148:M148" ca="1" si="24">G145</f>
        <v>418396.50951915595</v>
      </c>
      <c r="H148" s="1">
        <f t="shared" ca="1" si="24"/>
        <v>43412.75931341399</v>
      </c>
      <c r="I148" s="1">
        <f t="shared" ca="1" si="24"/>
        <v>64067.928183868993</v>
      </c>
      <c r="J148" s="1">
        <f t="shared" ca="1" si="24"/>
        <v>329.27186501972005</v>
      </c>
      <c r="K148" s="1">
        <f t="shared" ca="1" si="24"/>
        <v>198565.96273602999</v>
      </c>
      <c r="L148" s="1">
        <f t="shared" ca="1" si="24"/>
        <v>250052.02964210301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OFFSET([1]aggregated_flows_exergy!B$37,304,0)</f>
        <v>51285.1573181024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ca="1">OFFSET([1]aggregated_flows_exergy!B$52,304,0)-OFFSET([1]aggregated_flows_exergy!B$51,304,0)</f>
        <v>1050266.4795077292</v>
      </c>
      <c r="G150" s="1">
        <f t="shared" ref="G150:M150" ca="1" si="25">G139-G151</f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28417901.8834082</v>
      </c>
      <c r="G154" s="1">
        <f ca="1">OFFSET([1]aggregated_flows_exergy!C$33,304,0)</f>
        <v>23836234.422076199</v>
      </c>
      <c r="H154" s="1">
        <f ca="1">OFFSET([1]aggregated_flows_exergy!D$33,304,0)</f>
        <v>1970592.20170749</v>
      </c>
      <c r="I154" s="1">
        <f ca="1">OFFSET([1]aggregated_flows_exergy!E$33,304,0)</f>
        <v>2594241.5224393602</v>
      </c>
      <c r="J154" s="1">
        <f ca="1">OFFSET([1]aggregated_flows_exergy!F$33,304,0)</f>
        <v>16833.7371850993</v>
      </c>
      <c r="K154" s="1">
        <f ca="1">OFFSET([1]aggregated_flows_exergy!G$33,304,0)</f>
        <v>9845761.6167849507</v>
      </c>
      <c r="L154" s="1">
        <f ca="1">OFFSET([1]aggregated_flows_exergy!H$33,304,0)</f>
        <v>13531951.6357974</v>
      </c>
      <c r="M154" s="1">
        <f ca="1">OFFSET([1]aggregated_flows_exergy!I$33,304,0)</f>
        <v>5040188.6308256797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2252.6424958021098</v>
      </c>
      <c r="G155" s="1">
        <f ca="1">OFFSET([1]aggregated_flows_exergy!C$32,304,0)</f>
        <v>1315.0170844702</v>
      </c>
      <c r="H155" s="1">
        <f ca="1">OFFSET([1]aggregated_flows_exergy!D$32,304,0)</f>
        <v>709.03746278363303</v>
      </c>
      <c r="I155" s="1">
        <f ca="1">OFFSET([1]aggregated_flows_exergy!E$32,304,0)</f>
        <v>224.09533492378</v>
      </c>
      <c r="J155" s="1">
        <f ca="1">OFFSET([1]aggregated_flows_exergy!F$32,304,0)</f>
        <v>4.4926136244974897</v>
      </c>
      <c r="K155" s="1">
        <f ca="1">OFFSET([1]aggregated_flows_exergy!G$32,304,0)</f>
        <v>567.52606750606401</v>
      </c>
      <c r="L155" s="1">
        <f ca="1">OFFSET([1]aggregated_flows_exergy!H$32,304,0)</f>
        <v>1578.7121760155301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7564208.3778254101</v>
      </c>
      <c r="G161" s="1">
        <f ca="1">OFFSET([1]aggregated_flows_exergy!C$11,358,0)</f>
        <v>1712170.09403572</v>
      </c>
      <c r="H161" s="1">
        <f ca="1">OFFSET([1]aggregated_flows_exergy!D$11,358,0)</f>
        <v>4818184.4148128796</v>
      </c>
      <c r="I161" s="1">
        <f ca="1">OFFSET([1]aggregated_flows_exergy!E$11,358,0)</f>
        <v>852815.74152794597</v>
      </c>
      <c r="J161" s="1">
        <f ca="1">OFFSET([1]aggregated_flows_exergy!F$11,358,0)</f>
        <v>181038.12744887199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1003600.1164419299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4507020.7679879405</v>
      </c>
      <c r="G162" s="1">
        <f ca="1">OFFSET([1]aggregated_flows_exergy!C$6,358,0)</f>
        <v>935918.01815133495</v>
      </c>
      <c r="H162" s="1">
        <f ca="1">OFFSET([1]aggregated_flows_exergy!D$6,358,0)</f>
        <v>2948965.0713365199</v>
      </c>
      <c r="I162" s="1">
        <f ca="1">OFFSET([1]aggregated_flows_exergy!E$6,358,0)</f>
        <v>521534.17648099398</v>
      </c>
      <c r="J162" s="1">
        <f ca="1">OFFSET([1]aggregated_flows_exergy!F$6,358,0)</f>
        <v>100603.50201911799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556815.12722180504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101054.222518782</v>
      </c>
      <c r="G163" s="1">
        <f ca="1">OFFSET([1]aggregated_flows_exergy!C$48,358,0)</f>
        <v>20986.051189273399</v>
      </c>
      <c r="H163" s="1">
        <f ca="1">OFFSET([1]aggregated_flows_exergy!D$48,358,0)</f>
        <v>63967.193697837502</v>
      </c>
      <c r="I163" s="1">
        <f ca="1">OFFSET([1]aggregated_flows_exergy!E$48,358,0)</f>
        <v>13968.399335829499</v>
      </c>
      <c r="J163" s="1">
        <f ca="1">OFFSET([1]aggregated_flows_exergy!F$48,358,0)</f>
        <v>2132.5782958417599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11347.970925740899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ca="1">OFFSET([1]aggregated_flows_exergy!B$19,358,0)-OFFSET([1]aggregated_flows_exergy!B$17,358,0)</f>
        <v>30644.227503340691</v>
      </c>
      <c r="G166" s="1">
        <f t="shared" ref="G166:M167" ca="1" si="26">G157-G158</f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ca="1">OFFSET([1]aggregated_flows_exergy!B$23,358,0)-OFFSET([1]aggregated_flows_exergy!B$21,358,0)</f>
        <v>66570.877972519957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840813.81527059991</v>
      </c>
      <c r="G168" s="1">
        <f ca="1">OFFSET([1]aggregated_flows_exergy!C$39,358,0)-OFFSET([1]aggregated_flows_exergy!C$38,358,0)</f>
        <v>175406.96834320598</v>
      </c>
      <c r="H168" s="1">
        <f ca="1">OFFSET([1]aggregated_flows_exergy!D$39,358,0)-OFFSET([1]aggregated_flows_exergy!D$38,358,0)</f>
        <v>546963.54275872977</v>
      </c>
      <c r="I168" s="1">
        <f ca="1">OFFSET([1]aggregated_flows_exergy!E$39,358,0)-OFFSET([1]aggregated_flows_exergy!E$38,358,0)</f>
        <v>100317.17710215598</v>
      </c>
      <c r="J168" s="1">
        <f ca="1">OFFSET([1]aggregated_flows_exergy!F$39,358,0)-OFFSET([1]aggregated_flows_exergy!F$38,358,0)</f>
        <v>18126.127066490109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92076.826011151978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1503630.81370769</v>
      </c>
      <c r="G169" s="1">
        <f ca="1">OFFSET([1]aggregated_flows_exergy!C$36,358,0)</f>
        <v>307376.744754138</v>
      </c>
      <c r="H169" s="1">
        <f ca="1">OFFSET([1]aggregated_flows_exergy!D$36,358,0)</f>
        <v>978837.355683767</v>
      </c>
      <c r="I169" s="1">
        <f ca="1">OFFSET([1]aggregated_flows_exergy!E$36,358,0)</f>
        <v>184394.720265852</v>
      </c>
      <c r="J169" s="1">
        <f ca="1">OFFSET([1]aggregated_flows_exergy!F$36,358,0)</f>
        <v>33021.993003928903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177743.37547215799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ca="1">OFFSET([1]aggregated_flows_exergy!B$30,358,0)-OFFSET([1]aggregated_flows_exergy!B$29,358,0)</f>
        <v>1015037.6974259503</v>
      </c>
      <c r="G170" s="1">
        <f t="shared" ref="G170:M170" ca="1" si="27">G169</f>
        <v>307376.744754138</v>
      </c>
      <c r="H170" s="1">
        <f t="shared" ca="1" si="27"/>
        <v>978837.355683767</v>
      </c>
      <c r="I170" s="1">
        <f t="shared" ca="1" si="27"/>
        <v>184394.720265852</v>
      </c>
      <c r="J170" s="1">
        <f t="shared" ca="1" si="27"/>
        <v>33021.993003928903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177743.37547215799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ca="1">OFFSET([1]aggregated_flows_exergy!B$27,358,0)-OFFSET([1]aggregated_flows_exergy!B$25,358,0)</f>
        <v>552894.57382022985</v>
      </c>
      <c r="G171" s="1">
        <f t="shared" ref="G171:M171" ca="1" si="28">G168</f>
        <v>175406.96834320598</v>
      </c>
      <c r="H171" s="1">
        <f t="shared" ca="1" si="28"/>
        <v>546963.54275872977</v>
      </c>
      <c r="I171" s="1">
        <f t="shared" ca="1" si="28"/>
        <v>100317.17710215598</v>
      </c>
      <c r="J171" s="1">
        <f t="shared" ca="1" si="28"/>
        <v>18126.127066490109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92076.826011151978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ca="1">OFFSET([1]aggregated_flows_exergy!B$52,358,0)-OFFSET([1]aggregated_flows_exergy!B$51,358,0)</f>
        <v>1423395.3524084298</v>
      </c>
      <c r="G173" s="1">
        <f t="shared" ref="G173:M173" ca="1" si="29">G162-G174</f>
        <v>417845.64068413293</v>
      </c>
      <c r="H173" s="1">
        <f t="shared" ca="1" si="29"/>
        <v>1407666.82671201</v>
      </c>
      <c r="I173" s="1">
        <f t="shared" ca="1" si="29"/>
        <v>244807.64591156296</v>
      </c>
      <c r="J173" s="1">
        <f t="shared" ca="1" si="29"/>
        <v>47778.222104484892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294411.27854512405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2388922.43257578</v>
      </c>
      <c r="G174" s="1">
        <f ca="1">OFFSET([1]aggregated_flows_exergy!C$97,311,0)</f>
        <v>518072.37746720202</v>
      </c>
      <c r="H174" s="1">
        <f ca="1">OFFSET([1]aggregated_flows_exergy!D$97,311,0)</f>
        <v>1541298.2446245099</v>
      </c>
      <c r="I174" s="1">
        <f ca="1">OFFSET([1]aggregated_flows_exergy!E$97,311,0)</f>
        <v>276726.53056943102</v>
      </c>
      <c r="J174" s="1">
        <f ca="1">OFFSET([1]aggregated_flows_exergy!F$97,311,0)</f>
        <v>52825.279914633102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262403.84867668099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39367037.916057102</v>
      </c>
      <c r="G177" s="1">
        <f ca="1">OFFSET([1]aggregated_flows_exergy!C$33,358,0)</f>
        <v>8516187.6653823592</v>
      </c>
      <c r="H177" s="1">
        <f ca="1">OFFSET([1]aggregated_flows_exergy!D$33,358,0)</f>
        <v>25305761.044893399</v>
      </c>
      <c r="I177" s="1">
        <f ca="1">OFFSET([1]aggregated_flows_exergy!E$33,358,0)</f>
        <v>4621664.9650956597</v>
      </c>
      <c r="J177" s="1">
        <f ca="1">OFFSET([1]aggregated_flows_exergy!F$33,358,0)</f>
        <v>923424.24068572104</v>
      </c>
      <c r="K177" s="1">
        <f ca="1">OFFSET([1]aggregated_flows_exergy!G$33,358,0)</f>
        <v>18089746.895716101</v>
      </c>
      <c r="L177" s="1">
        <f ca="1">OFFSET([1]aggregated_flows_exergy!H$33,358,0)</f>
        <v>16083133.620776299</v>
      </c>
      <c r="M177" s="1">
        <f ca="1">OFFSET([1]aggregated_flows_exergy!I$33,358,0)</f>
        <v>5194157.3995644897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22765.360934730201</v>
      </c>
      <c r="G178" s="1">
        <f ca="1">OFFSET([1]aggregated_flows_exergy!C$32,358,0)</f>
        <v>4952.5037810834901</v>
      </c>
      <c r="H178" s="1">
        <f ca="1">OFFSET([1]aggregated_flows_exergy!D$32,358,0)</f>
        <v>14718.890776705901</v>
      </c>
      <c r="I178" s="1">
        <f ca="1">OFFSET([1]aggregated_flows_exergy!E$32,358,0)</f>
        <v>2597.0336874781401</v>
      </c>
      <c r="J178" s="1">
        <f ca="1">OFFSET([1]aggregated_flows_exergy!F$32,358,0)</f>
        <v>496.932689462653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2316.69370449915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50" workbookViewId="0">
      <selection activeCell="O52" sqref="O52:O54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7.0845154212317896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22.176646742267572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11</v>
      </c>
      <c r="C10" t="s">
        <v>3</v>
      </c>
      <c r="D10" t="s">
        <v>4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14.044174341952919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1.350353758347655E-2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11.25601627188057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1.2853590656062261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1.4892954668826521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5.69396123329249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5.9414101500062193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2.4088029586541597</v>
      </c>
    </row>
    <row r="11" spans="1:13" ht="14.5" customHeight="1" x14ac:dyDescent="0.35">
      <c r="A11" t="s">
        <v>36</v>
      </c>
      <c r="B11" t="s">
        <v>6</v>
      </c>
      <c r="C11" t="s">
        <v>36</v>
      </c>
      <c r="D11" t="s">
        <v>15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17.439247824180359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4.3218348741539282E-3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13.178877246739969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1.425357096581308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2.8306916459849121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6.5568994212321599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7.3234366661389894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3.5589117368091947</v>
      </c>
    </row>
    <row r="12" spans="1:13" ht="14.5" customHeight="1" x14ac:dyDescent="0.35">
      <c r="A12" t="s">
        <v>36</v>
      </c>
      <c r="B12" t="s">
        <v>15</v>
      </c>
      <c r="C12" t="s">
        <v>36</v>
      </c>
      <c r="D12" t="s">
        <v>11</v>
      </c>
      <c r="E12" t="s">
        <v>7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3.79993539059272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6.4244107286816213E-4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3.2464810197964162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0.2773179388379387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0.27549399088550397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1.5805232440268449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1.697270819958113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0.52214132660776491</v>
      </c>
    </row>
    <row r="13" spans="1:13" ht="14.5" customHeight="1" x14ac:dyDescent="0.35">
      <c r="A13" t="s">
        <v>36</v>
      </c>
      <c r="B13" t="s">
        <v>8</v>
      </c>
      <c r="C13" t="s">
        <v>16</v>
      </c>
      <c r="D13" t="s">
        <v>17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1.1623442286658008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0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0.92414543619034062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0.12526702614712898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0.3916711378504289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0.50068589741185954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0.5468151813497597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0.39358252142628608</v>
      </c>
    </row>
    <row r="14" spans="1:13" ht="14.5" customHeight="1" x14ac:dyDescent="0.35">
      <c r="A14" t="s">
        <v>36</v>
      </c>
      <c r="B14" t="s">
        <v>9</v>
      </c>
      <c r="C14" t="s">
        <v>16</v>
      </c>
      <c r="D14" t="s">
        <v>18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0.58885449645736998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1.0469871146701222E-4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0.86427292259977961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9.0524513979953966E-2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0.20322012474229192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0.4562395580428602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0.4599088307839499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0.24197387120665795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19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4.1823320352104592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1.1291328671038299E-2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3.4417821278516798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0.44310532453040291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0.28615325415735399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1.8598148184418097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1.7576341160035802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0.56488310076506898</v>
      </c>
    </row>
    <row r="16" spans="1:13" ht="14.5" customHeight="1" x14ac:dyDescent="0.35">
      <c r="A16" t="s">
        <v>36</v>
      </c>
      <c r="B16" t="s">
        <v>10</v>
      </c>
      <c r="C16" t="s">
        <v>36</v>
      </c>
      <c r="D16" t="s">
        <v>20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20</v>
      </c>
      <c r="C17" t="s">
        <v>16</v>
      </c>
      <c r="D17" t="s">
        <v>17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5.3023013712903984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2.2322974530833511E-2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6.6596411762525296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0.87944958405774687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0.56450955638455291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3.4243016210753079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3.5135599195541172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1.188061750596257</v>
      </c>
    </row>
    <row r="18" spans="1:13" ht="14.5" customHeight="1" x14ac:dyDescent="0.35">
      <c r="A18" t="s">
        <v>36</v>
      </c>
      <c r="B18" t="s">
        <v>19</v>
      </c>
      <c r="C18" t="s">
        <v>16</v>
      </c>
      <c r="D18" t="s">
        <v>18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2.4539501512746602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1.1291328671038299E-2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3.4417821278516798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0.44310532453040291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0.28615325415735399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1.8598148184418097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1.7576341160035802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0.56488310076506898</v>
      </c>
    </row>
    <row r="19" spans="1:13" ht="14.5" customHeight="1" x14ac:dyDescent="0.35">
      <c r="A19" t="s">
        <v>36</v>
      </c>
      <c r="B19" t="s">
        <v>10</v>
      </c>
      <c r="C19" t="s">
        <v>3</v>
      </c>
      <c r="D19" t="s">
        <v>13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0.63345057197239685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1.6954033130108512E-3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0.52506213237605304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6.7168086842310695E-2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3.9524949441020023E-2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0.27486381354582634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0.27107131412870117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8.7515444297869394E-2</v>
      </c>
    </row>
    <row r="20" spans="1:13" ht="14.5" customHeight="1" x14ac:dyDescent="0.35">
      <c r="A20" t="s">
        <v>36</v>
      </c>
      <c r="B20" t="s">
        <v>24</v>
      </c>
      <c r="C20" t="s">
        <v>25</v>
      </c>
      <c r="D20" t="s">
        <v>26</v>
      </c>
      <c r="E20" t="s">
        <v>14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4.6253079523142624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8.2836082274089784E-3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5.62202877981718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0.62805092498667214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0.49752242811557201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3.01508754353581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2.6768796518730595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1.0639185457379581</v>
      </c>
    </row>
    <row r="21" spans="1:13" ht="14.5" customHeight="1" x14ac:dyDescent="0.35">
      <c r="A21" t="s">
        <v>36</v>
      </c>
      <c r="B21" t="s">
        <v>24</v>
      </c>
      <c r="C21" t="s">
        <v>3</v>
      </c>
      <c r="D21" t="s">
        <v>4</v>
      </c>
      <c r="E21" t="s">
        <v>7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8.6896539818527998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5.6192477864226804E-3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6.9985545531503695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0.72474061981690296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0.96073956109911995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3.5903079318861399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3.6432478857858497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1.4560981641808119</v>
      </c>
    </row>
    <row r="22" spans="1:13" ht="14.5" customHeight="1" x14ac:dyDescent="0.35">
      <c r="A22" t="s">
        <v>36</v>
      </c>
      <c r="B22" t="s">
        <v>10</v>
      </c>
      <c r="C22" t="s">
        <v>21</v>
      </c>
      <c r="D22" t="s">
        <v>22</v>
      </c>
      <c r="E22" t="s">
        <v>12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107.3860783611231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0.14080811555711298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85.15762600797359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10.14086317310241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11.946781064489919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42.237598987237305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45.915966443070204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19.232512930815332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55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266.01855161499009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0.38241455172919286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212.23717606879009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25.450034659230639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27.948926335240159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105.14649257459118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114.19681865329531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46.675240387102797</v>
      </c>
    </row>
    <row r="24" spans="1:13" ht="14.5" customHeight="1" x14ac:dyDescent="0.35">
      <c r="A24" t="str">
        <f>A23</f>
        <v>ME</v>
      </c>
      <c r="B24" t="s">
        <v>54</v>
      </c>
      <c r="C24" t="str">
        <f>A24</f>
        <v>ME</v>
      </c>
      <c r="D24" t="s">
        <v>10</v>
      </c>
      <c r="E24" t="s">
        <v>14</v>
      </c>
      <c r="F24" s="2">
        <f ca="1">SUMIFS('Engines indvidual'!F$1:F$85,'Engines indvidual'!$B$1:$B$85,'Full system - simplified'!$B24,'Engines indvidual'!$D$1:$D$85,'Full system - simplified'!$D24,'Engines indvidual'!$E$1:$E$85,'Full system - simplified'!$E24)*0.000001</f>
        <v>0.15377733754723519</v>
      </c>
      <c r="G24" s="3">
        <f ca="1">SUMIFS('Engines indvidual'!G$1:G$85,'Engines indvidual'!$B$1:$B$85,'Full system - simplified'!$B24,'Engines indvidual'!$D$1:$D$85,'Full system - simplified'!$D24,'Engines indvidual'!$E$1:$E$85,'Full system - simplified'!$E24)*0.000001</f>
        <v>2.2571178010316872E-4</v>
      </c>
      <c r="H24" s="3">
        <f ca="1">SUMIFS('Engines indvidual'!H$1:H$85,'Engines indvidual'!$B$1:$B$85,'Full system - simplified'!$B24,'Engines indvidual'!$D$1:$D$85,'Full system - simplified'!$D24,'Engines indvidual'!$E$1:$E$85,'Full system - simplified'!$E24)*0.000001</f>
        <v>0.12488786401909568</v>
      </c>
      <c r="I24" s="3">
        <f ca="1">SUMIFS('Engines indvidual'!I$1:I$85,'Engines indvidual'!$B$1:$B$85,'Full system - simplified'!$B24,'Engines indvidual'!$D$1:$D$85,'Full system - simplified'!$D24,'Engines indvidual'!$E$1:$E$85,'Full system - simplified'!$E24)*0.000001</f>
        <v>1.417783367749623E-2</v>
      </c>
      <c r="J24" s="3">
        <f ca="1">SUMIFS('Engines indvidual'!J$1:J$85,'Engines indvidual'!$B$1:$B$85,'Full system - simplified'!$B24,'Engines indvidual'!$D$1:$D$85,'Full system - simplified'!$D24,'Engines indvidual'!$E$1:$E$85,'Full system - simplified'!$E24)*0.000001</f>
        <v>1.4485928070539899E-2</v>
      </c>
      <c r="K24" s="3">
        <f ca="1">SUMIFS('Engines indvidual'!K$1:K$85,'Engines indvidual'!$B$1:$B$85,'Full system - simplified'!$B24,'Engines indvidual'!$D$1:$D$85,'Full system - simplified'!$D24,'Engines indvidual'!$E$1:$E$85,'Full system - simplified'!$E24)*0.000001</f>
        <v>6.8455248991775908E-2</v>
      </c>
      <c r="L24" s="3">
        <f ca="1">SUMIFS('Engines indvidual'!L$1:L$85,'Engines indvidual'!$B$1:$B$85,'Full system - simplified'!$B24,'Engines indvidual'!$D$1:$D$85,'Full system - simplified'!$D24,'Engines indvidual'!$E$1:$E$85,'Full system - simplified'!$E24)*0.000001</f>
        <v>6.3018396413398792E-2</v>
      </c>
      <c r="M24" s="3">
        <f ca="1">SUMIFS('Engines indvidual'!M$1:M$85,'Engines indvidual'!$B$1:$B$85,'Full system - simplified'!$B24,'Engines indvidual'!$D$1:$D$85,'Full system - simplified'!$D24,'Engines indvidual'!$E$1:$E$85,'Full system - simplified'!$E24)*0.000001</f>
        <v>2.2303692142059836E-2</v>
      </c>
    </row>
    <row r="26" spans="1:13" ht="14.5" customHeight="1" x14ac:dyDescent="0.35">
      <c r="A26" t="s">
        <v>3</v>
      </c>
      <c r="B26" t="s">
        <v>4</v>
      </c>
      <c r="C26" t="s">
        <v>37</v>
      </c>
      <c r="D26" t="s">
        <v>6</v>
      </c>
      <c r="E26" t="s">
        <v>7</v>
      </c>
      <c r="F26" s="2">
        <f ca="1">SUMIFS('Engines indvidual'!F$87:F$178,'Engines indvidual'!$B$87:$B$178,'Full system - simplified'!$B26,'Engines indvidual'!$D$87:$D$178,'Full system - simplified'!$D26,'Engines indvidual'!$E$87:$E$178,'Full system - simplified'!$E26)*0.000001</f>
        <v>5.3390023466401496E-3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1.7647518533353628E-3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2.8592053696498703E-3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6.2470588714104598E-4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9.033923651389685E-5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3.1690637449949067E-3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1.321796824874261E-3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8.4814177677100988E-4</v>
      </c>
    </row>
    <row r="27" spans="1:13" ht="14.5" customHeight="1" x14ac:dyDescent="0.35">
      <c r="A27" t="s">
        <v>37</v>
      </c>
      <c r="B27" t="s">
        <v>6</v>
      </c>
      <c r="C27" t="s">
        <v>37</v>
      </c>
      <c r="D27" t="s">
        <v>8</v>
      </c>
      <c r="E27" t="s">
        <v>7</v>
      </c>
      <c r="F27" s="2">
        <f ca="1">SUMIFS('Engines indvidual'!F$87:F$178,'Engines indvidual'!$B$87:$B$178,'Full system - simplified'!$B27,'Engines indvidual'!$D$87:$D$178,'Full system - simplified'!$D27,'Engines indvidual'!$E$87:$E$178,'Full system - simplified'!$E27)*0.000001</f>
        <v>7.9139880154120394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2.9596816149046283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4.0076953078316215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0.65899314144736187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0.2876179512284277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3.391627075330137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3.0905017728267912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1.4318591672551058</v>
      </c>
    </row>
    <row r="28" spans="1:13" ht="14.5" customHeight="1" x14ac:dyDescent="0.35">
      <c r="A28" t="s">
        <v>37</v>
      </c>
      <c r="B28" t="s">
        <v>8</v>
      </c>
      <c r="C28" t="s">
        <v>37</v>
      </c>
      <c r="D28" t="s">
        <v>9</v>
      </c>
      <c r="E28" t="s">
        <v>7</v>
      </c>
      <c r="F28" s="2">
        <f ca="1">SUMIFS('Engines indvidual'!F$87:F$178,'Engines indvidual'!$B$87:$B$178,'Full system - simplified'!$B28,'Engines indvidual'!$D$87:$D$178,'Full system - simplified'!$D28,'Engines indvidual'!$E$87:$E$178,'Full system - simplified'!$E28)*0.000001</f>
        <v>7.6539575759840881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2.8347460668352746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3.9061504056598988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0.64382031033245068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0.26924079315646982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3.3020865868830103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3.0169168224492449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1.3349541666518501</v>
      </c>
    </row>
    <row r="29" spans="1:13" ht="14.5" customHeight="1" x14ac:dyDescent="0.35">
      <c r="A29" t="s">
        <v>37</v>
      </c>
      <c r="B29" t="s">
        <v>9</v>
      </c>
      <c r="C29" t="s">
        <v>37</v>
      </c>
      <c r="D29" t="s">
        <v>10</v>
      </c>
      <c r="E29" t="s">
        <v>7</v>
      </c>
      <c r="F29" s="2">
        <f ca="1">SUMIFS('Engines indvidual'!F$87:F$178,'Engines indvidual'!$B$87:$B$178,'Full system - simplified'!$B29,'Engines indvidual'!$D$87:$D$178,'Full system - simplified'!$D29,'Engines indvidual'!$E$87:$E$178,'Full system - simplified'!$E29)*0.000001</f>
        <v>7.0942529442990301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2.5893737025639694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3.6503214177712899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0.60642866725531253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0.24812915670846236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3.0658590862675781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2.8015818906107328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1.226811967420731</v>
      </c>
    </row>
    <row r="30" spans="1:13" ht="14.5" customHeight="1" x14ac:dyDescent="0.35">
      <c r="A30" t="s">
        <v>37</v>
      </c>
      <c r="B30" t="s">
        <v>11</v>
      </c>
      <c r="C30" t="s">
        <v>37</v>
      </c>
      <c r="D30" t="s">
        <v>6</v>
      </c>
      <c r="E30" t="s">
        <v>12</v>
      </c>
      <c r="F30" s="2">
        <f ca="1">SUMIFS('Engines indvidual'!F$87:F$178,'Engines indvidual'!$B$87:$B$178,'Full system - simplified'!$B30,'Engines indvidual'!$D$87:$D$178,'Full system - simplified'!$D30,'Engines indvidual'!$E$87:$E$178,'Full system - simplified'!$E30)*0.000001</f>
        <v>9.5364176727926981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3.5039868770766796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4.8533039514378622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0.84098554290987837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0.33814130136827431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4.0872284832192607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3.7618290347118957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1.6873601548615587</v>
      </c>
    </row>
    <row r="31" spans="1:13" ht="14.5" customHeight="1" x14ac:dyDescent="0.35">
      <c r="A31" t="s">
        <v>37</v>
      </c>
      <c r="B31" t="s">
        <v>10</v>
      </c>
      <c r="C31" t="s">
        <v>37</v>
      </c>
      <c r="D31" t="s">
        <v>11</v>
      </c>
      <c r="E31" t="s">
        <v>7</v>
      </c>
      <c r="F31" s="2">
        <f ca="1">SUMIFS('Engines indvidual'!F$87:F$178,'Engines indvidual'!$B$87:$B$178,'Full system - simplified'!$B31,'Engines indvidual'!$D$87:$D$178,'Full system - simplified'!$D31,'Engines indvidual'!$E$87:$E$178,'Full system - simplified'!$E31)*0.000001</f>
        <v>36.262607070467581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11.77601845168736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19.814844989973334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3.5923689578647098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1.07937467094229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15.705237134824689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14.96082523003734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5.596544705605579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24</v>
      </c>
      <c r="E32" t="s">
        <v>7</v>
      </c>
      <c r="F32" s="2">
        <f ca="1">SUMIFS('Engines indvidual'!F$87:F$178,'Engines indvidual'!$B$87:$B$178,'Full system - simplified'!$B32,'Engines indvidual'!$D$87:$D$178,'Full system - simplified'!$D32,'Engines indvidual'!$E$87:$E$178,'Full system - simplified'!$E32)*0.000001</f>
        <v>21.042365921285988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6.3783132943527656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11.936140395556158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2.1565015177470221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0.57141071363005969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9.1655041603657779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8.8659218308067711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3.0109399301134268</v>
      </c>
    </row>
    <row r="33" spans="1:13" ht="14.5" customHeight="1" x14ac:dyDescent="0.35">
      <c r="A33" t="s">
        <v>37</v>
      </c>
      <c r="B33" t="s">
        <v>11</v>
      </c>
      <c r="C33" t="s">
        <v>3</v>
      </c>
      <c r="D33" t="s">
        <v>13</v>
      </c>
      <c r="E33" t="s">
        <v>14</v>
      </c>
      <c r="F33" s="2">
        <f ca="1">SUMIFS('Engines indvidual'!F$87:F$178,'Engines indvidual'!$B$87:$B$178,'Full system - simplified'!$B33,'Engines indvidual'!$D$87:$D$178,'Full system - simplified'!$D33,'Engines indvidual'!$E$87:$E$178,'Full system - simplified'!$E33)*0.000001</f>
        <v>0.46280114409607126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0.13173336821275769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0.25936924559895808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6.0169201039456194E-2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1.1529329244899543E-2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0.20909684047560489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0.1941860788383083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5.95182247821592E-2</v>
      </c>
    </row>
    <row r="34" spans="1:13" ht="14.5" customHeight="1" x14ac:dyDescent="0.35">
      <c r="A34" t="s">
        <v>37</v>
      </c>
      <c r="B34" t="s">
        <v>6</v>
      </c>
      <c r="C34" t="s">
        <v>37</v>
      </c>
      <c r="D34" t="s">
        <v>15</v>
      </c>
      <c r="E34" t="s">
        <v>7</v>
      </c>
      <c r="F34" s="2">
        <f ca="1">SUMIFS('Engines indvidual'!F$87:F$178,'Engines indvidual'!$B$87:$B$178,'Full system - simplified'!$B34,'Engines indvidual'!$D$87:$D$178,'Full system - simplified'!$D34,'Engines indvidual'!$E$87:$E$178,'Full system - simplified'!$E34)*0.000001</f>
        <v>7.9139880154120394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2.9596816149046283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4.0076953078316215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0.65899314144736187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0.2876179512284277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3.391627075330137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3.0905017728267912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1.4318591672551058</v>
      </c>
    </row>
    <row r="35" spans="1:13" ht="14.5" customHeight="1" x14ac:dyDescent="0.35">
      <c r="A35" t="s">
        <v>37</v>
      </c>
      <c r="B35" t="s">
        <v>15</v>
      </c>
      <c r="C35" t="s">
        <v>37</v>
      </c>
      <c r="D35" t="s">
        <v>11</v>
      </c>
      <c r="E35" t="s">
        <v>7</v>
      </c>
      <c r="F35" s="2">
        <f ca="1">SUMIFS('Engines indvidual'!F$87:F$178,'Engines indvidual'!$B$87:$B$178,'Full system - simplified'!$B35,'Engines indvidual'!$D$87:$D$178,'Full system - simplified'!$D35,'Engines indvidual'!$E$87:$E$178,'Full system - simplified'!$E35)*0.000001</f>
        <v>0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0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0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0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0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0</v>
      </c>
    </row>
    <row r="36" spans="1:13" ht="14.5" customHeight="1" x14ac:dyDescent="0.35">
      <c r="A36" t="s">
        <v>37</v>
      </c>
      <c r="B36" t="s">
        <v>8</v>
      </c>
      <c r="C36" t="s">
        <v>16</v>
      </c>
      <c r="D36" t="s">
        <v>17</v>
      </c>
      <c r="E36" t="s">
        <v>14</v>
      </c>
      <c r="F36" s="2">
        <f ca="1">SUMIFS('Engines indvidual'!F$87:F$178,'Engines indvidual'!$B$87:$B$178,'Full system - simplified'!$B36,'Engines indvidual'!$D$87:$D$178,'Full system - simplified'!$D36,'Engines indvidual'!$E$87:$E$178,'Full system - simplified'!$E36)*0.000001</f>
        <v>0.23639126868745125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0.12493554806935403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0.10154490217172224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1.5172831114911196E-2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1.8377158071957826E-2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8.9540488447126754E-2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7.3584950377546129E-2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9.6905000603255992E-2</v>
      </c>
    </row>
    <row r="37" spans="1:13" ht="14.5" customHeight="1" x14ac:dyDescent="0.35">
      <c r="A37" t="s">
        <v>37</v>
      </c>
      <c r="B37" t="s">
        <v>9</v>
      </c>
      <c r="C37" t="s">
        <v>16</v>
      </c>
      <c r="D37" t="s">
        <v>18</v>
      </c>
      <c r="E37" t="s">
        <v>14</v>
      </c>
      <c r="F37" s="2">
        <f ca="1">SUMIFS('Engines indvidual'!F$87:F$178,'Engines indvidual'!$B$87:$B$178,'Full system - simplified'!$B37,'Engines indvidual'!$D$87:$D$178,'Full system - simplified'!$D37,'Engines indvidual'!$E$87:$E$178,'Full system - simplified'!$E37)*0.000001</f>
        <v>0.36023136970580405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0.24537236427130607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0.25582898788860914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3.7391643077138187E-2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2.1111636448007485E-2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0.23622750061543205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0.21533493183851207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0.10814219923111901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19</v>
      </c>
      <c r="E38" t="s">
        <v>14</v>
      </c>
      <c r="F38" s="2">
        <f ca="1">SUMIFS('Engines indvidual'!F$87:F$178,'Engines indvidual'!$B$87:$B$178,'Full system - simplified'!$B38,'Engines indvidual'!$D$87:$D$178,'Full system - simplified'!$D38,'Engines indvidual'!$E$87:$E$178,'Full system - simplified'!$E38)*0.000001</f>
        <v>3.1385913166244492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0.96189215463700395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1.7574882193867036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0.34430030799367595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7.4910634607029236E-2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1.4758371543503399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1.27470452664734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0.38804963562674705</v>
      </c>
    </row>
    <row r="39" spans="1:13" ht="14.5" customHeight="1" x14ac:dyDescent="0.35">
      <c r="A39" t="s">
        <v>37</v>
      </c>
      <c r="B39" t="s">
        <v>10</v>
      </c>
      <c r="C39" t="s">
        <v>37</v>
      </c>
      <c r="D39" t="s">
        <v>20</v>
      </c>
      <c r="E39" t="s">
        <v>14</v>
      </c>
      <c r="F39" s="2">
        <f ca="1">SUMIFS('Engines indvidual'!F$87:F$178,'Engines indvidual'!$B$87:$B$178,'Full system - simplified'!$B39,'Engines indvidual'!$D$87:$D$178,'Full system - simplified'!$D39,'Engines indvidual'!$E$87:$E$178,'Full system - simplified'!$E39)*0.000001</f>
        <v>5.8421744516265459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1.7720389159021479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3.2699570734274257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0.65647531334767395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0.1437031489492924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2.6080544389530509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2.451388349350947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0.78273166332253896</v>
      </c>
    </row>
    <row r="40" spans="1:13" ht="14.5" customHeight="1" x14ac:dyDescent="0.35">
      <c r="A40" t="s">
        <v>37</v>
      </c>
      <c r="B40" t="s">
        <v>20</v>
      </c>
      <c r="C40" t="s">
        <v>16</v>
      </c>
      <c r="D40" t="s">
        <v>17</v>
      </c>
      <c r="E40" t="s">
        <v>14</v>
      </c>
      <c r="F40" s="2">
        <f ca="1">SUMIFS('Engines indvidual'!F$87:F$178,'Engines indvidual'!$B$87:$B$178,'Full system - simplified'!$B40,'Engines indvidual'!$D$87:$D$178,'Full system - simplified'!$D40,'Engines indvidual'!$E$87:$E$178,'Full system - simplified'!$E40)*0.000001</f>
        <v>3.9041715770093202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1.7720389159021479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3.2699570734274257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0.65647531334767395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0.1437031489492924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2.6080544389530509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2.451388349350947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0.78273166332253896</v>
      </c>
    </row>
    <row r="41" spans="1:13" ht="14.5" customHeight="1" x14ac:dyDescent="0.35">
      <c r="A41" t="s">
        <v>37</v>
      </c>
      <c r="B41" t="s">
        <v>19</v>
      </c>
      <c r="C41" t="s">
        <v>16</v>
      </c>
      <c r="D41" t="s">
        <v>18</v>
      </c>
      <c r="E41" t="s">
        <v>14</v>
      </c>
      <c r="F41" s="2">
        <f ca="1">SUMIFS('Engines indvidual'!F$87:F$178,'Engines indvidual'!$B$87:$B$178,'Full system - simplified'!$B41,'Engines indvidual'!$D$87:$D$178,'Full system - simplified'!$D41,'Engines indvidual'!$E$87:$E$178,'Full system - simplified'!$E41)*0.000001</f>
        <v>2.1846840783047257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0.96189215463700395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1.7574882193867036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0.34430030799367595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7.4910634607029236E-2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1.4758371543503399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1.27470452664734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0.38804963562674705</v>
      </c>
    </row>
    <row r="42" spans="1:13" ht="14.5" customHeight="1" x14ac:dyDescent="0.35">
      <c r="A42" t="s">
        <v>37</v>
      </c>
      <c r="B42" t="s">
        <v>10</v>
      </c>
      <c r="C42" t="s">
        <v>3</v>
      </c>
      <c r="D42" t="s">
        <v>13</v>
      </c>
      <c r="E42" t="s">
        <v>14</v>
      </c>
      <c r="F42" s="2">
        <f ca="1">SUMIFS('Engines indvidual'!F$87:F$178,'Engines indvidual'!$B$87:$B$178,'Full system - simplified'!$B42,'Engines indvidual'!$D$87:$D$178,'Full system - simplified'!$D42,'Engines indvidual'!$E$87:$E$178,'Full system - simplified'!$E42)*0.000001</f>
        <v>0.36890869617646871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9.6015483091249895E-2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0.21737518641766049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4.7177125114565108E-2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8.3409015529947537E-3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0.16595651910759779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0.15912728777770299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4.3824889291169782E-2</v>
      </c>
    </row>
    <row r="43" spans="1:13" ht="14.5" customHeight="1" x14ac:dyDescent="0.35">
      <c r="A43" t="s">
        <v>37</v>
      </c>
      <c r="B43" t="s">
        <v>24</v>
      </c>
      <c r="C43" t="s">
        <v>25</v>
      </c>
      <c r="D43" t="s">
        <v>26</v>
      </c>
      <c r="E43" t="s">
        <v>14</v>
      </c>
      <c r="F43" s="2">
        <f ca="1">SUMIFS('Engines indvidual'!F$87:F$178,'Engines indvidual'!$B$87:$B$178,'Full system - simplified'!$B43,'Engines indvidual'!$D$87:$D$178,'Full system - simplified'!$D43,'Engines indvidual'!$E$87:$E$178,'Full system - simplified'!$E43)*0.000001</f>
        <v>6.3235888529284194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2.8692401641446943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5.503985344626499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1.011062867537627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0.23748452825795754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4.3085586681680219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3.9010572563274795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1.4121569800712916</v>
      </c>
    </row>
    <row r="44" spans="1:13" ht="14.5" customHeight="1" x14ac:dyDescent="0.35">
      <c r="A44" t="s">
        <v>37</v>
      </c>
      <c r="B44" t="s">
        <v>24</v>
      </c>
      <c r="C44" t="s">
        <v>3</v>
      </c>
      <c r="D44" t="s">
        <v>4</v>
      </c>
      <c r="E44" t="s">
        <v>7</v>
      </c>
      <c r="F44" s="2">
        <f ca="1">SUMIFS('Engines indvidual'!F$87:F$178,'Engines indvidual'!$B$87:$B$178,'Full system - simplified'!$B44,'Engines indvidual'!$D$87:$D$178,'Full system - simplified'!$D44,'Engines indvidual'!$E$87:$E$178,'Full system - simplified'!$E44)*0.000001</f>
        <v>11.42059301671924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3.5090731302080709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6.4321550509296594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1.1454386502093947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0.33392618537210222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4.8569454921977577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4.9648645744792912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1.5987829500421351</v>
      </c>
    </row>
    <row r="45" spans="1:13" ht="14.5" customHeight="1" x14ac:dyDescent="0.35">
      <c r="A45" t="s">
        <v>37</v>
      </c>
      <c r="B45" t="s">
        <v>10</v>
      </c>
      <c r="C45" t="s">
        <v>30</v>
      </c>
      <c r="D45" t="s">
        <v>31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indvidual'!$E$87:$E$178,'Full system - simplified'!$E45)*0.000001</f>
        <v>62.015060713286694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20.781102004670501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34.328062288766255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6.2492192962949575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1.8514970157839417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26.971293296935141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26.344290974584506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9.8942963339961096</v>
      </c>
    </row>
    <row r="46" spans="1:13" ht="14.5" customHeight="1" x14ac:dyDescent="0.35">
      <c r="A46" t="s">
        <v>37</v>
      </c>
      <c r="B46" t="s">
        <v>10</v>
      </c>
      <c r="C46" t="s">
        <v>3</v>
      </c>
      <c r="D46" t="s">
        <v>32</v>
      </c>
      <c r="E46" t="s">
        <v>14</v>
      </c>
      <c r="F46" s="2">
        <f ca="1">SUMIFS('Engines indvidual'!F$87:F$178,'Engines indvidual'!$B$87:$B$178,'Full system - simplified'!$B46,'Engines indvidual'!$D$87:$D$178,'Full system - simplified'!$D46,'Engines indvidual'!$E$87:$E$178,'Full system - simplified'!$E46)*0.000001</f>
        <v>0.85095044339192205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0.22777829180960699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0.49857844255209871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0.10469171764814289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1.9901991382070296E-2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0.38358846854159839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0.36318932785786545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0.10417264699245739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55</v>
      </c>
      <c r="F47" s="2">
        <f ca="1">SUMIFS('Engines indvidual'!F$87:F$178,'Engines indvidual'!$B$87:$B$178,'Full system - simplified'!$B47,'Engines indvidual'!$D$87:$D$178,'Full system - simplified'!$D47,'Engines indvidual'!$E$87:$E$178,'Full system - simplified'!$E47)*0.000001</f>
        <v>172.0931645320693</v>
      </c>
      <c r="G47" s="3">
        <f ca="1">SUMIFS('Engines indvidual'!G$87:G$178,'Engines indvidual'!$B$87:$B$178,'Full system - simplified'!$B47,'Engines indvidual'!$D$87:$D$178,'Full system - simplified'!$D47,'Engines indvidual'!$E$87:$E$178,'Full system - simplified'!$E47)*0.000001</f>
        <v>54.452354323077152</v>
      </c>
      <c r="H47" s="3">
        <f ca="1">SUMIFS('Engines indvidual'!H$87:H$178,'Engines indvidual'!$B$87:$B$178,'Full system - simplified'!$B47,'Engines indvidual'!$D$87:$D$178,'Full system - simplified'!$D47,'Engines indvidual'!$E$87:$E$178,'Full system - simplified'!$E47)*0.000001</f>
        <v>94.875950481212797</v>
      </c>
      <c r="I47" s="3">
        <f ca="1">SUMIFS('Engines indvidual'!I$87:I$178,'Engines indvidual'!$B$87:$B$178,'Full system - simplified'!$B47,'Engines indvidual'!$D$87:$D$178,'Full system - simplified'!$D47,'Engines indvidual'!$E$87:$E$178,'Full system - simplified'!$E47)*0.000001</f>
        <v>17.91566363898793</v>
      </c>
      <c r="J47" s="3">
        <f ca="1">SUMIFS('Engines indvidual'!J$87:J$178,'Engines indvidual'!$B$87:$B$178,'Full system - simplified'!$B47,'Engines indvidual'!$D$87:$D$178,'Full system - simplified'!$D47,'Engines indvidual'!$E$87:$E$178,'Full system - simplified'!$E47)*0.000001</f>
        <v>4.8491960887910999</v>
      </c>
      <c r="K47" s="3">
        <f ca="1">SUMIFS('Engines indvidual'!K$87:K$178,'Engines indvidual'!$B$87:$B$178,'Full system - simplified'!$B47,'Engines indvidual'!$D$87:$D$178,'Full system - simplified'!$D47,'Engines indvidual'!$E$87:$E$178,'Full system - simplified'!$E47)*0.000001</f>
        <v>73.199398540672746</v>
      </c>
      <c r="L47" s="3">
        <f ca="1">SUMIFS('Engines indvidual'!L$87:L$178,'Engines indvidual'!$B$87:$B$178,'Full system - simplified'!$B47,'Engines indvidual'!$D$87:$D$178,'Full system - simplified'!$D47,'Engines indvidual'!$E$87:$E$178,'Full system - simplified'!$E47)*0.000001</f>
        <v>72.743765448047995</v>
      </c>
      <c r="M47" s="3">
        <f ca="1">SUMIFS('Engines indvidual'!M$87:M$178,'Engines indvidual'!$B$87:$B$178,'Full system - simplified'!$B47,'Engines indvidual'!$D$87:$D$178,'Full system - simplified'!$D47,'Engines indvidual'!$E$87:$E$178,'Full system - simplified'!$E47)*0.000001</f>
        <v>26.150000543347947</v>
      </c>
    </row>
    <row r="48" spans="1:13" ht="14.5" customHeight="1" x14ac:dyDescent="0.35">
      <c r="A48" t="str">
        <f>A47</f>
        <v>AE</v>
      </c>
      <c r="B48" t="s">
        <v>54</v>
      </c>
      <c r="C48" t="str">
        <f>A48</f>
        <v>AE</v>
      </c>
      <c r="D48" t="s">
        <v>10</v>
      </c>
      <c r="E48" t="s">
        <v>14</v>
      </c>
      <c r="F48" s="2">
        <f ca="1">SUMIFS('Engines indvidual'!F$87:F$178,'Engines indvidual'!$B$87:$B$178,'Full system - simplified'!$B48,'Engines indvidual'!$D$87:$D$178,'Full system - simplified'!$D48,'Engines indvidual'!$E$87:$E$178,'Full system - simplified'!$E48)*0.000001</f>
        <v>8.4550921016045305E-2</v>
      </c>
      <c r="G48" s="3">
        <f ca="1">SUMIFS('Engines indvidual'!G$87:G$178,'Engines indvidual'!$B$87:$B$178,'Full system - simplified'!$B48,'Engines indvidual'!$D$87:$D$178,'Full system - simplified'!$D48,'Engines indvidual'!$E$87:$E$178,'Full system - simplified'!$E48)*0.000001</f>
        <v>1.8849683713073842E-2</v>
      </c>
      <c r="H48" s="3">
        <f ca="1">SUMIFS('Engines indvidual'!H$87:H$178,'Engines indvidual'!$B$87:$B$178,'Full system - simplified'!$B48,'Engines indvidual'!$D$87:$D$178,'Full system - simplified'!$D48,'Engines indvidual'!$E$87:$E$178,'Full system - simplified'!$E48)*0.000001</f>
        <v>5.4426729058256636E-2</v>
      </c>
      <c r="I48" s="3">
        <f ca="1">SUMIFS('Engines indvidual'!I$87:I$178,'Engines indvidual'!$B$87:$B$178,'Full system - simplified'!$B48,'Engines indvidual'!$D$87:$D$178,'Full system - simplified'!$D48,'Engines indvidual'!$E$87:$E$178,'Full system - simplified'!$E48)*0.000001</f>
        <v>8.7601687964781304E-3</v>
      </c>
      <c r="J48" s="3">
        <f ca="1">SUMIFS('Engines indvidual'!J$87:J$178,'Engines indvidual'!$B$87:$B$178,'Full system - simplified'!$B48,'Engines indvidual'!$D$87:$D$178,'Full system - simplified'!$D48,'Engines indvidual'!$E$87:$E$178,'Full system - simplified'!$E48)*0.000001</f>
        <v>2.5143394482368274E-3</v>
      </c>
      <c r="K48" s="3">
        <f ca="1">SUMIFS('Engines indvidual'!K$87:K$178,'Engines indvidual'!$B$87:$B$178,'Full system - simplified'!$B48,'Engines indvidual'!$D$87:$D$178,'Full system - simplified'!$D48,'Engines indvidual'!$E$87:$E$178,'Full system - simplified'!$E48)*0.000001</f>
        <v>4.1376724853766263E-2</v>
      </c>
      <c r="L48" s="3">
        <f ca="1">SUMIFS('Engines indvidual'!L$87:L$178,'Engines indvidual'!$B$87:$B$178,'Full system - simplified'!$B48,'Engines indvidual'!$D$87:$D$178,'Full system - simplified'!$D48,'Engines indvidual'!$E$87:$E$178,'Full system - simplified'!$E48)*0.000001</f>
        <v>3.3442589666931991E-2</v>
      </c>
      <c r="M48" s="3">
        <f ca="1">SUMIFS('Engines indvidual'!M$87:M$178,'Engines indvidual'!$B$87:$B$178,'Full system - simplified'!$B48,'Engines indvidual'!$D$87:$D$178,'Full system - simplified'!$D48,'Engines indvidual'!$E$87:$E$178,'Full system - simplified'!$E48)*0.000001</f>
        <v>9.7316064953471802E-3</v>
      </c>
    </row>
    <row r="50" spans="1:15" ht="14.5" customHeight="1" x14ac:dyDescent="0.35">
      <c r="A50" t="s">
        <v>16</v>
      </c>
      <c r="B50" t="s">
        <v>17</v>
      </c>
      <c r="C50" t="s">
        <v>16</v>
      </c>
      <c r="D50" t="s">
        <v>18</v>
      </c>
      <c r="E50" t="s">
        <v>14</v>
      </c>
      <c r="F50" s="2">
        <f t="shared" ref="F50:M50" ca="1" si="0">F13+F17+F36+F40-F51</f>
        <v>7.3603801608752697</v>
      </c>
      <c r="G50" s="2">
        <f t="shared" ca="1" si="0"/>
        <v>1.4575234904110455</v>
      </c>
      <c r="H50" s="2">
        <f t="shared" ca="1" si="0"/>
        <v>8.6284652041681174</v>
      </c>
      <c r="I50" s="2">
        <f t="shared" ca="1" si="0"/>
        <v>1.3642357471279312</v>
      </c>
      <c r="J50" s="2">
        <f t="shared" ca="1" si="0"/>
        <v>0.974159055983296</v>
      </c>
      <c r="K50" s="2">
        <f t="shared" ca="1" si="0"/>
        <v>5.0972026952310463</v>
      </c>
      <c r="L50" s="2">
        <f t="shared" ca="1" si="0"/>
        <v>5.2476433215982112</v>
      </c>
      <c r="M50" s="2">
        <f t="shared" ca="1" si="0"/>
        <v>2.079537480861148</v>
      </c>
    </row>
    <row r="51" spans="1:15" ht="14.5" customHeight="1" x14ac:dyDescent="0.35">
      <c r="A51" t="s">
        <v>16</v>
      </c>
      <c r="B51" t="s">
        <v>17</v>
      </c>
      <c r="C51" t="s">
        <v>25</v>
      </c>
      <c r="D51" t="s">
        <v>38</v>
      </c>
      <c r="E51" t="s">
        <v>14</v>
      </c>
      <c r="F51" s="2">
        <f>([1]aggregated_flows_exergy!B$479-[1]aggregated_flows_exergy!B$482)*0.000001</f>
        <v>3.2448282847777006</v>
      </c>
      <c r="G51" s="2">
        <f>([1]aggregated_flows_exergy!C$479-[1]aggregated_flows_exergy!C$482)*0.000001</f>
        <v>0.46177394809128997</v>
      </c>
      <c r="H51" s="2">
        <f>([1]aggregated_flows_exergy!D$479-[1]aggregated_flows_exergy!D$482)*0.000001</f>
        <v>2.3268233838739003</v>
      </c>
      <c r="I51" s="2">
        <f>([1]aggregated_flows_exergy!E$479-[1]aggregated_flows_exergy!E$482)*0.000001</f>
        <v>0.31212900753953005</v>
      </c>
      <c r="J51" s="2">
        <f>([1]aggregated_flows_exergy!F$479-[1]aggregated_flows_exergy!F$482)*0.000001</f>
        <v>0.14410194527293602</v>
      </c>
      <c r="K51" s="2">
        <f>([1]aggregated_flows_exergy!G$479-[1]aggregated_flows_exergy!G$482)*0.000001</f>
        <v>1.5253797506562992</v>
      </c>
      <c r="L51" s="2">
        <f>([1]aggregated_flows_exergy!H$479-[1]aggregated_flows_exergy!H$482)*0.000001</f>
        <v>1.3377050790341589</v>
      </c>
      <c r="M51" s="2">
        <f>([1]aggregated_flows_exergy!I$479-[1]aggregated_flows_exergy!I$482)*0.000001</f>
        <v>0.38174345508718999</v>
      </c>
      <c r="O51" s="2"/>
    </row>
    <row r="52" spans="1:15" ht="14.5" customHeight="1" x14ac:dyDescent="0.35">
      <c r="A52" t="s">
        <v>25</v>
      </c>
      <c r="B52" t="s">
        <v>26</v>
      </c>
      <c r="C52" t="s">
        <v>25</v>
      </c>
      <c r="D52" t="s">
        <v>38</v>
      </c>
      <c r="E52" t="s">
        <v>14</v>
      </c>
      <c r="F52" s="2">
        <f>([1]aggregated_flows_exergy!B$498-[1]aggregated_flows_exergy!B$499)*0.000001</f>
        <v>10.869838541211299</v>
      </c>
      <c r="G52" s="2">
        <f>([1]aggregated_flows_exergy!C$498-[1]aggregated_flows_exergy!C$499)*0.000001</f>
        <v>4.941531819725629</v>
      </c>
      <c r="H52" s="2">
        <f>([1]aggregated_flows_exergy!D$498-[1]aggregated_flows_exergy!D$499)*0.000001</f>
        <v>5.0873828165680139</v>
      </c>
      <c r="I52" s="2">
        <f>([1]aggregated_flows_exergy!E$498-[1]aggregated_flows_exergy!E$499)*0.000001</f>
        <v>0.75078386791239293</v>
      </c>
      <c r="J52" s="2">
        <f>([1]aggregated_flows_exergy!F$498-[1]aggregated_flows_exergy!F$499)*0.000001</f>
        <v>9.0140037005311785E-2</v>
      </c>
      <c r="K52" s="2">
        <f>([1]aggregated_flows_exergy!G$498-[1]aggregated_flows_exergy!G$499)*0.000001</f>
        <v>6.5149132268973791</v>
      </c>
      <c r="L52" s="2">
        <f>([1]aggregated_flows_exergy!H$498-[1]aggregated_flows_exergy!H$499)*0.000001</f>
        <v>3.8204015369889599</v>
      </c>
      <c r="M52" s="2">
        <f>([1]aggregated_flows_exergy!I$498-[1]aggregated_flows_exergy!I$499)*0.000001</f>
        <v>0.53452377732502487</v>
      </c>
      <c r="O52" s="2"/>
    </row>
    <row r="53" spans="1:15" ht="14.5" customHeight="1" x14ac:dyDescent="0.35">
      <c r="A53" t="s">
        <v>25</v>
      </c>
      <c r="B53" t="s">
        <v>39</v>
      </c>
      <c r="C53" t="s">
        <v>25</v>
      </c>
      <c r="D53" t="s">
        <v>26</v>
      </c>
      <c r="E53" t="s">
        <v>7</v>
      </c>
      <c r="F53" s="2">
        <f>([1]aggregated_flows_exergy!B$510-[1]aggregated_flows_exergy!B$509-SUM([1]aggregated_flows_exergy!B$511:'[1]aggregated_flows_exergy'!B$516))*0.000001</f>
        <v>5.7096513436834009</v>
      </c>
      <c r="G53" s="2">
        <f>([1]aggregated_flows_exergy!C$510-[1]aggregated_flows_exergy!C$509-SUM([1]aggregated_flows_exergy!C$511:'[1]aggregated_flows_exergy'!C$516))*0.000001</f>
        <v>4.6627074863230265</v>
      </c>
      <c r="H53" s="2">
        <f>([1]aggregated_flows_exergy!D$510-[1]aggregated_flows_exergy!D$509-SUM([1]aggregated_flows_exergy!D$511:'[1]aggregated_flows_exergy'!D$516))*0.000001</f>
        <v>0.90398765443135798</v>
      </c>
      <c r="I53" s="2">
        <f>([1]aggregated_flows_exergy!E$510-[1]aggregated_flows_exergy!E$509-SUM([1]aggregated_flows_exergy!E$511:'[1]aggregated_flows_exergy'!E$516))*0.000001</f>
        <v>0.17077912828211114</v>
      </c>
      <c r="J53" s="2">
        <f>([1]aggregated_flows_exergy!F$510-[1]aggregated_flows_exergy!F$509-SUM([1]aggregated_flows_exergy!F$511:'[1]aggregated_flows_exergy'!F$516))*0.000001</f>
        <v>-2.7822925353212163E-2</v>
      </c>
      <c r="K53" s="2">
        <f>([1]aggregated_flows_exergy!G$510-[1]aggregated_flows_exergy!G$509-SUM([1]aggregated_flows_exergy!G$511:'[1]aggregated_flows_exergy'!G$516))*0.000001</f>
        <v>3.7689685929079437</v>
      </c>
      <c r="L53" s="2">
        <f>([1]aggregated_flows_exergy!H$510-[1]aggregated_flows_exergy!H$509-SUM([1]aggregated_flows_exergy!H$511:'[1]aggregated_flows_exergy'!H$516))*0.000001</f>
        <v>1.8451238973561674</v>
      </c>
      <c r="M53" s="2">
        <f>([1]aggregated_flows_exergy!I$510-[1]aggregated_flows_exergy!I$509-SUM([1]aggregated_flows_exergy!I$511:'[1]aggregated_flows_exergy'!I$516))*0.000001</f>
        <v>9.5558853419022857E-2</v>
      </c>
      <c r="O53" s="2"/>
    </row>
    <row r="54" spans="1:15" ht="14.5" customHeight="1" x14ac:dyDescent="0.35">
      <c r="A54" t="s">
        <v>25</v>
      </c>
      <c r="B54" t="s">
        <v>39</v>
      </c>
      <c r="C54" t="s">
        <v>3</v>
      </c>
      <c r="D54" t="s">
        <v>4</v>
      </c>
      <c r="E54" t="s">
        <v>7</v>
      </c>
      <c r="F54" s="2">
        <f>[1]aggregated_flows_exergy!B$506*0.000001</f>
        <v>1.5103823533040599</v>
      </c>
      <c r="G54" s="2">
        <f>[1]aggregated_flows_exergy!C$506*0.000001</f>
        <v>1.0434617423271599</v>
      </c>
      <c r="H54" s="2">
        <f>[1]aggregated_flows_exergy!D$506*0.000001</f>
        <v>0.38408615846056199</v>
      </c>
      <c r="I54" s="2">
        <f>[1]aggregated_flows_exergy!E$506*0.000001</f>
        <v>8.2362099874332392E-2</v>
      </c>
      <c r="J54" s="2">
        <f>[1]aggregated_flows_exergy!F$506*0.000001</f>
        <v>4.7235264201508497E-4</v>
      </c>
      <c r="K54" s="2">
        <f>[1]aggregated_flows_exergy!G$506*0.000001</f>
        <v>0.98527050887994394</v>
      </c>
      <c r="L54" s="2">
        <f>[1]aggregated_flows_exergy!H$506*0.000001</f>
        <v>0.49795417806773701</v>
      </c>
      <c r="M54" s="2">
        <f>[1]aggregated_flows_exergy!I$506*0.000001</f>
        <v>2.7157666356389398E-2</v>
      </c>
      <c r="O54" s="2"/>
    </row>
    <row r="55" spans="1:15" ht="14.5" customHeight="1" x14ac:dyDescent="0.35">
      <c r="A55" t="s">
        <v>25</v>
      </c>
      <c r="B55" t="s">
        <v>54</v>
      </c>
      <c r="C55" t="s">
        <v>25</v>
      </c>
      <c r="D55" t="s">
        <v>39</v>
      </c>
      <c r="E55" t="s">
        <v>55</v>
      </c>
      <c r="F55" s="2">
        <f>([1]aggregated_flows_exergy!B$507+[1]aggregated_flows_exergy!B$508)*0.000001</f>
        <v>20.117866488576606</v>
      </c>
      <c r="G55" s="2">
        <f>([1]aggregated_flows_exergy!C$507+[1]aggregated_flows_exergy!C$508)*0.000001</f>
        <v>14.366347045194765</v>
      </c>
      <c r="H55" s="2">
        <f>([1]aggregated_flows_exergy!D$507+[1]aggregated_flows_exergy!D$508)*0.000001</f>
        <v>4.7294446889793562</v>
      </c>
      <c r="I55" s="2">
        <f>([1]aggregated_flows_exergy!E$507+[1]aggregated_flows_exergy!E$508)*0.000001</f>
        <v>1.0160273968301607</v>
      </c>
      <c r="J55" s="2">
        <f>([1]aggregated_flows_exergy!F$507+[1]aggregated_flows_exergy!F$508)*0.000001</f>
        <v>6.0473575726920021E-3</v>
      </c>
      <c r="K55" s="2">
        <f>([1]aggregated_flows_exergy!G$507+[1]aggregated_flows_exergy!G$508)*0.000001</f>
        <v>12.985525599104458</v>
      </c>
      <c r="L55" s="2">
        <f>([1]aggregated_flows_exergy!H$507+[1]aggregated_flows_exergy!H$508)*0.000001</f>
        <v>6.7588377222507026</v>
      </c>
      <c r="M55" s="2">
        <f>([1]aggregated_flows_exergy!I$507+[1]aggregated_flows_exergy!I$508)*0.000001</f>
        <v>0.37350316722172117</v>
      </c>
    </row>
    <row r="56" spans="1:15" ht="14.5" customHeight="1" x14ac:dyDescent="0.35">
      <c r="A56" t="s">
        <v>25</v>
      </c>
      <c r="B56" t="s">
        <v>38</v>
      </c>
      <c r="C56" t="s">
        <v>40</v>
      </c>
      <c r="D56" t="s">
        <v>41</v>
      </c>
      <c r="E56" t="s">
        <v>14</v>
      </c>
      <c r="F56" s="2">
        <f>([1]aggregated_flows_exergy!B$492 - [1]aggregated_flows_exergy!B$493)*0.000001</f>
        <v>7.4317280550554017</v>
      </c>
      <c r="G56" s="2">
        <f>[1]aggregated_flows_exergy!C$571*0.000001</f>
        <v>1.2194992725623299</v>
      </c>
      <c r="H56" s="2">
        <f>[1]aggregated_flows_exergy!D$571*0.000001</f>
        <v>1.8935791158047999</v>
      </c>
      <c r="I56" s="2">
        <f>[1]aggregated_flows_exergy!E$571*0.000001</f>
        <v>0.246404928112197</v>
      </c>
      <c r="J56" s="2">
        <f>[1]aggregated_flows_exergy!F$571*0.000001</f>
        <v>4.7419692872702396E-2</v>
      </c>
      <c r="K56" s="2">
        <f>[1]aggregated_flows_exergy!G$571*0.000001</f>
        <v>2.2944500609015397</v>
      </c>
      <c r="L56" s="2">
        <f>[1]aggregated_flows_exergy!H$571*0.000001</f>
        <v>1.1124529484505099</v>
      </c>
      <c r="M56" s="2">
        <f>[1]aggregated_flows_exergy!I$571*0.000001</f>
        <v>0</v>
      </c>
    </row>
    <row r="57" spans="1:15" ht="14.5" customHeight="1" x14ac:dyDescent="0.35">
      <c r="A57" t="s">
        <v>25</v>
      </c>
      <c r="B57" t="s">
        <v>38</v>
      </c>
      <c r="C57" t="s">
        <v>40</v>
      </c>
      <c r="D57" t="s">
        <v>42</v>
      </c>
      <c r="E57" t="s">
        <v>14</v>
      </c>
      <c r="F57" s="2">
        <f>([1]aggregated_flows_exergy!B$495 - [1]aggregated_flows_exergy!B$496)*0.000001</f>
        <v>0.33065251501618892</v>
      </c>
      <c r="G57" s="2">
        <f>[1]aggregated_flows_exergy!C$572*0.000001</f>
        <v>9.06263288582497E-2</v>
      </c>
      <c r="H57" s="2">
        <f>[1]aggregated_flows_exergy!D$572*0.000001</f>
        <v>0.13064685866679099</v>
      </c>
      <c r="I57" s="2">
        <f>[1]aggregated_flows_exergy!E$572*0.000001</f>
        <v>2.7867139357235397E-2</v>
      </c>
      <c r="J57" s="2">
        <f>[1]aggregated_flows_exergy!F$572*0.000001</f>
        <v>2.72996228475842E-2</v>
      </c>
      <c r="K57" s="2">
        <f>[1]aggregated_flows_exergy!G$572*0.000001</f>
        <v>0</v>
      </c>
      <c r="L57" s="2">
        <f>[1]aggregated_flows_exergy!H$572*0.000001</f>
        <v>0</v>
      </c>
      <c r="M57" s="2">
        <f>[1]aggregated_flows_exergy!I$572*0.000001</f>
        <v>0.27643994972985997</v>
      </c>
    </row>
    <row r="58" spans="1:15" ht="14.5" customHeight="1" x14ac:dyDescent="0.35">
      <c r="A58" t="s">
        <v>25</v>
      </c>
      <c r="B58" t="s">
        <v>38</v>
      </c>
      <c r="C58" t="s">
        <v>40</v>
      </c>
      <c r="D58" t="s">
        <v>43</v>
      </c>
      <c r="E58" t="s">
        <v>14</v>
      </c>
      <c r="F58" s="2">
        <f>([1]aggregated_flows_exergy!B$502 - [1]aggregated_flows_exergy!B$503)*0.000001</f>
        <v>2.27277994866053</v>
      </c>
      <c r="G58" s="2">
        <f>[1]aggregated_flows_exergy!C$570*0.000001</f>
        <v>0.63937363885036791</v>
      </c>
      <c r="H58" s="2">
        <f>[1]aggregated_flows_exergy!D$570*0.000001</f>
        <v>1.09161802930435</v>
      </c>
      <c r="I58" s="2">
        <f>[1]aggregated_flows_exergy!E$570*0.000001</f>
        <v>0.17453951207662799</v>
      </c>
      <c r="J58" s="2">
        <f>[1]aggregated_flows_exergy!F$570*0.000001</f>
        <v>5.27744241266737E-2</v>
      </c>
      <c r="K58" s="2">
        <f>[1]aggregated_flows_exergy!G$570*0.000001</f>
        <v>0.84126451599489493</v>
      </c>
      <c r="L58" s="2">
        <f>[1]aggregated_flows_exergy!H$570*0.000001</f>
        <v>0.81174428901624096</v>
      </c>
      <c r="M58" s="2">
        <f>[1]aggregated_flows_exergy!I$570*0.000001</f>
        <v>0.30529679934687598</v>
      </c>
    </row>
    <row r="59" spans="1:15" ht="14.5" customHeight="1" x14ac:dyDescent="0.35">
      <c r="A59" t="s">
        <v>25</v>
      </c>
      <c r="B59" t="s">
        <v>26</v>
      </c>
      <c r="C59" t="s">
        <v>40</v>
      </c>
      <c r="D59" t="s">
        <v>44</v>
      </c>
      <c r="E59" t="s">
        <v>14</v>
      </c>
      <c r="F59" s="2">
        <f>([1]aggregated_flows_exergy!B$538 - [1]aggregated_flows_exergy!B$527)*0.000001</f>
        <v>0.68484724208805892</v>
      </c>
      <c r="G59" s="2">
        <f>[1]aggregated_flows_exergy!C$576*0.000001</f>
        <v>6.2239265787400994E-2</v>
      </c>
      <c r="H59" s="2">
        <f>[1]aggregated_flows_exergy!D$576*0.000001</f>
        <v>9.6608521996453894E-2</v>
      </c>
      <c r="I59" s="2">
        <f>[1]aggregated_flows_exergy!E$576*0.000001</f>
        <v>1.43407038077223E-2</v>
      </c>
      <c r="J59" s="2">
        <f>[1]aggregated_flows_exergy!F$576*0.000001</f>
        <v>4.2019660949773399E-3</v>
      </c>
      <c r="K59" s="2">
        <f>[1]aggregated_flows_exergy!G$576*0.000001</f>
        <v>8.848073737441349E-2</v>
      </c>
      <c r="L59" s="2">
        <f>[1]aggregated_flows_exergy!H$576*0.000001</f>
        <v>7.2034193946725986E-2</v>
      </c>
      <c r="M59" s="2">
        <f>[1]aggregated_flows_exergy!I$576*0.000001</f>
        <v>1.6875526365414801E-2</v>
      </c>
    </row>
    <row r="60" spans="1:15" ht="14.5" customHeight="1" x14ac:dyDescent="0.35">
      <c r="A60" t="s">
        <v>25</v>
      </c>
      <c r="B60" t="s">
        <v>26</v>
      </c>
      <c r="C60" t="s">
        <v>40</v>
      </c>
      <c r="D60" t="s">
        <v>45</v>
      </c>
      <c r="E60" t="s">
        <v>14</v>
      </c>
      <c r="F60" s="2">
        <f>([1]aggregated_flows_exergy!B$539 - [1]aggregated_flows_exergy!B$528)*0.000001</f>
        <v>0.66038841201349208</v>
      </c>
      <c r="G60" s="2">
        <f>[1]aggregated_flows_exergy!C$575*0.000001</f>
        <v>0.12762239469109099</v>
      </c>
      <c r="H60" s="2">
        <f>[1]aggregated_flows_exergy!D$575*0.000001</f>
        <v>0.19749372237287499</v>
      </c>
      <c r="I60" s="2">
        <f>[1]aggregated_flows_exergy!E$575*0.000001</f>
        <v>3.0310478440709498E-2</v>
      </c>
      <c r="J60" s="2">
        <f>[1]aggregated_flows_exergy!F$575*0.000001</f>
        <v>9.7077053847736891E-3</v>
      </c>
      <c r="K60" s="2">
        <f>[1]aggregated_flows_exergy!G$575*0.000001</f>
        <v>0.163130953549875</v>
      </c>
      <c r="L60" s="2">
        <f>[1]aggregated_flows_exergy!H$575*0.000001</f>
        <v>0.15777022026843199</v>
      </c>
      <c r="M60" s="2">
        <f>[1]aggregated_flows_exergy!I$575*0.000001</f>
        <v>4.4233127071141499E-2</v>
      </c>
    </row>
    <row r="61" spans="1:15" ht="14.5" customHeight="1" x14ac:dyDescent="0.35">
      <c r="A61" t="s">
        <v>25</v>
      </c>
      <c r="B61" t="s">
        <v>26</v>
      </c>
      <c r="C61" t="s">
        <v>40</v>
      </c>
      <c r="D61" t="s">
        <v>46</v>
      </c>
      <c r="E61" t="s">
        <v>14</v>
      </c>
      <c r="F61" s="2">
        <f>([1]aggregated_flows_exergy!B$540 - [1]aggregated_flows_exergy!B$529)*0.000001</f>
        <v>0.44328133514031093</v>
      </c>
      <c r="G61" s="2">
        <f>[1]aggregated_flows_exergy!C$577*0.000001</f>
        <v>3.6966927817431001E-2</v>
      </c>
      <c r="H61" s="2">
        <f>[1]aggregated_flows_exergy!D$577*0.000001</f>
        <v>0.20781359028674198</v>
      </c>
      <c r="I61" s="2">
        <f>[1]aggregated_flows_exergy!E$577*0.000001</f>
        <v>2.8581253586086999E-2</v>
      </c>
      <c r="J61" s="2">
        <f>[1]aggregated_flows_exergy!F$577*0.000001</f>
        <v>2.0541987731748899E-2</v>
      </c>
      <c r="K61" s="2">
        <f>[1]aggregated_flows_exergy!G$577*0.000001</f>
        <v>0.128599540169755</v>
      </c>
      <c r="L61" s="2">
        <f>[1]aggregated_flows_exergy!H$577*0.000001</f>
        <v>0.121497793508528</v>
      </c>
      <c r="M61" s="2">
        <f>[1]aggregated_flows_exergy!I$577*0.000001</f>
        <v>4.3806425743724994E-2</v>
      </c>
    </row>
    <row r="62" spans="1:15" ht="14.5" customHeight="1" x14ac:dyDescent="0.35">
      <c r="A62" t="s">
        <v>25</v>
      </c>
      <c r="B62" t="s">
        <v>26</v>
      </c>
      <c r="C62" t="s">
        <v>40</v>
      </c>
      <c r="D62" t="s">
        <v>47</v>
      </c>
      <c r="E62" t="s">
        <v>14</v>
      </c>
      <c r="F62" s="2">
        <f>([1]aggregated_flows_exergy!B$537 - [1]aggregated_flows_exergy!B$526)*0.000001</f>
        <v>0.51363543156605107</v>
      </c>
      <c r="G62" s="2">
        <f>[1]aggregated_flows_exergy!C$573*0.000001</f>
        <v>8.0328910487552904E-2</v>
      </c>
      <c r="H62" s="2">
        <f>[1]aggregated_flows_exergy!D$573*0.000001</f>
        <v>0.12438722010898599</v>
      </c>
      <c r="I62" s="2">
        <f>[1]aggregated_flows_exergy!E$573*0.000001</f>
        <v>1.8959072180331899E-2</v>
      </c>
      <c r="J62" s="2">
        <f>[1]aggregated_flows_exergy!F$573*0.000001</f>
        <v>5.9665361837027402E-3</v>
      </c>
      <c r="K62" s="2">
        <f>[1]aggregated_flows_exergy!G$573*0.000001</f>
        <v>0.105088983763517</v>
      </c>
      <c r="L62" s="2">
        <f>[1]aggregated_flows_exergy!H$573*0.000001</f>
        <v>9.7979453279093298E-2</v>
      </c>
      <c r="M62" s="2">
        <f>[1]aggregated_flows_exergy!I$573*0.000001</f>
        <v>2.65733019179623E-2</v>
      </c>
    </row>
    <row r="63" spans="1:15" ht="14.5" customHeight="1" x14ac:dyDescent="0.35">
      <c r="A63" t="s">
        <v>25</v>
      </c>
      <c r="B63" t="s">
        <v>26</v>
      </c>
      <c r="C63" t="s">
        <v>40</v>
      </c>
      <c r="D63" t="s">
        <v>48</v>
      </c>
      <c r="E63" t="s">
        <v>14</v>
      </c>
      <c r="F63" s="2">
        <f>([1]aggregated_flows_exergy!B$541 - [1]aggregated_flows_exergy!B$530)*0.000001</f>
        <v>2.4495675161803629</v>
      </c>
      <c r="G63" s="2">
        <f>[1]aggregated_flows_exergy!C$578*0.000001</f>
        <v>0.43963520161171799</v>
      </c>
      <c r="H63" s="2">
        <f>[1]aggregated_flows_exergy!D$578*0.000001</f>
        <v>0.97548546689526094</v>
      </c>
      <c r="I63" s="2">
        <f>[1]aggregated_flows_exergy!E$578*0.000001</f>
        <v>0.14226219825891501</v>
      </c>
      <c r="J63" s="2">
        <f>[1]aggregated_flows_exergy!F$578*0.000001</f>
        <v>3.57127354926456E-2</v>
      </c>
      <c r="K63" s="2">
        <f>[1]aggregated_flows_exergy!G$578*0.000001</f>
        <v>0.71349585107152691</v>
      </c>
      <c r="L63" s="2">
        <f>[1]aggregated_flows_exergy!H$578*0.000001</f>
        <v>0.68914940986570206</v>
      </c>
      <c r="M63" s="2">
        <f>[1]aggregated_flows_exergy!I$578*0.000001</f>
        <v>0.19045034132130198</v>
      </c>
    </row>
    <row r="64" spans="1:15" ht="14.5" customHeight="1" x14ac:dyDescent="0.35">
      <c r="A64" t="s">
        <v>25</v>
      </c>
      <c r="B64" t="s">
        <v>26</v>
      </c>
      <c r="C64" t="s">
        <v>40</v>
      </c>
      <c r="D64" t="s">
        <v>49</v>
      </c>
      <c r="E64" t="s">
        <v>14</v>
      </c>
      <c r="F64" s="2">
        <f>([1]aggregated_flows_exergy!B$543 - [1]aggregated_flows_exergy!B$532)*0.000001</f>
        <v>0.34242362104402907</v>
      </c>
      <c r="G64" s="2">
        <f>[1]aggregated_flows_exergy!C$573*0.000001</f>
        <v>8.0328910487552904E-2</v>
      </c>
      <c r="H64" s="2">
        <f>[1]aggregated_flows_exergy!D$573*0.000001</f>
        <v>0.12438722010898599</v>
      </c>
      <c r="I64" s="2">
        <f>[1]aggregated_flows_exergy!E$573*0.000001</f>
        <v>1.8959072180331899E-2</v>
      </c>
      <c r="J64" s="2">
        <f>[1]aggregated_flows_exergy!F$573*0.000001</f>
        <v>5.9665361837027402E-3</v>
      </c>
      <c r="K64" s="2">
        <f>[1]aggregated_flows_exergy!G$573*0.000001</f>
        <v>0.105088983763517</v>
      </c>
      <c r="L64" s="2">
        <f>[1]aggregated_flows_exergy!H$573*0.000001</f>
        <v>9.7979453279093298E-2</v>
      </c>
      <c r="M64" s="2">
        <f>[1]aggregated_flows_exergy!I$573*0.000001</f>
        <v>2.65733019179623E-2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50</v>
      </c>
      <c r="E65" t="s">
        <v>12</v>
      </c>
      <c r="F65" s="2">
        <f>[1]aggregated_flows_exergy!B$563*0.000001</f>
        <v>0.93750587795543494</v>
      </c>
      <c r="G65" s="2">
        <f>[1]aggregated_flows_exergy!C$563*0.000001</f>
        <v>0</v>
      </c>
      <c r="H65" s="2">
        <f>[1]aggregated_flows_exergy!D$563*0.000001</f>
        <v>0</v>
      </c>
      <c r="I65" s="2">
        <f>[1]aggregated_flows_exergy!E$563*0.000001</f>
        <v>0.93750587795543494</v>
      </c>
      <c r="J65" s="2">
        <f>[1]aggregated_flows_exergy!F$563*0.000001</f>
        <v>0</v>
      </c>
      <c r="K65" s="2">
        <f>[1]aggregated_flows_exergy!G$563*0.000001</f>
        <v>0.35598315745528797</v>
      </c>
      <c r="L65" s="2">
        <f>[1]aggregated_flows_exergy!H$563*0.000001</f>
        <v>0.43040035297186197</v>
      </c>
      <c r="M65" s="2">
        <f>[1]aggregated_flows_exergy!I$563*0.000001</f>
        <v>0.15112236752828601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51</v>
      </c>
      <c r="E66" t="s">
        <v>12</v>
      </c>
      <c r="F66" s="2">
        <f>[1]aggregated_flows_exergy!B$564*0.000001</f>
        <v>1.79104433624467</v>
      </c>
      <c r="G66" s="2">
        <f>[1]aggregated_flows_exergy!C$564*0.000001</f>
        <v>0.58755787633946899</v>
      </c>
      <c r="H66" s="2">
        <f>[1]aggregated_flows_exergy!D$564*0.000001</f>
        <v>0.84524501221639803</v>
      </c>
      <c r="I66" s="2">
        <f>[1]aggregated_flows_exergy!E$564*0.000001</f>
        <v>0.181935036356171</v>
      </c>
      <c r="J66" s="2">
        <f>[1]aggregated_flows_exergy!F$564*0.000001</f>
        <v>0.176306411332635</v>
      </c>
      <c r="K66" s="2">
        <f>[1]aggregated_flows_exergy!G$564*0.000001</f>
        <v>0</v>
      </c>
      <c r="L66" s="2">
        <f>[1]aggregated_flows_exergy!H$564*0.000001</f>
        <v>0</v>
      </c>
      <c r="M66" s="2">
        <f>[1]aggregated_flows_exergy!I$564*0.000001</f>
        <v>1.79104433624467</v>
      </c>
    </row>
    <row r="67" spans="1:13" ht="14.5" customHeight="1" x14ac:dyDescent="0.35">
      <c r="A67" t="s">
        <v>30</v>
      </c>
      <c r="B67" t="s">
        <v>31</v>
      </c>
      <c r="C67" t="s">
        <v>30</v>
      </c>
      <c r="D67" t="s">
        <v>52</v>
      </c>
      <c r="E67" t="s">
        <v>12</v>
      </c>
      <c r="F67" s="2">
        <f>[1]aggregated_flows_exergy!B$565*0.000001</f>
        <v>59.286510499086603</v>
      </c>
      <c r="G67" s="2">
        <f>[1]aggregated_flows_exergy!C$565*0.000001</f>
        <v>19.991299900900298</v>
      </c>
      <c r="H67" s="2">
        <f>[1]aggregated_flows_exergy!D$565*0.000001</f>
        <v>32.660205873217699</v>
      </c>
      <c r="I67" s="2">
        <f>[1]aggregated_flows_exergy!E$565*0.000001</f>
        <v>4.9940078210969503</v>
      </c>
      <c r="J67" s="2">
        <f>[1]aggregated_flows_exergy!F$565*0.000001</f>
        <v>1.6409969038717298</v>
      </c>
      <c r="K67" s="2">
        <f>[1]aggregated_flows_exergy!G$565*0.000001</f>
        <v>26.055225100767899</v>
      </c>
      <c r="L67" s="2">
        <f>[1]aggregated_flows_exergy!H$565*0.000001</f>
        <v>25.448506615958099</v>
      </c>
      <c r="M67" s="2">
        <f>[1]aggregated_flows_exergy!I$565*0.000001</f>
        <v>7.7827787823608201</v>
      </c>
    </row>
    <row r="68" spans="1:13" ht="14.5" customHeight="1" x14ac:dyDescent="0.35">
      <c r="A68" t="s">
        <v>21</v>
      </c>
      <c r="B68" t="s">
        <v>22</v>
      </c>
      <c r="C68" t="s">
        <v>21</v>
      </c>
      <c r="D68" t="s">
        <v>53</v>
      </c>
      <c r="E68" t="s">
        <v>12</v>
      </c>
      <c r="F68" s="2">
        <f>([1]aggregated_flows_exergy!B$567+[1]aggregated_flows_exergy!B$568)*0.000001</f>
        <v>104.1859732259615</v>
      </c>
      <c r="G68" s="2">
        <f>([1]aggregated_flows_exergy!C$567+[1]aggregated_flows_exergy!C$568)*0.000001</f>
        <v>0.13661203371351111</v>
      </c>
      <c r="H68" s="2">
        <f>([1]aggregated_flows_exergy!D$567+[1]aggregated_flows_exergy!D$568)*0.000001</f>
        <v>82.619928752936005</v>
      </c>
      <c r="I68" s="2">
        <f>([1]aggregated_flows_exergy!E$567+[1]aggregated_flows_exergy!E$568)*0.000001</f>
        <v>9.8386654505439513</v>
      </c>
      <c r="J68" s="2">
        <f>([1]aggregated_flows_exergy!F$567+[1]aggregated_flows_exergy!F$568)*0.000001</f>
        <v>11.590766988768118</v>
      </c>
      <c r="K68" s="2">
        <f>([1]aggregated_flows_exergy!G$567+[1]aggregated_flows_exergy!G$568)*0.000001</f>
        <v>40.978918537417599</v>
      </c>
      <c r="L68" s="2">
        <f>([1]aggregated_flows_exergy!H$567+[1]aggregated_flows_exergy!H$568)*0.000001</f>
        <v>44.547670643066894</v>
      </c>
      <c r="M68" s="2">
        <f>([1]aggregated_flows_exergy!I$567+[1]aggregated_flows_exergy!I$568)*0.000001</f>
        <v>18.65938404547704</v>
      </c>
    </row>
    <row r="69" spans="1:13" ht="14.5" customHeight="1" x14ac:dyDescent="0.35">
      <c r="A69" t="s">
        <v>21</v>
      </c>
      <c r="B69" t="s">
        <v>22</v>
      </c>
      <c r="C69" t="s">
        <v>3</v>
      </c>
      <c r="D69" t="s">
        <v>13</v>
      </c>
      <c r="E69" t="s">
        <v>14</v>
      </c>
      <c r="F69" s="2">
        <f t="shared" ref="F69:M69" ca="1" si="1">F22-F68</f>
        <v>3.2001051351615928</v>
      </c>
      <c r="G69" s="2">
        <f t="shared" ca="1" si="1"/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  <row r="70" spans="1:13" ht="14.5" customHeight="1" x14ac:dyDescent="0.35">
      <c r="A70" t="s">
        <v>25</v>
      </c>
      <c r="B70" t="s">
        <v>26</v>
      </c>
      <c r="C70" t="s">
        <v>3</v>
      </c>
      <c r="D70" t="s">
        <v>57</v>
      </c>
      <c r="E70" t="s">
        <v>14</v>
      </c>
      <c r="F70" s="2">
        <f>[1]aggregated_flows_exergy!B$533*0.000001</f>
        <v>0.80736172195589295</v>
      </c>
      <c r="G70" s="2">
        <f>[1]aggregated_flows_exergy!C$533*0.000001</f>
        <v>3.9132575424330697E-3</v>
      </c>
      <c r="H70" s="2">
        <f>[1]aggregated_flows_exergy!D$533*0.000001</f>
        <v>0.42643606333583195</v>
      </c>
      <c r="I70" s="2">
        <f>[1]aggregated_flows_exergy!E$533*0.000001</f>
        <v>0.126987932678293</v>
      </c>
      <c r="J70" s="2">
        <f>[1]aggregated_flows_exergy!F$533*0.000001</f>
        <v>0.25002446839933495</v>
      </c>
      <c r="K70" s="2">
        <f>[1]aggregated_flows_exergy!G$533*0.000001</f>
        <v>5.3674609794177999E-2</v>
      </c>
      <c r="L70" s="2">
        <f>[1]aggregated_flows_exergy!H$533*0.000001</f>
        <v>0.199813633035826</v>
      </c>
      <c r="M70" s="2">
        <f>[1]aggregated_flows_exergy!I$533*0.000001</f>
        <v>0.55387347912588991</v>
      </c>
    </row>
    <row r="72" spans="1:13" ht="14.5" customHeight="1" x14ac:dyDescent="0.35">
      <c r="B72" t="s">
        <v>41</v>
      </c>
      <c r="C72" t="s">
        <v>40</v>
      </c>
      <c r="D72" t="s">
        <v>56</v>
      </c>
      <c r="E72" t="s">
        <v>14</v>
      </c>
      <c r="F72" s="2">
        <f>[1]aggregated_flows_exergy!B$571*0.000001</f>
        <v>3.4069030093520496</v>
      </c>
      <c r="G72" s="2">
        <f>[1]aggregated_flows_exergy!C$571*0.000001</f>
        <v>1.2194992725623299</v>
      </c>
      <c r="H72" s="2">
        <f>[1]aggregated_flows_exergy!D$571*0.000001</f>
        <v>1.8935791158047999</v>
      </c>
      <c r="I72" s="2">
        <f>[1]aggregated_flows_exergy!E$571*0.000001</f>
        <v>0.246404928112197</v>
      </c>
      <c r="J72" s="2">
        <f>[1]aggregated_flows_exergy!F$571*0.000001</f>
        <v>4.7419692872702396E-2</v>
      </c>
      <c r="K72" s="2">
        <f>[1]aggregated_flows_exergy!G$571*0.000001</f>
        <v>2.2944500609015397</v>
      </c>
      <c r="L72" s="2">
        <f>[1]aggregated_flows_exergy!H$571*0.000001</f>
        <v>1.1124529484505099</v>
      </c>
      <c r="M72" s="2">
        <f>[1]aggregated_flows_exergy!I$571*0.000001</f>
        <v>0</v>
      </c>
    </row>
    <row r="73" spans="1:13" ht="14.5" customHeight="1" x14ac:dyDescent="0.35">
      <c r="B73" t="s">
        <v>42</v>
      </c>
      <c r="C73" t="s">
        <v>40</v>
      </c>
      <c r="D73" t="s">
        <v>56</v>
      </c>
      <c r="E73" t="s">
        <v>14</v>
      </c>
      <c r="F73" s="2">
        <f>[1]aggregated_flows_exergy!B$572*0.000001</f>
        <v>0.27643994972985997</v>
      </c>
      <c r="G73" s="2">
        <f>[1]aggregated_flows_exergy!C$572*0.000001</f>
        <v>9.06263288582497E-2</v>
      </c>
      <c r="H73" s="2">
        <f>[1]aggregated_flows_exergy!D$572*0.000001</f>
        <v>0.13064685866679099</v>
      </c>
      <c r="I73" s="2">
        <f>[1]aggregated_flows_exergy!E$572*0.000001</f>
        <v>2.7867139357235397E-2</v>
      </c>
      <c r="J73" s="2">
        <f>[1]aggregated_flows_exergy!F$572*0.000001</f>
        <v>2.72996228475842E-2</v>
      </c>
      <c r="K73" s="2">
        <f>[1]aggregated_flows_exergy!G$572*0.000001</f>
        <v>0</v>
      </c>
      <c r="L73" s="2">
        <f>[1]aggregated_flows_exergy!H$572*0.000001</f>
        <v>0</v>
      </c>
      <c r="M73" s="2">
        <f>[1]aggregated_flows_exergy!I$572*0.000001</f>
        <v>0.27643994972985997</v>
      </c>
    </row>
    <row r="74" spans="1:13" ht="14.5" customHeight="1" x14ac:dyDescent="0.35">
      <c r="B74" t="s">
        <v>43</v>
      </c>
      <c r="C74" t="s">
        <v>40</v>
      </c>
      <c r="D74" t="s">
        <v>56</v>
      </c>
      <c r="E74" t="s">
        <v>14</v>
      </c>
      <c r="F74" s="2">
        <f>[1]aggregated_flows_exergy!B$570*0.000001</f>
        <v>1.9583056043579798</v>
      </c>
      <c r="G74" s="2">
        <f>[1]aggregated_flows_exergy!C$570*0.000001</f>
        <v>0.63937363885036791</v>
      </c>
      <c r="H74" s="2">
        <f>[1]aggregated_flows_exergy!D$570*0.000001</f>
        <v>1.09161802930435</v>
      </c>
      <c r="I74" s="2">
        <f>[1]aggregated_flows_exergy!E$570*0.000001</f>
        <v>0.17453951207662799</v>
      </c>
      <c r="J74" s="2">
        <f>[1]aggregated_flows_exergy!F$570*0.000001</f>
        <v>5.27744241266737E-2</v>
      </c>
      <c r="K74" s="2">
        <f>[1]aggregated_flows_exergy!G$570*0.000001</f>
        <v>0.84126451599489493</v>
      </c>
      <c r="L74" s="2">
        <f>[1]aggregated_flows_exergy!H$570*0.000001</f>
        <v>0.81174428901624096</v>
      </c>
      <c r="M74" s="2">
        <f>[1]aggregated_flows_exergy!I$570*0.000001</f>
        <v>0.30529679934687598</v>
      </c>
    </row>
    <row r="75" spans="1:13" ht="14.5" customHeight="1" x14ac:dyDescent="0.35">
      <c r="B75" t="s">
        <v>44</v>
      </c>
      <c r="C75" t="s">
        <v>40</v>
      </c>
      <c r="D75" t="s">
        <v>56</v>
      </c>
      <c r="E75" t="s">
        <v>14</v>
      </c>
      <c r="F75" s="2">
        <f>[1]aggregated_flows_exergy!B$576*0.000001</f>
        <v>0.17739045768655498</v>
      </c>
      <c r="G75" s="2">
        <f>[1]aggregated_flows_exergy!C$576*0.000001</f>
        <v>6.2239265787400994E-2</v>
      </c>
      <c r="H75" s="2">
        <f>[1]aggregated_flows_exergy!D$576*0.000001</f>
        <v>9.6608521996453894E-2</v>
      </c>
      <c r="I75" s="2">
        <f>[1]aggregated_flows_exergy!E$576*0.000001</f>
        <v>1.43407038077223E-2</v>
      </c>
      <c r="J75" s="2">
        <f>[1]aggregated_flows_exergy!F$576*0.000001</f>
        <v>4.2019660949773399E-3</v>
      </c>
      <c r="K75" s="2">
        <f>[1]aggregated_flows_exergy!G$576*0.000001</f>
        <v>8.848073737441349E-2</v>
      </c>
      <c r="L75" s="2">
        <f>[1]aggregated_flows_exergy!H$576*0.000001</f>
        <v>7.2034193946725986E-2</v>
      </c>
      <c r="M75" s="2">
        <f>[1]aggregated_flows_exergy!I$576*0.000001</f>
        <v>1.6875526365414801E-2</v>
      </c>
    </row>
    <row r="76" spans="1:13" ht="14.5" customHeight="1" x14ac:dyDescent="0.35">
      <c r="B76" t="s">
        <v>45</v>
      </c>
      <c r="C76" t="s">
        <v>40</v>
      </c>
      <c r="D76" t="s">
        <v>56</v>
      </c>
      <c r="E76" t="s">
        <v>14</v>
      </c>
      <c r="F76" s="2">
        <f>[1]aggregated_flows_exergy!B$575*0.000001</f>
        <v>0.36513430088944998</v>
      </c>
      <c r="G76" s="2">
        <f>[1]aggregated_flows_exergy!C$575*0.000001</f>
        <v>0.12762239469109099</v>
      </c>
      <c r="H76" s="2">
        <f>[1]aggregated_flows_exergy!D$575*0.000001</f>
        <v>0.19749372237287499</v>
      </c>
      <c r="I76" s="2">
        <f>[1]aggregated_flows_exergy!E$575*0.000001</f>
        <v>3.0310478440709498E-2</v>
      </c>
      <c r="J76" s="2">
        <f>[1]aggregated_flows_exergy!F$575*0.000001</f>
        <v>9.7077053847736891E-3</v>
      </c>
      <c r="K76" s="2">
        <f>[1]aggregated_flows_exergy!G$575*0.000001</f>
        <v>0.163130953549875</v>
      </c>
      <c r="L76" s="2">
        <f>[1]aggregated_flows_exergy!H$575*0.000001</f>
        <v>0.15777022026843199</v>
      </c>
      <c r="M76" s="2">
        <f>[1]aggregated_flows_exergy!I$575*0.000001</f>
        <v>4.4233127071141499E-2</v>
      </c>
    </row>
    <row r="77" spans="1:13" ht="14.5" customHeight="1" x14ac:dyDescent="0.35">
      <c r="B77" t="s">
        <v>46</v>
      </c>
      <c r="C77" t="s">
        <v>40</v>
      </c>
      <c r="D77" t="s">
        <v>56</v>
      </c>
      <c r="E77" t="s">
        <v>14</v>
      </c>
      <c r="F77" s="2">
        <f>[1]aggregated_flows_exergy!B$577*0.000001</f>
        <v>0.29390375942200797</v>
      </c>
      <c r="G77" s="2">
        <f>[1]aggregated_flows_exergy!C$577*0.000001</f>
        <v>3.6966927817431001E-2</v>
      </c>
      <c r="H77" s="2">
        <f>[1]aggregated_flows_exergy!D$577*0.000001</f>
        <v>0.20781359028674198</v>
      </c>
      <c r="I77" s="2">
        <f>[1]aggregated_flows_exergy!E$577*0.000001</f>
        <v>2.8581253586086999E-2</v>
      </c>
      <c r="J77" s="2">
        <f>[1]aggregated_flows_exergy!F$577*0.000001</f>
        <v>2.0541987731748899E-2</v>
      </c>
      <c r="K77" s="2">
        <f>[1]aggregated_flows_exergy!G$577*0.000001</f>
        <v>0.128599540169755</v>
      </c>
      <c r="L77" s="2">
        <f>[1]aggregated_flows_exergy!H$577*0.000001</f>
        <v>0.121497793508528</v>
      </c>
      <c r="M77" s="2">
        <f>[1]aggregated_flows_exergy!I$577*0.000001</f>
        <v>4.3806425743724994E-2</v>
      </c>
    </row>
    <row r="78" spans="1:13" ht="14.5" customHeight="1" x14ac:dyDescent="0.35">
      <c r="B78" t="s">
        <v>47</v>
      </c>
      <c r="C78" t="s">
        <v>40</v>
      </c>
      <c r="D78" t="s">
        <v>56</v>
      </c>
      <c r="E78" t="s">
        <v>14</v>
      </c>
      <c r="F78" s="2">
        <f>[1]aggregated_flows_exergy!B$573*0.000001</f>
        <v>0.22964173896057499</v>
      </c>
      <c r="G78" s="2">
        <f>[1]aggregated_flows_exergy!C$573*0.000001</f>
        <v>8.0328910487552904E-2</v>
      </c>
      <c r="H78" s="2">
        <f>[1]aggregated_flows_exergy!D$573*0.000001</f>
        <v>0.12438722010898599</v>
      </c>
      <c r="I78" s="2">
        <f>[1]aggregated_flows_exergy!E$573*0.000001</f>
        <v>1.8959072180331899E-2</v>
      </c>
      <c r="J78" s="2">
        <f>[1]aggregated_flows_exergy!F$573*0.000001</f>
        <v>5.9665361837027402E-3</v>
      </c>
      <c r="K78" s="2">
        <f>[1]aggregated_flows_exergy!G$573*0.000001</f>
        <v>0.105088983763517</v>
      </c>
      <c r="L78" s="2">
        <f>[1]aggregated_flows_exergy!H$573*0.000001</f>
        <v>9.7979453279093298E-2</v>
      </c>
      <c r="M78" s="2">
        <f>[1]aggregated_flows_exergy!I$573*0.000001</f>
        <v>2.65733019179623E-2</v>
      </c>
    </row>
    <row r="79" spans="1:13" ht="14.5" customHeight="1" x14ac:dyDescent="0.35">
      <c r="B79" t="s">
        <v>48</v>
      </c>
      <c r="C79" t="s">
        <v>40</v>
      </c>
      <c r="D79" t="s">
        <v>56</v>
      </c>
      <c r="E79" t="s">
        <v>14</v>
      </c>
      <c r="F79" s="2">
        <f>[1]aggregated_flows_exergy!B$578*0.000001</f>
        <v>1.5930956022585399</v>
      </c>
      <c r="G79" s="2">
        <f>[1]aggregated_flows_exergy!C$578*0.000001</f>
        <v>0.43963520161171799</v>
      </c>
      <c r="H79" s="2">
        <f>[1]aggregated_flows_exergy!D$578*0.000001</f>
        <v>0.97548546689526094</v>
      </c>
      <c r="I79" s="2">
        <f>[1]aggregated_flows_exergy!E$578*0.000001</f>
        <v>0.14226219825891501</v>
      </c>
      <c r="J79" s="2">
        <f>[1]aggregated_flows_exergy!F$578*0.000001</f>
        <v>3.57127354926456E-2</v>
      </c>
      <c r="K79" s="2">
        <f>[1]aggregated_flows_exergy!G$578*0.000001</f>
        <v>0.71349585107152691</v>
      </c>
      <c r="L79" s="2">
        <f>[1]aggregated_flows_exergy!H$578*0.000001</f>
        <v>0.68914940986570206</v>
      </c>
      <c r="M79" s="2">
        <f>[1]aggregated_flows_exergy!I$578*0.000001</f>
        <v>0.19045034132130198</v>
      </c>
    </row>
    <row r="80" spans="1:13" ht="14.5" customHeight="1" x14ac:dyDescent="0.35">
      <c r="B80" t="s">
        <v>49</v>
      </c>
      <c r="C80" t="s">
        <v>40</v>
      </c>
      <c r="D80" t="s">
        <v>56</v>
      </c>
      <c r="E80" t="s">
        <v>14</v>
      </c>
      <c r="F80" s="2">
        <f>[1]aggregated_flows_exergy!B$574*0.000001</f>
        <v>0.153094492640383</v>
      </c>
      <c r="G80" s="2">
        <f>[1]aggregated_flows_exergy!C$574*0.000001</f>
        <v>5.3552606991701994E-2</v>
      </c>
      <c r="H80" s="2">
        <f>[1]aggregated_flows_exergy!D$574*0.000001</f>
        <v>8.2924813405991699E-2</v>
      </c>
      <c r="I80" s="2">
        <f>[1]aggregated_flows_exergy!E$574*0.000001</f>
        <v>1.26393814535546E-2</v>
      </c>
      <c r="J80" s="2">
        <f>[1]aggregated_flows_exergy!F$574*0.000001</f>
        <v>3.9776907891351694E-3</v>
      </c>
      <c r="K80" s="2">
        <f>[1]aggregated_flows_exergy!G$574*0.000001</f>
        <v>7.0059322509012395E-2</v>
      </c>
      <c r="L80" s="2">
        <f>[1]aggregated_flows_exergy!H$574*0.000001</f>
        <v>6.5319635519396096E-2</v>
      </c>
      <c r="M80" s="2">
        <f>[1]aggregated_flows_exergy!I$574*0.000001</f>
        <v>1.7715534611974899E-2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2018-01-14T12:42:14Z</dcterms:modified>
</cp:coreProperties>
</file>