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Engines indvidual" sheetId="1" r:id="rId1"/>
    <sheet name="Full system - simplified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2" l="1"/>
  <c r="H46" i="2"/>
  <c r="I46" i="2"/>
  <c r="J46" i="2"/>
  <c r="K46" i="2"/>
  <c r="L46" i="2"/>
  <c r="M46" i="2"/>
  <c r="G47" i="2"/>
  <c r="H47" i="2"/>
  <c r="I47" i="2"/>
  <c r="J47" i="2"/>
  <c r="K47" i="2"/>
  <c r="L47" i="2"/>
  <c r="M47" i="2"/>
  <c r="G48" i="2"/>
  <c r="H48" i="2"/>
  <c r="I48" i="2"/>
  <c r="J48" i="2"/>
  <c r="K48" i="2"/>
  <c r="L48" i="2"/>
  <c r="M48" i="2"/>
  <c r="G49" i="2"/>
  <c r="H49" i="2"/>
  <c r="I49" i="2"/>
  <c r="J49" i="2"/>
  <c r="K49" i="2"/>
  <c r="L49" i="2"/>
  <c r="M49" i="2"/>
  <c r="G50" i="2"/>
  <c r="H50" i="2"/>
  <c r="I50" i="2"/>
  <c r="J50" i="2"/>
  <c r="K50" i="2"/>
  <c r="L50" i="2"/>
  <c r="M50" i="2"/>
  <c r="G51" i="2"/>
  <c r="H51" i="2"/>
  <c r="I51" i="2"/>
  <c r="J51" i="2"/>
  <c r="K51" i="2"/>
  <c r="L51" i="2"/>
  <c r="M51" i="2"/>
  <c r="G52" i="2"/>
  <c r="H52" i="2"/>
  <c r="I52" i="2"/>
  <c r="J52" i="2"/>
  <c r="K52" i="2"/>
  <c r="L52" i="2"/>
  <c r="M52" i="2"/>
  <c r="G53" i="2"/>
  <c r="H53" i="2"/>
  <c r="I53" i="2"/>
  <c r="J53" i="2"/>
  <c r="K53" i="2"/>
  <c r="L53" i="2"/>
  <c r="M53" i="2"/>
  <c r="G54" i="2"/>
  <c r="H54" i="2"/>
  <c r="I54" i="2"/>
  <c r="J54" i="2"/>
  <c r="K54" i="2"/>
  <c r="L54" i="2"/>
  <c r="M54" i="2"/>
  <c r="G55" i="2"/>
  <c r="H55" i="2"/>
  <c r="I55" i="2"/>
  <c r="J55" i="2"/>
  <c r="K55" i="2"/>
  <c r="L55" i="2"/>
  <c r="M55" i="2"/>
  <c r="G56" i="2"/>
  <c r="H56" i="2"/>
  <c r="I56" i="2"/>
  <c r="J56" i="2"/>
  <c r="K56" i="2"/>
  <c r="L56" i="2"/>
  <c r="M56" i="2"/>
  <c r="G57" i="2"/>
  <c r="H57" i="2"/>
  <c r="I57" i="2"/>
  <c r="J57" i="2"/>
  <c r="K57" i="2"/>
  <c r="L57" i="2"/>
  <c r="M57" i="2"/>
  <c r="G58" i="2"/>
  <c r="H58" i="2"/>
  <c r="I58" i="2"/>
  <c r="J58" i="2"/>
  <c r="K58" i="2"/>
  <c r="L58" i="2"/>
  <c r="M58" i="2"/>
  <c r="G59" i="2"/>
  <c r="H59" i="2"/>
  <c r="I59" i="2"/>
  <c r="J59" i="2"/>
  <c r="K59" i="2"/>
  <c r="L59" i="2"/>
  <c r="M59" i="2"/>
  <c r="G60" i="2"/>
  <c r="H60" i="2"/>
  <c r="I60" i="2"/>
  <c r="J60" i="2"/>
  <c r="K60" i="2"/>
  <c r="L60" i="2"/>
  <c r="M60" i="2"/>
  <c r="G61" i="2"/>
  <c r="H61" i="2"/>
  <c r="I61" i="2"/>
  <c r="J61" i="2"/>
  <c r="K61" i="2"/>
  <c r="L61" i="2"/>
  <c r="M61" i="2"/>
  <c r="G62" i="2"/>
  <c r="H62" i="2"/>
  <c r="I62" i="2"/>
  <c r="J62" i="2"/>
  <c r="K62" i="2"/>
  <c r="L62" i="2"/>
  <c r="M62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G161" i="1"/>
  <c r="H161" i="1"/>
  <c r="I161" i="1"/>
  <c r="J161" i="1"/>
  <c r="K161" i="1"/>
  <c r="L161" i="1"/>
  <c r="M161" i="1"/>
  <c r="G162" i="1"/>
  <c r="H162" i="1"/>
  <c r="I162" i="1"/>
  <c r="J162" i="1"/>
  <c r="K162" i="1"/>
  <c r="L162" i="1"/>
  <c r="M162" i="1"/>
  <c r="F162" i="1"/>
  <c r="F161" i="1"/>
  <c r="G140" i="1"/>
  <c r="H140" i="1"/>
  <c r="I140" i="1"/>
  <c r="J140" i="1"/>
  <c r="K140" i="1"/>
  <c r="L140" i="1"/>
  <c r="M140" i="1"/>
  <c r="G141" i="1"/>
  <c r="H141" i="1"/>
  <c r="I141" i="1"/>
  <c r="J141" i="1"/>
  <c r="K141" i="1"/>
  <c r="L141" i="1"/>
  <c r="M141" i="1"/>
  <c r="F141" i="1"/>
  <c r="F140" i="1"/>
  <c r="G120" i="1"/>
  <c r="H120" i="1"/>
  <c r="I120" i="1"/>
  <c r="J120" i="1"/>
  <c r="K120" i="1"/>
  <c r="L120" i="1"/>
  <c r="M120" i="1"/>
  <c r="G119" i="1"/>
  <c r="H119" i="1"/>
  <c r="I119" i="1"/>
  <c r="J119" i="1"/>
  <c r="K119" i="1"/>
  <c r="L119" i="1"/>
  <c r="M119" i="1"/>
  <c r="F120" i="1"/>
  <c r="F119" i="1"/>
  <c r="F118" i="1"/>
  <c r="G99" i="1"/>
  <c r="H99" i="1"/>
  <c r="I99" i="1"/>
  <c r="J99" i="1"/>
  <c r="K99" i="1"/>
  <c r="L99" i="1"/>
  <c r="M99" i="1"/>
  <c r="F99" i="1"/>
  <c r="F98" i="1"/>
  <c r="M29" i="2"/>
  <c r="L29" i="2"/>
  <c r="K29" i="2"/>
  <c r="J29" i="2"/>
  <c r="I29" i="2"/>
  <c r="H29" i="2"/>
  <c r="G29" i="2"/>
  <c r="F29" i="2"/>
  <c r="M1" i="2"/>
  <c r="L1" i="2"/>
  <c r="K1" i="2"/>
  <c r="J1" i="2"/>
  <c r="I1" i="2"/>
  <c r="H1" i="2"/>
  <c r="G1" i="2"/>
  <c r="F1" i="2"/>
  <c r="G2" i="1"/>
  <c r="H2" i="1"/>
  <c r="I2" i="1"/>
  <c r="J2" i="1"/>
  <c r="K2" i="1"/>
  <c r="L2" i="1"/>
  <c r="M2" i="1"/>
  <c r="G3" i="1"/>
  <c r="H3" i="1"/>
  <c r="I3" i="1"/>
  <c r="J3" i="1"/>
  <c r="K3" i="1"/>
  <c r="L3" i="1"/>
  <c r="M3" i="1"/>
  <c r="G4" i="1"/>
  <c r="H4" i="1"/>
  <c r="I4" i="1"/>
  <c r="J4" i="1"/>
  <c r="K4" i="1"/>
  <c r="L4" i="1"/>
  <c r="M4" i="1"/>
  <c r="G5" i="1"/>
  <c r="H5" i="1"/>
  <c r="I5" i="1"/>
  <c r="J5" i="1"/>
  <c r="K5" i="1"/>
  <c r="L5" i="1"/>
  <c r="M5" i="1"/>
  <c r="G6" i="1"/>
  <c r="H6" i="1"/>
  <c r="I6" i="1"/>
  <c r="J6" i="1"/>
  <c r="K6" i="1"/>
  <c r="L6" i="1"/>
  <c r="M6" i="1"/>
  <c r="G7" i="1"/>
  <c r="H7" i="1"/>
  <c r="I7" i="1"/>
  <c r="J7" i="1"/>
  <c r="K7" i="1"/>
  <c r="L7" i="1"/>
  <c r="M7" i="1"/>
  <c r="G8" i="1"/>
  <c r="H8" i="1"/>
  <c r="I8" i="1"/>
  <c r="J8" i="1"/>
  <c r="K8" i="1"/>
  <c r="L8" i="1"/>
  <c r="M8" i="1"/>
  <c r="G9" i="1"/>
  <c r="H9" i="1"/>
  <c r="I9" i="1"/>
  <c r="J9" i="1"/>
  <c r="K9" i="1"/>
  <c r="L9" i="1"/>
  <c r="M9" i="1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4" i="1"/>
  <c r="G17" i="1" s="1"/>
  <c r="H14" i="1"/>
  <c r="H17" i="1" s="1"/>
  <c r="I14" i="1"/>
  <c r="I17" i="1" s="1"/>
  <c r="J14" i="1"/>
  <c r="J17" i="1" s="1"/>
  <c r="K14" i="1"/>
  <c r="K17" i="1" s="1"/>
  <c r="L14" i="1"/>
  <c r="L17" i="1" s="1"/>
  <c r="M14" i="1"/>
  <c r="M17" i="1" s="1"/>
  <c r="G15" i="1"/>
  <c r="G16" i="1" s="1"/>
  <c r="H15" i="1"/>
  <c r="H16" i="1" s="1"/>
  <c r="I15" i="1"/>
  <c r="I16" i="1" s="1"/>
  <c r="J15" i="1"/>
  <c r="J16" i="1" s="1"/>
  <c r="K15" i="1"/>
  <c r="K16" i="1" s="1"/>
  <c r="L15" i="1"/>
  <c r="L16" i="1" s="1"/>
  <c r="M15" i="1"/>
  <c r="M16" i="1" s="1"/>
  <c r="G18" i="1"/>
  <c r="H18" i="1"/>
  <c r="I18" i="1"/>
  <c r="J18" i="1"/>
  <c r="K18" i="1"/>
  <c r="L18" i="1"/>
  <c r="M18" i="1"/>
  <c r="G19" i="1"/>
  <c r="H19" i="1"/>
  <c r="I19" i="1"/>
  <c r="J19" i="1"/>
  <c r="K19" i="1"/>
  <c r="L19" i="1"/>
  <c r="M19" i="1"/>
  <c r="G20" i="1"/>
  <c r="H20" i="1"/>
  <c r="I20" i="1"/>
  <c r="J20" i="1"/>
  <c r="K20" i="1"/>
  <c r="L20" i="1"/>
  <c r="M20" i="1"/>
  <c r="G21" i="1"/>
  <c r="H21" i="1"/>
  <c r="I21" i="1"/>
  <c r="J21" i="1"/>
  <c r="K21" i="1"/>
  <c r="L21" i="1"/>
  <c r="M21" i="1"/>
  <c r="G22" i="1"/>
  <c r="H22" i="1"/>
  <c r="I22" i="1"/>
  <c r="J22" i="1"/>
  <c r="K22" i="1"/>
  <c r="L22" i="1"/>
  <c r="M22" i="1"/>
  <c r="G23" i="1"/>
  <c r="H23" i="1"/>
  <c r="I23" i="1"/>
  <c r="J23" i="1"/>
  <c r="K23" i="1"/>
  <c r="L23" i="1"/>
  <c r="M23" i="1"/>
  <c r="G24" i="1"/>
  <c r="H24" i="1"/>
  <c r="I24" i="1"/>
  <c r="J24" i="1"/>
  <c r="K24" i="1"/>
  <c r="L24" i="1"/>
  <c r="M24" i="1"/>
  <c r="G25" i="1"/>
  <c r="H25" i="1"/>
  <c r="I25" i="1"/>
  <c r="J25" i="1"/>
  <c r="K25" i="1"/>
  <c r="L25" i="1"/>
  <c r="M25" i="1"/>
  <c r="G26" i="1"/>
  <c r="H26" i="1"/>
  <c r="I26" i="1"/>
  <c r="J26" i="1"/>
  <c r="K26" i="1"/>
  <c r="L26" i="1"/>
  <c r="M26" i="1"/>
  <c r="G27" i="1"/>
  <c r="H27" i="1"/>
  <c r="I27" i="1"/>
  <c r="J27" i="1"/>
  <c r="K27" i="1"/>
  <c r="L27" i="1"/>
  <c r="M27" i="1"/>
  <c r="G28" i="1"/>
  <c r="H28" i="1"/>
  <c r="I28" i="1"/>
  <c r="J28" i="1"/>
  <c r="K28" i="1"/>
  <c r="L28" i="1"/>
  <c r="M28" i="1"/>
  <c r="G29" i="1"/>
  <c r="H29" i="1"/>
  <c r="I29" i="1"/>
  <c r="J29" i="1"/>
  <c r="K29" i="1"/>
  <c r="L29" i="1"/>
  <c r="M29" i="1"/>
  <c r="G32" i="1"/>
  <c r="G35" i="1" s="1"/>
  <c r="H32" i="1"/>
  <c r="H35" i="1" s="1"/>
  <c r="I32" i="1"/>
  <c r="I35" i="1" s="1"/>
  <c r="J32" i="1"/>
  <c r="J35" i="1" s="1"/>
  <c r="K32" i="1"/>
  <c r="K35" i="1" s="1"/>
  <c r="L32" i="1"/>
  <c r="L35" i="1" s="1"/>
  <c r="M32" i="1"/>
  <c r="M35" i="1" s="1"/>
  <c r="G33" i="1"/>
  <c r="G34" i="1" s="1"/>
  <c r="H33" i="1"/>
  <c r="H34" i="1" s="1"/>
  <c r="I33" i="1"/>
  <c r="I34" i="1" s="1"/>
  <c r="J33" i="1"/>
  <c r="J34" i="1" s="1"/>
  <c r="K33" i="1"/>
  <c r="K34" i="1" s="1"/>
  <c r="L33" i="1"/>
  <c r="L34" i="1" s="1"/>
  <c r="M33" i="1"/>
  <c r="M34" i="1" s="1"/>
  <c r="G36" i="1"/>
  <c r="H36" i="1"/>
  <c r="I36" i="1"/>
  <c r="J36" i="1"/>
  <c r="K36" i="1"/>
  <c r="L36" i="1"/>
  <c r="M36" i="1"/>
  <c r="G38" i="1"/>
  <c r="H38" i="1"/>
  <c r="I38" i="1"/>
  <c r="J38" i="1"/>
  <c r="K38" i="1"/>
  <c r="L38" i="1"/>
  <c r="M38" i="1"/>
  <c r="G39" i="1"/>
  <c r="H39" i="1"/>
  <c r="I39" i="1"/>
  <c r="J39" i="1"/>
  <c r="K39" i="1"/>
  <c r="L39" i="1"/>
  <c r="M39" i="1"/>
  <c r="G40" i="1"/>
  <c r="H40" i="1"/>
  <c r="I40" i="1"/>
  <c r="J40" i="1"/>
  <c r="K40" i="1"/>
  <c r="L40" i="1"/>
  <c r="M40" i="1"/>
  <c r="G41" i="1"/>
  <c r="H41" i="1"/>
  <c r="I41" i="1"/>
  <c r="J41" i="1"/>
  <c r="K41" i="1"/>
  <c r="L41" i="1"/>
  <c r="M41" i="1"/>
  <c r="G42" i="1"/>
  <c r="H42" i="1"/>
  <c r="I42" i="1"/>
  <c r="J42" i="1"/>
  <c r="K42" i="1"/>
  <c r="L42" i="1"/>
  <c r="M42" i="1"/>
  <c r="G43" i="1"/>
  <c r="H43" i="1"/>
  <c r="I43" i="1"/>
  <c r="J43" i="1"/>
  <c r="K43" i="1"/>
  <c r="L43" i="1"/>
  <c r="M43" i="1"/>
  <c r="G44" i="1"/>
  <c r="H44" i="1"/>
  <c r="I44" i="1"/>
  <c r="J44" i="1"/>
  <c r="K44" i="1"/>
  <c r="L44" i="1"/>
  <c r="M44" i="1"/>
  <c r="G45" i="1"/>
  <c r="H45" i="1"/>
  <c r="I45" i="1"/>
  <c r="J45" i="1"/>
  <c r="K45" i="1"/>
  <c r="L45" i="1"/>
  <c r="M45" i="1"/>
  <c r="G46" i="1"/>
  <c r="H46" i="1"/>
  <c r="I46" i="1"/>
  <c r="J46" i="1"/>
  <c r="K46" i="1"/>
  <c r="L46" i="1"/>
  <c r="M46" i="1"/>
  <c r="G47" i="1"/>
  <c r="H47" i="1"/>
  <c r="I47" i="1"/>
  <c r="J47" i="1"/>
  <c r="K47" i="1"/>
  <c r="L47" i="1"/>
  <c r="M47" i="1"/>
  <c r="G48" i="1"/>
  <c r="H48" i="1"/>
  <c r="I48" i="1"/>
  <c r="J48" i="1"/>
  <c r="K48" i="1"/>
  <c r="L48" i="1"/>
  <c r="M48" i="1"/>
  <c r="G49" i="1"/>
  <c r="H49" i="1"/>
  <c r="I49" i="1"/>
  <c r="J49" i="1"/>
  <c r="K49" i="1"/>
  <c r="L49" i="1"/>
  <c r="M49" i="1"/>
  <c r="G52" i="1"/>
  <c r="G55" i="1" s="1"/>
  <c r="H52" i="1"/>
  <c r="H55" i="1" s="1"/>
  <c r="I52" i="1"/>
  <c r="J52" i="1"/>
  <c r="J55" i="1" s="1"/>
  <c r="K52" i="1"/>
  <c r="K55" i="1" s="1"/>
  <c r="L52" i="1"/>
  <c r="L55" i="1" s="1"/>
  <c r="M52" i="1"/>
  <c r="M55" i="1" s="1"/>
  <c r="G53" i="1"/>
  <c r="G54" i="1" s="1"/>
  <c r="H53" i="1"/>
  <c r="H54" i="1" s="1"/>
  <c r="I53" i="1"/>
  <c r="I54" i="1" s="1"/>
  <c r="J53" i="1"/>
  <c r="J54" i="1" s="1"/>
  <c r="K53" i="1"/>
  <c r="K54" i="1" s="1"/>
  <c r="L53" i="1"/>
  <c r="L54" i="1" s="1"/>
  <c r="M53" i="1"/>
  <c r="M54" i="1" s="1"/>
  <c r="G56" i="1"/>
  <c r="H56" i="1"/>
  <c r="I56" i="1"/>
  <c r="J56" i="1"/>
  <c r="K56" i="1"/>
  <c r="L56" i="1"/>
  <c r="M56" i="1"/>
  <c r="G58" i="1"/>
  <c r="H58" i="1"/>
  <c r="I58" i="1"/>
  <c r="J58" i="1"/>
  <c r="K58" i="1"/>
  <c r="L58" i="1"/>
  <c r="M58" i="1"/>
  <c r="G59" i="1"/>
  <c r="H59" i="1"/>
  <c r="I59" i="1"/>
  <c r="J59" i="1"/>
  <c r="K59" i="1"/>
  <c r="L59" i="1"/>
  <c r="M59" i="1"/>
  <c r="G60" i="1"/>
  <c r="H60" i="1"/>
  <c r="I60" i="1"/>
  <c r="J60" i="1"/>
  <c r="K60" i="1"/>
  <c r="L60" i="1"/>
  <c r="M60" i="1"/>
  <c r="G61" i="1"/>
  <c r="H61" i="1"/>
  <c r="I61" i="1"/>
  <c r="J61" i="1"/>
  <c r="K61" i="1"/>
  <c r="L61" i="1"/>
  <c r="M61" i="1"/>
  <c r="G62" i="1"/>
  <c r="H62" i="1"/>
  <c r="I62" i="1"/>
  <c r="J62" i="1"/>
  <c r="K62" i="1"/>
  <c r="L62" i="1"/>
  <c r="M62" i="1"/>
  <c r="G63" i="1"/>
  <c r="H63" i="1"/>
  <c r="I63" i="1"/>
  <c r="J63" i="1"/>
  <c r="K63" i="1"/>
  <c r="L63" i="1"/>
  <c r="M63" i="1"/>
  <c r="G64" i="1"/>
  <c r="H64" i="1"/>
  <c r="I64" i="1"/>
  <c r="J64" i="1"/>
  <c r="K64" i="1"/>
  <c r="L64" i="1"/>
  <c r="M64" i="1"/>
  <c r="G65" i="1"/>
  <c r="H65" i="1"/>
  <c r="I65" i="1"/>
  <c r="J65" i="1"/>
  <c r="K65" i="1"/>
  <c r="L65" i="1"/>
  <c r="M65" i="1"/>
  <c r="G66" i="1"/>
  <c r="H66" i="1"/>
  <c r="I66" i="1"/>
  <c r="J66" i="1"/>
  <c r="K66" i="1"/>
  <c r="L66" i="1"/>
  <c r="M66" i="1"/>
  <c r="G67" i="1"/>
  <c r="H67" i="1"/>
  <c r="I67" i="1"/>
  <c r="J67" i="1"/>
  <c r="K67" i="1"/>
  <c r="L67" i="1"/>
  <c r="M67" i="1"/>
  <c r="G68" i="1"/>
  <c r="H68" i="1"/>
  <c r="I68" i="1"/>
  <c r="J68" i="1"/>
  <c r="K68" i="1"/>
  <c r="L68" i="1"/>
  <c r="M68" i="1"/>
  <c r="G69" i="1"/>
  <c r="H69" i="1"/>
  <c r="I69" i="1"/>
  <c r="J69" i="1"/>
  <c r="K69" i="1"/>
  <c r="L69" i="1"/>
  <c r="M69" i="1"/>
  <c r="G72" i="1"/>
  <c r="G75" i="1" s="1"/>
  <c r="H72" i="1"/>
  <c r="H75" i="1" s="1"/>
  <c r="I72" i="1"/>
  <c r="I75" i="1" s="1"/>
  <c r="J72" i="1"/>
  <c r="J75" i="1" s="1"/>
  <c r="K72" i="1"/>
  <c r="K75" i="1" s="1"/>
  <c r="L72" i="1"/>
  <c r="L75" i="1" s="1"/>
  <c r="M72" i="1"/>
  <c r="M75" i="1" s="1"/>
  <c r="G73" i="1"/>
  <c r="G74" i="1" s="1"/>
  <c r="H73" i="1"/>
  <c r="H74" i="1" s="1"/>
  <c r="I73" i="1"/>
  <c r="I74" i="1" s="1"/>
  <c r="J73" i="1"/>
  <c r="J74" i="1" s="1"/>
  <c r="K73" i="1"/>
  <c r="K74" i="1" s="1"/>
  <c r="L73" i="1"/>
  <c r="L74" i="1" s="1"/>
  <c r="M73" i="1"/>
  <c r="M74" i="1" s="1"/>
  <c r="G76" i="1"/>
  <c r="H76" i="1"/>
  <c r="I76" i="1"/>
  <c r="J76" i="1"/>
  <c r="K76" i="1"/>
  <c r="L76" i="1"/>
  <c r="M76" i="1"/>
  <c r="G77" i="1"/>
  <c r="H77" i="1"/>
  <c r="I77" i="1"/>
  <c r="J77" i="1"/>
  <c r="K77" i="1"/>
  <c r="L77" i="1"/>
  <c r="M77" i="1"/>
  <c r="G79" i="1"/>
  <c r="H79" i="1"/>
  <c r="I79" i="1"/>
  <c r="J79" i="1"/>
  <c r="K79" i="1"/>
  <c r="L79" i="1"/>
  <c r="M79" i="1"/>
  <c r="G80" i="1"/>
  <c r="H80" i="1"/>
  <c r="I80" i="1"/>
  <c r="J80" i="1"/>
  <c r="K80" i="1"/>
  <c r="L80" i="1"/>
  <c r="M80" i="1"/>
  <c r="G81" i="1"/>
  <c r="H81" i="1"/>
  <c r="I81" i="1"/>
  <c r="J81" i="1"/>
  <c r="K81" i="1"/>
  <c r="L81" i="1"/>
  <c r="M81" i="1"/>
  <c r="G82" i="1"/>
  <c r="H82" i="1"/>
  <c r="I82" i="1"/>
  <c r="J82" i="1"/>
  <c r="K82" i="1"/>
  <c r="L82" i="1"/>
  <c r="M82" i="1"/>
  <c r="G83" i="1"/>
  <c r="H83" i="1"/>
  <c r="I83" i="1"/>
  <c r="J83" i="1"/>
  <c r="K83" i="1"/>
  <c r="L83" i="1"/>
  <c r="M83" i="1"/>
  <c r="G84" i="1"/>
  <c r="H84" i="1"/>
  <c r="I84" i="1"/>
  <c r="J84" i="1"/>
  <c r="K84" i="1"/>
  <c r="L84" i="1"/>
  <c r="M84" i="1"/>
  <c r="G85" i="1"/>
  <c r="H85" i="1"/>
  <c r="I85" i="1"/>
  <c r="J85" i="1"/>
  <c r="K85" i="1"/>
  <c r="L85" i="1"/>
  <c r="M85" i="1"/>
  <c r="G86" i="1"/>
  <c r="H86" i="1"/>
  <c r="I86" i="1"/>
  <c r="J86" i="1"/>
  <c r="K86" i="1"/>
  <c r="L86" i="1"/>
  <c r="M86" i="1"/>
  <c r="G87" i="1"/>
  <c r="H87" i="1"/>
  <c r="I87" i="1"/>
  <c r="J87" i="1"/>
  <c r="K87" i="1"/>
  <c r="L87" i="1"/>
  <c r="M87" i="1"/>
  <c r="G88" i="1"/>
  <c r="H88" i="1"/>
  <c r="I88" i="1"/>
  <c r="J88" i="1"/>
  <c r="K88" i="1"/>
  <c r="L88" i="1"/>
  <c r="M88" i="1"/>
  <c r="G91" i="1"/>
  <c r="G94" i="1" s="1"/>
  <c r="H91" i="1"/>
  <c r="H94" i="1" s="1"/>
  <c r="I91" i="1"/>
  <c r="I94" i="1" s="1"/>
  <c r="J91" i="1"/>
  <c r="J94" i="1" s="1"/>
  <c r="K91" i="1"/>
  <c r="K94" i="1" s="1"/>
  <c r="L91" i="1"/>
  <c r="L94" i="1" s="1"/>
  <c r="M91" i="1"/>
  <c r="M94" i="1" s="1"/>
  <c r="G92" i="1"/>
  <c r="G93" i="1" s="1"/>
  <c r="H92" i="1"/>
  <c r="H93" i="1" s="1"/>
  <c r="I92" i="1"/>
  <c r="I93" i="1" s="1"/>
  <c r="J92" i="1"/>
  <c r="J93" i="1" s="1"/>
  <c r="K92" i="1"/>
  <c r="K93" i="1" s="1"/>
  <c r="L92" i="1"/>
  <c r="L93" i="1" s="1"/>
  <c r="M92" i="1"/>
  <c r="M93" i="1" s="1"/>
  <c r="G95" i="1"/>
  <c r="H95" i="1"/>
  <c r="I95" i="1"/>
  <c r="J95" i="1"/>
  <c r="K95" i="1"/>
  <c r="L95" i="1"/>
  <c r="M95" i="1"/>
  <c r="G97" i="1"/>
  <c r="H97" i="1"/>
  <c r="I97" i="1"/>
  <c r="J97" i="1"/>
  <c r="K97" i="1"/>
  <c r="L97" i="1"/>
  <c r="M97" i="1"/>
  <c r="G98" i="1"/>
  <c r="H98" i="1"/>
  <c r="I98" i="1"/>
  <c r="J98" i="1"/>
  <c r="K98" i="1"/>
  <c r="L98" i="1"/>
  <c r="M98" i="1"/>
  <c r="G100" i="1"/>
  <c r="H100" i="1"/>
  <c r="I100" i="1"/>
  <c r="J100" i="1"/>
  <c r="K100" i="1"/>
  <c r="L100" i="1"/>
  <c r="M100" i="1"/>
  <c r="G101" i="1"/>
  <c r="H101" i="1"/>
  <c r="I101" i="1"/>
  <c r="J101" i="1"/>
  <c r="K101" i="1"/>
  <c r="L101" i="1"/>
  <c r="M101" i="1"/>
  <c r="G102" i="1"/>
  <c r="H102" i="1"/>
  <c r="I102" i="1"/>
  <c r="J102" i="1"/>
  <c r="K102" i="1"/>
  <c r="L102" i="1"/>
  <c r="M102" i="1"/>
  <c r="G103" i="1"/>
  <c r="H103" i="1"/>
  <c r="I103" i="1"/>
  <c r="J103" i="1"/>
  <c r="K103" i="1"/>
  <c r="L103" i="1"/>
  <c r="M103" i="1"/>
  <c r="G104" i="1"/>
  <c r="H104" i="1"/>
  <c r="I104" i="1"/>
  <c r="J104" i="1"/>
  <c r="K104" i="1"/>
  <c r="L104" i="1"/>
  <c r="M104" i="1"/>
  <c r="G105" i="1"/>
  <c r="H105" i="1"/>
  <c r="I105" i="1"/>
  <c r="J105" i="1"/>
  <c r="K105" i="1"/>
  <c r="L105" i="1"/>
  <c r="M105" i="1"/>
  <c r="G106" i="1"/>
  <c r="H106" i="1"/>
  <c r="I106" i="1"/>
  <c r="J106" i="1"/>
  <c r="K106" i="1"/>
  <c r="L106" i="1"/>
  <c r="M106" i="1"/>
  <c r="G107" i="1"/>
  <c r="H107" i="1"/>
  <c r="I107" i="1"/>
  <c r="J107" i="1"/>
  <c r="K107" i="1"/>
  <c r="L107" i="1"/>
  <c r="M107" i="1"/>
  <c r="G108" i="1"/>
  <c r="H108" i="1"/>
  <c r="I108" i="1"/>
  <c r="J108" i="1"/>
  <c r="K108" i="1"/>
  <c r="L108" i="1"/>
  <c r="M108" i="1"/>
  <c r="G109" i="1"/>
  <c r="H109" i="1"/>
  <c r="I109" i="1"/>
  <c r="J109" i="1"/>
  <c r="K109" i="1"/>
  <c r="L109" i="1"/>
  <c r="M109" i="1"/>
  <c r="G112" i="1"/>
  <c r="G115" i="1" s="1"/>
  <c r="H112" i="1"/>
  <c r="H115" i="1" s="1"/>
  <c r="I112" i="1"/>
  <c r="I115" i="1" s="1"/>
  <c r="J112" i="1"/>
  <c r="J115" i="1" s="1"/>
  <c r="K112" i="1"/>
  <c r="K115" i="1" s="1"/>
  <c r="L112" i="1"/>
  <c r="L115" i="1" s="1"/>
  <c r="M112" i="1"/>
  <c r="M115" i="1" s="1"/>
  <c r="G113" i="1"/>
  <c r="G114" i="1" s="1"/>
  <c r="H113" i="1"/>
  <c r="H114" i="1" s="1"/>
  <c r="I113" i="1"/>
  <c r="I114" i="1" s="1"/>
  <c r="J113" i="1"/>
  <c r="J114" i="1" s="1"/>
  <c r="K113" i="1"/>
  <c r="K114" i="1" s="1"/>
  <c r="L113" i="1"/>
  <c r="L114" i="1" s="1"/>
  <c r="M113" i="1"/>
  <c r="M114" i="1" s="1"/>
  <c r="G116" i="1"/>
  <c r="H116" i="1"/>
  <c r="I116" i="1"/>
  <c r="J116" i="1"/>
  <c r="K116" i="1"/>
  <c r="L116" i="1"/>
  <c r="M116" i="1"/>
  <c r="G118" i="1"/>
  <c r="H118" i="1"/>
  <c r="I118" i="1"/>
  <c r="J118" i="1"/>
  <c r="K118" i="1"/>
  <c r="L118" i="1"/>
  <c r="M118" i="1"/>
  <c r="G121" i="1"/>
  <c r="H121" i="1"/>
  <c r="I121" i="1"/>
  <c r="J121" i="1"/>
  <c r="K121" i="1"/>
  <c r="L121" i="1"/>
  <c r="M121" i="1"/>
  <c r="G122" i="1"/>
  <c r="H122" i="1"/>
  <c r="I122" i="1"/>
  <c r="J122" i="1"/>
  <c r="K122" i="1"/>
  <c r="L122" i="1"/>
  <c r="M122" i="1"/>
  <c r="G123" i="1"/>
  <c r="H123" i="1"/>
  <c r="I123" i="1"/>
  <c r="J123" i="1"/>
  <c r="K123" i="1"/>
  <c r="L123" i="1"/>
  <c r="M123" i="1"/>
  <c r="G124" i="1"/>
  <c r="H124" i="1"/>
  <c r="I124" i="1"/>
  <c r="J124" i="1"/>
  <c r="K124" i="1"/>
  <c r="L124" i="1"/>
  <c r="M124" i="1"/>
  <c r="G125" i="1"/>
  <c r="H125" i="1"/>
  <c r="I125" i="1"/>
  <c r="J125" i="1"/>
  <c r="K125" i="1"/>
  <c r="L125" i="1"/>
  <c r="M125" i="1"/>
  <c r="G126" i="1"/>
  <c r="H126" i="1"/>
  <c r="I126" i="1"/>
  <c r="J126" i="1"/>
  <c r="K126" i="1"/>
  <c r="L126" i="1"/>
  <c r="M126" i="1"/>
  <c r="G127" i="1"/>
  <c r="H127" i="1"/>
  <c r="I127" i="1"/>
  <c r="J127" i="1"/>
  <c r="K127" i="1"/>
  <c r="L127" i="1"/>
  <c r="M127" i="1"/>
  <c r="G128" i="1"/>
  <c r="H128" i="1"/>
  <c r="I128" i="1"/>
  <c r="J128" i="1"/>
  <c r="K128" i="1"/>
  <c r="L128" i="1"/>
  <c r="M128" i="1"/>
  <c r="G129" i="1"/>
  <c r="H129" i="1"/>
  <c r="I129" i="1"/>
  <c r="J129" i="1"/>
  <c r="K129" i="1"/>
  <c r="L129" i="1"/>
  <c r="M129" i="1"/>
  <c r="G130" i="1"/>
  <c r="H130" i="1"/>
  <c r="I130" i="1"/>
  <c r="J130" i="1"/>
  <c r="K130" i="1"/>
  <c r="L130" i="1"/>
  <c r="M130" i="1"/>
  <c r="G133" i="1"/>
  <c r="G136" i="1" s="1"/>
  <c r="H133" i="1"/>
  <c r="H136" i="1" s="1"/>
  <c r="I133" i="1"/>
  <c r="I136" i="1" s="1"/>
  <c r="J133" i="1"/>
  <c r="J136" i="1" s="1"/>
  <c r="K133" i="1"/>
  <c r="K136" i="1" s="1"/>
  <c r="L133" i="1"/>
  <c r="L136" i="1" s="1"/>
  <c r="M133" i="1"/>
  <c r="M136" i="1" s="1"/>
  <c r="G134" i="1"/>
  <c r="G135" i="1" s="1"/>
  <c r="H134" i="1"/>
  <c r="H135" i="1" s="1"/>
  <c r="I134" i="1"/>
  <c r="I135" i="1" s="1"/>
  <c r="J134" i="1"/>
  <c r="J135" i="1" s="1"/>
  <c r="K134" i="1"/>
  <c r="K135" i="1" s="1"/>
  <c r="L134" i="1"/>
  <c r="L135" i="1" s="1"/>
  <c r="M134" i="1"/>
  <c r="M135" i="1" s="1"/>
  <c r="G137" i="1"/>
  <c r="H137" i="1"/>
  <c r="I137" i="1"/>
  <c r="J137" i="1"/>
  <c r="K137" i="1"/>
  <c r="L137" i="1"/>
  <c r="M137" i="1"/>
  <c r="G139" i="1"/>
  <c r="H139" i="1"/>
  <c r="I139" i="1"/>
  <c r="J139" i="1"/>
  <c r="K139" i="1"/>
  <c r="L139" i="1"/>
  <c r="M139" i="1"/>
  <c r="G142" i="1"/>
  <c r="H142" i="1"/>
  <c r="I142" i="1"/>
  <c r="J142" i="1"/>
  <c r="K142" i="1"/>
  <c r="L142" i="1"/>
  <c r="M142" i="1"/>
  <c r="G143" i="1"/>
  <c r="H143" i="1"/>
  <c r="I143" i="1"/>
  <c r="J143" i="1"/>
  <c r="K143" i="1"/>
  <c r="L143" i="1"/>
  <c r="M143" i="1"/>
  <c r="G144" i="1"/>
  <c r="H144" i="1"/>
  <c r="I144" i="1"/>
  <c r="J144" i="1"/>
  <c r="K144" i="1"/>
  <c r="L144" i="1"/>
  <c r="M144" i="1"/>
  <c r="G145" i="1"/>
  <c r="H145" i="1"/>
  <c r="I145" i="1"/>
  <c r="J145" i="1"/>
  <c r="K145" i="1"/>
  <c r="L145" i="1"/>
  <c r="M145" i="1"/>
  <c r="G146" i="1"/>
  <c r="H146" i="1"/>
  <c r="I146" i="1"/>
  <c r="J146" i="1"/>
  <c r="K146" i="1"/>
  <c r="L146" i="1"/>
  <c r="M146" i="1"/>
  <c r="G147" i="1"/>
  <c r="H147" i="1"/>
  <c r="I147" i="1"/>
  <c r="J147" i="1"/>
  <c r="K147" i="1"/>
  <c r="L147" i="1"/>
  <c r="M147" i="1"/>
  <c r="G148" i="1"/>
  <c r="H148" i="1"/>
  <c r="I148" i="1"/>
  <c r="J148" i="1"/>
  <c r="K148" i="1"/>
  <c r="L148" i="1"/>
  <c r="M148" i="1"/>
  <c r="G149" i="1"/>
  <c r="H149" i="1"/>
  <c r="I149" i="1"/>
  <c r="J149" i="1"/>
  <c r="K149" i="1"/>
  <c r="L149" i="1"/>
  <c r="M149" i="1"/>
  <c r="G150" i="1"/>
  <c r="H150" i="1"/>
  <c r="I150" i="1"/>
  <c r="J150" i="1"/>
  <c r="K150" i="1"/>
  <c r="L150" i="1"/>
  <c r="M150" i="1"/>
  <c r="G151" i="1"/>
  <c r="H151" i="1"/>
  <c r="I151" i="1"/>
  <c r="J151" i="1"/>
  <c r="K151" i="1"/>
  <c r="L151" i="1"/>
  <c r="M151" i="1"/>
  <c r="G154" i="1"/>
  <c r="G157" i="1" s="1"/>
  <c r="H154" i="1"/>
  <c r="H157" i="1" s="1"/>
  <c r="I154" i="1"/>
  <c r="I157" i="1" s="1"/>
  <c r="J154" i="1"/>
  <c r="J157" i="1" s="1"/>
  <c r="K154" i="1"/>
  <c r="K157" i="1" s="1"/>
  <c r="L154" i="1"/>
  <c r="L157" i="1" s="1"/>
  <c r="M154" i="1"/>
  <c r="M157" i="1" s="1"/>
  <c r="G155" i="1"/>
  <c r="G156" i="1" s="1"/>
  <c r="H155" i="1"/>
  <c r="H156" i="1" s="1"/>
  <c r="I155" i="1"/>
  <c r="I156" i="1" s="1"/>
  <c r="J155" i="1"/>
  <c r="J156" i="1" s="1"/>
  <c r="K155" i="1"/>
  <c r="K156" i="1" s="1"/>
  <c r="L155" i="1"/>
  <c r="L156" i="1" s="1"/>
  <c r="M155" i="1"/>
  <c r="M156" i="1" s="1"/>
  <c r="G158" i="1"/>
  <c r="H158" i="1"/>
  <c r="I158" i="1"/>
  <c r="J158" i="1"/>
  <c r="K158" i="1"/>
  <c r="L158" i="1"/>
  <c r="M158" i="1"/>
  <c r="G160" i="1"/>
  <c r="H160" i="1"/>
  <c r="I160" i="1"/>
  <c r="J160" i="1"/>
  <c r="K160" i="1"/>
  <c r="L160" i="1"/>
  <c r="M160" i="1"/>
  <c r="F97" i="1"/>
  <c r="F139" i="1"/>
  <c r="F160" i="1"/>
  <c r="F14" i="1"/>
  <c r="F154" i="1"/>
  <c r="F157" i="1" s="1"/>
  <c r="F144" i="1"/>
  <c r="F158" i="1"/>
  <c r="F155" i="1"/>
  <c r="F156" i="1" s="1"/>
  <c r="F151" i="1"/>
  <c r="F150" i="1"/>
  <c r="F149" i="1"/>
  <c r="F148" i="1"/>
  <c r="F147" i="1"/>
  <c r="F146" i="1"/>
  <c r="F145" i="1"/>
  <c r="F143" i="1"/>
  <c r="F142" i="1"/>
  <c r="F137" i="1"/>
  <c r="F134" i="1"/>
  <c r="F135" i="1" s="1"/>
  <c r="F133" i="1"/>
  <c r="F136" i="1" s="1"/>
  <c r="F130" i="1"/>
  <c r="F129" i="1"/>
  <c r="F128" i="1"/>
  <c r="F127" i="1"/>
  <c r="F126" i="1"/>
  <c r="F125" i="1"/>
  <c r="F124" i="1"/>
  <c r="F123" i="1"/>
  <c r="F122" i="1"/>
  <c r="F121" i="1"/>
  <c r="F116" i="1"/>
  <c r="F113" i="1"/>
  <c r="F114" i="1" s="1"/>
  <c r="F112" i="1"/>
  <c r="F115" i="1" s="1"/>
  <c r="F109" i="1"/>
  <c r="F108" i="1"/>
  <c r="F107" i="1"/>
  <c r="F106" i="1"/>
  <c r="F105" i="1"/>
  <c r="F104" i="1"/>
  <c r="F103" i="1"/>
  <c r="F102" i="1"/>
  <c r="F101" i="1"/>
  <c r="F100" i="1"/>
  <c r="F95" i="1"/>
  <c r="F92" i="1"/>
  <c r="F93" i="1" s="1"/>
  <c r="F91" i="1"/>
  <c r="F94" i="1" s="1"/>
  <c r="F88" i="1"/>
  <c r="F87" i="1"/>
  <c r="F86" i="1"/>
  <c r="F85" i="1"/>
  <c r="F84" i="1"/>
  <c r="F83" i="1"/>
  <c r="F82" i="1"/>
  <c r="F77" i="1"/>
  <c r="F59" i="1"/>
  <c r="F39" i="1"/>
  <c r="F81" i="1"/>
  <c r="F80" i="1"/>
  <c r="F79" i="1"/>
  <c r="K20" i="2" l="1"/>
  <c r="G20" i="2"/>
  <c r="L8" i="2"/>
  <c r="H8" i="2"/>
  <c r="H18" i="2"/>
  <c r="G16" i="2"/>
  <c r="H10" i="2"/>
  <c r="G9" i="2"/>
  <c r="L6" i="2"/>
  <c r="G5" i="2"/>
  <c r="J20" i="2"/>
  <c r="K8" i="2"/>
  <c r="G8" i="2"/>
  <c r="K18" i="2"/>
  <c r="G18" i="2"/>
  <c r="J16" i="2"/>
  <c r="M17" i="2"/>
  <c r="L11" i="2"/>
  <c r="H11" i="2"/>
  <c r="K10" i="2"/>
  <c r="G10" i="2"/>
  <c r="J9" i="2"/>
  <c r="L7" i="2"/>
  <c r="H7" i="2"/>
  <c r="K6" i="2"/>
  <c r="G6" i="2"/>
  <c r="J5" i="2"/>
  <c r="M4" i="2"/>
  <c r="I4" i="2"/>
  <c r="L18" i="2"/>
  <c r="J17" i="2"/>
  <c r="L10" i="2"/>
  <c r="M7" i="2"/>
  <c r="H6" i="2"/>
  <c r="J4" i="2"/>
  <c r="M20" i="2"/>
  <c r="I20" i="2"/>
  <c r="J8" i="2"/>
  <c r="J18" i="2"/>
  <c r="M16" i="2"/>
  <c r="I16" i="2"/>
  <c r="L17" i="2"/>
  <c r="H17" i="2"/>
  <c r="K11" i="2"/>
  <c r="G11" i="2"/>
  <c r="J10" i="2"/>
  <c r="M9" i="2"/>
  <c r="I9" i="2"/>
  <c r="K7" i="2"/>
  <c r="G7" i="2"/>
  <c r="J6" i="2"/>
  <c r="M5" i="2"/>
  <c r="I5" i="2"/>
  <c r="L4" i="2"/>
  <c r="H4" i="2"/>
  <c r="K16" i="2"/>
  <c r="M11" i="2"/>
  <c r="I11" i="2"/>
  <c r="K9" i="2"/>
  <c r="I7" i="2"/>
  <c r="K5" i="2"/>
  <c r="L20" i="2"/>
  <c r="H20" i="2"/>
  <c r="M8" i="2"/>
  <c r="I8" i="2"/>
  <c r="M18" i="2"/>
  <c r="I18" i="2"/>
  <c r="L16" i="2"/>
  <c r="H16" i="2"/>
  <c r="K17" i="2"/>
  <c r="G17" i="2"/>
  <c r="J11" i="2"/>
  <c r="M10" i="2"/>
  <c r="I10" i="2"/>
  <c r="L9" i="2"/>
  <c r="H9" i="2"/>
  <c r="J7" i="2"/>
  <c r="M6" i="2"/>
  <c r="I6" i="2"/>
  <c r="L5" i="2"/>
  <c r="H5" i="2"/>
  <c r="K4" i="2"/>
  <c r="G4" i="2"/>
  <c r="M3" i="2"/>
  <c r="I3" i="2"/>
  <c r="M15" i="2"/>
  <c r="I15" i="2"/>
  <c r="M14" i="2"/>
  <c r="I14" i="2"/>
  <c r="L3" i="2"/>
  <c r="H3" i="2"/>
  <c r="L15" i="2"/>
  <c r="H15" i="2"/>
  <c r="L14" i="2"/>
  <c r="H14" i="2"/>
  <c r="K3" i="2"/>
  <c r="G3" i="2"/>
  <c r="K15" i="2"/>
  <c r="G15" i="2"/>
  <c r="K14" i="2"/>
  <c r="G14" i="2"/>
  <c r="J3" i="2"/>
  <c r="J15" i="2"/>
  <c r="J14" i="2"/>
  <c r="L2" i="2"/>
  <c r="H2" i="2"/>
  <c r="K2" i="2"/>
  <c r="G2" i="2"/>
  <c r="J2" i="2"/>
  <c r="M2" i="2"/>
  <c r="I2" i="2"/>
  <c r="M21" i="2"/>
  <c r="M63" i="2" s="1"/>
  <c r="I21" i="2"/>
  <c r="I63" i="2" s="1"/>
  <c r="L21" i="2"/>
  <c r="L63" i="2" s="1"/>
  <c r="H21" i="2"/>
  <c r="H63" i="2" s="1"/>
  <c r="K21" i="2"/>
  <c r="K63" i="2" s="1"/>
  <c r="G21" i="2"/>
  <c r="G63" i="2" s="1"/>
  <c r="J21" i="2"/>
  <c r="J63" i="2" s="1"/>
  <c r="L42" i="2"/>
  <c r="H42" i="2"/>
  <c r="M43" i="2"/>
  <c r="I43" i="2"/>
  <c r="L43" i="2"/>
  <c r="H43" i="2"/>
  <c r="F43" i="2"/>
  <c r="K42" i="2"/>
  <c r="J42" i="2"/>
  <c r="K43" i="2"/>
  <c r="G43" i="2"/>
  <c r="G42" i="2"/>
  <c r="M42" i="2"/>
  <c r="I42" i="2"/>
  <c r="J43" i="2"/>
  <c r="F38" i="2"/>
  <c r="F24" i="2"/>
  <c r="I55" i="1"/>
  <c r="I17" i="2" s="1"/>
  <c r="F25" i="2"/>
  <c r="F26" i="2"/>
  <c r="F30" i="2"/>
  <c r="F37" i="2"/>
  <c r="G41" i="2"/>
  <c r="H41" i="2"/>
  <c r="J37" i="2"/>
  <c r="L32" i="2"/>
  <c r="G31" i="2"/>
  <c r="H28" i="2"/>
  <c r="J26" i="2"/>
  <c r="L24" i="2"/>
  <c r="J39" i="2"/>
  <c r="M37" i="2"/>
  <c r="I37" i="2"/>
  <c r="L38" i="2"/>
  <c r="H38" i="2"/>
  <c r="K32" i="2"/>
  <c r="G32" i="2"/>
  <c r="J31" i="2"/>
  <c r="M30" i="2"/>
  <c r="I30" i="2"/>
  <c r="K28" i="2"/>
  <c r="G28" i="2"/>
  <c r="J27" i="2"/>
  <c r="M26" i="2"/>
  <c r="I26" i="2"/>
  <c r="L25" i="2"/>
  <c r="H25" i="2"/>
  <c r="K24" i="2"/>
  <c r="G24" i="2"/>
  <c r="J23" i="2"/>
  <c r="L41" i="2"/>
  <c r="G39" i="2"/>
  <c r="I38" i="2"/>
  <c r="K31" i="2"/>
  <c r="L28" i="2"/>
  <c r="G27" i="2"/>
  <c r="I25" i="2"/>
  <c r="K23" i="2"/>
  <c r="G23" i="2"/>
  <c r="K41" i="2"/>
  <c r="J41" i="2"/>
  <c r="M39" i="2"/>
  <c r="I39" i="2"/>
  <c r="L37" i="2"/>
  <c r="H37" i="2"/>
  <c r="K38" i="2"/>
  <c r="G38" i="2"/>
  <c r="J32" i="2"/>
  <c r="M31" i="2"/>
  <c r="I31" i="2"/>
  <c r="L30" i="2"/>
  <c r="H30" i="2"/>
  <c r="J28" i="2"/>
  <c r="M27" i="2"/>
  <c r="I27" i="2"/>
  <c r="L26" i="2"/>
  <c r="H26" i="2"/>
  <c r="K25" i="2"/>
  <c r="G25" i="2"/>
  <c r="J24" i="2"/>
  <c r="M23" i="2"/>
  <c r="I23" i="2"/>
  <c r="K39" i="2"/>
  <c r="M38" i="2"/>
  <c r="H32" i="2"/>
  <c r="J30" i="2"/>
  <c r="K27" i="2"/>
  <c r="M25" i="2"/>
  <c r="H24" i="2"/>
  <c r="M41" i="2"/>
  <c r="I41" i="2"/>
  <c r="L39" i="2"/>
  <c r="H39" i="2"/>
  <c r="K37" i="2"/>
  <c r="G37" i="2"/>
  <c r="J38" i="2"/>
  <c r="M32" i="2"/>
  <c r="I32" i="2"/>
  <c r="L31" i="2"/>
  <c r="H31" i="2"/>
  <c r="K30" i="2"/>
  <c r="G30" i="2"/>
  <c r="M28" i="2"/>
  <c r="I28" i="2"/>
  <c r="L27" i="2"/>
  <c r="H27" i="2"/>
  <c r="K26" i="2"/>
  <c r="G26" i="2"/>
  <c r="J25" i="2"/>
  <c r="M24" i="2"/>
  <c r="I24" i="2"/>
  <c r="L23" i="2"/>
  <c r="H23" i="2"/>
  <c r="G35" i="2"/>
  <c r="K35" i="2"/>
  <c r="H36" i="2"/>
  <c r="L36" i="2"/>
  <c r="F27" i="2"/>
  <c r="F31" i="2"/>
  <c r="F39" i="2"/>
  <c r="H35" i="2"/>
  <c r="L35" i="2"/>
  <c r="I36" i="2"/>
  <c r="M36" i="2"/>
  <c r="F28" i="2"/>
  <c r="F32" i="2"/>
  <c r="F42" i="2"/>
  <c r="F41" i="2"/>
  <c r="I35" i="2"/>
  <c r="M35" i="2"/>
  <c r="J36" i="2"/>
  <c r="J35" i="2"/>
  <c r="G36" i="2"/>
  <c r="K36" i="2"/>
  <c r="F35" i="2"/>
  <c r="F23" i="2"/>
  <c r="F36" i="2"/>
  <c r="K110" i="1"/>
  <c r="J96" i="1"/>
  <c r="M159" i="1"/>
  <c r="M153" i="1"/>
  <c r="I57" i="1"/>
  <c r="J132" i="1"/>
  <c r="H131" i="1"/>
  <c r="M51" i="1"/>
  <c r="H50" i="1"/>
  <c r="J90" i="1"/>
  <c r="L89" i="1"/>
  <c r="M13" i="1"/>
  <c r="G89" i="1"/>
  <c r="K111" i="1"/>
  <c r="G111" i="1"/>
  <c r="J110" i="1"/>
  <c r="M138" i="1"/>
  <c r="I138" i="1"/>
  <c r="M132" i="1"/>
  <c r="I132" i="1"/>
  <c r="L131" i="1"/>
  <c r="K89" i="1"/>
  <c r="K117" i="1"/>
  <c r="G117" i="1"/>
  <c r="G110" i="1"/>
  <c r="J138" i="1"/>
  <c r="M70" i="1"/>
  <c r="L51" i="1"/>
  <c r="H51" i="1"/>
  <c r="M30" i="1"/>
  <c r="K159" i="1"/>
  <c r="G159" i="1"/>
  <c r="M50" i="1"/>
  <c r="I50" i="1"/>
  <c r="M111" i="1"/>
  <c r="I111" i="1"/>
  <c r="L110" i="1"/>
  <c r="H110" i="1"/>
  <c r="M96" i="1"/>
  <c r="L57" i="1"/>
  <c r="H57" i="1"/>
  <c r="K31" i="1"/>
  <c r="H12" i="1"/>
  <c r="J159" i="1"/>
  <c r="M117" i="1"/>
  <c r="I117" i="1"/>
  <c r="L71" i="1"/>
  <c r="H71" i="1"/>
  <c r="K71" i="1"/>
  <c r="G71" i="1"/>
  <c r="J70" i="1"/>
  <c r="M90" i="1"/>
  <c r="H89" i="1"/>
  <c r="J13" i="1"/>
  <c r="K132" i="1"/>
  <c r="G132" i="1"/>
  <c r="J131" i="1"/>
  <c r="M110" i="1"/>
  <c r="I110" i="1"/>
  <c r="K153" i="1"/>
  <c r="G153" i="1"/>
  <c r="J152" i="1"/>
  <c r="I96" i="1"/>
  <c r="I90" i="1"/>
  <c r="L31" i="1"/>
  <c r="H31" i="1"/>
  <c r="J153" i="1"/>
  <c r="H152" i="1"/>
  <c r="L37" i="1"/>
  <c r="H37" i="1"/>
  <c r="I13" i="1"/>
  <c r="M89" i="1"/>
  <c r="I89" i="1"/>
  <c r="G13" i="1"/>
  <c r="J12" i="1"/>
  <c r="I159" i="1"/>
  <c r="M71" i="1"/>
  <c r="I71" i="1"/>
  <c r="L70" i="1"/>
  <c r="H70" i="1"/>
  <c r="M37" i="1"/>
  <c r="I37" i="1"/>
  <c r="M31" i="1"/>
  <c r="I31" i="1"/>
  <c r="L30" i="1"/>
  <c r="H30" i="1"/>
  <c r="G131" i="1"/>
  <c r="K57" i="1"/>
  <c r="K51" i="1"/>
  <c r="G51" i="1"/>
  <c r="J50" i="1"/>
  <c r="G37" i="1"/>
  <c r="K138" i="1"/>
  <c r="G138" i="1"/>
  <c r="K131" i="1"/>
  <c r="K90" i="1"/>
  <c r="G90" i="1"/>
  <c r="J89" i="1"/>
  <c r="I70" i="1"/>
  <c r="I30" i="1"/>
  <c r="K13" i="1"/>
  <c r="L159" i="1"/>
  <c r="H159" i="1"/>
  <c r="I153" i="1"/>
  <c r="L153" i="1"/>
  <c r="H153" i="1"/>
  <c r="K152" i="1"/>
  <c r="G152" i="1"/>
  <c r="J111" i="1"/>
  <c r="L111" i="1"/>
  <c r="G57" i="1"/>
  <c r="M57" i="1"/>
  <c r="I51" i="1"/>
  <c r="L50" i="1"/>
  <c r="K37" i="1"/>
  <c r="G31" i="1"/>
  <c r="J30" i="1"/>
  <c r="L12" i="1"/>
  <c r="K96" i="1"/>
  <c r="G96" i="1"/>
  <c r="L13" i="1"/>
  <c r="H13" i="1"/>
  <c r="K12" i="1"/>
  <c r="G12" i="1"/>
  <c r="L152" i="1"/>
  <c r="M131" i="1"/>
  <c r="I131" i="1"/>
  <c r="J117" i="1"/>
  <c r="J71" i="1"/>
  <c r="J57" i="1"/>
  <c r="J51" i="1"/>
  <c r="J37" i="1"/>
  <c r="J31" i="1"/>
  <c r="M152" i="1"/>
  <c r="I152" i="1"/>
  <c r="L117" i="1"/>
  <c r="H117" i="1"/>
  <c r="H111" i="1"/>
  <c r="L96" i="1"/>
  <c r="H96" i="1"/>
  <c r="L90" i="1"/>
  <c r="H90" i="1"/>
  <c r="M12" i="1"/>
  <c r="I12" i="1"/>
  <c r="L138" i="1"/>
  <c r="H138" i="1"/>
  <c r="L132" i="1"/>
  <c r="H132" i="1"/>
  <c r="K70" i="1"/>
  <c r="G70" i="1"/>
  <c r="K50" i="1"/>
  <c r="G50" i="1"/>
  <c r="K30" i="1"/>
  <c r="G30" i="1"/>
  <c r="F138" i="1"/>
  <c r="F159" i="1"/>
  <c r="F152" i="1"/>
  <c r="F131" i="1"/>
  <c r="F153" i="1"/>
  <c r="F132" i="1"/>
  <c r="F117" i="1"/>
  <c r="F111" i="1"/>
  <c r="F110" i="1"/>
  <c r="F96" i="1"/>
  <c r="F90" i="1"/>
  <c r="F89" i="1"/>
  <c r="F73" i="1"/>
  <c r="F74" i="1" s="1"/>
  <c r="F76" i="1"/>
  <c r="F72" i="1"/>
  <c r="F75" i="1" s="1"/>
  <c r="F69" i="1"/>
  <c r="F68" i="1"/>
  <c r="F67" i="1"/>
  <c r="F66" i="1"/>
  <c r="F65" i="1"/>
  <c r="F64" i="1"/>
  <c r="F63" i="1"/>
  <c r="F62" i="1"/>
  <c r="F61" i="1"/>
  <c r="F60" i="1"/>
  <c r="F58" i="1"/>
  <c r="F38" i="1"/>
  <c r="F56" i="1"/>
  <c r="F53" i="1"/>
  <c r="F54" i="1" s="1"/>
  <c r="F52" i="1"/>
  <c r="F55" i="1" s="1"/>
  <c r="F49" i="1"/>
  <c r="F48" i="1"/>
  <c r="F47" i="1"/>
  <c r="F46" i="1"/>
  <c r="F45" i="1"/>
  <c r="F44" i="1"/>
  <c r="F43" i="1"/>
  <c r="F42" i="1"/>
  <c r="F41" i="1"/>
  <c r="F40" i="1"/>
  <c r="F19" i="1"/>
  <c r="F21" i="2" s="1"/>
  <c r="F36" i="1"/>
  <c r="F33" i="1"/>
  <c r="F34" i="1" s="1"/>
  <c r="F32" i="1"/>
  <c r="F29" i="1"/>
  <c r="F28" i="1"/>
  <c r="F27" i="1"/>
  <c r="F26" i="1"/>
  <c r="F25" i="1"/>
  <c r="F24" i="1"/>
  <c r="F23" i="1"/>
  <c r="F22" i="1"/>
  <c r="F21" i="1"/>
  <c r="F20" i="1"/>
  <c r="F18" i="1"/>
  <c r="F15" i="1"/>
  <c r="F17" i="1"/>
  <c r="F11" i="1"/>
  <c r="F10" i="1"/>
  <c r="F9" i="1"/>
  <c r="F8" i="1"/>
  <c r="F7" i="1"/>
  <c r="F6" i="1"/>
  <c r="F5" i="1"/>
  <c r="F4" i="1"/>
  <c r="F3" i="1"/>
  <c r="F2" i="1"/>
  <c r="M1" i="1"/>
  <c r="L1" i="1"/>
  <c r="K1" i="1"/>
  <c r="J1" i="1"/>
  <c r="I1" i="1"/>
  <c r="H1" i="1"/>
  <c r="G1" i="1"/>
  <c r="F1" i="1"/>
  <c r="K19" i="2" l="1"/>
  <c r="F8" i="2"/>
  <c r="F5" i="2"/>
  <c r="F9" i="2"/>
  <c r="F15" i="2"/>
  <c r="F14" i="2"/>
  <c r="H13" i="2"/>
  <c r="L12" i="2"/>
  <c r="L45" i="2" s="1"/>
  <c r="I19" i="2"/>
  <c r="H19" i="2"/>
  <c r="J13" i="2"/>
  <c r="G13" i="2"/>
  <c r="F6" i="2"/>
  <c r="F10" i="2"/>
  <c r="F18" i="2"/>
  <c r="F20" i="2"/>
  <c r="L13" i="2"/>
  <c r="K13" i="2"/>
  <c r="M19" i="2"/>
  <c r="L19" i="2"/>
  <c r="F3" i="2"/>
  <c r="F7" i="2"/>
  <c r="F11" i="2"/>
  <c r="I12" i="2"/>
  <c r="J19" i="2"/>
  <c r="G12" i="2"/>
  <c r="G19" i="2"/>
  <c r="M13" i="2"/>
  <c r="F4" i="2"/>
  <c r="M12" i="2"/>
  <c r="K12" i="2"/>
  <c r="J12" i="2"/>
  <c r="J45" i="2" s="1"/>
  <c r="I13" i="2"/>
  <c r="H12" i="2"/>
  <c r="F2" i="2"/>
  <c r="F63" i="2"/>
  <c r="F57" i="1"/>
  <c r="G40" i="2"/>
  <c r="K34" i="2"/>
  <c r="M33" i="2"/>
  <c r="M34" i="2"/>
  <c r="L34" i="2"/>
  <c r="G34" i="2"/>
  <c r="I33" i="2"/>
  <c r="H33" i="2"/>
  <c r="G33" i="2"/>
  <c r="F40" i="2"/>
  <c r="I34" i="2"/>
  <c r="H40" i="2"/>
  <c r="L40" i="2"/>
  <c r="K40" i="2"/>
  <c r="I40" i="2"/>
  <c r="M40" i="2"/>
  <c r="L33" i="2"/>
  <c r="F33" i="2"/>
  <c r="H34" i="2"/>
  <c r="J33" i="2"/>
  <c r="K33" i="2"/>
  <c r="J34" i="2"/>
  <c r="J40" i="2"/>
  <c r="F34" i="2"/>
  <c r="F35" i="1"/>
  <c r="F17" i="2" s="1"/>
  <c r="F16" i="1"/>
  <c r="F16" i="2" s="1"/>
  <c r="F71" i="1"/>
  <c r="F37" i="1"/>
  <c r="F19" i="2" s="1"/>
  <c r="F70" i="1"/>
  <c r="F51" i="1"/>
  <c r="F50" i="1"/>
  <c r="F31" i="1"/>
  <c r="F30" i="1"/>
  <c r="F12" i="1"/>
  <c r="F13" i="1"/>
  <c r="K45" i="2" l="1"/>
  <c r="H45" i="2"/>
  <c r="M45" i="2"/>
  <c r="G45" i="2"/>
  <c r="I45" i="2"/>
  <c r="F12" i="2"/>
  <c r="F45" i="2" s="1"/>
  <c r="F13" i="2"/>
</calcChain>
</file>

<file path=xl/sharedStrings.xml><?xml version="1.0" encoding="utf-8"?>
<sst xmlns="http://schemas.openxmlformats.org/spreadsheetml/2006/main" count="1106" uniqueCount="54">
  <si>
    <t>From</t>
  </si>
  <si>
    <t>Environment</t>
  </si>
  <si>
    <t>Compressor</t>
  </si>
  <si>
    <t>ME1</t>
  </si>
  <si>
    <t>Turbine</t>
  </si>
  <si>
    <t>Cylinder</t>
  </si>
  <si>
    <t>Bypass valve</t>
  </si>
  <si>
    <t>HRSG</t>
  </si>
  <si>
    <t>Type</t>
  </si>
  <si>
    <t>Physical</t>
  </si>
  <si>
    <t>Work</t>
  </si>
  <si>
    <t>Losses</t>
  </si>
  <si>
    <t>Heat</t>
  </si>
  <si>
    <t>CAC-HT</t>
  </si>
  <si>
    <t>CAC-LT</t>
  </si>
  <si>
    <t>HT Cooling</t>
  </si>
  <si>
    <t>LT Cooling</t>
  </si>
  <si>
    <t>LOC</t>
  </si>
  <si>
    <t>JWC</t>
  </si>
  <si>
    <t>ME2</t>
  </si>
  <si>
    <t>ME3</t>
  </si>
  <si>
    <t>ME4</t>
  </si>
  <si>
    <t>Boiler</t>
  </si>
  <si>
    <t>Propeller shaft</t>
  </si>
  <si>
    <t>To</t>
  </si>
  <si>
    <t>E</t>
  </si>
  <si>
    <t>CS</t>
  </si>
  <si>
    <t>P</t>
  </si>
  <si>
    <t>S</t>
  </si>
  <si>
    <t>ME</t>
  </si>
  <si>
    <t>AE1</t>
  </si>
  <si>
    <t>AE2</t>
  </si>
  <si>
    <t>AE3</t>
  </si>
  <si>
    <t>AE4</t>
  </si>
  <si>
    <t>HRHT</t>
  </si>
  <si>
    <t>Aux Boiler</t>
  </si>
  <si>
    <t>D</t>
  </si>
  <si>
    <t>Preheater</t>
  </si>
  <si>
    <t>Reheater</t>
  </si>
  <si>
    <t>Hot Water Heater</t>
  </si>
  <si>
    <t>Machinery Space Heaters</t>
  </si>
  <si>
    <t>HFO Tank heating</t>
  </si>
  <si>
    <t>HFO heating</t>
  </si>
  <si>
    <t>Tank Heating</t>
  </si>
  <si>
    <t>AE</t>
  </si>
  <si>
    <t>Switchboard</t>
  </si>
  <si>
    <t>AG losses</t>
  </si>
  <si>
    <t>EL</t>
  </si>
  <si>
    <t>Thrusters</t>
  </si>
  <si>
    <t>Other electric demand</t>
  </si>
  <si>
    <t>Propeller</t>
  </si>
  <si>
    <t>Galley</t>
  </si>
  <si>
    <t>Other tanks</t>
  </si>
  <si>
    <t>HVAC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</si>
</sst>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gregated_flows_energ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d_flows_energy"/>
    </sheetNames>
    <sheetDataSet>
      <sheetData sheetId="0">
        <row r="1">
          <cell r="B1" t="str">
            <v>Total</v>
          </cell>
          <cell r="C1" t="str">
            <v>Port/Stay</v>
          </cell>
          <cell r="D1" t="str">
            <v>Low Speed Sailing</v>
          </cell>
          <cell r="E1" t="str">
            <v>Maneuvering</v>
          </cell>
          <cell r="F1" t="str">
            <v>High Speed Sailing</v>
          </cell>
          <cell r="G1" t="str">
            <v>Winter</v>
          </cell>
          <cell r="H1" t="str">
            <v>Mid-Season</v>
          </cell>
          <cell r="I1" t="str">
            <v>Summer</v>
          </cell>
        </row>
        <row r="2">
          <cell r="B2">
            <v>1101669.14881961</v>
          </cell>
          <cell r="C2">
            <v>1374.4339820872401</v>
          </cell>
          <cell r="D2">
            <v>907476.94869734405</v>
          </cell>
          <cell r="E2">
            <v>99128.936695533601</v>
          </cell>
          <cell r="F2">
            <v>93688.829444647898</v>
          </cell>
          <cell r="G2">
            <v>558531.73753161705</v>
          </cell>
          <cell r="H2">
            <v>406892.35535050801</v>
          </cell>
          <cell r="I2">
            <v>136245.05593748199</v>
          </cell>
        </row>
        <row r="4">
          <cell r="B4">
            <v>4926962.3663933296</v>
          </cell>
          <cell r="C4">
            <v>1620.76269483027</v>
          </cell>
          <cell r="D4">
            <v>3631521.4644383299</v>
          </cell>
          <cell r="E4">
            <v>445100.67797563999</v>
          </cell>
          <cell r="F4">
            <v>848719.46128453605</v>
          </cell>
          <cell r="G4">
            <v>1917998.9865117599</v>
          </cell>
          <cell r="H4">
            <v>2024021.1974754799</v>
          </cell>
          <cell r="I4">
            <v>984942.18240609404</v>
          </cell>
        </row>
        <row r="6">
          <cell r="B6">
            <v>20405786.282175299</v>
          </cell>
          <cell r="C6">
            <v>22474.266110033099</v>
          </cell>
          <cell r="D6">
            <v>16088252.1259064</v>
          </cell>
          <cell r="E6">
            <v>1982481.8149556799</v>
          </cell>
          <cell r="F6">
            <v>2312578.0752032702</v>
          </cell>
          <cell r="G6">
            <v>8171022.8995782798</v>
          </cell>
          <cell r="H6">
            <v>8639446.8270302992</v>
          </cell>
          <cell r="I6">
            <v>3595316.5555668101</v>
          </cell>
        </row>
        <row r="8">
          <cell r="B8">
            <v>6028631.5152129401</v>
          </cell>
          <cell r="C8">
            <v>2995.1966769175201</v>
          </cell>
          <cell r="D8">
            <v>4538998.4131356804</v>
          </cell>
          <cell r="E8">
            <v>544229.61467117304</v>
          </cell>
          <cell r="F8">
            <v>942408.29072918405</v>
          </cell>
          <cell r="G8">
            <v>2476530.72404338</v>
          </cell>
          <cell r="H8">
            <v>2430913.5528259901</v>
          </cell>
          <cell r="I8">
            <v>1121187.2383435699</v>
          </cell>
        </row>
        <row r="9">
          <cell r="B9">
            <v>4650528.3743693698</v>
          </cell>
          <cell r="C9">
            <v>2551.6797713443898</v>
          </cell>
          <cell r="D9">
            <v>3383154.4763691602</v>
          </cell>
          <cell r="E9">
            <v>431964.34003777901</v>
          </cell>
          <cell r="F9">
            <v>832857.87819109403</v>
          </cell>
          <cell r="G9">
            <v>1850812.6026516201</v>
          </cell>
          <cell r="H9">
            <v>1850285.77995352</v>
          </cell>
          <cell r="I9">
            <v>949429.991764231</v>
          </cell>
        </row>
        <row r="10">
          <cell r="B10">
            <v>1378103.14084356</v>
          </cell>
          <cell r="C10">
            <v>443.51690557313299</v>
          </cell>
          <cell r="D10">
            <v>1155843.9367665099</v>
          </cell>
          <cell r="E10">
            <v>112265.274633394</v>
          </cell>
          <cell r="F10">
            <v>109550.41253808999</v>
          </cell>
          <cell r="G10">
            <v>625718.12139175995</v>
          </cell>
          <cell r="H10">
            <v>580627.77287246694</v>
          </cell>
          <cell r="I10">
            <v>171757.24657934601</v>
          </cell>
        </row>
        <row r="11">
          <cell r="B11">
            <v>24783272.588095501</v>
          </cell>
          <cell r="C11">
            <v>24353.9936880614</v>
          </cell>
          <cell r="D11">
            <v>19212764.808275599</v>
          </cell>
          <cell r="E11">
            <v>2392964.3879362298</v>
          </cell>
          <cell r="F11">
            <v>3153189.3981957398</v>
          </cell>
          <cell r="G11">
            <v>9790442.0391863994</v>
          </cell>
          <cell r="H11">
            <v>10434350.3972972</v>
          </cell>
          <cell r="I11">
            <v>4558480.1516119698</v>
          </cell>
        </row>
        <row r="18">
          <cell r="B18">
            <v>3301541.1447767601</v>
          </cell>
          <cell r="C18">
            <v>2551.6797713443898</v>
          </cell>
          <cell r="D18">
            <v>2514769.8941589398</v>
          </cell>
          <cell r="E18">
            <v>303738.08657448</v>
          </cell>
          <cell r="F18">
            <v>480481.48427198798</v>
          </cell>
          <cell r="G18">
            <v>1368969.0401167001</v>
          </cell>
          <cell r="H18">
            <v>1330878.02203111</v>
          </cell>
          <cell r="I18">
            <v>601694.08262892696</v>
          </cell>
        </row>
        <row r="22">
          <cell r="B22">
            <v>1773365.2481491701</v>
          </cell>
          <cell r="C22">
            <v>2378.89922397089</v>
          </cell>
          <cell r="D22">
            <v>1407958.5687941699</v>
          </cell>
          <cell r="E22">
            <v>169507.05103623099</v>
          </cell>
          <cell r="F22">
            <v>193520.729094796</v>
          </cell>
          <cell r="G22">
            <v>806750.27383316297</v>
          </cell>
          <cell r="H22">
            <v>711758.20052894903</v>
          </cell>
          <cell r="I22">
            <v>254856.77378705901</v>
          </cell>
        </row>
        <row r="35">
          <cell r="B35">
            <v>24695344.552812401</v>
          </cell>
          <cell r="C35">
            <v>34023.279188351902</v>
          </cell>
          <cell r="D35">
            <v>19077607.3006819</v>
          </cell>
          <cell r="E35">
            <v>2489734.3939954801</v>
          </cell>
          <cell r="F35">
            <v>3093979.5789466901</v>
          </cell>
          <cell r="G35">
            <v>9613780.9673187993</v>
          </cell>
          <cell r="H35">
            <v>10508388.5042601</v>
          </cell>
          <cell r="I35">
            <v>4573175.0812335098</v>
          </cell>
        </row>
        <row r="36">
          <cell r="B36">
            <v>5306804.4672199897</v>
          </cell>
          <cell r="C36">
            <v>15453.544428302601</v>
          </cell>
          <cell r="D36">
            <v>4256481.2173071997</v>
          </cell>
          <cell r="E36">
            <v>604397.06586457696</v>
          </cell>
          <cell r="F36">
            <v>430472.63961992902</v>
          </cell>
          <cell r="G36">
            <v>2127774.0126234801</v>
          </cell>
          <cell r="H36">
            <v>2340125.4594012601</v>
          </cell>
          <cell r="I36">
            <v>838904.99519524805</v>
          </cell>
        </row>
        <row r="37">
          <cell r="B37">
            <v>611794.30000011995</v>
          </cell>
          <cell r="C37">
            <v>1767</v>
          </cell>
          <cell r="D37">
            <v>496350.30000007403</v>
          </cell>
          <cell r="E37">
            <v>68795.200000000797</v>
          </cell>
          <cell r="F37">
            <v>44881.8000000006</v>
          </cell>
          <cell r="G37">
            <v>249677.09999998199</v>
          </cell>
          <cell r="H37">
            <v>268819.59999998403</v>
          </cell>
          <cell r="I37">
            <v>93297.599999998303</v>
          </cell>
        </row>
        <row r="38">
          <cell r="B38">
            <v>33331150.2152538</v>
          </cell>
          <cell r="C38">
            <v>96145.252668889298</v>
          </cell>
          <cell r="D38">
            <v>27340530.250262801</v>
          </cell>
          <cell r="E38">
            <v>3611803.2293415</v>
          </cell>
          <cell r="F38">
            <v>2282671.4829806001</v>
          </cell>
          <cell r="G38">
            <v>15039010.626845401</v>
          </cell>
          <cell r="H38">
            <v>13950286.4434401</v>
          </cell>
          <cell r="I38">
            <v>4341853.1449681204</v>
          </cell>
        </row>
        <row r="39">
          <cell r="B39">
            <v>38637954.682473697</v>
          </cell>
          <cell r="C39">
            <v>111598.797097192</v>
          </cell>
          <cell r="D39">
            <v>31597011.467569899</v>
          </cell>
          <cell r="E39">
            <v>4216200.2952060699</v>
          </cell>
          <cell r="F39">
            <v>2713144.1226005298</v>
          </cell>
          <cell r="G39">
            <v>17166784.639468901</v>
          </cell>
          <cell r="H39">
            <v>16290411.9028414</v>
          </cell>
          <cell r="I39">
            <v>5180758.1401633797</v>
          </cell>
        </row>
        <row r="48">
          <cell r="B48">
            <v>800545.11067639606</v>
          </cell>
          <cell r="C48">
            <v>703.00923433927505</v>
          </cell>
          <cell r="D48">
            <v>623362.47335526499</v>
          </cell>
          <cell r="E48">
            <v>75436.817791361798</v>
          </cell>
          <cell r="F48">
            <v>101042.81029542899</v>
          </cell>
          <cell r="G48">
            <v>317694.75002747</v>
          </cell>
          <cell r="H48">
            <v>338575.28263011202</v>
          </cell>
          <cell r="I48">
            <v>144275.07801881499</v>
          </cell>
        </row>
        <row r="54">
          <cell r="B54">
            <v>5913328.1486983597</v>
          </cell>
          <cell r="C54">
            <v>1903.2842146630301</v>
          </cell>
          <cell r="D54">
            <v>4496054.8969572196</v>
          </cell>
          <cell r="E54">
            <v>529298.60657545296</v>
          </cell>
          <cell r="F54">
            <v>886071.36095103796</v>
          </cell>
          <cell r="G54">
            <v>2283658.8161976999</v>
          </cell>
          <cell r="H54">
            <v>2440101.3321733498</v>
          </cell>
          <cell r="I54">
            <v>1189568.0003273</v>
          </cell>
        </row>
        <row r="55">
          <cell r="B55">
            <v>6237712.9494046997</v>
          </cell>
          <cell r="C55">
            <v>2553.22657974404</v>
          </cell>
          <cell r="D55">
            <v>4800093.2487690402</v>
          </cell>
          <cell r="E55">
            <v>554858.96726586204</v>
          </cell>
          <cell r="F55">
            <v>880207.50679002504</v>
          </cell>
          <cell r="G55">
            <v>2540178.7998011801</v>
          </cell>
          <cell r="H55">
            <v>2511758.67207227</v>
          </cell>
          <cell r="I55">
            <v>1185775.4775312</v>
          </cell>
        </row>
        <row r="97">
          <cell r="B97">
            <v>15834737.3815348</v>
          </cell>
          <cell r="C97">
            <v>10808.7823972099</v>
          </cell>
          <cell r="D97">
            <v>12659888.321269499</v>
          </cell>
          <cell r="E97">
            <v>1427939.1977490899</v>
          </cell>
          <cell r="F97">
            <v>1736101.08011896</v>
          </cell>
          <cell r="G97">
            <v>6438434.5921279704</v>
          </cell>
          <cell r="H97">
            <v>6696831.32913958</v>
          </cell>
          <cell r="I97">
            <v>2699471.4602672802</v>
          </cell>
        </row>
        <row r="479">
          <cell r="B479">
            <v>226056304.46747801</v>
          </cell>
          <cell r="C479">
            <v>75716265.676737607</v>
          </cell>
          <cell r="D479">
            <v>127501192.968198</v>
          </cell>
          <cell r="E479">
            <v>17906426.903237</v>
          </cell>
          <cell r="F479">
            <v>4932418.9193078</v>
          </cell>
          <cell r="G479">
            <v>126563549.490227</v>
          </cell>
          <cell r="H479">
            <v>83079104.735872895</v>
          </cell>
          <cell r="I479">
            <v>16413650.2413815</v>
          </cell>
        </row>
        <row r="482">
          <cell r="B482">
            <v>209727991.31449199</v>
          </cell>
          <cell r="C482">
            <v>73327253.732320398</v>
          </cell>
          <cell r="D482">
            <v>115903488.46918</v>
          </cell>
          <cell r="E482">
            <v>16316409.558852199</v>
          </cell>
          <cell r="F482">
            <v>4180839.5541383498</v>
          </cell>
          <cell r="G482">
            <v>119412740.91397101</v>
          </cell>
          <cell r="H482">
            <v>76072895.879040301</v>
          </cell>
          <cell r="I482">
            <v>14242354.521481</v>
          </cell>
        </row>
        <row r="498">
          <cell r="B498">
            <v>40496128.0231473</v>
          </cell>
          <cell r="C498">
            <v>18437838.614992499</v>
          </cell>
          <cell r="D498">
            <v>18913762.2756624</v>
          </cell>
          <cell r="E498">
            <v>2806419.7545809201</v>
          </cell>
          <cell r="F498">
            <v>338107.37791112397</v>
          </cell>
          <cell r="G498">
            <v>23810354.476052899</v>
          </cell>
          <cell r="H498">
            <v>14563062.0038624</v>
          </cell>
          <cell r="I498">
            <v>2122711.5432317602</v>
          </cell>
        </row>
        <row r="499">
          <cell r="B499">
            <v>9436465.5017442796</v>
          </cell>
          <cell r="C499">
            <v>4289796.3429609798</v>
          </cell>
          <cell r="D499">
            <v>4416409.0119818496</v>
          </cell>
          <cell r="E499">
            <v>651805.84576567402</v>
          </cell>
          <cell r="F499">
            <v>78454.301035792305</v>
          </cell>
          <cell r="G499">
            <v>5653981.2919127</v>
          </cell>
          <cell r="H499">
            <v>3317420.3135402501</v>
          </cell>
          <cell r="I499">
            <v>465063.89629132301</v>
          </cell>
        </row>
        <row r="506">
          <cell r="B506">
            <v>4051279.1683881101</v>
          </cell>
          <cell r="C506">
            <v>2830604.4587248401</v>
          </cell>
          <cell r="D506">
            <v>1003647.19911923</v>
          </cell>
          <cell r="E506">
            <v>215764.73063346499</v>
          </cell>
          <cell r="F506">
            <v>1262.7799105766101</v>
          </cell>
          <cell r="G506">
            <v>2623768.8790731099</v>
          </cell>
          <cell r="H506">
            <v>1352673.2946214001</v>
          </cell>
          <cell r="I506">
            <v>74836.994693589004</v>
          </cell>
        </row>
        <row r="509">
          <cell r="B509">
            <v>4952039.7235673498</v>
          </cell>
          <cell r="C509">
            <v>3456879.51621076</v>
          </cell>
          <cell r="D509">
            <v>1231723.1292609</v>
          </cell>
          <cell r="E509">
            <v>261944.61146502901</v>
          </cell>
          <cell r="F509">
            <v>1492.4666306506199</v>
          </cell>
          <cell r="G509">
            <v>3263264.0149337798</v>
          </cell>
          <cell r="H509">
            <v>1605616.58995781</v>
          </cell>
          <cell r="I509">
            <v>83159.118675740494</v>
          </cell>
        </row>
        <row r="510">
          <cell r="B510">
            <v>62413365.800001398</v>
          </cell>
          <cell r="C510">
            <v>24104879.445906501</v>
          </cell>
          <cell r="D510">
            <v>31611332.279702399</v>
          </cell>
          <cell r="E510">
            <v>4932890.8877195697</v>
          </cell>
          <cell r="F510">
            <v>1764263.1866723001</v>
          </cell>
          <cell r="G510">
            <v>31986845.105540499</v>
          </cell>
          <cell r="H510">
            <v>23779896.585177001</v>
          </cell>
          <cell r="I510">
            <v>6646624.1092834296</v>
          </cell>
        </row>
        <row r="563">
          <cell r="B563">
            <v>937505.87795543496</v>
          </cell>
          <cell r="C563">
            <v>0</v>
          </cell>
          <cell r="D563">
            <v>0</v>
          </cell>
          <cell r="E563">
            <v>937505.87795543496</v>
          </cell>
          <cell r="F563">
            <v>0</v>
          </cell>
          <cell r="G563">
            <v>355983.15745528799</v>
          </cell>
          <cell r="H563">
            <v>430400.35297186201</v>
          </cell>
          <cell r="I563">
            <v>151122.36752828601</v>
          </cell>
        </row>
        <row r="564">
          <cell r="B564">
            <v>1791044.33624467</v>
          </cell>
          <cell r="C564">
            <v>587557.87633946899</v>
          </cell>
          <cell r="D564">
            <v>845245.01221639803</v>
          </cell>
          <cell r="E564">
            <v>181935.03635617101</v>
          </cell>
          <cell r="F564">
            <v>176306.41133263501</v>
          </cell>
          <cell r="G564">
            <v>0</v>
          </cell>
          <cell r="H564">
            <v>0</v>
          </cell>
          <cell r="I564">
            <v>1791044.33624467</v>
          </cell>
        </row>
        <row r="565">
          <cell r="B565">
            <v>59286510.499086604</v>
          </cell>
          <cell r="C565">
            <v>19991299.900900301</v>
          </cell>
          <cell r="D565">
            <v>32660205.873217698</v>
          </cell>
          <cell r="E565">
            <v>4994007.8210969502</v>
          </cell>
          <cell r="F565">
            <v>1640996.90387173</v>
          </cell>
          <cell r="G565">
            <v>26055225.100767899</v>
          </cell>
          <cell r="H565">
            <v>25448506.615958098</v>
          </cell>
          <cell r="I565">
            <v>7782778.7823608201</v>
          </cell>
        </row>
        <row r="567">
          <cell r="B567">
            <v>51329034.525149599</v>
          </cell>
          <cell r="C567">
            <v>61818.414956391403</v>
          </cell>
          <cell r="D567">
            <v>40264227.078664899</v>
          </cell>
          <cell r="E567">
            <v>5080877.6947905403</v>
          </cell>
          <cell r="F567">
            <v>5922111.33673786</v>
          </cell>
          <cell r="G567">
            <v>20173953.657742798</v>
          </cell>
          <cell r="H567">
            <v>21850702.581558902</v>
          </cell>
          <cell r="I567">
            <v>9304378.2858479694</v>
          </cell>
        </row>
        <row r="568">
          <cell r="B568">
            <v>52856938.7008119</v>
          </cell>
          <cell r="C568">
            <v>74793.618757119693</v>
          </cell>
          <cell r="D568">
            <v>42355701.674271099</v>
          </cell>
          <cell r="E568">
            <v>4757787.75575341</v>
          </cell>
          <cell r="F568">
            <v>5668655.6520302603</v>
          </cell>
          <cell r="G568">
            <v>20804964.8796748</v>
          </cell>
          <cell r="H568">
            <v>22696968.061508</v>
          </cell>
          <cell r="I568">
            <v>9355005.7596290708</v>
          </cell>
        </row>
        <row r="570">
          <cell r="B570">
            <v>11046835.138506699</v>
          </cell>
          <cell r="C570">
            <v>3603521.5804590001</v>
          </cell>
          <cell r="D570">
            <v>6115331.5482555199</v>
          </cell>
          <cell r="E570">
            <v>1001532.50685008</v>
          </cell>
          <cell r="F570">
            <v>326449.502944746</v>
          </cell>
          <cell r="G570">
            <v>4288079.5164293498</v>
          </cell>
          <cell r="H570">
            <v>4760604.2632643804</v>
          </cell>
          <cell r="I570">
            <v>1998151.3588141799</v>
          </cell>
        </row>
        <row r="571">
          <cell r="B571">
            <v>34510539.841249198</v>
          </cell>
          <cell r="C571">
            <v>12332886.626736199</v>
          </cell>
          <cell r="D571">
            <v>19115776.2514771</v>
          </cell>
          <cell r="E571">
            <v>2557153.1809157198</v>
          </cell>
          <cell r="F571">
            <v>504723.78212143498</v>
          </cell>
          <cell r="G571">
            <v>21019102.243966501</v>
          </cell>
          <cell r="H571">
            <v>13491437.5972837</v>
          </cell>
          <cell r="I571">
            <v>0</v>
          </cell>
        </row>
        <row r="572">
          <cell r="B572">
            <v>1830940.70606851</v>
          </cell>
          <cell r="C572">
            <v>600646.00925331295</v>
          </cell>
          <cell r="D572">
            <v>864073.24941675505</v>
          </cell>
          <cell r="E572">
            <v>185987.72636919699</v>
          </cell>
          <cell r="F572">
            <v>180233.72102927399</v>
          </cell>
          <cell r="G572">
            <v>0</v>
          </cell>
          <cell r="H572">
            <v>0</v>
          </cell>
          <cell r="I572">
            <v>1830940.70606851</v>
          </cell>
        </row>
        <row r="573">
          <cell r="B573">
            <v>1491142.51829774</v>
          </cell>
          <cell r="C573">
            <v>519762.72756717203</v>
          </cell>
          <cell r="D573">
            <v>802560.40514841501</v>
          </cell>
          <cell r="E573">
            <v>126090.49934839099</v>
          </cell>
          <cell r="F573">
            <v>42728.8862337596</v>
          </cell>
          <cell r="G573">
            <v>610849.89541761996</v>
          </cell>
          <cell r="H573">
            <v>671979.41900601995</v>
          </cell>
          <cell r="I573">
            <v>208313.203874094</v>
          </cell>
        </row>
        <row r="575">
          <cell r="B575">
            <v>1917183.2378113901</v>
          </cell>
          <cell r="C575">
            <v>668266.36401493999</v>
          </cell>
          <cell r="D575">
            <v>1031863.37804797</v>
          </cell>
          <cell r="E575">
            <v>162116.356305074</v>
          </cell>
          <cell r="F575">
            <v>54937.1394434053</v>
          </cell>
          <cell r="G575">
            <v>785378.43696552597</v>
          </cell>
          <cell r="H575">
            <v>863973.53872204002</v>
          </cell>
          <cell r="I575">
            <v>267831.26212383498</v>
          </cell>
        </row>
        <row r="576">
          <cell r="B576">
            <v>1988190.02439701</v>
          </cell>
          <cell r="C576">
            <v>693016.97008956806</v>
          </cell>
          <cell r="D576">
            <v>1070080.54019789</v>
          </cell>
          <cell r="E576">
            <v>168120.66579785501</v>
          </cell>
          <cell r="F576">
            <v>56971.8483116797</v>
          </cell>
          <cell r="G576">
            <v>814466.52722349297</v>
          </cell>
          <cell r="H576">
            <v>895972.55867470102</v>
          </cell>
          <cell r="I576">
            <v>277750.93849879201</v>
          </cell>
        </row>
        <row r="577">
          <cell r="B577">
            <v>1288516.5519838701</v>
          </cell>
          <cell r="C577">
            <v>161267.54491599501</v>
          </cell>
          <cell r="D577">
            <v>903242.51169260696</v>
          </cell>
          <cell r="E577">
            <v>127542.579489678</v>
          </cell>
          <cell r="F577">
            <v>96463.915885605806</v>
          </cell>
          <cell r="G577">
            <v>524541.63666947896</v>
          </cell>
          <cell r="H577">
            <v>549819.89849683503</v>
          </cell>
          <cell r="I577">
            <v>214155.016817578</v>
          </cell>
        </row>
        <row r="578">
          <cell r="B578">
            <v>7106398.47013258</v>
          </cell>
          <cell r="C578">
            <v>1962787.7482805999</v>
          </cell>
          <cell r="D578">
            <v>4331941.7265643096</v>
          </cell>
          <cell r="E578">
            <v>642373.59257190698</v>
          </cell>
          <cell r="F578">
            <v>169295.40271602201</v>
          </cell>
          <cell r="G578">
            <v>2967148.3700953699</v>
          </cell>
          <cell r="H578">
            <v>3185240.4424031102</v>
          </cell>
          <cell r="I578">
            <v>954009.65763433604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"/>
  <sheetViews>
    <sheetView topLeftCell="A34" workbookViewId="0">
      <selection activeCell="B161" sqref="B161:E162"/>
    </sheetView>
  </sheetViews>
  <sheetFormatPr defaultRowHeight="14.5" x14ac:dyDescent="0.35"/>
  <cols>
    <col min="1" max="1" width="4.54296875" bestFit="1" customWidth="1"/>
    <col min="2" max="2" width="12.26953125" customWidth="1"/>
    <col min="3" max="3" width="5.90625" customWidth="1"/>
    <col min="4" max="5" width="13.90625" customWidth="1"/>
    <col min="6" max="6" width="10.81640625" style="2" bestFit="1" customWidth="1"/>
    <col min="8" max="8" width="15.54296875" bestFit="1" customWidth="1"/>
    <col min="9" max="9" width="11.81640625" bestFit="1" customWidth="1"/>
    <col min="10" max="10" width="15.90625" bestFit="1" customWidth="1"/>
    <col min="12" max="12" width="10.6328125" bestFit="1" customWidth="1"/>
  </cols>
  <sheetData>
    <row r="1" spans="1:16" x14ac:dyDescent="0.35">
      <c r="A1" s="1" t="s">
        <v>0</v>
      </c>
      <c r="B1" s="1"/>
      <c r="C1" s="1" t="s">
        <v>24</v>
      </c>
      <c r="D1" s="1"/>
      <c r="E1" t="s">
        <v>8</v>
      </c>
      <c r="F1" s="2" t="str">
        <f>[1]aggregated_flows_energy!B1</f>
        <v>Total</v>
      </c>
      <c r="G1" t="str">
        <f>[1]aggregated_flows_energy!C1</f>
        <v>Port/Stay</v>
      </c>
      <c r="H1" t="str">
        <f>[1]aggregated_flows_energy!D1</f>
        <v>Low Speed Sailing</v>
      </c>
      <c r="I1" t="str">
        <f>[1]aggregated_flows_energy!E1</f>
        <v>Maneuvering</v>
      </c>
      <c r="J1" t="str">
        <f>[1]aggregated_flows_energy!F1</f>
        <v>High Speed Sailing</v>
      </c>
      <c r="K1" t="str">
        <f>[1]aggregated_flows_energy!G1</f>
        <v>Winter</v>
      </c>
      <c r="L1" t="str">
        <f>[1]aggregated_flows_energy!H1</f>
        <v>Mid-Season</v>
      </c>
      <c r="M1" t="str">
        <f>[1]aggregated_flows_energy!I1</f>
        <v>Summer</v>
      </c>
    </row>
    <row r="2" spans="1:16" x14ac:dyDescent="0.35">
      <c r="A2" t="s">
        <v>25</v>
      </c>
      <c r="B2" t="s">
        <v>1</v>
      </c>
      <c r="C2" t="s">
        <v>3</v>
      </c>
      <c r="D2" t="s">
        <v>2</v>
      </c>
      <c r="E2" t="s">
        <v>9</v>
      </c>
      <c r="F2" s="2">
        <f ca="1">OFFSET([1]aggregated_flows_energy!B$2,0,0)</f>
        <v>1101669.14881961</v>
      </c>
      <c r="G2" s="2">
        <f ca="1">OFFSET([1]aggregated_flows_energy!C$2,0,0)</f>
        <v>1374.4339820872401</v>
      </c>
      <c r="H2" s="2">
        <f ca="1">OFFSET([1]aggregated_flows_energy!D$2,0,0)</f>
        <v>907476.94869734405</v>
      </c>
      <c r="I2" s="2">
        <f ca="1">OFFSET([1]aggregated_flows_energy!E$2,0,0)</f>
        <v>99128.936695533601</v>
      </c>
      <c r="J2" s="2">
        <f ca="1">OFFSET([1]aggregated_flows_energy!F$2,0,0)</f>
        <v>93688.829444647898</v>
      </c>
      <c r="K2" s="2">
        <f ca="1">OFFSET([1]aggregated_flows_energy!G$2,0,0)</f>
        <v>558531.73753161705</v>
      </c>
      <c r="L2" s="2">
        <f ca="1">OFFSET([1]aggregated_flows_energy!H$2,0,0)</f>
        <v>406892.35535050801</v>
      </c>
      <c r="M2" s="2">
        <f ca="1">OFFSET([1]aggregated_flows_energy!I$2,0,0)</f>
        <v>136245.05593748199</v>
      </c>
      <c r="O2" s="2"/>
      <c r="P2" s="2"/>
    </row>
    <row r="3" spans="1:16" x14ac:dyDescent="0.35">
      <c r="A3" t="s">
        <v>3</v>
      </c>
      <c r="B3" t="s">
        <v>2</v>
      </c>
      <c r="C3" t="s">
        <v>3</v>
      </c>
      <c r="D3" t="s">
        <v>13</v>
      </c>
      <c r="E3" t="s">
        <v>9</v>
      </c>
      <c r="F3" s="2">
        <f ca="1">OFFSET([1]aggregated_flows_energy!B$9,0,0)</f>
        <v>4650528.3743693698</v>
      </c>
      <c r="G3" s="2">
        <f ca="1">OFFSET([1]aggregated_flows_energy!C$9,0,0)</f>
        <v>2551.6797713443898</v>
      </c>
      <c r="H3" s="2">
        <f ca="1">OFFSET([1]aggregated_flows_energy!D$9,0,0)</f>
        <v>3383154.4763691602</v>
      </c>
      <c r="I3" s="2">
        <f ca="1">OFFSET([1]aggregated_flows_energy!E$9,0,0)</f>
        <v>431964.34003777901</v>
      </c>
      <c r="J3" s="2">
        <f ca="1">OFFSET([1]aggregated_flows_energy!F$9,0,0)</f>
        <v>832857.87819109403</v>
      </c>
      <c r="K3" s="2">
        <f ca="1">OFFSET([1]aggregated_flows_energy!G$9,0,0)</f>
        <v>1850812.6026516201</v>
      </c>
      <c r="L3" s="2">
        <f ca="1">OFFSET([1]aggregated_flows_energy!H$9,0,0)</f>
        <v>1850285.77995352</v>
      </c>
      <c r="M3" s="2">
        <f ca="1">OFFSET([1]aggregated_flows_energy!I$9,0,0)</f>
        <v>949429.991764231</v>
      </c>
      <c r="O3" s="2"/>
      <c r="P3" s="2"/>
    </row>
    <row r="4" spans="1:16" x14ac:dyDescent="0.35">
      <c r="A4" t="s">
        <v>3</v>
      </c>
      <c r="B4" t="s">
        <v>13</v>
      </c>
      <c r="C4" t="s">
        <v>3</v>
      </c>
      <c r="D4" t="s">
        <v>14</v>
      </c>
      <c r="E4" t="s">
        <v>9</v>
      </c>
      <c r="F4" s="2">
        <f ca="1">OFFSET([1]aggregated_flows_energy!B$18,0,0)</f>
        <v>3301541.1447767601</v>
      </c>
      <c r="G4" s="2">
        <f ca="1">OFFSET([1]aggregated_flows_energy!C$18,0,0)</f>
        <v>2551.6797713443898</v>
      </c>
      <c r="H4" s="2">
        <f ca="1">OFFSET([1]aggregated_flows_energy!D$18,0,0)</f>
        <v>2514769.8941589398</v>
      </c>
      <c r="I4" s="2">
        <f ca="1">OFFSET([1]aggregated_flows_energy!E$18,0,0)</f>
        <v>303738.08657448</v>
      </c>
      <c r="J4" s="2">
        <f ca="1">OFFSET([1]aggregated_flows_energy!F$18,0,0)</f>
        <v>480481.48427198798</v>
      </c>
      <c r="K4" s="2">
        <f ca="1">OFFSET([1]aggregated_flows_energy!G$18,0,0)</f>
        <v>1368969.0401167001</v>
      </c>
      <c r="L4" s="2">
        <f ca="1">OFFSET([1]aggregated_flows_energy!H$18,0,0)</f>
        <v>1330878.02203111</v>
      </c>
      <c r="M4" s="2">
        <f ca="1">OFFSET([1]aggregated_flows_energy!I$18,0,0)</f>
        <v>601694.08262892696</v>
      </c>
      <c r="O4" s="2"/>
      <c r="P4" s="2"/>
    </row>
    <row r="5" spans="1:16" x14ac:dyDescent="0.35">
      <c r="A5" t="s">
        <v>3</v>
      </c>
      <c r="B5" t="s">
        <v>14</v>
      </c>
      <c r="C5" t="s">
        <v>3</v>
      </c>
      <c r="D5" t="s">
        <v>5</v>
      </c>
      <c r="E5" t="s">
        <v>9</v>
      </c>
      <c r="F5" s="2">
        <f ca="1">OFFSET([1]aggregated_flows_energy!B$22,0,0)</f>
        <v>1773365.2481491701</v>
      </c>
      <c r="G5" s="2">
        <f ca="1">OFFSET([1]aggregated_flows_energy!C$22,0,0)</f>
        <v>2378.89922397089</v>
      </c>
      <c r="H5" s="2">
        <f ca="1">OFFSET([1]aggregated_flows_energy!D$22,0,0)</f>
        <v>1407958.5687941699</v>
      </c>
      <c r="I5" s="2">
        <f ca="1">OFFSET([1]aggregated_flows_energy!E$22,0,0)</f>
        <v>169507.05103623099</v>
      </c>
      <c r="J5" s="2">
        <f ca="1">OFFSET([1]aggregated_flows_energy!F$22,0,0)</f>
        <v>193520.729094796</v>
      </c>
      <c r="K5" s="2">
        <f ca="1">OFFSET([1]aggregated_flows_energy!G$22,0,0)</f>
        <v>806750.27383316297</v>
      </c>
      <c r="L5" s="2">
        <f ca="1">OFFSET([1]aggregated_flows_energy!H$22,0,0)</f>
        <v>711758.20052894903</v>
      </c>
      <c r="M5" s="2">
        <f ca="1">OFFSET([1]aggregated_flows_energy!I$22,0,0)</f>
        <v>254856.77378705901</v>
      </c>
      <c r="O5" s="2"/>
      <c r="P5" s="2"/>
    </row>
    <row r="6" spans="1:16" x14ac:dyDescent="0.35">
      <c r="A6" t="s">
        <v>3</v>
      </c>
      <c r="B6" t="s">
        <v>4</v>
      </c>
      <c r="C6" t="s">
        <v>3</v>
      </c>
      <c r="D6" t="s">
        <v>2</v>
      </c>
      <c r="E6" t="s">
        <v>10</v>
      </c>
      <c r="F6" s="2">
        <f ca="1">OFFSET([1]aggregated_flows_energy!B$4,0,0)</f>
        <v>4926962.3663933296</v>
      </c>
      <c r="G6" s="2">
        <f ca="1">OFFSET([1]aggregated_flows_energy!C$4,0,0)</f>
        <v>1620.76269483027</v>
      </c>
      <c r="H6" s="2">
        <f ca="1">OFFSET([1]aggregated_flows_energy!D$4,0,0)</f>
        <v>3631521.4644383299</v>
      </c>
      <c r="I6" s="2">
        <f ca="1">OFFSET([1]aggregated_flows_energy!E$4,0,0)</f>
        <v>445100.67797563999</v>
      </c>
      <c r="J6" s="2">
        <f ca="1">OFFSET([1]aggregated_flows_energy!F$4,0,0)</f>
        <v>848719.46128453605</v>
      </c>
      <c r="K6" s="2">
        <f ca="1">OFFSET([1]aggregated_flows_energy!G$4,0,0)</f>
        <v>1917998.9865117599</v>
      </c>
      <c r="L6" s="2">
        <f ca="1">OFFSET([1]aggregated_flows_energy!H$4,0,0)</f>
        <v>2024021.1974754799</v>
      </c>
      <c r="M6" s="2">
        <f ca="1">OFFSET([1]aggregated_flows_energy!I$4,0,0)</f>
        <v>984942.18240609404</v>
      </c>
      <c r="O6" s="2"/>
      <c r="P6" s="2"/>
    </row>
    <row r="7" spans="1:16" x14ac:dyDescent="0.35">
      <c r="A7" t="s">
        <v>3</v>
      </c>
      <c r="B7" t="s">
        <v>5</v>
      </c>
      <c r="C7" t="s">
        <v>3</v>
      </c>
      <c r="D7" t="s">
        <v>4</v>
      </c>
      <c r="E7" t="s">
        <v>9</v>
      </c>
      <c r="F7" s="2">
        <f ca="1">OFFSET([1]aggregated_flows_energy!B$11,0,0)</f>
        <v>24783272.588095501</v>
      </c>
      <c r="G7" s="2">
        <f ca="1">OFFSET([1]aggregated_flows_energy!C$11,0,0)</f>
        <v>24353.9936880614</v>
      </c>
      <c r="H7" s="2">
        <f ca="1">OFFSET([1]aggregated_flows_energy!D$11,0,0)</f>
        <v>19212764.808275599</v>
      </c>
      <c r="I7" s="2">
        <f ca="1">OFFSET([1]aggregated_flows_energy!E$11,0,0)</f>
        <v>2392964.3879362298</v>
      </c>
      <c r="J7" s="2">
        <f ca="1">OFFSET([1]aggregated_flows_energy!F$11,0,0)</f>
        <v>3153189.3981957398</v>
      </c>
      <c r="K7" s="2">
        <f ca="1">OFFSET([1]aggregated_flows_energy!G$11,0,0)</f>
        <v>9790442.0391863994</v>
      </c>
      <c r="L7" s="2">
        <f ca="1">OFFSET([1]aggregated_flows_energy!H$11,0,0)</f>
        <v>10434350.3972972</v>
      </c>
      <c r="M7" s="2">
        <f ca="1">OFFSET([1]aggregated_flows_energy!I$11,0,0)</f>
        <v>4558480.1516119698</v>
      </c>
      <c r="O7" s="2"/>
      <c r="P7" s="2"/>
    </row>
    <row r="8" spans="1:16" x14ac:dyDescent="0.35">
      <c r="A8" t="s">
        <v>3</v>
      </c>
      <c r="B8" t="s">
        <v>4</v>
      </c>
      <c r="C8" t="s">
        <v>25</v>
      </c>
      <c r="D8" t="s">
        <v>1</v>
      </c>
      <c r="E8" t="s">
        <v>9</v>
      </c>
      <c r="F8" s="2">
        <f ca="1">OFFSET([1]aggregated_flows_energy!B$6,0,0)</f>
        <v>20405786.282175299</v>
      </c>
      <c r="G8" s="2">
        <f ca="1">OFFSET([1]aggregated_flows_energy!C$6,0,0)</f>
        <v>22474.266110033099</v>
      </c>
      <c r="H8" s="2">
        <f ca="1">OFFSET([1]aggregated_flows_energy!D$6,0,0)</f>
        <v>16088252.1259064</v>
      </c>
      <c r="I8" s="2">
        <f ca="1">OFFSET([1]aggregated_flows_energy!E$6,0,0)</f>
        <v>1982481.8149556799</v>
      </c>
      <c r="J8" s="2">
        <f ca="1">OFFSET([1]aggregated_flows_energy!F$6,0,0)</f>
        <v>2312578.0752032702</v>
      </c>
      <c r="K8" s="2">
        <f ca="1">OFFSET([1]aggregated_flows_energy!G$6,0,0)</f>
        <v>8171022.8995782798</v>
      </c>
      <c r="L8" s="2">
        <f ca="1">OFFSET([1]aggregated_flows_energy!H$6,0,0)</f>
        <v>8639446.8270302992</v>
      </c>
      <c r="M8" s="2">
        <f ca="1">OFFSET([1]aggregated_flows_energy!I$6,0,0)</f>
        <v>3595316.5555668101</v>
      </c>
      <c r="O8" s="2"/>
      <c r="P8" s="2"/>
    </row>
    <row r="9" spans="1:16" x14ac:dyDescent="0.35">
      <c r="A9" t="s">
        <v>3</v>
      </c>
      <c r="B9" t="s">
        <v>4</v>
      </c>
      <c r="C9" t="s">
        <v>25</v>
      </c>
      <c r="D9" t="s">
        <v>11</v>
      </c>
      <c r="E9" t="s">
        <v>12</v>
      </c>
      <c r="F9" s="2">
        <f ca="1">OFFSET([1]aggregated_flows_energy!B$48,0,0)</f>
        <v>800545.11067639606</v>
      </c>
      <c r="G9" s="2">
        <f ca="1">OFFSET([1]aggregated_flows_energy!C$48,0,0)</f>
        <v>703.00923433927505</v>
      </c>
      <c r="H9" s="2">
        <f ca="1">OFFSET([1]aggregated_flows_energy!D$48,0,0)</f>
        <v>623362.47335526499</v>
      </c>
      <c r="I9" s="2">
        <f ca="1">OFFSET([1]aggregated_flows_energy!E$48,0,0)</f>
        <v>75436.817791361798</v>
      </c>
      <c r="J9" s="2">
        <f ca="1">OFFSET([1]aggregated_flows_energy!F$48,0,0)</f>
        <v>101042.81029542899</v>
      </c>
      <c r="K9" s="2">
        <f ca="1">OFFSET([1]aggregated_flows_energy!G$48,0,0)</f>
        <v>317694.75002747</v>
      </c>
      <c r="L9" s="2">
        <f ca="1">OFFSET([1]aggregated_flows_energy!H$48,0,0)</f>
        <v>338575.28263011202</v>
      </c>
      <c r="M9" s="2">
        <f ca="1">OFFSET([1]aggregated_flows_energy!I$48,0,0)</f>
        <v>144275.07801881499</v>
      </c>
      <c r="O9" s="2"/>
      <c r="P9" s="2"/>
    </row>
    <row r="10" spans="1:16" x14ac:dyDescent="0.35">
      <c r="A10" t="s">
        <v>3</v>
      </c>
      <c r="B10" t="s">
        <v>2</v>
      </c>
      <c r="C10" t="s">
        <v>3</v>
      </c>
      <c r="D10" t="s">
        <v>6</v>
      </c>
      <c r="E10" t="s">
        <v>9</v>
      </c>
      <c r="F10" s="2">
        <f ca="1">OFFSET([1]aggregated_flows_energy!B$8,0,0)</f>
        <v>6028631.5152129401</v>
      </c>
      <c r="G10" s="2">
        <f ca="1">OFFSET([1]aggregated_flows_energy!C$8,0,0)</f>
        <v>2995.1966769175201</v>
      </c>
      <c r="H10" s="2">
        <f ca="1">OFFSET([1]aggregated_flows_energy!D$8,0,0)</f>
        <v>4538998.4131356804</v>
      </c>
      <c r="I10" s="2">
        <f ca="1">OFFSET([1]aggregated_flows_energy!E$8,0,0)</f>
        <v>544229.61467117304</v>
      </c>
      <c r="J10" s="2">
        <f ca="1">OFFSET([1]aggregated_flows_energy!F$8,0,0)</f>
        <v>942408.29072918405</v>
      </c>
      <c r="K10" s="2">
        <f ca="1">OFFSET([1]aggregated_flows_energy!G$8,0,0)</f>
        <v>2476530.72404338</v>
      </c>
      <c r="L10" s="2">
        <f ca="1">OFFSET([1]aggregated_flows_energy!H$8,0,0)</f>
        <v>2430913.5528259901</v>
      </c>
      <c r="M10" s="2">
        <f ca="1">OFFSET([1]aggregated_flows_energy!I$8,0,0)</f>
        <v>1121187.2383435699</v>
      </c>
      <c r="O10" s="2"/>
      <c r="P10" s="2"/>
    </row>
    <row r="11" spans="1:16" x14ac:dyDescent="0.35">
      <c r="A11" t="s">
        <v>3</v>
      </c>
      <c r="B11" t="s">
        <v>6</v>
      </c>
      <c r="C11" t="s">
        <v>3</v>
      </c>
      <c r="D11" t="s">
        <v>4</v>
      </c>
      <c r="E11" t="s">
        <v>9</v>
      </c>
      <c r="F11" s="2">
        <f ca="1">OFFSET([1]aggregated_flows_energy!B$10,0,0)</f>
        <v>1378103.14084356</v>
      </c>
      <c r="G11" s="2">
        <f ca="1">OFFSET([1]aggregated_flows_energy!C$10,0,0)</f>
        <v>443.51690557313299</v>
      </c>
      <c r="H11" s="2">
        <f ca="1">OFFSET([1]aggregated_flows_energy!D$10,0,0)</f>
        <v>1155843.9367665099</v>
      </c>
      <c r="I11" s="2">
        <f ca="1">OFFSET([1]aggregated_flows_energy!E$10,0,0)</f>
        <v>112265.274633394</v>
      </c>
      <c r="J11" s="2">
        <f ca="1">OFFSET([1]aggregated_flows_energy!F$10,0,0)</f>
        <v>109550.41253808999</v>
      </c>
      <c r="K11" s="2">
        <f ca="1">OFFSET([1]aggregated_flows_energy!G$10,0,0)</f>
        <v>625718.12139175995</v>
      </c>
      <c r="L11" s="2">
        <f ca="1">OFFSET([1]aggregated_flows_energy!H$10,0,0)</f>
        <v>580627.77287246694</v>
      </c>
      <c r="M11" s="2">
        <f ca="1">OFFSET([1]aggregated_flows_energy!I$10,0,0)</f>
        <v>171757.24657934601</v>
      </c>
      <c r="O11" s="2"/>
      <c r="P11" s="2"/>
    </row>
    <row r="12" spans="1:16" x14ac:dyDescent="0.35">
      <c r="A12" t="s">
        <v>3</v>
      </c>
      <c r="B12" t="s">
        <v>13</v>
      </c>
      <c r="C12" t="s">
        <v>26</v>
      </c>
      <c r="D12" t="s">
        <v>15</v>
      </c>
      <c r="E12" t="s">
        <v>12</v>
      </c>
      <c r="F12" s="2">
        <f ca="1">F3-F4</f>
        <v>1348987.2295926097</v>
      </c>
      <c r="G12" s="2">
        <f t="shared" ref="G12:M12" ca="1" si="0">G3-G4</f>
        <v>0</v>
      </c>
      <c r="H12" s="2">
        <f t="shared" ca="1" si="0"/>
        <v>868384.5822102204</v>
      </c>
      <c r="I12" s="2">
        <f t="shared" ca="1" si="0"/>
        <v>128226.25346329901</v>
      </c>
      <c r="J12" s="2">
        <f t="shared" ca="1" si="0"/>
        <v>352376.39391910605</v>
      </c>
      <c r="K12" s="2">
        <f t="shared" ca="1" si="0"/>
        <v>481843.56253491994</v>
      </c>
      <c r="L12" s="2">
        <f t="shared" ca="1" si="0"/>
        <v>519407.75792241003</v>
      </c>
      <c r="M12" s="2">
        <f t="shared" ca="1" si="0"/>
        <v>347735.90913530404</v>
      </c>
      <c r="O12" s="2"/>
      <c r="P12" s="2"/>
    </row>
    <row r="13" spans="1:16" x14ac:dyDescent="0.35">
      <c r="A13" t="s">
        <v>3</v>
      </c>
      <c r="B13" t="s">
        <v>14</v>
      </c>
      <c r="C13" t="s">
        <v>26</v>
      </c>
      <c r="D13" t="s">
        <v>16</v>
      </c>
      <c r="E13" t="s">
        <v>12</v>
      </c>
      <c r="F13" s="2">
        <f ca="1">F4-F5</f>
        <v>1528175.8966275901</v>
      </c>
      <c r="G13" s="2">
        <f t="shared" ref="G13:M13" ca="1" si="1">G4-G5</f>
        <v>172.78054737349976</v>
      </c>
      <c r="H13" s="2">
        <f t="shared" ca="1" si="1"/>
        <v>1106811.3253647699</v>
      </c>
      <c r="I13" s="2">
        <f t="shared" ca="1" si="1"/>
        <v>134231.03553824901</v>
      </c>
      <c r="J13" s="2">
        <f t="shared" ca="1" si="1"/>
        <v>286960.75517719198</v>
      </c>
      <c r="K13" s="2">
        <f t="shared" ca="1" si="1"/>
        <v>562218.76628353714</v>
      </c>
      <c r="L13" s="2">
        <f t="shared" ca="1" si="1"/>
        <v>619119.82150216098</v>
      </c>
      <c r="M13" s="2">
        <f t="shared" ca="1" si="1"/>
        <v>346837.30884186795</v>
      </c>
      <c r="O13" s="2"/>
      <c r="P13" s="2"/>
    </row>
    <row r="14" spans="1:16" x14ac:dyDescent="0.35">
      <c r="A14" t="s">
        <v>3</v>
      </c>
      <c r="B14" t="s">
        <v>5</v>
      </c>
      <c r="C14" t="s">
        <v>3</v>
      </c>
      <c r="D14" t="s">
        <v>17</v>
      </c>
      <c r="E14" t="s">
        <v>12</v>
      </c>
      <c r="F14" s="2">
        <f ca="1">OFFSET([1]aggregated_flows_energy!B$39,0,0)-OFFSET([1]aggregated_flows_energy!B$38,0,0)</f>
        <v>5306804.4672198966</v>
      </c>
      <c r="G14" s="2">
        <f ca="1">OFFSET([1]aggregated_flows_energy!C$39,0,0)-OFFSET([1]aggregated_flows_energy!C$38,0,0)</f>
        <v>15453.544428302703</v>
      </c>
      <c r="H14" s="2">
        <f ca="1">OFFSET([1]aggregated_flows_energy!D$39,0,0)-OFFSET([1]aggregated_flows_energy!D$38,0,0)</f>
        <v>4256481.2173070982</v>
      </c>
      <c r="I14" s="2">
        <f ca="1">OFFSET([1]aggregated_flows_energy!E$39,0,0)-OFFSET([1]aggregated_flows_energy!E$38,0,0)</f>
        <v>604397.06586456997</v>
      </c>
      <c r="J14" s="2">
        <f ca="1">OFFSET([1]aggregated_flows_energy!F$39,0,0)-OFFSET([1]aggregated_flows_energy!F$38,0,0)</f>
        <v>430472.63961992972</v>
      </c>
      <c r="K14" s="2">
        <f ca="1">OFFSET([1]aggregated_flows_energy!G$39,0,0)-OFFSET([1]aggregated_flows_energy!G$38,0,0)</f>
        <v>2127774.0126235001</v>
      </c>
      <c r="L14" s="2">
        <f ca="1">OFFSET([1]aggregated_flows_energy!H$39,0,0)-OFFSET([1]aggregated_flows_energy!H$38,0,0)</f>
        <v>2340125.4594013002</v>
      </c>
      <c r="M14" s="2">
        <f ca="1">OFFSET([1]aggregated_flows_energy!I$39,0,0)-OFFSET([1]aggregated_flows_energy!I$38,0,0)</f>
        <v>838904.99519525934</v>
      </c>
      <c r="O14" s="2"/>
      <c r="P14" s="2"/>
    </row>
    <row r="15" spans="1:16" x14ac:dyDescent="0.35">
      <c r="A15" t="s">
        <v>3</v>
      </c>
      <c r="B15" t="s">
        <v>5</v>
      </c>
      <c r="C15" t="s">
        <v>3</v>
      </c>
      <c r="D15" t="s">
        <v>18</v>
      </c>
      <c r="E15" t="s">
        <v>12</v>
      </c>
      <c r="F15" s="2">
        <f ca="1">OFFSET([1]aggregated_flows_energy!B$36,0,0)</f>
        <v>5306804.4672199897</v>
      </c>
      <c r="G15" s="2">
        <f ca="1">OFFSET([1]aggregated_flows_energy!C$36,0,0)</f>
        <v>15453.544428302601</v>
      </c>
      <c r="H15" s="2">
        <f ca="1">OFFSET([1]aggregated_flows_energy!D$36,0,0)</f>
        <v>4256481.2173071997</v>
      </c>
      <c r="I15" s="2">
        <f ca="1">OFFSET([1]aggregated_flows_energy!E$36,0,0)</f>
        <v>604397.06586457696</v>
      </c>
      <c r="J15" s="2">
        <f ca="1">OFFSET([1]aggregated_flows_energy!F$36,0,0)</f>
        <v>430472.63961992902</v>
      </c>
      <c r="K15" s="2">
        <f ca="1">OFFSET([1]aggregated_flows_energy!G$36,0,0)</f>
        <v>2127774.0126234801</v>
      </c>
      <c r="L15" s="2">
        <f ca="1">OFFSET([1]aggregated_flows_energy!H$36,0,0)</f>
        <v>2340125.4594012601</v>
      </c>
      <c r="M15" s="2">
        <f ca="1">OFFSET([1]aggregated_flows_energy!I$36,0,0)</f>
        <v>838904.99519524805</v>
      </c>
      <c r="O15" s="2"/>
      <c r="P15" s="2"/>
    </row>
    <row r="16" spans="1:16" x14ac:dyDescent="0.35">
      <c r="A16" t="s">
        <v>3</v>
      </c>
      <c r="B16" t="s">
        <v>18</v>
      </c>
      <c r="C16" t="s">
        <v>26</v>
      </c>
      <c r="D16" t="s">
        <v>15</v>
      </c>
      <c r="E16" t="s">
        <v>12</v>
      </c>
      <c r="F16" s="2">
        <f ca="1">F15</f>
        <v>5306804.4672199897</v>
      </c>
      <c r="G16" s="2">
        <f t="shared" ref="G16:M16" ca="1" si="2">G15</f>
        <v>15453.544428302601</v>
      </c>
      <c r="H16" s="2">
        <f t="shared" ca="1" si="2"/>
        <v>4256481.2173071997</v>
      </c>
      <c r="I16" s="2">
        <f t="shared" ca="1" si="2"/>
        <v>604397.06586457696</v>
      </c>
      <c r="J16" s="2">
        <f t="shared" ca="1" si="2"/>
        <v>430472.63961992902</v>
      </c>
      <c r="K16" s="2">
        <f t="shared" ca="1" si="2"/>
        <v>2127774.0126234801</v>
      </c>
      <c r="L16" s="2">
        <f t="shared" ca="1" si="2"/>
        <v>2340125.4594012601</v>
      </c>
      <c r="M16" s="2">
        <f t="shared" ca="1" si="2"/>
        <v>838904.99519524805</v>
      </c>
    </row>
    <row r="17" spans="1:13" x14ac:dyDescent="0.35">
      <c r="A17" t="s">
        <v>3</v>
      </c>
      <c r="B17" t="s">
        <v>17</v>
      </c>
      <c r="C17" t="s">
        <v>26</v>
      </c>
      <c r="D17" t="s">
        <v>16</v>
      </c>
      <c r="E17" t="s">
        <v>12</v>
      </c>
      <c r="F17" s="2">
        <f ca="1">F14</f>
        <v>5306804.4672198966</v>
      </c>
      <c r="G17" s="2">
        <f t="shared" ref="G17:M17" ca="1" si="3">G14</f>
        <v>15453.544428302703</v>
      </c>
      <c r="H17" s="2">
        <f t="shared" ca="1" si="3"/>
        <v>4256481.2173070982</v>
      </c>
      <c r="I17" s="2">
        <f t="shared" ca="1" si="3"/>
        <v>604397.06586456997</v>
      </c>
      <c r="J17" s="2">
        <f t="shared" ca="1" si="3"/>
        <v>430472.63961992972</v>
      </c>
      <c r="K17" s="2">
        <f t="shared" ca="1" si="3"/>
        <v>2127774.0126235001</v>
      </c>
      <c r="L17" s="2">
        <f t="shared" ca="1" si="3"/>
        <v>2340125.4594013002</v>
      </c>
      <c r="M17" s="2">
        <f t="shared" ca="1" si="3"/>
        <v>838904.99519525934</v>
      </c>
    </row>
    <row r="18" spans="1:13" x14ac:dyDescent="0.35">
      <c r="A18" t="s">
        <v>3</v>
      </c>
      <c r="B18" t="s">
        <v>5</v>
      </c>
      <c r="C18" t="s">
        <v>25</v>
      </c>
      <c r="D18" t="s">
        <v>11</v>
      </c>
      <c r="E18" t="s">
        <v>12</v>
      </c>
      <c r="F18" s="2">
        <f ca="1">OFFSET([1]aggregated_flows_energy!B$37,0,0)</f>
        <v>611794.30000011995</v>
      </c>
      <c r="G18" s="2">
        <f ca="1">OFFSET([1]aggregated_flows_energy!C$37,0,0)</f>
        <v>1767</v>
      </c>
      <c r="H18" s="2">
        <f ca="1">OFFSET([1]aggregated_flows_energy!D$37,0,0)</f>
        <v>496350.30000007403</v>
      </c>
      <c r="I18" s="2">
        <f ca="1">OFFSET([1]aggregated_flows_energy!E$37,0,0)</f>
        <v>68795.200000000797</v>
      </c>
      <c r="J18" s="2">
        <f ca="1">OFFSET([1]aggregated_flows_energy!F$37,0,0)</f>
        <v>44881.8000000006</v>
      </c>
      <c r="K18" s="2">
        <f ca="1">OFFSET([1]aggregated_flows_energy!G$37,0,0)</f>
        <v>249677.09999998199</v>
      </c>
      <c r="L18" s="2">
        <f ca="1">OFFSET([1]aggregated_flows_energy!H$37,0,0)</f>
        <v>268819.59999998403</v>
      </c>
      <c r="M18" s="2">
        <f ca="1">OFFSET([1]aggregated_flows_energy!I$37,0,0)</f>
        <v>93297.599999998303</v>
      </c>
    </row>
    <row r="19" spans="1:13" x14ac:dyDescent="0.35">
      <c r="A19" t="s">
        <v>3</v>
      </c>
      <c r="B19" t="s">
        <v>5</v>
      </c>
      <c r="C19" t="s">
        <v>27</v>
      </c>
      <c r="D19" t="s">
        <v>23</v>
      </c>
      <c r="E19" t="s">
        <v>10</v>
      </c>
      <c r="F19" s="2">
        <f ca="1">OFFSET([1]aggregated_flows_energy!B$35,0,0)</f>
        <v>24695344.552812401</v>
      </c>
      <c r="G19" s="2">
        <f ca="1">OFFSET([1]aggregated_flows_energy!C$35,0,0)</f>
        <v>34023.279188351902</v>
      </c>
      <c r="H19" s="2">
        <f ca="1">OFFSET([1]aggregated_flows_energy!D$35,0,0)</f>
        <v>19077607.3006819</v>
      </c>
      <c r="I19" s="2">
        <f ca="1">OFFSET([1]aggregated_flows_energy!E$35,0,0)</f>
        <v>2489734.3939954801</v>
      </c>
      <c r="J19" s="2">
        <f ca="1">OFFSET([1]aggregated_flows_energy!F$35,0,0)</f>
        <v>3093979.5789466901</v>
      </c>
      <c r="K19" s="2">
        <f ca="1">OFFSET([1]aggregated_flows_energy!G$35,0,0)</f>
        <v>9613780.9673187993</v>
      </c>
      <c r="L19" s="2">
        <f ca="1">OFFSET([1]aggregated_flows_energy!H$35,0,0)</f>
        <v>10508388.5042601</v>
      </c>
      <c r="M19" s="2">
        <f ca="1">OFFSET([1]aggregated_flows_energy!I$35,0,0)</f>
        <v>4573175.0812335098</v>
      </c>
    </row>
    <row r="20" spans="1:13" x14ac:dyDescent="0.35">
      <c r="A20" t="s">
        <v>25</v>
      </c>
      <c r="B20" t="s">
        <v>1</v>
      </c>
      <c r="C20" t="s">
        <v>19</v>
      </c>
      <c r="D20" t="s">
        <v>2</v>
      </c>
      <c r="E20" t="s">
        <v>9</v>
      </c>
      <c r="F20" s="2">
        <f ca="1">OFFSET([1]aggregated_flows_energy!B$2,47,0)</f>
        <v>1191410.81825039</v>
      </c>
      <c r="G20" s="2">
        <f ca="1">OFFSET([1]aggregated_flows_energy!C$2,47,0)</f>
        <v>1218.55036500036</v>
      </c>
      <c r="H20" s="2">
        <f ca="1">OFFSET([1]aggregated_flows_energy!D$2,47,0)</f>
        <v>993523.82194763899</v>
      </c>
      <c r="I20" s="2">
        <f ca="1">OFFSET([1]aggregated_flows_energy!E$2,47,0)</f>
        <v>104977.213015649</v>
      </c>
      <c r="J20" s="2">
        <f ca="1">OFFSET([1]aggregated_flows_energy!F$2,47,0)</f>
        <v>91691.232922106894</v>
      </c>
      <c r="K20" s="2">
        <f ca="1">OFFSET([1]aggregated_flows_energy!G$2,47,0)</f>
        <v>601811.28116842196</v>
      </c>
      <c r="L20" s="2">
        <f ca="1">OFFSET([1]aggregated_flows_energy!H$2,47,0)</f>
        <v>437832.42876531399</v>
      </c>
      <c r="M20" s="2">
        <f ca="1">OFFSET([1]aggregated_flows_energy!I$2,47,0)</f>
        <v>151767.108316661</v>
      </c>
    </row>
    <row r="21" spans="1:13" x14ac:dyDescent="0.35">
      <c r="A21" t="s">
        <v>19</v>
      </c>
      <c r="B21" t="s">
        <v>2</v>
      </c>
      <c r="C21" t="s">
        <v>19</v>
      </c>
      <c r="D21" t="s">
        <v>13</v>
      </c>
      <c r="E21" t="s">
        <v>9</v>
      </c>
      <c r="F21" s="2">
        <f ca="1">OFFSET([1]aggregated_flows_energy!B$9,47,0)</f>
        <v>4761718.7829110902</v>
      </c>
      <c r="G21" s="2">
        <f ca="1">OFFSET([1]aggregated_flows_energy!C$9,47,0)</f>
        <v>2024.59831808525</v>
      </c>
      <c r="H21" s="2">
        <f ca="1">OFFSET([1]aggregated_flows_energy!D$9,47,0)</f>
        <v>3561173.4760632701</v>
      </c>
      <c r="I21" s="2">
        <f ca="1">OFFSET([1]aggregated_flows_energy!E$9,47,0)</f>
        <v>435526.38039893901</v>
      </c>
      <c r="J21" s="2">
        <f ca="1">OFFSET([1]aggregated_flows_energy!F$9,47,0)</f>
        <v>762994.32813079399</v>
      </c>
      <c r="K21" s="2">
        <f ca="1">OFFSET([1]aggregated_flows_energy!G$9,47,0)</f>
        <v>1894591.37515973</v>
      </c>
      <c r="L21" s="2">
        <f ca="1">OFFSET([1]aggregated_flows_energy!H$9,47,0)</f>
        <v>1895264.6279348701</v>
      </c>
      <c r="M21" s="2">
        <f ca="1">OFFSET([1]aggregated_flows_energy!I$9,47,0)</f>
        <v>971862.77981648396</v>
      </c>
    </row>
    <row r="22" spans="1:13" x14ac:dyDescent="0.35">
      <c r="A22" t="s">
        <v>19</v>
      </c>
      <c r="B22" t="s">
        <v>13</v>
      </c>
      <c r="C22" t="s">
        <v>19</v>
      </c>
      <c r="D22" t="s">
        <v>14</v>
      </c>
      <c r="E22" t="s">
        <v>9</v>
      </c>
      <c r="F22" s="2">
        <f ca="1">OFFSET([1]aggregated_flows_energy!B$18,47,0)</f>
        <v>3552090.5876380499</v>
      </c>
      <c r="G22" s="2">
        <f ca="1">OFFSET([1]aggregated_flows_energy!C$18,47,0)</f>
        <v>2024.59831808525</v>
      </c>
      <c r="H22" s="2">
        <f ca="1">OFFSET([1]aggregated_flows_energy!D$18,47,0)</f>
        <v>2780919.5147918402</v>
      </c>
      <c r="I22" s="2">
        <f ca="1">OFFSET([1]aggregated_flows_energy!E$18,47,0)</f>
        <v>318474.93053641298</v>
      </c>
      <c r="J22" s="2">
        <f ca="1">OFFSET([1]aggregated_flows_energy!F$18,47,0)</f>
        <v>450671.54399170401</v>
      </c>
      <c r="K22" s="2">
        <f ca="1">OFFSET([1]aggregated_flows_energy!G$18,47,0)</f>
        <v>1478705.3037147601</v>
      </c>
      <c r="L22" s="2">
        <f ca="1">OFFSET([1]aggregated_flows_energy!H$18,47,0)</f>
        <v>1438795.3800419299</v>
      </c>
      <c r="M22" s="2">
        <f ca="1">OFFSET([1]aggregated_flows_energy!I$18,47,0)</f>
        <v>634589.90388133901</v>
      </c>
    </row>
    <row r="23" spans="1:13" x14ac:dyDescent="0.35">
      <c r="A23" t="s">
        <v>19</v>
      </c>
      <c r="B23" t="s">
        <v>14</v>
      </c>
      <c r="C23" t="s">
        <v>19</v>
      </c>
      <c r="D23" t="s">
        <v>5</v>
      </c>
      <c r="E23" t="s">
        <v>9</v>
      </c>
      <c r="F23" s="2">
        <f ca="1">OFFSET([1]aggregated_flows_energy!B$22,47,0)</f>
        <v>1859141.3061241701</v>
      </c>
      <c r="G23" s="2">
        <f ca="1">OFFSET([1]aggregated_flows_energy!C$22,47,0)</f>
        <v>1858.9127639784199</v>
      </c>
      <c r="H23" s="2">
        <f ca="1">OFFSET([1]aggregated_flows_energy!D$22,47,0)</f>
        <v>1506588.0557737399</v>
      </c>
      <c r="I23" s="2">
        <f ca="1">OFFSET([1]aggregated_flows_energy!E$22,47,0)</f>
        <v>171878.523284297</v>
      </c>
      <c r="J23" s="2">
        <f ca="1">OFFSET([1]aggregated_flows_energy!F$22,47,0)</f>
        <v>178815.81430216201</v>
      </c>
      <c r="K23" s="2">
        <f ca="1">OFFSET([1]aggregated_flows_energy!G$22,47,0)</f>
        <v>860522.34656157403</v>
      </c>
      <c r="L23" s="2">
        <f ca="1">OFFSET([1]aggregated_flows_energy!H$22,47,0)</f>
        <v>740498.92672109499</v>
      </c>
      <c r="M23" s="2">
        <f ca="1">OFFSET([1]aggregated_flows_energy!I$22,47,0)</f>
        <v>258120.03284151599</v>
      </c>
    </row>
    <row r="24" spans="1:13" x14ac:dyDescent="0.35">
      <c r="A24" t="s">
        <v>19</v>
      </c>
      <c r="B24" t="s">
        <v>4</v>
      </c>
      <c r="C24" t="s">
        <v>19</v>
      </c>
      <c r="D24" t="s">
        <v>2</v>
      </c>
      <c r="E24" t="s">
        <v>10</v>
      </c>
      <c r="F24" s="2">
        <f ca="1">OFFSET([1]aggregated_flows_energy!B$4,47,0)</f>
        <v>5046302.1311542504</v>
      </c>
      <c r="G24" s="2">
        <f ca="1">OFFSET([1]aggregated_flows_energy!C$4,47,0)</f>
        <v>1334.67621474367</v>
      </c>
      <c r="H24" s="2">
        <f ca="1">OFFSET([1]aggregated_flows_energy!D$4,47,0)</f>
        <v>3806569.4268213999</v>
      </c>
      <c r="I24" s="2">
        <f ca="1">OFFSET([1]aggregated_flows_energy!E$4,47,0)</f>
        <v>449881.75425021199</v>
      </c>
      <c r="J24" s="2">
        <f ca="1">OFFSET([1]aggregated_flows_energy!F$4,47,0)</f>
        <v>788516.27386791795</v>
      </c>
      <c r="K24" s="2">
        <f ca="1">OFFSET([1]aggregated_flows_energy!G$4,47,0)</f>
        <v>1938367.51863275</v>
      </c>
      <c r="L24" s="2">
        <f ca="1">OFFSET([1]aggregated_flows_energy!H$4,47,0)</f>
        <v>2073926.24330697</v>
      </c>
      <c r="M24" s="2">
        <f ca="1">OFFSET([1]aggregated_flows_energy!I$4,47,0)</f>
        <v>1034008.36921454</v>
      </c>
    </row>
    <row r="25" spans="1:13" x14ac:dyDescent="0.35">
      <c r="A25" t="s">
        <v>19</v>
      </c>
      <c r="B25" t="s">
        <v>5</v>
      </c>
      <c r="C25" t="s">
        <v>19</v>
      </c>
      <c r="D25" t="s">
        <v>4</v>
      </c>
      <c r="E25" t="s">
        <v>9</v>
      </c>
      <c r="F25" s="2">
        <f ca="1">OFFSET([1]aggregated_flows_energy!B$11,47,0)</f>
        <v>27419905.148655701</v>
      </c>
      <c r="G25" s="2">
        <f ca="1">OFFSET([1]aggregated_flows_energy!C$11,47,0)</f>
        <v>20760.6639237243</v>
      </c>
      <c r="H25" s="2">
        <f ca="1">OFFSET([1]aggregated_flows_energy!D$11,47,0)</f>
        <v>21810711.655598801</v>
      </c>
      <c r="I25" s="2">
        <f ca="1">OFFSET([1]aggregated_flows_energy!E$11,47,0)</f>
        <v>2550477.8599140798</v>
      </c>
      <c r="J25" s="2">
        <f ca="1">OFFSET([1]aggregated_flows_energy!F$11,47,0)</f>
        <v>3037954.9692191202</v>
      </c>
      <c r="K25" s="2">
        <f ca="1">OFFSET([1]aggregated_flows_energy!G$11,47,0)</f>
        <v>10969642.3372542</v>
      </c>
      <c r="L25" s="2">
        <f ca="1">OFFSET([1]aggregated_flows_energy!H$11,47,0)</f>
        <v>11546720.3748705</v>
      </c>
      <c r="M25" s="2">
        <f ca="1">OFFSET([1]aggregated_flows_energy!I$11,47,0)</f>
        <v>4903542.43653112</v>
      </c>
    </row>
    <row r="26" spans="1:13" x14ac:dyDescent="0.35">
      <c r="A26" t="s">
        <v>19</v>
      </c>
      <c r="B26" t="s">
        <v>4</v>
      </c>
      <c r="C26" t="s">
        <v>25</v>
      </c>
      <c r="D26" t="s">
        <v>7</v>
      </c>
      <c r="E26" t="s">
        <v>9</v>
      </c>
      <c r="F26" s="2">
        <f ca="1">OFFSET([1]aggregated_flows_energy!B$6,47,0)</f>
        <v>22925797.964694299</v>
      </c>
      <c r="G26" s="2">
        <f ca="1">OFFSET([1]aggregated_flows_energy!C$6,47,0)</f>
        <v>19372.3186512219</v>
      </c>
      <c r="H26" s="2">
        <f ca="1">OFFSET([1]aggregated_flows_energy!D$6,47,0)</f>
        <v>18501928.421691399</v>
      </c>
      <c r="I26" s="2">
        <f ca="1">OFFSET([1]aggregated_flows_energy!E$6,47,0)</f>
        <v>2136657.9464381998</v>
      </c>
      <c r="J26" s="2">
        <f ca="1">OFFSET([1]aggregated_flows_energy!F$6,47,0)</f>
        <v>2267839.2779133702</v>
      </c>
      <c r="K26" s="2">
        <f ca="1">OFFSET([1]aggregated_flows_energy!G$6,47,0)</f>
        <v>9306114.3385419194</v>
      </c>
      <c r="L26" s="2">
        <f ca="1">OFFSET([1]aggregated_flows_energy!H$6,47,0)</f>
        <v>9698841.3254856803</v>
      </c>
      <c r="M26" s="2">
        <f ca="1">OFFSET([1]aggregated_flows_energy!I$6,47,0)</f>
        <v>3920842.3006667001</v>
      </c>
    </row>
    <row r="27" spans="1:13" x14ac:dyDescent="0.35">
      <c r="A27" t="s">
        <v>19</v>
      </c>
      <c r="B27" t="s">
        <v>4</v>
      </c>
      <c r="C27" t="s">
        <v>25</v>
      </c>
      <c r="D27" t="s">
        <v>11</v>
      </c>
      <c r="E27" t="s">
        <v>12</v>
      </c>
      <c r="F27" s="2">
        <f ca="1">OFFSET([1]aggregated_flows_energy!B$48,47,0)</f>
        <v>867026.01754410798</v>
      </c>
      <c r="G27" s="2">
        <f ca="1">OFFSET([1]aggregated_flows_energy!C$48,47,0)</f>
        <v>568.60799991935005</v>
      </c>
      <c r="H27" s="2">
        <f ca="1">OFFSET([1]aggregated_flows_energy!D$48,47,0)</f>
        <v>689485.47013582801</v>
      </c>
      <c r="I27" s="2">
        <f ca="1">OFFSET([1]aggregated_flows_energy!E$48,47,0)</f>
        <v>79416.852325241998</v>
      </c>
      <c r="J27" s="2">
        <f ca="1">OFFSET([1]aggregated_flows_energy!F$48,47,0)</f>
        <v>97555.087083119695</v>
      </c>
      <c r="K27" s="2">
        <f ca="1">OFFSET([1]aggregated_flows_energy!G$48,47,0)</f>
        <v>345291.29756494798</v>
      </c>
      <c r="L27" s="2">
        <f ca="1">OFFSET([1]aggregated_flows_energy!H$48,47,0)</f>
        <v>366175.08886639302</v>
      </c>
      <c r="M27" s="2">
        <f ca="1">OFFSET([1]aggregated_flows_energy!I$48,47,0)</f>
        <v>155559.63111276599</v>
      </c>
    </row>
    <row r="28" spans="1:13" x14ac:dyDescent="0.35">
      <c r="A28" t="s">
        <v>19</v>
      </c>
      <c r="B28" t="s">
        <v>2</v>
      </c>
      <c r="C28" t="s">
        <v>19</v>
      </c>
      <c r="D28" t="s">
        <v>6</v>
      </c>
      <c r="E28" t="s">
        <v>9</v>
      </c>
      <c r="F28" s="2">
        <f ca="1">OFFSET([1]aggregated_flows_energy!B$8,47,0)</f>
        <v>6237712.9494046997</v>
      </c>
      <c r="G28" s="2">
        <f ca="1">OFFSET([1]aggregated_flows_energy!C$8,47,0)</f>
        <v>2553.22657974404</v>
      </c>
      <c r="H28" s="2">
        <f ca="1">OFFSET([1]aggregated_flows_energy!D$8,47,0)</f>
        <v>4800093.2487690402</v>
      </c>
      <c r="I28" s="2">
        <f ca="1">OFFSET([1]aggregated_flows_energy!E$8,47,0)</f>
        <v>554858.96726586204</v>
      </c>
      <c r="J28" s="2">
        <f ca="1">OFFSET([1]aggregated_flows_energy!F$8,47,0)</f>
        <v>880207.50679002504</v>
      </c>
      <c r="K28" s="2">
        <f ca="1">OFFSET([1]aggregated_flows_energy!G$8,47,0)</f>
        <v>2540178.7998011801</v>
      </c>
      <c r="L28" s="2">
        <f ca="1">OFFSET([1]aggregated_flows_energy!H$8,47,0)</f>
        <v>2511758.67207227</v>
      </c>
      <c r="M28" s="2">
        <f ca="1">OFFSET([1]aggregated_flows_energy!I$8,47,0)</f>
        <v>1185775.4775312</v>
      </c>
    </row>
    <row r="29" spans="1:13" x14ac:dyDescent="0.35">
      <c r="A29" t="s">
        <v>19</v>
      </c>
      <c r="B29" t="s">
        <v>6</v>
      </c>
      <c r="C29" t="s">
        <v>19</v>
      </c>
      <c r="D29" t="s">
        <v>4</v>
      </c>
      <c r="E29" t="s">
        <v>9</v>
      </c>
      <c r="F29" s="2">
        <f ca="1">OFFSET([1]aggregated_flows_energy!B$10,47,0)</f>
        <v>1475994.16649358</v>
      </c>
      <c r="G29" s="2">
        <f ca="1">OFFSET([1]aggregated_flows_energy!C$10,47,0)</f>
        <v>528.62826165879403</v>
      </c>
      <c r="H29" s="2">
        <f ca="1">OFFSET([1]aggregated_flows_energy!D$10,47,0)</f>
        <v>1238919.7727057601</v>
      </c>
      <c r="I29" s="2">
        <f ca="1">OFFSET([1]aggregated_flows_energy!E$10,47,0)</f>
        <v>119332.58686692201</v>
      </c>
      <c r="J29" s="2">
        <f ca="1">OFFSET([1]aggregated_flows_energy!F$10,47,0)</f>
        <v>117213.17865923</v>
      </c>
      <c r="K29" s="2">
        <f ca="1">OFFSET([1]aggregated_flows_energy!G$10,47,0)</f>
        <v>645587.42464145098</v>
      </c>
      <c r="L29" s="2">
        <f ca="1">OFFSET([1]aggregated_flows_energy!H$10,47,0)</f>
        <v>616494.04413740197</v>
      </c>
      <c r="M29" s="2">
        <f ca="1">OFFSET([1]aggregated_flows_energy!I$10,47,0)</f>
        <v>213912.69771472199</v>
      </c>
    </row>
    <row r="30" spans="1:13" x14ac:dyDescent="0.35">
      <c r="A30" t="s">
        <v>19</v>
      </c>
      <c r="B30" t="s">
        <v>13</v>
      </c>
      <c r="C30" t="s">
        <v>26</v>
      </c>
      <c r="D30" t="s">
        <v>15</v>
      </c>
      <c r="E30" t="s">
        <v>12</v>
      </c>
      <c r="F30" s="2">
        <f ca="1">F21-F22</f>
        <v>1209628.1952730403</v>
      </c>
      <c r="G30" s="2">
        <f t="shared" ref="G30:M30" ca="1" si="4">G21-G22</f>
        <v>0</v>
      </c>
      <c r="H30" s="2">
        <f t="shared" ca="1" si="4"/>
        <v>780253.9612714299</v>
      </c>
      <c r="I30" s="2">
        <f t="shared" ca="1" si="4"/>
        <v>117051.44986252603</v>
      </c>
      <c r="J30" s="2">
        <f t="shared" ca="1" si="4"/>
        <v>312322.78413908998</v>
      </c>
      <c r="K30" s="2">
        <f t="shared" ca="1" si="4"/>
        <v>415886.07144496986</v>
      </c>
      <c r="L30" s="2">
        <f t="shared" ca="1" si="4"/>
        <v>456469.24789294018</v>
      </c>
      <c r="M30" s="2">
        <f t="shared" ca="1" si="4"/>
        <v>337272.87593514496</v>
      </c>
    </row>
    <row r="31" spans="1:13" x14ac:dyDescent="0.35">
      <c r="A31" t="s">
        <v>19</v>
      </c>
      <c r="B31" t="s">
        <v>14</v>
      </c>
      <c r="C31" t="s">
        <v>26</v>
      </c>
      <c r="D31" t="s">
        <v>16</v>
      </c>
      <c r="E31" t="s">
        <v>12</v>
      </c>
      <c r="F31" s="2">
        <f ca="1">F22-F23</f>
        <v>1692949.2815138798</v>
      </c>
      <c r="G31" s="2">
        <f t="shared" ref="G31:M31" ca="1" si="5">G22-G23</f>
        <v>165.68555410683007</v>
      </c>
      <c r="H31" s="2">
        <f t="shared" ca="1" si="5"/>
        <v>1274331.4590181003</v>
      </c>
      <c r="I31" s="2">
        <f t="shared" ca="1" si="5"/>
        <v>146596.40725211598</v>
      </c>
      <c r="J31" s="2">
        <f t="shared" ca="1" si="5"/>
        <v>271855.72968954197</v>
      </c>
      <c r="K31" s="2">
        <f t="shared" ca="1" si="5"/>
        <v>618182.95715318609</v>
      </c>
      <c r="L31" s="2">
        <f t="shared" ca="1" si="5"/>
        <v>698296.4533208349</v>
      </c>
      <c r="M31" s="2">
        <f t="shared" ca="1" si="5"/>
        <v>376469.87103982305</v>
      </c>
    </row>
    <row r="32" spans="1:13" x14ac:dyDescent="0.35">
      <c r="A32" t="s">
        <v>19</v>
      </c>
      <c r="B32" t="s">
        <v>5</v>
      </c>
      <c r="C32" t="s">
        <v>19</v>
      </c>
      <c r="D32" t="s">
        <v>17</v>
      </c>
      <c r="E32" t="s">
        <v>12</v>
      </c>
      <c r="F32" s="2">
        <f ca="1">OFFSET([1]aggregated_flows_energy!B$39,47,0)-OFFSET([1]aggregated_flows_energy!B$38,47,0)</f>
        <v>6183665.077035293</v>
      </c>
      <c r="G32" s="2">
        <f ca="1">OFFSET([1]aggregated_flows_energy!C$39,47,0)-OFFSET([1]aggregated_flows_energy!C$38,47,0)</f>
        <v>13089.096464215196</v>
      </c>
      <c r="H32" s="2">
        <f ca="1">OFFSET([1]aggregated_flows_energy!D$39,47,0)-OFFSET([1]aggregated_flows_energy!D$38,47,0)</f>
        <v>5063950.3581985012</v>
      </c>
      <c r="I32" s="2">
        <f ca="1">OFFSET([1]aggregated_flows_energy!E$39,47,0)-OFFSET([1]aggregated_flows_energy!E$38,47,0)</f>
        <v>683570.42406851985</v>
      </c>
      <c r="J32" s="2">
        <f ca="1">OFFSET([1]aggregated_flows_energy!F$39,47,0)-OFFSET([1]aggregated_flows_energy!F$38,47,0)</f>
        <v>423055.19830386993</v>
      </c>
      <c r="K32" s="2">
        <f ca="1">OFFSET([1]aggregated_flows_energy!G$39,47,0)-OFFSET([1]aggregated_flows_energy!G$38,47,0)</f>
        <v>2518950.7816808987</v>
      </c>
      <c r="L32" s="2">
        <f ca="1">OFFSET([1]aggregated_flows_energy!H$39,47,0)-OFFSET([1]aggregated_flows_energy!H$38,47,0)</f>
        <v>2715513.8973453995</v>
      </c>
      <c r="M32" s="2">
        <f ca="1">OFFSET([1]aggregated_flows_energy!I$39,47,0)-OFFSET([1]aggregated_flows_energy!I$38,47,0)</f>
        <v>949200.39800891001</v>
      </c>
    </row>
    <row r="33" spans="1:13" x14ac:dyDescent="0.35">
      <c r="A33" t="s">
        <v>19</v>
      </c>
      <c r="B33" t="s">
        <v>5</v>
      </c>
      <c r="C33" t="s">
        <v>19</v>
      </c>
      <c r="D33" t="s">
        <v>18</v>
      </c>
      <c r="E33" t="s">
        <v>12</v>
      </c>
      <c r="F33" s="2">
        <f ca="1">OFFSET([1]aggregated_flows_energy!B$36,47,0)</f>
        <v>6183665.0770352501</v>
      </c>
      <c r="G33" s="2">
        <f ca="1">OFFSET([1]aggregated_flows_energy!C$36,47,0)</f>
        <v>13089.096464215099</v>
      </c>
      <c r="H33" s="2">
        <f ca="1">OFFSET([1]aggregated_flows_energy!D$36,47,0)</f>
        <v>5063950.3581986297</v>
      </c>
      <c r="I33" s="2">
        <f ca="1">OFFSET([1]aggregated_flows_energy!E$36,47,0)</f>
        <v>683570.424068516</v>
      </c>
      <c r="J33" s="2">
        <f ca="1">OFFSET([1]aggregated_flows_energy!F$36,47,0)</f>
        <v>423055.19830387202</v>
      </c>
      <c r="K33" s="2">
        <f ca="1">OFFSET([1]aggregated_flows_energy!G$36,47,0)</f>
        <v>2518950.7816809402</v>
      </c>
      <c r="L33" s="2">
        <f ca="1">OFFSET([1]aggregated_flows_energy!H$36,47,0)</f>
        <v>2715513.8973453999</v>
      </c>
      <c r="M33" s="2">
        <f ca="1">OFFSET([1]aggregated_flows_energy!I$36,47,0)</f>
        <v>949200.398008905</v>
      </c>
    </row>
    <row r="34" spans="1:13" x14ac:dyDescent="0.35">
      <c r="A34" t="s">
        <v>19</v>
      </c>
      <c r="B34" t="s">
        <v>18</v>
      </c>
      <c r="C34" t="s">
        <v>26</v>
      </c>
      <c r="D34" t="s">
        <v>15</v>
      </c>
      <c r="E34" t="s">
        <v>12</v>
      </c>
      <c r="F34" s="2">
        <f ca="1">F33</f>
        <v>6183665.0770352501</v>
      </c>
      <c r="G34" s="2">
        <f t="shared" ref="G34:M34" ca="1" si="6">G33</f>
        <v>13089.096464215099</v>
      </c>
      <c r="H34" s="2">
        <f t="shared" ca="1" si="6"/>
        <v>5063950.3581986297</v>
      </c>
      <c r="I34" s="2">
        <f t="shared" ca="1" si="6"/>
        <v>683570.424068516</v>
      </c>
      <c r="J34" s="2">
        <f t="shared" ca="1" si="6"/>
        <v>423055.19830387202</v>
      </c>
      <c r="K34" s="2">
        <f t="shared" ca="1" si="6"/>
        <v>2518950.7816809402</v>
      </c>
      <c r="L34" s="2">
        <f t="shared" ca="1" si="6"/>
        <v>2715513.8973453999</v>
      </c>
      <c r="M34" s="2">
        <f t="shared" ca="1" si="6"/>
        <v>949200.398008905</v>
      </c>
    </row>
    <row r="35" spans="1:13" x14ac:dyDescent="0.35">
      <c r="A35" t="s">
        <v>19</v>
      </c>
      <c r="B35" t="s">
        <v>17</v>
      </c>
      <c r="C35" t="s">
        <v>26</v>
      </c>
      <c r="D35" t="s">
        <v>16</v>
      </c>
      <c r="E35" t="s">
        <v>12</v>
      </c>
      <c r="F35" s="2">
        <f ca="1">F32</f>
        <v>6183665.077035293</v>
      </c>
      <c r="G35" s="2">
        <f t="shared" ref="G35:M35" ca="1" si="7">G32</f>
        <v>13089.096464215196</v>
      </c>
      <c r="H35" s="2">
        <f t="shared" ca="1" si="7"/>
        <v>5063950.3581985012</v>
      </c>
      <c r="I35" s="2">
        <f t="shared" ca="1" si="7"/>
        <v>683570.42406851985</v>
      </c>
      <c r="J35" s="2">
        <f t="shared" ca="1" si="7"/>
        <v>423055.19830386993</v>
      </c>
      <c r="K35" s="2">
        <f t="shared" ca="1" si="7"/>
        <v>2518950.7816808987</v>
      </c>
      <c r="L35" s="2">
        <f t="shared" ca="1" si="7"/>
        <v>2715513.8973453995</v>
      </c>
      <c r="M35" s="2">
        <f t="shared" ca="1" si="7"/>
        <v>949200.39800891001</v>
      </c>
    </row>
    <row r="36" spans="1:13" x14ac:dyDescent="0.35">
      <c r="A36" t="s">
        <v>19</v>
      </c>
      <c r="B36" t="s">
        <v>5</v>
      </c>
      <c r="C36" t="s">
        <v>25</v>
      </c>
      <c r="D36" t="s">
        <v>11</v>
      </c>
      <c r="E36" t="s">
        <v>12</v>
      </c>
      <c r="F36" s="2">
        <f ca="1">OFFSET([1]aggregated_flows_energy!B$37,47,0)</f>
        <v>663567.40000013995</v>
      </c>
      <c r="G36" s="2">
        <f ca="1">OFFSET([1]aggregated_flows_energy!C$37,47,0)</f>
        <v>1354.7</v>
      </c>
      <c r="H36" s="2">
        <f ca="1">OFFSET([1]aggregated_flows_energy!D$37,47,0)</f>
        <v>546356.40000009397</v>
      </c>
      <c r="I36" s="2">
        <f ca="1">OFFSET([1]aggregated_flows_energy!E$37,47,0)</f>
        <v>72093.600000000399</v>
      </c>
      <c r="J36" s="2">
        <f ca="1">OFFSET([1]aggregated_flows_energy!F$37,47,0)</f>
        <v>43762.700000000601</v>
      </c>
      <c r="K36" s="2">
        <f ca="1">OFFSET([1]aggregated_flows_energy!G$37,47,0)</f>
        <v>270174.29999998398</v>
      </c>
      <c r="L36" s="2">
        <f ca="1">OFFSET([1]aggregated_flows_energy!H$37,47,0)</f>
        <v>290671.49999999302</v>
      </c>
      <c r="M36" s="2">
        <f ca="1">OFFSET([1]aggregated_flows_energy!I$37,47,0)</f>
        <v>102721.59999999699</v>
      </c>
    </row>
    <row r="37" spans="1:13" x14ac:dyDescent="0.35">
      <c r="A37" t="s">
        <v>19</v>
      </c>
      <c r="B37" t="s">
        <v>7</v>
      </c>
      <c r="C37" t="s">
        <v>28</v>
      </c>
      <c r="D37" t="s">
        <v>22</v>
      </c>
      <c r="E37" t="s">
        <v>12</v>
      </c>
      <c r="F37" s="2">
        <f ca="1">F26-F38</f>
        <v>7091060.5831594989</v>
      </c>
      <c r="G37" s="2">
        <f t="shared" ref="G37:M37" ca="1" si="8">G26-G38</f>
        <v>8563.5362540120004</v>
      </c>
      <c r="H37" s="2">
        <f t="shared" ca="1" si="8"/>
        <v>5842040.1004218999</v>
      </c>
      <c r="I37" s="2">
        <f t="shared" ca="1" si="8"/>
        <v>708718.74868910993</v>
      </c>
      <c r="J37" s="2">
        <f t="shared" ca="1" si="8"/>
        <v>531738.19779441017</v>
      </c>
      <c r="K37" s="2">
        <f t="shared" ca="1" si="8"/>
        <v>2867679.7464139489</v>
      </c>
      <c r="L37" s="2">
        <f t="shared" ca="1" si="8"/>
        <v>3002009.9963461002</v>
      </c>
      <c r="M37" s="2">
        <f t="shared" ca="1" si="8"/>
        <v>1221370.8403994199</v>
      </c>
    </row>
    <row r="38" spans="1:13" x14ac:dyDescent="0.35">
      <c r="A38" t="s">
        <v>19</v>
      </c>
      <c r="B38" t="s">
        <v>7</v>
      </c>
      <c r="C38" t="s">
        <v>25</v>
      </c>
      <c r="D38" t="s">
        <v>1</v>
      </c>
      <c r="E38" t="s">
        <v>9</v>
      </c>
      <c r="F38" s="2">
        <f ca="1">OFFSET([1]aggregated_flows_energy!B$97,0,0)</f>
        <v>15834737.3815348</v>
      </c>
      <c r="G38" s="2">
        <f ca="1">OFFSET([1]aggregated_flows_energy!C$97,0,0)</f>
        <v>10808.7823972099</v>
      </c>
      <c r="H38" s="2">
        <f ca="1">OFFSET([1]aggregated_flows_energy!D$97,0,0)</f>
        <v>12659888.321269499</v>
      </c>
      <c r="I38" s="2">
        <f ca="1">OFFSET([1]aggregated_flows_energy!E$97,0,0)</f>
        <v>1427939.1977490899</v>
      </c>
      <c r="J38" s="2">
        <f ca="1">OFFSET([1]aggregated_flows_energy!F$97,0,0)</f>
        <v>1736101.08011896</v>
      </c>
      <c r="K38" s="2">
        <f ca="1">OFFSET([1]aggregated_flows_energy!G$97,0,0)</f>
        <v>6438434.5921279704</v>
      </c>
      <c r="L38" s="2">
        <f ca="1">OFFSET([1]aggregated_flows_energy!H$97,0,0)</f>
        <v>6696831.32913958</v>
      </c>
      <c r="M38" s="2">
        <f ca="1">OFFSET([1]aggregated_flows_energy!I$97,0,0)</f>
        <v>2699471.4602672802</v>
      </c>
    </row>
    <row r="39" spans="1:13" x14ac:dyDescent="0.35">
      <c r="A39" t="s">
        <v>19</v>
      </c>
      <c r="B39" t="s">
        <v>5</v>
      </c>
      <c r="C39" t="s">
        <v>27</v>
      </c>
      <c r="D39" t="s">
        <v>23</v>
      </c>
      <c r="E39" t="s">
        <v>10</v>
      </c>
      <c r="F39" s="2">
        <f ca="1">OFFSET([1]aggregated_flows_energy!B$35,47,0)</f>
        <v>28210277.509803198</v>
      </c>
      <c r="G39" s="2">
        <f ca="1">OFFSET([1]aggregated_flows_energy!C$35,47,0)</f>
        <v>29693.907944601498</v>
      </c>
      <c r="H39" s="2">
        <f ca="1">OFFSET([1]aggregated_flows_energy!D$35,47,0)</f>
        <v>22423348.2534975</v>
      </c>
      <c r="I39" s="2">
        <f ca="1">OFFSET([1]aggregated_flows_energy!E$35,47,0)</f>
        <v>2747204.06693066</v>
      </c>
      <c r="J39" s="2">
        <f ca="1">OFFSET([1]aggregated_flows_energy!F$35,47,0)</f>
        <v>3010031.2814304102</v>
      </c>
      <c r="K39" s="2">
        <f ca="1">OFFSET([1]aggregated_flows_energy!G$35,47,0)</f>
        <v>11179822.060657701</v>
      </c>
      <c r="L39" s="2">
        <f ca="1">OFFSET([1]aggregated_flows_energy!H$35,47,0)</f>
        <v>12013465.321300499</v>
      </c>
      <c r="M39" s="2">
        <f ca="1">OFFSET([1]aggregated_flows_energy!I$35,47,0)</f>
        <v>5016990.12784498</v>
      </c>
    </row>
    <row r="40" spans="1:13" x14ac:dyDescent="0.35">
      <c r="A40" t="s">
        <v>25</v>
      </c>
      <c r="B40" t="s">
        <v>1</v>
      </c>
      <c r="C40" t="s">
        <v>20</v>
      </c>
      <c r="D40" t="s">
        <v>2</v>
      </c>
      <c r="E40" t="s">
        <v>9</v>
      </c>
      <c r="F40" s="2">
        <f ca="1">OFFSET([1]aggregated_flows_energy!B$2,98,0)</f>
        <v>1171699.6334274099</v>
      </c>
      <c r="G40" s="2">
        <f ca="1">OFFSET([1]aggregated_flows_energy!C$2,98,0)</f>
        <v>1529.37097282074</v>
      </c>
      <c r="H40" s="2">
        <f ca="1">OFFSET([1]aggregated_flows_energy!D$2,98,0)</f>
        <v>988726.85271371203</v>
      </c>
      <c r="I40" s="2">
        <f ca="1">OFFSET([1]aggregated_flows_energy!E$2,98,0)</f>
        <v>93116.375806182303</v>
      </c>
      <c r="J40" s="2">
        <f ca="1">OFFSET([1]aggregated_flows_energy!F$2,98,0)</f>
        <v>88327.033934692503</v>
      </c>
      <c r="K40" s="2">
        <f ca="1">OFFSET([1]aggregated_flows_energy!G$2,98,0)</f>
        <v>592660.01367752103</v>
      </c>
      <c r="L40" s="2">
        <f ca="1">OFFSET([1]aggregated_flows_energy!H$2,98,0)</f>
        <v>430192.458762297</v>
      </c>
      <c r="M40" s="2">
        <f ca="1">OFFSET([1]aggregated_flows_energy!I$2,98,0)</f>
        <v>148847.160987593</v>
      </c>
    </row>
    <row r="41" spans="1:13" x14ac:dyDescent="0.35">
      <c r="A41" t="s">
        <v>20</v>
      </c>
      <c r="B41" t="s">
        <v>2</v>
      </c>
      <c r="C41" t="s">
        <v>20</v>
      </c>
      <c r="D41" t="s">
        <v>13</v>
      </c>
      <c r="E41" t="s">
        <v>9</v>
      </c>
      <c r="F41" s="2">
        <f ca="1">OFFSET([1]aggregated_flows_energy!B$9,98,0)</f>
        <v>4930268.5710056899</v>
      </c>
      <c r="G41" s="2">
        <f ca="1">OFFSET([1]aggregated_flows_energy!C$9,98,0)</f>
        <v>2918.7209578611601</v>
      </c>
      <c r="H41" s="2">
        <f ca="1">OFFSET([1]aggregated_flows_energy!D$9,98,0)</f>
        <v>3733090.0598677499</v>
      </c>
      <c r="I41" s="2">
        <f ca="1">OFFSET([1]aggregated_flows_energy!E$9,98,0)</f>
        <v>386220.10200604302</v>
      </c>
      <c r="J41" s="2">
        <f ca="1">OFFSET([1]aggregated_flows_energy!F$9,98,0)</f>
        <v>808039.68817404099</v>
      </c>
      <c r="K41" s="2">
        <f ca="1">OFFSET([1]aggregated_flows_energy!G$9,98,0)</f>
        <v>1809777.0731506599</v>
      </c>
      <c r="L41" s="2">
        <f ca="1">OFFSET([1]aggregated_flows_energy!H$9,98,0)</f>
        <v>2071689.8672233</v>
      </c>
      <c r="M41" s="2">
        <f ca="1">OFFSET([1]aggregated_flows_energy!I$9,98,0)</f>
        <v>1048801.6306317199</v>
      </c>
    </row>
    <row r="42" spans="1:13" x14ac:dyDescent="0.35">
      <c r="A42" t="s">
        <v>20</v>
      </c>
      <c r="B42" t="s">
        <v>13</v>
      </c>
      <c r="C42" t="s">
        <v>20</v>
      </c>
      <c r="D42" t="s">
        <v>14</v>
      </c>
      <c r="E42" t="s">
        <v>9</v>
      </c>
      <c r="F42" s="2">
        <f ca="1">OFFSET([1]aggregated_flows_energy!B$18,98,0)</f>
        <v>3605943.24530432</v>
      </c>
      <c r="G42" s="2">
        <f ca="1">OFFSET([1]aggregated_flows_energy!C$18,98,0)</f>
        <v>2918.7209578611601</v>
      </c>
      <c r="H42" s="2">
        <f ca="1">OFFSET([1]aggregated_flows_energy!D$18,98,0)</f>
        <v>2842687.3310818002</v>
      </c>
      <c r="I42" s="2">
        <f ca="1">OFFSET([1]aggregated_flows_energy!E$18,98,0)</f>
        <v>284904.81785521499</v>
      </c>
      <c r="J42" s="2">
        <f ca="1">OFFSET([1]aggregated_flows_energy!F$18,98,0)</f>
        <v>475432.37540944701</v>
      </c>
      <c r="K42" s="2">
        <f ca="1">OFFSET([1]aggregated_flows_energy!G$18,98,0)</f>
        <v>1429988.68845454</v>
      </c>
      <c r="L42" s="2">
        <f ca="1">OFFSET([1]aggregated_flows_energy!H$18,98,0)</f>
        <v>1506271.7712837399</v>
      </c>
      <c r="M42" s="2">
        <f ca="1">OFFSET([1]aggregated_flows_energy!I$18,98,0)</f>
        <v>669682.78556602402</v>
      </c>
    </row>
    <row r="43" spans="1:13" x14ac:dyDescent="0.35">
      <c r="A43" t="s">
        <v>20</v>
      </c>
      <c r="B43" t="s">
        <v>14</v>
      </c>
      <c r="C43" t="s">
        <v>20</v>
      </c>
      <c r="D43" t="s">
        <v>5</v>
      </c>
      <c r="E43" t="s">
        <v>9</v>
      </c>
      <c r="F43" s="2">
        <f ca="1">OFFSET([1]aggregated_flows_energy!B$22,98,0)</f>
        <v>1925202.17973456</v>
      </c>
      <c r="G43" s="2">
        <f ca="1">OFFSET([1]aggregated_flows_energy!C$22,98,0)</f>
        <v>2669.3981535974799</v>
      </c>
      <c r="H43" s="2">
        <f ca="1">OFFSET([1]aggregated_flows_energy!D$22,98,0)</f>
        <v>1572807.37384498</v>
      </c>
      <c r="I43" s="2">
        <f ca="1">OFFSET([1]aggregated_flows_energy!E$22,98,0)</f>
        <v>161855.807446366</v>
      </c>
      <c r="J43" s="2">
        <f ca="1">OFFSET([1]aggregated_flows_energy!F$22,98,0)</f>
        <v>187869.60028961601</v>
      </c>
      <c r="K43" s="2">
        <f ca="1">OFFSET([1]aggregated_flows_energy!G$22,98,0)</f>
        <v>848955.133627253</v>
      </c>
      <c r="L43" s="2">
        <f ca="1">OFFSET([1]aggregated_flows_energy!H$22,98,0)</f>
        <v>792757.76765526505</v>
      </c>
      <c r="M43" s="2">
        <f ca="1">OFFSET([1]aggregated_flows_energy!I$22,98,0)</f>
        <v>283489.27845205698</v>
      </c>
    </row>
    <row r="44" spans="1:13" x14ac:dyDescent="0.35">
      <c r="A44" t="s">
        <v>20</v>
      </c>
      <c r="B44" t="s">
        <v>4</v>
      </c>
      <c r="C44" t="s">
        <v>20</v>
      </c>
      <c r="D44" t="s">
        <v>2</v>
      </c>
      <c r="E44" t="s">
        <v>10</v>
      </c>
      <c r="F44" s="2">
        <f ca="1">OFFSET([1]aggregated_flows_energy!B$4,98,0)</f>
        <v>5142551.4881852502</v>
      </c>
      <c r="G44" s="2">
        <f ca="1">OFFSET([1]aggregated_flows_energy!C$4,98,0)</f>
        <v>1856.3823870118199</v>
      </c>
      <c r="H44" s="2">
        <f ca="1">OFFSET([1]aggregated_flows_energy!D$4,98,0)</f>
        <v>3960215.0273333602</v>
      </c>
      <c r="I44" s="2">
        <f ca="1">OFFSET([1]aggregated_flows_energy!E$4,98,0)</f>
        <v>384615.259993352</v>
      </c>
      <c r="J44" s="2">
        <f ca="1">OFFSET([1]aggregated_flows_energy!F$4,98,0)</f>
        <v>795864.81847150903</v>
      </c>
      <c r="K44" s="2">
        <f ca="1">OFFSET([1]aggregated_flows_energy!G$4,98,0)</f>
        <v>1763274.0214034901</v>
      </c>
      <c r="L44" s="2">
        <f ca="1">OFFSET([1]aggregated_flows_energy!H$4,98,0)</f>
        <v>2291886.2363026398</v>
      </c>
      <c r="M44" s="2">
        <f ca="1">OFFSET([1]aggregated_flows_energy!I$4,98,0)</f>
        <v>1087391.2304791</v>
      </c>
    </row>
    <row r="45" spans="1:13" x14ac:dyDescent="0.35">
      <c r="A45" t="s">
        <v>20</v>
      </c>
      <c r="B45" t="s">
        <v>5</v>
      </c>
      <c r="C45" t="s">
        <v>20</v>
      </c>
      <c r="D45" t="s">
        <v>4</v>
      </c>
      <c r="E45" t="s">
        <v>9</v>
      </c>
      <c r="F45" s="2">
        <f ca="1">OFFSET([1]aggregated_flows_energy!B$11,98,0)</f>
        <v>26501664.746843599</v>
      </c>
      <c r="G45" s="2">
        <f ca="1">OFFSET([1]aggregated_flows_energy!C$11,98,0)</f>
        <v>26539.157164454598</v>
      </c>
      <c r="H45" s="2">
        <f ca="1">OFFSET([1]aggregated_flows_energy!D$11,98,0)</f>
        <v>21411925.3175443</v>
      </c>
      <c r="I45" s="2">
        <f ca="1">OFFSET([1]aggregated_flows_energy!E$11,98,0)</f>
        <v>2202051.7713981299</v>
      </c>
      <c r="J45" s="2">
        <f ca="1">OFFSET([1]aggregated_flows_energy!F$11,98,0)</f>
        <v>2861148.50073678</v>
      </c>
      <c r="K45" s="2">
        <f ca="1">OFFSET([1]aggregated_flows_energy!G$11,98,0)</f>
        <v>10652008.5867285</v>
      </c>
      <c r="L45" s="2">
        <f ca="1">OFFSET([1]aggregated_flows_energy!H$11,98,0)</f>
        <v>11168729.809451601</v>
      </c>
      <c r="M45" s="2">
        <f ca="1">OFFSET([1]aggregated_flows_energy!I$11,98,0)</f>
        <v>4680926.3506634301</v>
      </c>
    </row>
    <row r="46" spans="1:13" x14ac:dyDescent="0.35">
      <c r="A46" t="s">
        <v>20</v>
      </c>
      <c r="B46" t="s">
        <v>4</v>
      </c>
      <c r="C46" t="s">
        <v>25</v>
      </c>
      <c r="D46" t="s">
        <v>7</v>
      </c>
      <c r="E46" t="s">
        <v>9</v>
      </c>
      <c r="F46" s="2">
        <f ca="1">OFFSET([1]aggregated_flows_energy!B$6,98,0)</f>
        <v>21843432.0492207</v>
      </c>
      <c r="G46" s="2">
        <f ca="1">OFFSET([1]aggregated_flows_energy!C$6,98,0)</f>
        <v>24334.8541382638</v>
      </c>
      <c r="H46" s="2">
        <f ca="1">OFFSET([1]aggregated_flows_energy!D$6,98,0)</f>
        <v>17932081.150896098</v>
      </c>
      <c r="I46" s="2">
        <f ca="1">OFFSET([1]aggregated_flows_energy!E$6,98,0)</f>
        <v>1837165.0412357501</v>
      </c>
      <c r="J46" s="2">
        <f ca="1">OFFSET([1]aggregated_flows_energy!F$6,98,0)</f>
        <v>2049851.00295048</v>
      </c>
      <c r="K46" s="2">
        <f ca="1">OFFSET([1]aggregated_flows_energy!G$6,98,0)</f>
        <v>9077105.7652872596</v>
      </c>
      <c r="L46" s="2">
        <f ca="1">OFFSET([1]aggregated_flows_energy!H$6,98,0)</f>
        <v>9141399.5962735992</v>
      </c>
      <c r="M46" s="2">
        <f ca="1">OFFSET([1]aggregated_flows_energy!I$6,98,0)</f>
        <v>3624926.6876597698</v>
      </c>
    </row>
    <row r="47" spans="1:13" x14ac:dyDescent="0.35">
      <c r="A47" t="s">
        <v>20</v>
      </c>
      <c r="B47" t="s">
        <v>4</v>
      </c>
      <c r="C47" t="s">
        <v>25</v>
      </c>
      <c r="D47" t="s">
        <v>11</v>
      </c>
      <c r="E47" t="s">
        <v>12</v>
      </c>
      <c r="F47" s="2">
        <f ca="1">OFFSET([1]aggregated_flows_energy!B$48,98,0)</f>
        <v>862226.62967044895</v>
      </c>
      <c r="G47" s="2">
        <f ca="1">OFFSET([1]aggregated_flows_energy!C$48,98,0)</f>
        <v>810.94639344576603</v>
      </c>
      <c r="H47" s="2">
        <f ca="1">OFFSET([1]aggregated_flows_energy!D$48,98,0)</f>
        <v>700258.20815725403</v>
      </c>
      <c r="I47" s="2">
        <f ca="1">OFFSET([1]aggregated_flows_energy!E$48,98,0)</f>
        <v>69525.649541266699</v>
      </c>
      <c r="J47" s="2">
        <f ca="1">OFFSET([1]aggregated_flows_energy!F$48,98,0)</f>
        <v>91631.825578482094</v>
      </c>
      <c r="K47" s="2">
        <f ca="1">OFFSET([1]aggregated_flows_energy!G$48,98,0)</f>
        <v>331890.66403314599</v>
      </c>
      <c r="L47" s="2">
        <f ca="1">OFFSET([1]aggregated_flows_energy!H$48,98,0)</f>
        <v>377239.45514811599</v>
      </c>
      <c r="M47" s="2">
        <f ca="1">OFFSET([1]aggregated_flows_energy!I$48,98,0)</f>
        <v>153096.510489187</v>
      </c>
    </row>
    <row r="48" spans="1:13" x14ac:dyDescent="0.35">
      <c r="A48" t="s">
        <v>20</v>
      </c>
      <c r="B48" t="s">
        <v>2</v>
      </c>
      <c r="C48" t="s">
        <v>20</v>
      </c>
      <c r="D48" t="s">
        <v>6</v>
      </c>
      <c r="E48" t="s">
        <v>9</v>
      </c>
      <c r="F48" s="2">
        <f ca="1">OFFSET([1]aggregated_flows_energy!B$8,98,0)</f>
        <v>6314251.1216126597</v>
      </c>
      <c r="G48" s="2">
        <f ca="1">OFFSET([1]aggregated_flows_energy!C$8,98,0)</f>
        <v>3385.7533598325699</v>
      </c>
      <c r="H48" s="2">
        <f ca="1">OFFSET([1]aggregated_flows_energy!D$8,98,0)</f>
        <v>4948941.8800470904</v>
      </c>
      <c r="I48" s="2">
        <f ca="1">OFFSET([1]aggregated_flows_energy!E$8,98,0)</f>
        <v>477731.63579953503</v>
      </c>
      <c r="J48" s="2">
        <f ca="1">OFFSET([1]aggregated_flows_energy!F$8,98,0)</f>
        <v>884191.85240620095</v>
      </c>
      <c r="K48" s="2">
        <f ca="1">OFFSET([1]aggregated_flows_energy!G$8,98,0)</f>
        <v>2355934.0350810098</v>
      </c>
      <c r="L48" s="2">
        <f ca="1">OFFSET([1]aggregated_flows_energy!H$8,98,0)</f>
        <v>2722078.6950649298</v>
      </c>
      <c r="M48" s="2">
        <f ca="1">OFFSET([1]aggregated_flows_energy!I$8,98,0)</f>
        <v>1236238.39146669</v>
      </c>
    </row>
    <row r="49" spans="1:13" x14ac:dyDescent="0.35">
      <c r="A49" t="s">
        <v>20</v>
      </c>
      <c r="B49" t="s">
        <v>6</v>
      </c>
      <c r="C49" t="s">
        <v>20</v>
      </c>
      <c r="D49" t="s">
        <v>4</v>
      </c>
      <c r="E49" t="s">
        <v>9</v>
      </c>
      <c r="F49" s="2">
        <f ca="1">OFFSET([1]aggregated_flows_energy!B$10,98,0)</f>
        <v>1383982.55060695</v>
      </c>
      <c r="G49" s="2">
        <f ca="1">OFFSET([1]aggregated_flows_energy!C$10,98,0)</f>
        <v>467.03240197140298</v>
      </c>
      <c r="H49" s="2">
        <f ca="1">OFFSET([1]aggregated_flows_energy!D$10,98,0)</f>
        <v>1215851.82017933</v>
      </c>
      <c r="I49" s="2">
        <f ca="1">OFFSET([1]aggregated_flows_energy!E$10,98,0)</f>
        <v>91511.533793491602</v>
      </c>
      <c r="J49" s="2">
        <f ca="1">OFFSET([1]aggregated_flows_energy!F$10,98,0)</f>
        <v>76152.164232162802</v>
      </c>
      <c r="K49" s="2">
        <f ca="1">OFFSET([1]aggregated_flows_energy!G$10,98,0)</f>
        <v>546156.96193034796</v>
      </c>
      <c r="L49" s="2">
        <f ca="1">OFFSET([1]aggregated_flows_energy!H$10,98,0)</f>
        <v>650388.82784163905</v>
      </c>
      <c r="M49" s="2">
        <f ca="1">OFFSET([1]aggregated_flows_energy!I$10,98,0)</f>
        <v>187436.760834969</v>
      </c>
    </row>
    <row r="50" spans="1:13" x14ac:dyDescent="0.35">
      <c r="A50" t="s">
        <v>20</v>
      </c>
      <c r="B50" t="s">
        <v>13</v>
      </c>
      <c r="C50" t="s">
        <v>26</v>
      </c>
      <c r="D50" t="s">
        <v>15</v>
      </c>
      <c r="E50" t="s">
        <v>12</v>
      </c>
      <c r="F50" s="2">
        <f ca="1">F41-F42</f>
        <v>1324325.3257013699</v>
      </c>
      <c r="G50" s="2">
        <f t="shared" ref="G50:M50" ca="1" si="9">G41-G42</f>
        <v>0</v>
      </c>
      <c r="H50" s="2">
        <f t="shared" ca="1" si="9"/>
        <v>890402.72878594976</v>
      </c>
      <c r="I50" s="2">
        <f t="shared" ca="1" si="9"/>
        <v>101315.28415082803</v>
      </c>
      <c r="J50" s="2">
        <f t="shared" ca="1" si="9"/>
        <v>332607.31276459398</v>
      </c>
      <c r="K50" s="2">
        <f t="shared" ca="1" si="9"/>
        <v>379788.38469611993</v>
      </c>
      <c r="L50" s="2">
        <f t="shared" ca="1" si="9"/>
        <v>565418.09593956009</v>
      </c>
      <c r="M50" s="2">
        <f t="shared" ca="1" si="9"/>
        <v>379118.84506569593</v>
      </c>
    </row>
    <row r="51" spans="1:13" x14ac:dyDescent="0.35">
      <c r="A51" t="s">
        <v>20</v>
      </c>
      <c r="B51" t="s">
        <v>14</v>
      </c>
      <c r="C51" t="s">
        <v>26</v>
      </c>
      <c r="D51" t="s">
        <v>16</v>
      </c>
      <c r="E51" t="s">
        <v>12</v>
      </c>
      <c r="F51" s="2">
        <f ca="1">F42-F43</f>
        <v>1680741.06556976</v>
      </c>
      <c r="G51" s="2">
        <f t="shared" ref="G51:M51" ca="1" si="10">G42-G43</f>
        <v>249.32280426368015</v>
      </c>
      <c r="H51" s="2">
        <f t="shared" ca="1" si="10"/>
        <v>1269879.9572368201</v>
      </c>
      <c r="I51" s="2">
        <f t="shared" ca="1" si="10"/>
        <v>123049.01040884899</v>
      </c>
      <c r="J51" s="2">
        <f t="shared" ca="1" si="10"/>
        <v>287562.77511983097</v>
      </c>
      <c r="K51" s="2">
        <f t="shared" ca="1" si="10"/>
        <v>581033.55482728698</v>
      </c>
      <c r="L51" s="2">
        <f t="shared" ca="1" si="10"/>
        <v>713514.00362847489</v>
      </c>
      <c r="M51" s="2">
        <f t="shared" ca="1" si="10"/>
        <v>386193.50711396703</v>
      </c>
    </row>
    <row r="52" spans="1:13" x14ac:dyDescent="0.35">
      <c r="A52" t="s">
        <v>20</v>
      </c>
      <c r="B52" t="s">
        <v>5</v>
      </c>
      <c r="C52" t="s">
        <v>20</v>
      </c>
      <c r="D52" t="s">
        <v>17</v>
      </c>
      <c r="E52" t="s">
        <v>12</v>
      </c>
      <c r="F52" s="2">
        <f ca="1">OFFSET([1]aggregated_flows_energy!B$39,98,0)-OFFSET([1]aggregated_flows_energy!B$38,98,0)</f>
        <v>7106703.065888904</v>
      </c>
      <c r="G52" s="2">
        <f ca="1">OFFSET([1]aggregated_flows_energy!C$39,98,0)-OFFSET([1]aggregated_flows_energy!C$38,98,0)</f>
        <v>21372.262552931992</v>
      </c>
      <c r="H52" s="2">
        <f ca="1">OFFSET([1]aggregated_flows_energy!D$39,98,0)-OFFSET([1]aggregated_flows_energy!D$38,98,0)</f>
        <v>5839212.7334630005</v>
      </c>
      <c r="I52" s="2">
        <f ca="1">OFFSET([1]aggregated_flows_energy!E$39,98,0)-OFFSET([1]aggregated_flows_energy!E$38,98,0)</f>
        <v>746976.04294828046</v>
      </c>
      <c r="J52" s="2">
        <f ca="1">OFFSET([1]aggregated_flows_energy!F$39,98,0)-OFFSET([1]aggregated_flows_energy!F$38,98,0)</f>
        <v>499142.02692436986</v>
      </c>
      <c r="K52" s="2">
        <f ca="1">OFFSET([1]aggregated_flows_energy!G$39,98,0)-OFFSET([1]aggregated_flows_energy!G$38,98,0)</f>
        <v>2849314.5998585001</v>
      </c>
      <c r="L52" s="2">
        <f ca="1">OFFSET([1]aggregated_flows_energy!H$39,98,0)-OFFSET([1]aggregated_flows_energy!H$38,98,0)</f>
        <v>3138564.5488798022</v>
      </c>
      <c r="M52" s="2">
        <f ca="1">OFFSET([1]aggregated_flows_energy!I$39,98,0)-OFFSET([1]aggregated_flows_energy!I$38,98,0)</f>
        <v>1118823.9171502804</v>
      </c>
    </row>
    <row r="53" spans="1:13" x14ac:dyDescent="0.35">
      <c r="A53" t="s">
        <v>20</v>
      </c>
      <c r="B53" t="s">
        <v>5</v>
      </c>
      <c r="C53" t="s">
        <v>20</v>
      </c>
      <c r="D53" t="s">
        <v>18</v>
      </c>
      <c r="E53" t="s">
        <v>12</v>
      </c>
      <c r="F53" s="2">
        <f ca="1">OFFSET([1]aggregated_flows_energy!B$36,98,0)</f>
        <v>7106703.0658885399</v>
      </c>
      <c r="G53" s="2">
        <f ca="1">OFFSET([1]aggregated_flows_energy!C$36,98,0)</f>
        <v>21372.262552931799</v>
      </c>
      <c r="H53" s="2">
        <f ca="1">OFFSET([1]aggregated_flows_energy!D$36,98,0)</f>
        <v>5839212.73346298</v>
      </c>
      <c r="I53" s="2">
        <f ca="1">OFFSET([1]aggregated_flows_energy!E$36,98,0)</f>
        <v>746976.04294826998</v>
      </c>
      <c r="J53" s="2">
        <f ca="1">OFFSET([1]aggregated_flows_energy!F$36,98,0)</f>
        <v>499142.026924373</v>
      </c>
      <c r="K53" s="2">
        <f ca="1">OFFSET([1]aggregated_flows_energy!G$36,98,0)</f>
        <v>2849314.5998585401</v>
      </c>
      <c r="L53" s="2">
        <f ca="1">OFFSET([1]aggregated_flows_energy!H$36,98,0)</f>
        <v>3138564.54887971</v>
      </c>
      <c r="M53" s="2">
        <f ca="1">OFFSET([1]aggregated_flows_energy!I$36,98,0)</f>
        <v>1118823.91715028</v>
      </c>
    </row>
    <row r="54" spans="1:13" x14ac:dyDescent="0.35">
      <c r="A54" t="s">
        <v>20</v>
      </c>
      <c r="B54" t="s">
        <v>18</v>
      </c>
      <c r="C54" t="s">
        <v>26</v>
      </c>
      <c r="D54" t="s">
        <v>15</v>
      </c>
      <c r="E54" t="s">
        <v>12</v>
      </c>
      <c r="F54" s="2">
        <f ca="1">F53</f>
        <v>7106703.0658885399</v>
      </c>
      <c r="G54" s="2">
        <f t="shared" ref="G54:M54" ca="1" si="11">G53</f>
        <v>21372.262552931799</v>
      </c>
      <c r="H54" s="2">
        <f t="shared" ca="1" si="11"/>
        <v>5839212.73346298</v>
      </c>
      <c r="I54" s="2">
        <f t="shared" ca="1" si="11"/>
        <v>746976.04294826998</v>
      </c>
      <c r="J54" s="2">
        <f t="shared" ca="1" si="11"/>
        <v>499142.026924373</v>
      </c>
      <c r="K54" s="2">
        <f t="shared" ca="1" si="11"/>
        <v>2849314.5998585401</v>
      </c>
      <c r="L54" s="2">
        <f t="shared" ca="1" si="11"/>
        <v>3138564.54887971</v>
      </c>
      <c r="M54" s="2">
        <f t="shared" ca="1" si="11"/>
        <v>1118823.91715028</v>
      </c>
    </row>
    <row r="55" spans="1:13" x14ac:dyDescent="0.35">
      <c r="A55" t="s">
        <v>20</v>
      </c>
      <c r="B55" t="s">
        <v>17</v>
      </c>
      <c r="C55" t="s">
        <v>26</v>
      </c>
      <c r="D55" t="s">
        <v>16</v>
      </c>
      <c r="E55" t="s">
        <v>12</v>
      </c>
      <c r="F55" s="2">
        <f ca="1">F52</f>
        <v>7106703.065888904</v>
      </c>
      <c r="G55" s="2">
        <f t="shared" ref="G55:M55" ca="1" si="12">G52</f>
        <v>21372.262552931992</v>
      </c>
      <c r="H55" s="2">
        <f t="shared" ca="1" si="12"/>
        <v>5839212.7334630005</v>
      </c>
      <c r="I55" s="2">
        <f t="shared" ca="1" si="12"/>
        <v>746976.04294828046</v>
      </c>
      <c r="J55" s="2">
        <f t="shared" ca="1" si="12"/>
        <v>499142.02692436986</v>
      </c>
      <c r="K55" s="2">
        <f t="shared" ca="1" si="12"/>
        <v>2849314.5998585001</v>
      </c>
      <c r="L55" s="2">
        <f t="shared" ca="1" si="12"/>
        <v>3138564.5488798022</v>
      </c>
      <c r="M55" s="2">
        <f t="shared" ca="1" si="12"/>
        <v>1118823.9171502804</v>
      </c>
    </row>
    <row r="56" spans="1:13" x14ac:dyDescent="0.35">
      <c r="A56" t="s">
        <v>20</v>
      </c>
      <c r="B56" t="s">
        <v>5</v>
      </c>
      <c r="C56" t="s">
        <v>25</v>
      </c>
      <c r="D56" t="s">
        <v>11</v>
      </c>
      <c r="E56" t="s">
        <v>12</v>
      </c>
      <c r="F56" s="2">
        <f ca="1">OFFSET([1]aggregated_flows_energy!B$37,98,0)</f>
        <v>685065.90000014799</v>
      </c>
      <c r="G56" s="2">
        <f ca="1">OFFSET([1]aggregated_flows_energy!C$37,98,0)</f>
        <v>2002.6</v>
      </c>
      <c r="H56" s="2">
        <f ca="1">OFFSET([1]aggregated_flows_energy!D$37,98,0)</f>
        <v>569916.40000010305</v>
      </c>
      <c r="I56" s="2">
        <f ca="1">OFFSET([1]aggregated_flows_energy!E$37,98,0)</f>
        <v>70974.500000000597</v>
      </c>
      <c r="J56" s="2">
        <f ca="1">OFFSET([1]aggregated_flows_energy!F$37,98,0)</f>
        <v>42172.400000000503</v>
      </c>
      <c r="K56" s="2">
        <f ca="1">OFFSET([1]aggregated_flows_energy!G$37,98,0)</f>
        <v>279892.799999988</v>
      </c>
      <c r="L56" s="2">
        <f ca="1">OFFSET([1]aggregated_flows_energy!H$37,98,0)</f>
        <v>301744.69999999698</v>
      </c>
      <c r="M56" s="2">
        <f ca="1">OFFSET([1]aggregated_flows_energy!I$37,98,0)</f>
        <v>103428.399999997</v>
      </c>
    </row>
    <row r="57" spans="1:13" x14ac:dyDescent="0.35">
      <c r="A57" t="s">
        <v>20</v>
      </c>
      <c r="B57" t="s">
        <v>7</v>
      </c>
      <c r="C57" t="s">
        <v>28</v>
      </c>
      <c r="D57" t="s">
        <v>22</v>
      </c>
      <c r="E57" t="s">
        <v>12</v>
      </c>
      <c r="F57" s="2">
        <f ca="1">F46-F58</f>
        <v>6320690.2286171</v>
      </c>
      <c r="G57" s="2">
        <f t="shared" ref="G57:M57" ca="1" si="13">G46-G58</f>
        <v>9823.2612147033997</v>
      </c>
      <c r="H57" s="2">
        <f t="shared" ca="1" si="13"/>
        <v>5287802.9615108985</v>
      </c>
      <c r="I57" s="2">
        <f t="shared" ca="1" si="13"/>
        <v>568108.81361158006</v>
      </c>
      <c r="J57" s="2">
        <f t="shared" ca="1" si="13"/>
        <v>454955.19227979006</v>
      </c>
      <c r="K57" s="2">
        <f t="shared" ca="1" si="13"/>
        <v>2942447.8480936401</v>
      </c>
      <c r="L57" s="2">
        <f t="shared" ca="1" si="13"/>
        <v>2436559.3042536089</v>
      </c>
      <c r="M57" s="2">
        <f t="shared" ca="1" si="13"/>
        <v>941683.07626973977</v>
      </c>
    </row>
    <row r="58" spans="1:13" x14ac:dyDescent="0.35">
      <c r="A58" t="s">
        <v>20</v>
      </c>
      <c r="B58" t="s">
        <v>7</v>
      </c>
      <c r="C58" t="s">
        <v>25</v>
      </c>
      <c r="D58" t="s">
        <v>1</v>
      </c>
      <c r="E58" t="s">
        <v>9</v>
      </c>
      <c r="F58" s="2">
        <f ca="1">OFFSET([1]aggregated_flows_energy!B$97,51,0)</f>
        <v>15522741.8206036</v>
      </c>
      <c r="G58" s="2">
        <f ca="1">OFFSET([1]aggregated_flows_energy!C$97,51,0)</f>
        <v>14511.5929235604</v>
      </c>
      <c r="H58" s="2">
        <f ca="1">OFFSET([1]aggregated_flows_energy!D$97,51,0)</f>
        <v>12644278.1893852</v>
      </c>
      <c r="I58" s="2">
        <f ca="1">OFFSET([1]aggregated_flows_energy!E$97,51,0)</f>
        <v>1269056.22762417</v>
      </c>
      <c r="J58" s="2">
        <f ca="1">OFFSET([1]aggregated_flows_energy!F$97,51,0)</f>
        <v>1594895.8106706899</v>
      </c>
      <c r="K58" s="2">
        <f ca="1">OFFSET([1]aggregated_flows_energy!G$97,51,0)</f>
        <v>6134657.9171936195</v>
      </c>
      <c r="L58" s="2">
        <f ca="1">OFFSET([1]aggregated_flows_energy!H$97,51,0)</f>
        <v>6704840.2920199903</v>
      </c>
      <c r="M58" s="2">
        <f ca="1">OFFSET([1]aggregated_flows_energy!I$97,51,0)</f>
        <v>2683243.61139003</v>
      </c>
    </row>
    <row r="59" spans="1:13" x14ac:dyDescent="0.35">
      <c r="A59" t="s">
        <v>20</v>
      </c>
      <c r="B59" t="s">
        <v>5</v>
      </c>
      <c r="C59" t="s">
        <v>27</v>
      </c>
      <c r="D59" t="s">
        <v>23</v>
      </c>
      <c r="E59" t="s">
        <v>10</v>
      </c>
      <c r="F59" s="2">
        <f ca="1">OFFSET([1]aggregated_flows_energy!B$35,98,0)</f>
        <v>28718888.443801198</v>
      </c>
      <c r="G59" s="2">
        <f ca="1">OFFSET([1]aggregated_flows_energy!C$35,98,0)</f>
        <v>43476.859558140699</v>
      </c>
      <c r="H59" s="2">
        <f ca="1">OFFSET([1]aggregated_flows_energy!D$35,98,0)</f>
        <v>23130589.945955001</v>
      </c>
      <c r="I59" s="2">
        <f ca="1">OFFSET([1]aggregated_flows_energy!E$35,98,0)</f>
        <v>2557653.0940981801</v>
      </c>
      <c r="J59" s="2">
        <f ca="1">OFFSET([1]aggregated_flows_energy!F$35,98,0)</f>
        <v>2987168.5441898601</v>
      </c>
      <c r="K59" s="2">
        <f ca="1">OFFSET([1]aggregated_flows_energy!G$35,98,0)</f>
        <v>11399134.091771601</v>
      </c>
      <c r="L59" s="2">
        <f ca="1">OFFSET([1]aggregated_flows_energy!H$35,98,0)</f>
        <v>12244671.6356941</v>
      </c>
      <c r="M59" s="2">
        <f ca="1">OFFSET([1]aggregated_flows_energy!I$35,98,0)</f>
        <v>5075082.7163353302</v>
      </c>
    </row>
    <row r="60" spans="1:13" x14ac:dyDescent="0.35">
      <c r="A60" t="s">
        <v>25</v>
      </c>
      <c r="B60" t="s">
        <v>1</v>
      </c>
      <c r="C60" t="s">
        <v>21</v>
      </c>
      <c r="D60" t="s">
        <v>2</v>
      </c>
      <c r="E60" t="s">
        <v>9</v>
      </c>
      <c r="F60" s="2">
        <f ca="1">OFFSET([1]aggregated_flows_energy!B$2,149,0)</f>
        <v>1104003.2083876799</v>
      </c>
      <c r="G60" s="2">
        <f ca="1">OFFSET([1]aggregated_flows_energy!C$2,149,0)</f>
        <v>1184.8691954221299</v>
      </c>
      <c r="H60" s="2">
        <f ca="1">OFFSET([1]aggregated_flows_energy!D$2,149,0)</f>
        <v>928957.34057918098</v>
      </c>
      <c r="I60" s="2">
        <f ca="1">OFFSET([1]aggregated_flows_energy!E$2,149,0)</f>
        <v>88114.679169768104</v>
      </c>
      <c r="J60" s="2">
        <f ca="1">OFFSET([1]aggregated_flows_energy!F$2,149,0)</f>
        <v>85746.319443307002</v>
      </c>
      <c r="K60" s="2">
        <f ca="1">OFFSET([1]aggregated_flows_energy!G$2,149,0)</f>
        <v>573966.39056318696</v>
      </c>
      <c r="L60" s="2">
        <f ca="1">OFFSET([1]aggregated_flows_energy!H$2,149,0)</f>
        <v>396254.767416291</v>
      </c>
      <c r="M60" s="2">
        <f ca="1">OFFSET([1]aggregated_flows_energy!I$2,149,0)</f>
        <v>133782.050408198</v>
      </c>
    </row>
    <row r="61" spans="1:13" x14ac:dyDescent="0.35">
      <c r="A61" t="s">
        <v>21</v>
      </c>
      <c r="B61" t="s">
        <v>2</v>
      </c>
      <c r="C61" t="s">
        <v>21</v>
      </c>
      <c r="D61" t="s">
        <v>13</v>
      </c>
      <c r="E61" t="s">
        <v>9</v>
      </c>
      <c r="F61" s="2">
        <f ca="1">OFFSET([1]aggregated_flows_energy!B$9,149,0)</f>
        <v>4932231.3595501604</v>
      </c>
      <c r="G61" s="2">
        <f ca="1">OFFSET([1]aggregated_flows_energy!C$9,149,0)</f>
        <v>2328.6902929275002</v>
      </c>
      <c r="H61" s="2">
        <f ca="1">OFFSET([1]aggregated_flows_energy!D$9,149,0)</f>
        <v>3734484.72786676</v>
      </c>
      <c r="I61" s="2">
        <f ca="1">OFFSET([1]aggregated_flows_energy!E$9,149,0)</f>
        <v>391599.25078042399</v>
      </c>
      <c r="J61" s="2">
        <f ca="1">OFFSET([1]aggregated_flows_energy!F$9,149,0)</f>
        <v>803818.69061002403</v>
      </c>
      <c r="K61" s="2">
        <f ca="1">OFFSET([1]aggregated_flows_energy!G$9,149,0)</f>
        <v>1939244.59801573</v>
      </c>
      <c r="L61" s="2">
        <f ca="1">OFFSET([1]aggregated_flows_energy!H$9,149,0)</f>
        <v>2004678.7197309199</v>
      </c>
      <c r="M61" s="2">
        <f ca="1">OFFSET([1]aggregated_flows_energy!I$9,149,0)</f>
        <v>988308.04180347698</v>
      </c>
    </row>
    <row r="62" spans="1:13" x14ac:dyDescent="0.35">
      <c r="A62" t="s">
        <v>21</v>
      </c>
      <c r="B62" t="s">
        <v>13</v>
      </c>
      <c r="C62" t="s">
        <v>21</v>
      </c>
      <c r="D62" t="s">
        <v>14</v>
      </c>
      <c r="E62" t="s">
        <v>9</v>
      </c>
      <c r="F62" s="2">
        <f ca="1">OFFSET([1]aggregated_flows_energy!B$18,149,0)</f>
        <v>3525226.21816864</v>
      </c>
      <c r="G62" s="2">
        <f ca="1">OFFSET([1]aggregated_flows_energy!C$18,149,0)</f>
        <v>2328.6902929275002</v>
      </c>
      <c r="H62" s="2">
        <f ca="1">OFFSET([1]aggregated_flows_energy!D$18,149,0)</f>
        <v>2761531.10494832</v>
      </c>
      <c r="I62" s="2">
        <f ca="1">OFFSET([1]aggregated_flows_energy!E$18,149,0)</f>
        <v>283378.16809771</v>
      </c>
      <c r="J62" s="2">
        <f ca="1">OFFSET([1]aggregated_flows_energy!F$18,149,0)</f>
        <v>477988.254829666</v>
      </c>
      <c r="K62" s="2">
        <f ca="1">OFFSET([1]aggregated_flows_energy!G$18,149,0)</f>
        <v>1438846.19221379</v>
      </c>
      <c r="L62" s="2">
        <f ca="1">OFFSET([1]aggregated_flows_energy!H$18,149,0)</f>
        <v>1451747.2573727199</v>
      </c>
      <c r="M62" s="2">
        <f ca="1">OFFSET([1]aggregated_flows_energy!I$18,149,0)</f>
        <v>634632.76858210901</v>
      </c>
    </row>
    <row r="63" spans="1:13" x14ac:dyDescent="0.35">
      <c r="A63" t="s">
        <v>21</v>
      </c>
      <c r="B63" t="s">
        <v>14</v>
      </c>
      <c r="C63" t="s">
        <v>21</v>
      </c>
      <c r="D63" t="s">
        <v>5</v>
      </c>
      <c r="E63" t="s">
        <v>9</v>
      </c>
      <c r="F63" s="2">
        <f ca="1">OFFSET([1]aggregated_flows_energy!B$22,149,0)</f>
        <v>1794487.7202738801</v>
      </c>
      <c r="G63" s="2">
        <f ca="1">OFFSET([1]aggregated_flows_energy!C$22,149,0)</f>
        <v>2163.74834798759</v>
      </c>
      <c r="H63" s="2">
        <f ca="1">OFFSET([1]aggregated_flows_energy!D$22,149,0)</f>
        <v>1463231.4007912599</v>
      </c>
      <c r="I63" s="2">
        <f ca="1">OFFSET([1]aggregated_flows_energy!E$22,149,0)</f>
        <v>152027.75933922801</v>
      </c>
      <c r="J63" s="2">
        <f ca="1">OFFSET([1]aggregated_flows_energy!F$22,149,0)</f>
        <v>177064.81179540799</v>
      </c>
      <c r="K63" s="2">
        <f ca="1">OFFSET([1]aggregated_flows_energy!G$22,149,0)</f>
        <v>823377.38202712405</v>
      </c>
      <c r="L63" s="2">
        <f ca="1">OFFSET([1]aggregated_flows_energy!H$22,149,0)</f>
        <v>724255.72664973</v>
      </c>
      <c r="M63" s="2">
        <f ca="1">OFFSET([1]aggregated_flows_energy!I$22,149,0)</f>
        <v>246854.61159702699</v>
      </c>
    </row>
    <row r="64" spans="1:13" x14ac:dyDescent="0.35">
      <c r="A64" t="s">
        <v>21</v>
      </c>
      <c r="B64" t="s">
        <v>4</v>
      </c>
      <c r="C64" t="s">
        <v>21</v>
      </c>
      <c r="D64" t="s">
        <v>2</v>
      </c>
      <c r="E64" t="s">
        <v>10</v>
      </c>
      <c r="F64" s="2">
        <f ca="1">OFFSET([1]aggregated_flows_energy!B$4,149,0)</f>
        <v>5044658.0365031203</v>
      </c>
      <c r="G64" s="2">
        <f ca="1">OFFSET([1]aggregated_flows_energy!C$4,149,0)</f>
        <v>1215.8076042039299</v>
      </c>
      <c r="H64" s="2">
        <f ca="1">OFFSET([1]aggregated_flows_energy!D$4,149,0)</f>
        <v>3889180.07952965</v>
      </c>
      <c r="I64" s="2">
        <f ca="1">OFFSET([1]aggregated_flows_energy!E$4,149,0)</f>
        <v>379868.663738598</v>
      </c>
      <c r="J64" s="2">
        <f ca="1">OFFSET([1]aggregated_flows_energy!F$4,149,0)</f>
        <v>774393.48563067801</v>
      </c>
      <c r="K64" s="2">
        <f ca="1">OFFSET([1]aggregated_flows_energy!G$4,149,0)</f>
        <v>1919782.65822808</v>
      </c>
      <c r="L64" s="2">
        <f ca="1">OFFSET([1]aggregated_flows_energy!H$4,149,0)</f>
        <v>2132930.6619974598</v>
      </c>
      <c r="M64" s="2">
        <f ca="1">OFFSET([1]aggregated_flows_energy!I$4,149,0)</f>
        <v>991944.71627757302</v>
      </c>
    </row>
    <row r="65" spans="1:13" x14ac:dyDescent="0.35">
      <c r="A65" t="s">
        <v>21</v>
      </c>
      <c r="B65" t="s">
        <v>5</v>
      </c>
      <c r="C65" t="s">
        <v>21</v>
      </c>
      <c r="D65" t="s">
        <v>4</v>
      </c>
      <c r="E65" t="s">
        <v>9</v>
      </c>
      <c r="F65" s="2">
        <f ca="1">OFFSET([1]aggregated_flows_energy!B$11,149,0)</f>
        <v>25141236.0895456</v>
      </c>
      <c r="G65" s="2">
        <f ca="1">OFFSET([1]aggregated_flows_energy!C$11,149,0)</f>
        <v>20917.698465744499</v>
      </c>
      <c r="H65" s="2">
        <f ca="1">OFFSET([1]aggregated_flows_energy!D$11,149,0)</f>
        <v>20109061.009670399</v>
      </c>
      <c r="I65" s="2">
        <f ca="1">OFFSET([1]aggregated_flows_energy!E$11,149,0)</f>
        <v>2139407.1904553599</v>
      </c>
      <c r="J65" s="2">
        <f ca="1">OFFSET([1]aggregated_flows_energy!F$11,149,0)</f>
        <v>2871850.1909541902</v>
      </c>
      <c r="K65" s="2">
        <f ca="1">OFFSET([1]aggregated_flows_energy!G$11,149,0)</f>
        <v>9864151.2885365505</v>
      </c>
      <c r="L65" s="2">
        <f ca="1">OFFSET([1]aggregated_flows_energy!H$11,149,0)</f>
        <v>10823293.4330389</v>
      </c>
      <c r="M65" s="2">
        <f ca="1">OFFSET([1]aggregated_flows_energy!I$11,149,0)</f>
        <v>4453791.3679703204</v>
      </c>
    </row>
    <row r="66" spans="1:13" x14ac:dyDescent="0.35">
      <c r="A66" t="s">
        <v>21</v>
      </c>
      <c r="B66" t="s">
        <v>4</v>
      </c>
      <c r="C66" t="s">
        <v>25</v>
      </c>
      <c r="D66" t="s">
        <v>1</v>
      </c>
      <c r="E66" t="s">
        <v>9</v>
      </c>
      <c r="F66" s="2">
        <f ca="1">OFFSET([1]aggregated_flows_energy!B$6,149,0)</f>
        <v>20503657.599351902</v>
      </c>
      <c r="G66" s="2">
        <f ca="1">OFFSET([1]aggregated_flows_energy!C$6,149,0)</f>
        <v>19235.878658690399</v>
      </c>
      <c r="H66" s="2">
        <f ca="1">OFFSET([1]aggregated_flows_energy!D$6,149,0)</f>
        <v>16648048.635981699</v>
      </c>
      <c r="I66" s="2">
        <f ca="1">OFFSET([1]aggregated_flows_energy!E$6,149,0)</f>
        <v>1770503.88286817</v>
      </c>
      <c r="J66" s="2">
        <f ca="1">OFFSET([1]aggregated_flows_energy!F$6,149,0)</f>
        <v>2065869.20184338</v>
      </c>
      <c r="K66" s="2">
        <f ca="1">OFFSET([1]aggregated_flows_energy!G$6,149,0)</f>
        <v>8179290.1208215402</v>
      </c>
      <c r="L66" s="2">
        <f ca="1">OFFSET([1]aggregated_flows_energy!H$6,149,0)</f>
        <v>8864620.9232503306</v>
      </c>
      <c r="M66" s="2">
        <f ca="1">OFFSET([1]aggregated_flows_energy!I$6,149,0)</f>
        <v>3459746.5552801099</v>
      </c>
    </row>
    <row r="67" spans="1:13" x14ac:dyDescent="0.35">
      <c r="A67" t="s">
        <v>21</v>
      </c>
      <c r="B67" t="s">
        <v>4</v>
      </c>
      <c r="C67" t="s">
        <v>25</v>
      </c>
      <c r="D67" t="s">
        <v>11</v>
      </c>
      <c r="E67" t="s">
        <v>12</v>
      </c>
      <c r="F67" s="2">
        <f ca="1">OFFSET([1]aggregated_flows_energy!B$48,149,0)</f>
        <v>791386.30612606998</v>
      </c>
      <c r="G67" s="2">
        <f ca="1">OFFSET([1]aggregated_flows_energy!C$48,149,0)</f>
        <v>535.55817275386903</v>
      </c>
      <c r="H67" s="2">
        <f ca="1">OFFSET([1]aggregated_flows_energy!D$48,149,0)</f>
        <v>638658.96968598198</v>
      </c>
      <c r="I67" s="2">
        <f ca="1">OFFSET([1]aggregated_flows_energy!E$48,149,0)</f>
        <v>64239.969230423798</v>
      </c>
      <c r="J67" s="2">
        <f ca="1">OFFSET([1]aggregated_flows_energy!F$48,149,0)</f>
        <v>87951.809036908104</v>
      </c>
      <c r="K67" s="2">
        <f ca="1">OFFSET([1]aggregated_flows_energy!G$48,149,0)</f>
        <v>311659.76456787699</v>
      </c>
      <c r="L67" s="2">
        <f ca="1">OFFSET([1]aggregated_flows_energy!H$48,149,0)</f>
        <v>342553.82297058101</v>
      </c>
      <c r="M67" s="2">
        <f ca="1">OFFSET([1]aggregated_flows_energy!I$48,149,0)</f>
        <v>137172.71858761099</v>
      </c>
    </row>
    <row r="68" spans="1:13" x14ac:dyDescent="0.35">
      <c r="A68" t="s">
        <v>21</v>
      </c>
      <c r="B68" t="s">
        <v>2</v>
      </c>
      <c r="C68" t="s">
        <v>21</v>
      </c>
      <c r="D68" t="s">
        <v>6</v>
      </c>
      <c r="E68" t="s">
        <v>9</v>
      </c>
      <c r="F68" s="2">
        <f ca="1">OFFSET([1]aggregated_flows_energy!B$8,149,0)</f>
        <v>6148661.2448907997</v>
      </c>
      <c r="G68" s="2">
        <f ca="1">OFFSET([1]aggregated_flows_energy!C$8,149,0)</f>
        <v>2400.6767996260601</v>
      </c>
      <c r="H68" s="2">
        <f ca="1">OFFSET([1]aggregated_flows_energy!D$8,149,0)</f>
        <v>4818137.4201087998</v>
      </c>
      <c r="I68" s="2">
        <f ca="1">OFFSET([1]aggregated_flows_energy!E$8,149,0)</f>
        <v>467983.34290836501</v>
      </c>
      <c r="J68" s="2">
        <f ca="1">OFFSET([1]aggregated_flows_energy!F$8,149,0)</f>
        <v>860139.80507398397</v>
      </c>
      <c r="K68" s="2">
        <f ca="1">OFFSET([1]aggregated_flows_energy!G$8,149,0)</f>
        <v>2493749.04879126</v>
      </c>
      <c r="L68" s="2">
        <f ca="1">OFFSET([1]aggregated_flows_energy!H$8,149,0)</f>
        <v>2529185.4294137601</v>
      </c>
      <c r="M68" s="2">
        <f ca="1">OFFSET([1]aggregated_flows_energy!I$8,149,0)</f>
        <v>1125726.7666857699</v>
      </c>
    </row>
    <row r="69" spans="1:13" x14ac:dyDescent="0.35">
      <c r="A69" t="s">
        <v>21</v>
      </c>
      <c r="B69" t="s">
        <v>6</v>
      </c>
      <c r="C69" t="s">
        <v>21</v>
      </c>
      <c r="D69" t="s">
        <v>4</v>
      </c>
      <c r="E69" t="s">
        <v>9</v>
      </c>
      <c r="F69" s="2">
        <f ca="1">OFFSET([1]aggregated_flows_energy!B$10,149,0)</f>
        <v>1216429.8853406601</v>
      </c>
      <c r="G69" s="2">
        <f ca="1">OFFSET([1]aggregated_flows_energy!C$10,149,0)</f>
        <v>71.9865066985559</v>
      </c>
      <c r="H69" s="2">
        <f ca="1">OFFSET([1]aggregated_flows_energy!D$10,149,0)</f>
        <v>1083652.6922420701</v>
      </c>
      <c r="I69" s="2">
        <f ca="1">OFFSET([1]aggregated_flows_energy!E$10,149,0)</f>
        <v>76384.092127941301</v>
      </c>
      <c r="J69" s="2">
        <f ca="1">OFFSET([1]aggregated_flows_energy!F$10,149,0)</f>
        <v>56321.114463959297</v>
      </c>
      <c r="K69" s="2">
        <f ca="1">OFFSET([1]aggregated_flows_energy!G$10,149,0)</f>
        <v>554504.45077554497</v>
      </c>
      <c r="L69" s="2">
        <f ca="1">OFFSET([1]aggregated_flows_energy!H$10,149,0)</f>
        <v>524506.70968283003</v>
      </c>
      <c r="M69" s="2">
        <f ca="1">OFFSET([1]aggregated_flows_energy!I$10,149,0)</f>
        <v>137418.72488229099</v>
      </c>
    </row>
    <row r="70" spans="1:13" x14ac:dyDescent="0.35">
      <c r="A70" t="s">
        <v>21</v>
      </c>
      <c r="B70" t="s">
        <v>13</v>
      </c>
      <c r="C70" t="s">
        <v>26</v>
      </c>
      <c r="D70" t="s">
        <v>15</v>
      </c>
      <c r="E70" t="s">
        <v>12</v>
      </c>
      <c r="F70" s="2">
        <f ca="1">F61-F62</f>
        <v>1407005.1413815203</v>
      </c>
      <c r="G70" s="2">
        <f t="shared" ref="G70:M70" ca="1" si="14">G61-G62</f>
        <v>0</v>
      </c>
      <c r="H70" s="2">
        <f t="shared" ca="1" si="14"/>
        <v>972953.62291844003</v>
      </c>
      <c r="I70" s="2">
        <f t="shared" ca="1" si="14"/>
        <v>108221.08268271398</v>
      </c>
      <c r="J70" s="2">
        <f t="shared" ca="1" si="14"/>
        <v>325830.43578035804</v>
      </c>
      <c r="K70" s="2">
        <f t="shared" ca="1" si="14"/>
        <v>500398.40580194001</v>
      </c>
      <c r="L70" s="2">
        <f t="shared" ca="1" si="14"/>
        <v>552931.46235819999</v>
      </c>
      <c r="M70" s="2">
        <f t="shared" ca="1" si="14"/>
        <v>353675.27322136797</v>
      </c>
    </row>
    <row r="71" spans="1:13" x14ac:dyDescent="0.35">
      <c r="A71" t="s">
        <v>21</v>
      </c>
      <c r="B71" t="s">
        <v>14</v>
      </c>
      <c r="C71" t="s">
        <v>26</v>
      </c>
      <c r="D71" t="s">
        <v>16</v>
      </c>
      <c r="E71" t="s">
        <v>12</v>
      </c>
      <c r="F71" s="2">
        <f ca="1">F62-F63</f>
        <v>1730738.49789476</v>
      </c>
      <c r="G71" s="2">
        <f t="shared" ref="G71:M71" ca="1" si="15">G62-G63</f>
        <v>164.94194493991017</v>
      </c>
      <c r="H71" s="2">
        <f t="shared" ca="1" si="15"/>
        <v>1298299.70415706</v>
      </c>
      <c r="I71" s="2">
        <f t="shared" ca="1" si="15"/>
        <v>131350.40875848199</v>
      </c>
      <c r="J71" s="2">
        <f t="shared" ca="1" si="15"/>
        <v>300923.44303425797</v>
      </c>
      <c r="K71" s="2">
        <f t="shared" ca="1" si="15"/>
        <v>615468.81018666597</v>
      </c>
      <c r="L71" s="2">
        <f t="shared" ca="1" si="15"/>
        <v>727491.53072298993</v>
      </c>
      <c r="M71" s="2">
        <f t="shared" ca="1" si="15"/>
        <v>387778.15698508202</v>
      </c>
    </row>
    <row r="72" spans="1:13" x14ac:dyDescent="0.35">
      <c r="A72" t="s">
        <v>21</v>
      </c>
      <c r="B72" t="s">
        <v>5</v>
      </c>
      <c r="C72" t="s">
        <v>21</v>
      </c>
      <c r="D72" t="s">
        <v>17</v>
      </c>
      <c r="E72" t="s">
        <v>12</v>
      </c>
      <c r="F72" s="2">
        <f ca="1">OFFSET([1]aggregated_flows_energy!B$39,149,0)-OFFSET([1]aggregated_flows_energy!B$38,149,0)</f>
        <v>5766646.0826492012</v>
      </c>
      <c r="G72" s="2">
        <f ca="1">OFFSET([1]aggregated_flows_energy!C$39,149,0)-OFFSET([1]aggregated_flows_energy!C$38,149,0)</f>
        <v>16729.042510035593</v>
      </c>
      <c r="H72" s="2">
        <f ca="1">OFFSET([1]aggregated_flows_energy!D$39,149,0)-OFFSET([1]aggregated_flows_energy!D$38,149,0)</f>
        <v>4709564.7164622992</v>
      </c>
      <c r="I72" s="2">
        <f ca="1">OFFSET([1]aggregated_flows_energy!E$39,149,0)-OFFSET([1]aggregated_flows_energy!E$38,149,0)</f>
        <v>630012.46509425994</v>
      </c>
      <c r="J72" s="2">
        <f ca="1">OFFSET([1]aggregated_flows_energy!F$39,149,0)-OFFSET([1]aggregated_flows_energy!F$38,149,0)</f>
        <v>410339.85858256021</v>
      </c>
      <c r="K72" s="2">
        <f ca="1">OFFSET([1]aggregated_flows_energy!G$39,149,0)-OFFSET([1]aggregated_flows_energy!G$38,149,0)</f>
        <v>2339440.8355505001</v>
      </c>
      <c r="L72" s="2">
        <f ca="1">OFFSET([1]aggregated_flows_energy!H$39,149,0)-OFFSET([1]aggregated_flows_energy!H$38,149,0)</f>
        <v>2541002.8837053999</v>
      </c>
      <c r="M72" s="2">
        <f ca="1">OFFSET([1]aggregated_flows_energy!I$39,149,0)-OFFSET([1]aggregated_flows_energy!I$38,149,0)</f>
        <v>886202.36339327972</v>
      </c>
    </row>
    <row r="73" spans="1:13" x14ac:dyDescent="0.35">
      <c r="A73" t="s">
        <v>21</v>
      </c>
      <c r="B73" t="s">
        <v>5</v>
      </c>
      <c r="C73" t="s">
        <v>21</v>
      </c>
      <c r="D73" t="s">
        <v>18</v>
      </c>
      <c r="E73" t="s">
        <v>12</v>
      </c>
      <c r="F73" s="2">
        <f ca="1">OFFSET([1]aggregated_flows_energy!B$36,149,0)</f>
        <v>5766646.08264923</v>
      </c>
      <c r="G73" s="2">
        <f ca="1">OFFSET([1]aggregated_flows_energy!C$36,149,0)</f>
        <v>16729.042510036001</v>
      </c>
      <c r="H73" s="2">
        <f ca="1">OFFSET([1]aggregated_flows_energy!D$36,149,0)</f>
        <v>4709564.7164623803</v>
      </c>
      <c r="I73" s="2">
        <f ca="1">OFFSET([1]aggregated_flows_energy!E$36,149,0)</f>
        <v>630012.46509425703</v>
      </c>
      <c r="J73" s="2">
        <f ca="1">OFFSET([1]aggregated_flows_energy!F$36,149,0)</f>
        <v>410339.85858255898</v>
      </c>
      <c r="K73" s="2">
        <f ca="1">OFFSET([1]aggregated_flows_energy!G$36,149,0)</f>
        <v>2339440.8355505299</v>
      </c>
      <c r="L73" s="2">
        <f ca="1">OFFSET([1]aggregated_flows_energy!H$36,149,0)</f>
        <v>2541002.8837054302</v>
      </c>
      <c r="M73" s="2">
        <f ca="1">OFFSET([1]aggregated_flows_energy!I$36,149,0)</f>
        <v>886202.36339326994</v>
      </c>
    </row>
    <row r="74" spans="1:13" x14ac:dyDescent="0.35">
      <c r="A74" t="s">
        <v>21</v>
      </c>
      <c r="B74" t="s">
        <v>18</v>
      </c>
      <c r="C74" t="s">
        <v>26</v>
      </c>
      <c r="D74" t="s">
        <v>15</v>
      </c>
      <c r="E74" t="s">
        <v>12</v>
      </c>
      <c r="F74" s="2">
        <f ca="1">F73</f>
        <v>5766646.08264923</v>
      </c>
      <c r="G74" s="2">
        <f t="shared" ref="G74:M74" ca="1" si="16">G73</f>
        <v>16729.042510036001</v>
      </c>
      <c r="H74" s="2">
        <f t="shared" ca="1" si="16"/>
        <v>4709564.7164623803</v>
      </c>
      <c r="I74" s="2">
        <f t="shared" ca="1" si="16"/>
        <v>630012.46509425703</v>
      </c>
      <c r="J74" s="2">
        <f t="shared" ca="1" si="16"/>
        <v>410339.85858255898</v>
      </c>
      <c r="K74" s="2">
        <f t="shared" ca="1" si="16"/>
        <v>2339440.8355505299</v>
      </c>
      <c r="L74" s="2">
        <f t="shared" ca="1" si="16"/>
        <v>2541002.8837054302</v>
      </c>
      <c r="M74" s="2">
        <f t="shared" ca="1" si="16"/>
        <v>886202.36339326994</v>
      </c>
    </row>
    <row r="75" spans="1:13" x14ac:dyDescent="0.35">
      <c r="A75" t="s">
        <v>21</v>
      </c>
      <c r="B75" t="s">
        <v>17</v>
      </c>
      <c r="C75" t="s">
        <v>26</v>
      </c>
      <c r="D75" t="s">
        <v>16</v>
      </c>
      <c r="E75" t="s">
        <v>12</v>
      </c>
      <c r="F75" s="2">
        <f ca="1">F72</f>
        <v>5766646.0826492012</v>
      </c>
      <c r="G75" s="2">
        <f t="shared" ref="G75:M75" ca="1" si="17">G72</f>
        <v>16729.042510035593</v>
      </c>
      <c r="H75" s="2">
        <f t="shared" ca="1" si="17"/>
        <v>4709564.7164622992</v>
      </c>
      <c r="I75" s="2">
        <f t="shared" ca="1" si="17"/>
        <v>630012.46509425994</v>
      </c>
      <c r="J75" s="2">
        <f t="shared" ca="1" si="17"/>
        <v>410339.85858256021</v>
      </c>
      <c r="K75" s="2">
        <f t="shared" ca="1" si="17"/>
        <v>2339440.8355505001</v>
      </c>
      <c r="L75" s="2">
        <f t="shared" ca="1" si="17"/>
        <v>2541002.8837053999</v>
      </c>
      <c r="M75" s="2">
        <f t="shared" ca="1" si="17"/>
        <v>886202.36339327972</v>
      </c>
    </row>
    <row r="76" spans="1:13" x14ac:dyDescent="0.35">
      <c r="A76" t="s">
        <v>21</v>
      </c>
      <c r="B76" t="s">
        <v>5</v>
      </c>
      <c r="C76" t="s">
        <v>25</v>
      </c>
      <c r="D76" t="s">
        <v>11</v>
      </c>
      <c r="E76" t="s">
        <v>12</v>
      </c>
      <c r="F76" s="2">
        <f ca="1">OFFSET([1]aggregated_flows_energy!B$37,149,0)</f>
        <v>631938.10000012699</v>
      </c>
      <c r="G76" s="2">
        <f ca="1">OFFSET([1]aggregated_flows_energy!C$37,149,0)</f>
        <v>1767</v>
      </c>
      <c r="H76" s="2">
        <f ca="1">OFFSET([1]aggregated_flows_energy!D$37,149,0)</f>
        <v>520734.90000008303</v>
      </c>
      <c r="I76" s="2">
        <f ca="1">OFFSET([1]aggregated_flows_energy!E$37,149,0)</f>
        <v>67793.900000000896</v>
      </c>
      <c r="J76" s="2">
        <f ca="1">OFFSET([1]aggregated_flows_energy!F$37,149,0)</f>
        <v>41642.300000000498</v>
      </c>
      <c r="K76" s="2">
        <f ca="1">OFFSET([1]aggregated_flows_energy!G$37,149,0)</f>
        <v>254094.59999998199</v>
      </c>
      <c r="L76" s="2">
        <f ca="1">OFFSET([1]aggregated_flows_energy!H$37,149,0)</f>
        <v>281541.999999989</v>
      </c>
      <c r="M76" s="2">
        <f ca="1">OFFSET([1]aggregated_flows_energy!I$37,149,0)</f>
        <v>96301.499999998094</v>
      </c>
    </row>
    <row r="77" spans="1:13" x14ac:dyDescent="0.35">
      <c r="A77" t="s">
        <v>21</v>
      </c>
      <c r="B77" t="s">
        <v>5</v>
      </c>
      <c r="C77" t="s">
        <v>27</v>
      </c>
      <c r="D77" t="s">
        <v>23</v>
      </c>
      <c r="E77" t="s">
        <v>10</v>
      </c>
      <c r="F77" s="2">
        <f ca="1">OFFSET([1]aggregated_flows_energy!B$35,149,0)</f>
        <v>25761567.854706299</v>
      </c>
      <c r="G77" s="2">
        <f ca="1">OFFSET([1]aggregated_flows_energy!C$35,149,0)</f>
        <v>33614.068866018897</v>
      </c>
      <c r="H77" s="2">
        <f ca="1">OFFSET([1]aggregated_flows_energy!D$35,149,0)</f>
        <v>20526080.507839199</v>
      </c>
      <c r="I77" s="2">
        <f ca="1">OFFSET([1]aggregated_flows_energy!E$35,149,0)</f>
        <v>2346271.6180780898</v>
      </c>
      <c r="J77" s="2">
        <f ca="1">OFFSET([1]aggregated_flows_energy!F$35,149,0)</f>
        <v>2855601.6599229602</v>
      </c>
      <c r="K77" s="2">
        <f ca="1">OFFSET([1]aggregated_flows_energy!G$35,149,0)</f>
        <v>10044861.8674892</v>
      </c>
      <c r="L77" s="2">
        <f ca="1">OFFSET([1]aggregated_flows_energy!H$35,149,0)</f>
        <v>11149440.9818155</v>
      </c>
      <c r="M77" s="2">
        <f ca="1">OFFSET([1]aggregated_flows_energy!I$35,149,0)</f>
        <v>4567265.0054015098</v>
      </c>
    </row>
    <row r="78" spans="1:13" x14ac:dyDescent="0.35">
      <c r="G78" s="2"/>
      <c r="H78" s="2"/>
      <c r="I78" s="2"/>
      <c r="J78" s="2"/>
      <c r="K78" s="2"/>
      <c r="L78" s="2"/>
      <c r="M78" s="2"/>
    </row>
    <row r="79" spans="1:13" x14ac:dyDescent="0.35">
      <c r="A79" t="s">
        <v>25</v>
      </c>
      <c r="B79" t="s">
        <v>1</v>
      </c>
      <c r="C79" t="s">
        <v>30</v>
      </c>
      <c r="D79" t="s">
        <v>2</v>
      </c>
      <c r="E79" t="s">
        <v>9</v>
      </c>
      <c r="F79" s="2">
        <f ca="1">OFFSET([1]aggregated_flows_energy!B$2,196,0)</f>
        <v>145692.782856331</v>
      </c>
      <c r="G79" s="2">
        <f ca="1">OFFSET([1]aggregated_flows_energy!C$2,196,0)</f>
        <v>25463.115591245802</v>
      </c>
      <c r="H79" s="2">
        <f ca="1">OFFSET([1]aggregated_flows_energy!D$2,196,0)</f>
        <v>100571.686411884</v>
      </c>
      <c r="I79" s="2">
        <f ca="1">OFFSET([1]aggregated_flows_energy!E$2,196,0)</f>
        <v>16695.827612059999</v>
      </c>
      <c r="J79" s="2">
        <f ca="1">OFFSET([1]aggregated_flows_energy!F$2,196,0)</f>
        <v>2962.1532411395201</v>
      </c>
      <c r="K79" s="2">
        <f ca="1">OFFSET([1]aggregated_flows_energy!G$2,196,0)</f>
        <v>91621.123731004205</v>
      </c>
      <c r="L79" s="2">
        <f ca="1">OFFSET([1]aggregated_flows_energy!H$2,196,0)</f>
        <v>29067.769160469499</v>
      </c>
      <c r="M79" s="2">
        <f ca="1">OFFSET([1]aggregated_flows_energy!I$2,196,0)</f>
        <v>25003.8899648568</v>
      </c>
    </row>
    <row r="80" spans="1:13" x14ac:dyDescent="0.35">
      <c r="A80" t="s">
        <v>30</v>
      </c>
      <c r="B80" t="s">
        <v>2</v>
      </c>
      <c r="C80" t="s">
        <v>30</v>
      </c>
      <c r="D80" t="s">
        <v>13</v>
      </c>
      <c r="E80" t="s">
        <v>9</v>
      </c>
      <c r="F80" s="2">
        <f ca="1">OFFSET([1]aggregated_flows_energy!B$9,196,0)</f>
        <v>3199448.9506214</v>
      </c>
      <c r="G80" s="2">
        <f ca="1">OFFSET([1]aggregated_flows_energy!C$9,196,0)</f>
        <v>755105.90334927698</v>
      </c>
      <c r="H80" s="2">
        <f ca="1">OFFSET([1]aggregated_flows_energy!D$9,196,0)</f>
        <v>2013120.5107937099</v>
      </c>
      <c r="I80" s="2">
        <f ca="1">OFFSET([1]aggregated_flows_energy!E$9,196,0)</f>
        <v>294395.82291755802</v>
      </c>
      <c r="J80" s="2">
        <f ca="1">OFFSET([1]aggregated_flows_energy!F$9,196,0)</f>
        <v>136826.713560859</v>
      </c>
      <c r="K80" s="2">
        <f ca="1">OFFSET([1]aggregated_flows_energy!G$9,196,0)</f>
        <v>1525474.56035838</v>
      </c>
      <c r="L80" s="2">
        <f ca="1">OFFSET([1]aggregated_flows_energy!H$9,196,0)</f>
        <v>1076386.30611338</v>
      </c>
      <c r="M80" s="2">
        <f ca="1">OFFSET([1]aggregated_flows_energy!I$9,196,0)</f>
        <v>597588.08414963703</v>
      </c>
    </row>
    <row r="81" spans="1:13" x14ac:dyDescent="0.35">
      <c r="A81" t="s">
        <v>30</v>
      </c>
      <c r="B81" t="s">
        <v>13</v>
      </c>
      <c r="C81" t="s">
        <v>30</v>
      </c>
      <c r="D81" t="s">
        <v>14</v>
      </c>
      <c r="E81" t="s">
        <v>9</v>
      </c>
      <c r="F81" s="2">
        <f ca="1">OFFSET([1]aggregated_flows_energy!B$18,196,0)</f>
        <v>2911293.7288242602</v>
      </c>
      <c r="G81" s="2">
        <f ca="1">OFFSET([1]aggregated_flows_energy!C$18,196,0)</f>
        <v>669321.56186315999</v>
      </c>
      <c r="H81" s="2">
        <f ca="1">OFFSET([1]aggregated_flows_energy!D$18,196,0)</f>
        <v>1861475.3731905399</v>
      </c>
      <c r="I81" s="2">
        <f ca="1">OFFSET([1]aggregated_flows_energy!E$18,196,0)</f>
        <v>272854.96810377802</v>
      </c>
      <c r="J81" s="2">
        <f ca="1">OFFSET([1]aggregated_flows_energy!F$18,196,0)</f>
        <v>107641.82566679901</v>
      </c>
      <c r="K81" s="2">
        <f ca="1">OFFSET([1]aggregated_flows_energy!G$18,196,0)</f>
        <v>1423627.6553805801</v>
      </c>
      <c r="L81" s="2">
        <f ca="1">OFFSET([1]aggregated_flows_energy!H$18,196,0)</f>
        <v>1005468.59409179</v>
      </c>
      <c r="M81" s="2">
        <f ca="1">OFFSET([1]aggregated_flows_energy!I$18,196,0)</f>
        <v>482197.47935190302</v>
      </c>
    </row>
    <row r="82" spans="1:13" x14ac:dyDescent="0.35">
      <c r="A82" t="s">
        <v>30</v>
      </c>
      <c r="B82" t="s">
        <v>14</v>
      </c>
      <c r="C82" t="s">
        <v>30</v>
      </c>
      <c r="D82" t="s">
        <v>5</v>
      </c>
      <c r="E82" t="s">
        <v>9</v>
      </c>
      <c r="F82" s="2">
        <f ca="1">OFFSET([1]aggregated_flows_energy!B$22,196,0)</f>
        <v>1938811.71766136</v>
      </c>
      <c r="G82" s="2">
        <f ca="1">OFFSET([1]aggregated_flows_energy!C$22,196,0)</f>
        <v>389435.88374833303</v>
      </c>
      <c r="H82" s="2">
        <f ca="1">OFFSET([1]aggregated_flows_energy!D$22,196,0)</f>
        <v>1297334.24714768</v>
      </c>
      <c r="I82" s="2">
        <f ca="1">OFFSET([1]aggregated_flows_energy!E$22,196,0)</f>
        <v>193133.99208346001</v>
      </c>
      <c r="J82" s="2">
        <f ca="1">OFFSET([1]aggregated_flows_energy!F$22,196,0)</f>
        <v>58907.594681884002</v>
      </c>
      <c r="K82" s="2">
        <f ca="1">OFFSET([1]aggregated_flows_energy!G$22,196,0)</f>
        <v>1039938.40436715</v>
      </c>
      <c r="L82" s="2">
        <f ca="1">OFFSET([1]aggregated_flows_energy!H$22,196,0)</f>
        <v>664354.026882165</v>
      </c>
      <c r="M82" s="2">
        <f ca="1">OFFSET([1]aggregated_flows_energy!I$22,196,0)</f>
        <v>234519.28641204801</v>
      </c>
    </row>
    <row r="83" spans="1:13" x14ac:dyDescent="0.35">
      <c r="A83" t="s">
        <v>30</v>
      </c>
      <c r="B83" t="s">
        <v>4</v>
      </c>
      <c r="C83" t="s">
        <v>30</v>
      </c>
      <c r="D83" t="s">
        <v>2</v>
      </c>
      <c r="E83" t="s">
        <v>10</v>
      </c>
      <c r="F83" s="2">
        <f ca="1">OFFSET([1]aggregated_flows_energy!B$4,196,0)</f>
        <v>3053756.16776508</v>
      </c>
      <c r="G83" s="2">
        <f ca="1">OFFSET([1]aggregated_flows_energy!C$4,196,0)</f>
        <v>729642.78775803198</v>
      </c>
      <c r="H83" s="2">
        <f ca="1">OFFSET([1]aggregated_flows_energy!D$4,196,0)</f>
        <v>1912548.8243818399</v>
      </c>
      <c r="I83" s="2">
        <f ca="1">OFFSET([1]aggregated_flows_energy!E$4,196,0)</f>
        <v>277699.995305499</v>
      </c>
      <c r="J83" s="2">
        <f ca="1">OFFSET([1]aggregated_flows_energy!F$4,196,0)</f>
        <v>133864.56031971899</v>
      </c>
      <c r="K83" s="2">
        <f ca="1">OFFSET([1]aggregated_flows_energy!G$4,196,0)</f>
        <v>1433853.4366273801</v>
      </c>
      <c r="L83" s="2">
        <f ca="1">OFFSET([1]aggregated_flows_energy!H$4,196,0)</f>
        <v>1047318.53695291</v>
      </c>
      <c r="M83" s="2">
        <f ca="1">OFFSET([1]aggregated_flows_energy!I$4,196,0)</f>
        <v>572584.19418478198</v>
      </c>
    </row>
    <row r="84" spans="1:13" x14ac:dyDescent="0.35">
      <c r="A84" t="s">
        <v>30</v>
      </c>
      <c r="B84" t="s">
        <v>5</v>
      </c>
      <c r="C84" t="s">
        <v>30</v>
      </c>
      <c r="D84" t="s">
        <v>4</v>
      </c>
      <c r="E84" t="s">
        <v>9</v>
      </c>
      <c r="F84" s="2">
        <f ca="1">OFFSET([1]aggregated_flows_energy!B$11,196,0)</f>
        <v>23849344.046967499</v>
      </c>
      <c r="G84" s="2">
        <f ca="1">OFFSET([1]aggregated_flows_energy!C$11,196,0)</f>
        <v>4635822.15988201</v>
      </c>
      <c r="H84" s="2">
        <f ca="1">OFFSET([1]aggregated_flows_energy!D$11,196,0)</f>
        <v>15968208.6152448</v>
      </c>
      <c r="I84" s="2">
        <f ca="1">OFFSET([1]aggregated_flows_energy!E$11,196,0)</f>
        <v>2444776.2932316801</v>
      </c>
      <c r="J84" s="2">
        <f ca="1">OFFSET([1]aggregated_flows_energy!F$11,196,0)</f>
        <v>800536.978609193</v>
      </c>
      <c r="K84" s="2">
        <f ca="1">OFFSET([1]aggregated_flows_energy!G$11,196,0)</f>
        <v>11218540.8526046</v>
      </c>
      <c r="L84" s="2">
        <f ca="1">OFFSET([1]aggregated_flows_energy!H$11,196,0)</f>
        <v>8875716.1224535201</v>
      </c>
      <c r="M84" s="2">
        <f ca="1">OFFSET([1]aggregated_flows_energy!I$11,196,0)</f>
        <v>3755087.0719095501</v>
      </c>
    </row>
    <row r="85" spans="1:13" x14ac:dyDescent="0.35">
      <c r="A85" t="s">
        <v>30</v>
      </c>
      <c r="B85" t="s">
        <v>4</v>
      </c>
      <c r="C85" t="s">
        <v>25</v>
      </c>
      <c r="D85" t="s">
        <v>1</v>
      </c>
      <c r="E85" t="s">
        <v>9</v>
      </c>
      <c r="F85" s="2">
        <f ca="1">OFFSET([1]aggregated_flows_energy!B$6,196,0)</f>
        <v>19035876.342597801</v>
      </c>
      <c r="G85" s="2">
        <f ca="1">OFFSET([1]aggregated_flows_energy!C$6,196,0)</f>
        <v>3590880.9318795502</v>
      </c>
      <c r="H85" s="2">
        <f ca="1">OFFSET([1]aggregated_flows_energy!D$6,196,0)</f>
        <v>12874029.712241801</v>
      </c>
      <c r="I85" s="2">
        <f ca="1">OFFSET([1]aggregated_flows_energy!E$6,196,0)</f>
        <v>1955451.23816081</v>
      </c>
      <c r="J85" s="2">
        <f ca="1">OFFSET([1]aggregated_flows_energy!F$6,196,0)</f>
        <v>615514.46031571995</v>
      </c>
      <c r="K85" s="2">
        <f ca="1">OFFSET([1]aggregated_flows_energy!G$6,196,0)</f>
        <v>9023773.1446298491</v>
      </c>
      <c r="L85" s="2">
        <f ca="1">OFFSET([1]aggregated_flows_energy!H$6,196,0)</f>
        <v>7101001.0292977598</v>
      </c>
      <c r="M85" s="2">
        <f ca="1">OFFSET([1]aggregated_flows_energy!I$6,196,0)</f>
        <v>2911102.1686703102</v>
      </c>
    </row>
    <row r="86" spans="1:13" x14ac:dyDescent="0.35">
      <c r="A86" t="s">
        <v>30</v>
      </c>
      <c r="B86" t="s">
        <v>4</v>
      </c>
      <c r="C86" t="s">
        <v>25</v>
      </c>
      <c r="D86" t="s">
        <v>11</v>
      </c>
      <c r="E86" t="s">
        <v>12</v>
      </c>
      <c r="F86" s="2">
        <f ca="1">OFFSET([1]aggregated_flows_energy!B$48,196,0)</f>
        <v>4332120.9339327803</v>
      </c>
      <c r="G86" s="2">
        <f ca="1">OFFSET([1]aggregated_flows_energy!C$48,196,0)</f>
        <v>940447.10520220501</v>
      </c>
      <c r="H86" s="2">
        <f ca="1">OFFSET([1]aggregated_flows_energy!D$48,196,0)</f>
        <v>2784761.0127026699</v>
      </c>
      <c r="I86" s="2">
        <f ca="1">OFFSET([1]aggregated_flows_energy!E$48,196,0)</f>
        <v>440392.54956377897</v>
      </c>
      <c r="J86" s="2">
        <f ca="1">OFFSET([1]aggregated_flows_energy!F$48,196,0)</f>
        <v>166520.266464124</v>
      </c>
      <c r="K86" s="2">
        <f ca="1">OFFSET([1]aggregated_flows_energy!G$48,196,0)</f>
        <v>1975290.93717728</v>
      </c>
      <c r="L86" s="2">
        <f ca="1">OFFSET([1]aggregated_flows_energy!H$48,196,0)</f>
        <v>1597243.5838402</v>
      </c>
      <c r="M86" s="2">
        <f ca="1">OFFSET([1]aggregated_flows_energy!I$48,196,0)</f>
        <v>759586.41291531303</v>
      </c>
    </row>
    <row r="87" spans="1:13" x14ac:dyDescent="0.35">
      <c r="A87" t="s">
        <v>30</v>
      </c>
      <c r="B87" t="s">
        <v>2</v>
      </c>
      <c r="C87" t="s">
        <v>30</v>
      </c>
      <c r="D87" t="s">
        <v>6</v>
      </c>
      <c r="E87" t="s">
        <v>9</v>
      </c>
      <c r="F87" s="2">
        <f ca="1">OFFSET([1]aggregated_flows_energy!B$8,196,0)</f>
        <v>3199448.9506214</v>
      </c>
      <c r="G87" s="2">
        <f ca="1">OFFSET([1]aggregated_flows_energy!C$8,196,0)</f>
        <v>755105.90334927698</v>
      </c>
      <c r="H87" s="2">
        <f ca="1">OFFSET([1]aggregated_flows_energy!D$8,196,0)</f>
        <v>2013120.5107937099</v>
      </c>
      <c r="I87" s="2">
        <f ca="1">OFFSET([1]aggregated_flows_energy!E$8,196,0)</f>
        <v>294395.82291755802</v>
      </c>
      <c r="J87" s="2">
        <f ca="1">OFFSET([1]aggregated_flows_energy!F$8,196,0)</f>
        <v>136826.713560859</v>
      </c>
      <c r="K87" s="2">
        <f ca="1">OFFSET([1]aggregated_flows_energy!G$8,196,0)</f>
        <v>1525474.56035838</v>
      </c>
      <c r="L87" s="2">
        <f ca="1">OFFSET([1]aggregated_flows_energy!H$8,196,0)</f>
        <v>1076386.30611338</v>
      </c>
      <c r="M87" s="2">
        <f ca="1">OFFSET([1]aggregated_flows_energy!I$8,196,0)</f>
        <v>597588.08414963703</v>
      </c>
    </row>
    <row r="88" spans="1:13" x14ac:dyDescent="0.35">
      <c r="A88" t="s">
        <v>30</v>
      </c>
      <c r="B88" t="s">
        <v>6</v>
      </c>
      <c r="C88" t="s">
        <v>30</v>
      </c>
      <c r="D88" t="s">
        <v>4</v>
      </c>
      <c r="E88" t="s">
        <v>9</v>
      </c>
      <c r="F88" s="2">
        <f ca="1">OFFSET([1]aggregated_flows_energy!B$10,196,0)</f>
        <v>0</v>
      </c>
      <c r="G88" s="2">
        <f ca="1">OFFSET([1]aggregated_flows_energy!C$10,196,0)</f>
        <v>0</v>
      </c>
      <c r="H88" s="2">
        <f ca="1">OFFSET([1]aggregated_flows_energy!D$10,196,0)</f>
        <v>0</v>
      </c>
      <c r="I88" s="2">
        <f ca="1">OFFSET([1]aggregated_flows_energy!E$10,196,0)</f>
        <v>0</v>
      </c>
      <c r="J88" s="2">
        <f ca="1">OFFSET([1]aggregated_flows_energy!F$10,196,0)</f>
        <v>0</v>
      </c>
      <c r="K88" s="2">
        <f ca="1">OFFSET([1]aggregated_flows_energy!G$10,196,0)</f>
        <v>0</v>
      </c>
      <c r="L88" s="2">
        <f ca="1">OFFSET([1]aggregated_flows_energy!H$10,196,0)</f>
        <v>0</v>
      </c>
      <c r="M88" s="2">
        <f ca="1">OFFSET([1]aggregated_flows_energy!I$10,196,0)</f>
        <v>0</v>
      </c>
    </row>
    <row r="89" spans="1:13" x14ac:dyDescent="0.35">
      <c r="A89" t="s">
        <v>30</v>
      </c>
      <c r="B89" t="s">
        <v>13</v>
      </c>
      <c r="C89" t="s">
        <v>26</v>
      </c>
      <c r="D89" t="s">
        <v>15</v>
      </c>
      <c r="E89" t="s">
        <v>12</v>
      </c>
      <c r="F89" s="2">
        <f ca="1">F80-F81</f>
        <v>288155.22179713985</v>
      </c>
      <c r="G89" s="2">
        <f t="shared" ref="G89:M89" ca="1" si="18">G80-G81</f>
        <v>85784.341486116988</v>
      </c>
      <c r="H89" s="2">
        <f t="shared" ca="1" si="18"/>
        <v>151645.13760317001</v>
      </c>
      <c r="I89" s="2">
        <f t="shared" ca="1" si="18"/>
        <v>21540.854813779995</v>
      </c>
      <c r="J89" s="2">
        <f t="shared" ca="1" si="18"/>
        <v>29184.887894059997</v>
      </c>
      <c r="K89" s="2">
        <f t="shared" ca="1" si="18"/>
        <v>101846.90497779986</v>
      </c>
      <c r="L89" s="2">
        <f t="shared" ca="1" si="18"/>
        <v>70917.712021589978</v>
      </c>
      <c r="M89" s="2">
        <f t="shared" ca="1" si="18"/>
        <v>115390.60479773401</v>
      </c>
    </row>
    <row r="90" spans="1:13" x14ac:dyDescent="0.35">
      <c r="A90" t="s">
        <v>30</v>
      </c>
      <c r="B90" t="s">
        <v>14</v>
      </c>
      <c r="C90" t="s">
        <v>26</v>
      </c>
      <c r="D90" t="s">
        <v>16</v>
      </c>
      <c r="E90" t="s">
        <v>12</v>
      </c>
      <c r="F90" s="2">
        <f ca="1">F81-F82</f>
        <v>972482.01116290013</v>
      </c>
      <c r="G90" s="2">
        <f t="shared" ref="G90:M90" ca="1" si="19">G81-G82</f>
        <v>279885.67811482697</v>
      </c>
      <c r="H90" s="2">
        <f t="shared" ca="1" si="19"/>
        <v>564141.12604285986</v>
      </c>
      <c r="I90" s="2">
        <f t="shared" ca="1" si="19"/>
        <v>79720.976020318019</v>
      </c>
      <c r="J90" s="2">
        <f t="shared" ca="1" si="19"/>
        <v>48734.230984915004</v>
      </c>
      <c r="K90" s="2">
        <f t="shared" ca="1" si="19"/>
        <v>383689.25101343007</v>
      </c>
      <c r="L90" s="2">
        <f t="shared" ca="1" si="19"/>
        <v>341114.56720962503</v>
      </c>
      <c r="M90" s="2">
        <f t="shared" ca="1" si="19"/>
        <v>247678.19293985501</v>
      </c>
    </row>
    <row r="91" spans="1:13" x14ac:dyDescent="0.35">
      <c r="A91" t="s">
        <v>30</v>
      </c>
      <c r="B91" t="s">
        <v>5</v>
      </c>
      <c r="C91" t="s">
        <v>30</v>
      </c>
      <c r="D91" t="s">
        <v>17</v>
      </c>
      <c r="E91" t="s">
        <v>12</v>
      </c>
      <c r="F91" s="2">
        <f ca="1">OFFSET([1]aggregated_flows_energy!B$39,196,0)-OFFSET([1]aggregated_flows_energy!B$38,196,0)</f>
        <v>6121973.2395360991</v>
      </c>
      <c r="G91" s="2">
        <f ca="1">OFFSET([1]aggregated_flows_energy!C$39,196,0)-OFFSET([1]aggregated_flows_energy!C$38,196,0)</f>
        <v>1148855.7486228393</v>
      </c>
      <c r="H91" s="2">
        <f ca="1">OFFSET([1]aggregated_flows_energy!D$39,196,0)-OFFSET([1]aggregated_flows_energy!D$38,196,0)</f>
        <v>4148540.0564152002</v>
      </c>
      <c r="I91" s="2">
        <f ca="1">OFFSET([1]aggregated_flows_energy!E$39,196,0)-OFFSET([1]aggregated_flows_energy!E$38,196,0)</f>
        <v>636322.63370320993</v>
      </c>
      <c r="J91" s="2">
        <f ca="1">OFFSET([1]aggregated_flows_energy!F$39,196,0)-OFFSET([1]aggregated_flows_energy!F$38,196,0)</f>
        <v>188254.80079489213</v>
      </c>
      <c r="K91" s="2">
        <f ca="1">OFFSET([1]aggregated_flows_energy!G$39,196,0)-OFFSET([1]aggregated_flows_energy!G$38,196,0)</f>
        <v>2906843.5038865991</v>
      </c>
      <c r="L91" s="2">
        <f ca="1">OFFSET([1]aggregated_flows_energy!H$39,196,0)-OFFSET([1]aggregated_flows_energy!H$38,196,0)</f>
        <v>2315110.0694823004</v>
      </c>
      <c r="M91" s="2">
        <f ca="1">OFFSET([1]aggregated_flows_energy!I$39,196,0)-OFFSET([1]aggregated_flows_energy!I$38,196,0)</f>
        <v>900019.66616721079</v>
      </c>
    </row>
    <row r="92" spans="1:13" x14ac:dyDescent="0.35">
      <c r="A92" t="s">
        <v>30</v>
      </c>
      <c r="B92" t="s">
        <v>5</v>
      </c>
      <c r="C92" t="s">
        <v>30</v>
      </c>
      <c r="D92" t="s">
        <v>18</v>
      </c>
      <c r="E92" t="s">
        <v>12</v>
      </c>
      <c r="F92" s="2">
        <f ca="1">OFFSET([1]aggregated_flows_energy!B$36,196,0)</f>
        <v>6121973.2395360796</v>
      </c>
      <c r="G92" s="2">
        <f ca="1">OFFSET([1]aggregated_flows_energy!C$36,196,0)</f>
        <v>1148855.74862282</v>
      </c>
      <c r="H92" s="2">
        <f ca="1">OFFSET([1]aggregated_flows_energy!D$36,196,0)</f>
        <v>4148540.0564151998</v>
      </c>
      <c r="I92" s="2">
        <f ca="1">OFFSET([1]aggregated_flows_energy!E$36,196,0)</f>
        <v>636322.63370319398</v>
      </c>
      <c r="J92" s="2">
        <f ca="1">OFFSET([1]aggregated_flows_energy!F$36,196,0)</f>
        <v>188254.80079489201</v>
      </c>
      <c r="K92" s="2">
        <f ca="1">OFFSET([1]aggregated_flows_energy!G$36,196,0)</f>
        <v>2906843.5038866298</v>
      </c>
      <c r="L92" s="2">
        <f ca="1">OFFSET([1]aggregated_flows_energy!H$36,196,0)</f>
        <v>2315110.0694822501</v>
      </c>
      <c r="M92" s="2">
        <f ca="1">OFFSET([1]aggregated_flows_energy!I$36,196,0)</f>
        <v>900019.66616720497</v>
      </c>
    </row>
    <row r="93" spans="1:13" x14ac:dyDescent="0.35">
      <c r="A93" t="s">
        <v>30</v>
      </c>
      <c r="B93" t="s">
        <v>18</v>
      </c>
      <c r="C93" t="s">
        <v>26</v>
      </c>
      <c r="D93" t="s">
        <v>15</v>
      </c>
      <c r="E93" t="s">
        <v>12</v>
      </c>
      <c r="F93" s="2">
        <f ca="1">F92</f>
        <v>6121973.2395360796</v>
      </c>
      <c r="G93" s="2">
        <f t="shared" ref="G93:M93" ca="1" si="20">G92</f>
        <v>1148855.74862282</v>
      </c>
      <c r="H93" s="2">
        <f t="shared" ca="1" si="20"/>
        <v>4148540.0564151998</v>
      </c>
      <c r="I93" s="2">
        <f t="shared" ca="1" si="20"/>
        <v>636322.63370319398</v>
      </c>
      <c r="J93" s="2">
        <f t="shared" ca="1" si="20"/>
        <v>188254.80079489201</v>
      </c>
      <c r="K93" s="2">
        <f t="shared" ca="1" si="20"/>
        <v>2906843.5038866298</v>
      </c>
      <c r="L93" s="2">
        <f t="shared" ca="1" si="20"/>
        <v>2315110.0694822501</v>
      </c>
      <c r="M93" s="2">
        <f t="shared" ca="1" si="20"/>
        <v>900019.66616720497</v>
      </c>
    </row>
    <row r="94" spans="1:13" x14ac:dyDescent="0.35">
      <c r="A94" t="s">
        <v>30</v>
      </c>
      <c r="B94" t="s">
        <v>17</v>
      </c>
      <c r="C94" t="s">
        <v>26</v>
      </c>
      <c r="D94" t="s">
        <v>16</v>
      </c>
      <c r="E94" t="s">
        <v>12</v>
      </c>
      <c r="F94" s="2">
        <f ca="1">F91</f>
        <v>6121973.2395360991</v>
      </c>
      <c r="G94" s="2">
        <f t="shared" ref="G94:M94" ca="1" si="21">G91</f>
        <v>1148855.7486228393</v>
      </c>
      <c r="H94" s="2">
        <f t="shared" ca="1" si="21"/>
        <v>4148540.0564152002</v>
      </c>
      <c r="I94" s="2">
        <f t="shared" ca="1" si="21"/>
        <v>636322.63370320993</v>
      </c>
      <c r="J94" s="2">
        <f t="shared" ca="1" si="21"/>
        <v>188254.80079489213</v>
      </c>
      <c r="K94" s="2">
        <f t="shared" ca="1" si="21"/>
        <v>2906843.5038865991</v>
      </c>
      <c r="L94" s="2">
        <f t="shared" ca="1" si="21"/>
        <v>2315110.0694823004</v>
      </c>
      <c r="M94" s="2">
        <f t="shared" ca="1" si="21"/>
        <v>900019.66616721079</v>
      </c>
    </row>
    <row r="95" spans="1:13" x14ac:dyDescent="0.35">
      <c r="A95" t="s">
        <v>30</v>
      </c>
      <c r="B95" t="s">
        <v>5</v>
      </c>
      <c r="C95" t="s">
        <v>25</v>
      </c>
      <c r="D95" t="s">
        <v>11</v>
      </c>
      <c r="E95" t="s">
        <v>12</v>
      </c>
      <c r="F95" s="2">
        <f ca="1">OFFSET([1]aggregated_flows_energy!B$37,196,0)</f>
        <v>519321.59999982198</v>
      </c>
      <c r="G95" s="2">
        <f ca="1">OFFSET([1]aggregated_flows_energy!C$37,196,0)</f>
        <v>86995.200000002005</v>
      </c>
      <c r="H95" s="2">
        <f ca="1">OFFSET([1]aggregated_flows_energy!D$37,196,0)</f>
        <v>357557.99999995797</v>
      </c>
      <c r="I95" s="2">
        <f ca="1">OFFSET([1]aggregated_flows_energy!E$37,196,0)</f>
        <v>60526.799999997798</v>
      </c>
      <c r="J95" s="2">
        <f ca="1">OFFSET([1]aggregated_flows_energy!F$37,196,0)</f>
        <v>14241.6000000001</v>
      </c>
      <c r="K95" s="2">
        <f ca="1">OFFSET([1]aggregated_flows_energy!G$37,196,0)</f>
        <v>243100.800000035</v>
      </c>
      <c r="L95" s="2">
        <f ca="1">OFFSET([1]aggregated_flows_energy!H$37,196,0)</f>
        <v>204433.200000026</v>
      </c>
      <c r="M95" s="2">
        <f ca="1">OFFSET([1]aggregated_flows_energy!I$37,196,0)</f>
        <v>71787.599999998798</v>
      </c>
    </row>
    <row r="96" spans="1:13" x14ac:dyDescent="0.35">
      <c r="A96" t="s">
        <v>30</v>
      </c>
      <c r="B96" t="s">
        <v>7</v>
      </c>
      <c r="C96" t="s">
        <v>28</v>
      </c>
      <c r="D96" t="s">
        <v>22</v>
      </c>
      <c r="E96" t="s">
        <v>12</v>
      </c>
      <c r="F96" s="2">
        <f ca="1">F85-F97</f>
        <v>6334730.4943596013</v>
      </c>
      <c r="G96" s="2">
        <f t="shared" ref="G96:M96" ca="1" si="22">G85-G97</f>
        <v>1088480.1597368903</v>
      </c>
      <c r="H96" s="2">
        <f t="shared" ca="1" si="22"/>
        <v>4408915.6382303908</v>
      </c>
      <c r="I96" s="2">
        <f t="shared" ca="1" si="22"/>
        <v>644058.02454630006</v>
      </c>
      <c r="J96" s="2">
        <f t="shared" ca="1" si="22"/>
        <v>193276.67184594797</v>
      </c>
      <c r="K96" s="2">
        <f t="shared" ca="1" si="22"/>
        <v>3154202.8815126289</v>
      </c>
      <c r="L96" s="2">
        <f t="shared" ca="1" si="22"/>
        <v>2153769.5345873395</v>
      </c>
      <c r="M96" s="2">
        <f t="shared" ca="1" si="22"/>
        <v>1026758.0782595801</v>
      </c>
    </row>
    <row r="97" spans="1:13" x14ac:dyDescent="0.35">
      <c r="A97" t="s">
        <v>30</v>
      </c>
      <c r="B97" t="s">
        <v>7</v>
      </c>
      <c r="C97" t="s">
        <v>25</v>
      </c>
      <c r="D97" t="s">
        <v>1</v>
      </c>
      <c r="E97" t="s">
        <v>9</v>
      </c>
      <c r="F97" s="2">
        <f ca="1">OFFSET([1]aggregated_flows_energy!B$97,149,0)</f>
        <v>12701145.8482382</v>
      </c>
      <c r="G97" s="2">
        <f ca="1">OFFSET([1]aggregated_flows_energy!C$97,149,0)</f>
        <v>2502400.7721426599</v>
      </c>
      <c r="H97" s="2">
        <f ca="1">OFFSET([1]aggregated_flows_energy!D$97,149,0)</f>
        <v>8465114.0740114097</v>
      </c>
      <c r="I97" s="2">
        <f ca="1">OFFSET([1]aggregated_flows_energy!E$97,149,0)</f>
        <v>1311393.2136145099</v>
      </c>
      <c r="J97" s="2">
        <f ca="1">OFFSET([1]aggregated_flows_energy!F$97,149,0)</f>
        <v>422237.78846977197</v>
      </c>
      <c r="K97" s="2">
        <f ca="1">OFFSET([1]aggregated_flows_energy!G$97,149,0)</f>
        <v>5869570.2631172203</v>
      </c>
      <c r="L97" s="2">
        <f ca="1">OFFSET([1]aggregated_flows_energy!H$97,149,0)</f>
        <v>4947231.4947104203</v>
      </c>
      <c r="M97" s="2">
        <f ca="1">OFFSET([1]aggregated_flows_energy!I$97,149,0)</f>
        <v>1884344.0904107301</v>
      </c>
    </row>
    <row r="98" spans="1:13" x14ac:dyDescent="0.35">
      <c r="A98" t="s">
        <v>30</v>
      </c>
      <c r="B98" t="s">
        <v>5</v>
      </c>
      <c r="C98" t="s">
        <v>47</v>
      </c>
      <c r="D98" t="s">
        <v>45</v>
      </c>
      <c r="E98" t="s">
        <v>10</v>
      </c>
      <c r="F98" s="2">
        <f ca="1">OFFSET([1]aggregated_flows_energy!B$54,196,0)</f>
        <v>20649788.5419183</v>
      </c>
      <c r="G98" s="2">
        <f ca="1">OFFSET([1]aggregated_flows_energy!C$35,196,0)</f>
        <v>4463809.8095454797</v>
      </c>
      <c r="H98" s="2">
        <f ca="1">OFFSET([1]aggregated_flows_energy!D$35,196,0)</f>
        <v>14470088.2483896</v>
      </c>
      <c r="I98" s="2">
        <f ca="1">OFFSET([1]aggregated_flows_energy!E$35,196,0)</f>
        <v>2144848.3376392601</v>
      </c>
      <c r="J98" s="2">
        <f ca="1">OFFSET([1]aggregated_flows_energy!F$35,196,0)</f>
        <v>765862.03857292305</v>
      </c>
      <c r="K98" s="2">
        <f ca="1">OFFSET([1]aggregated_flows_energy!G$35,196,0)</f>
        <v>10258492.754309</v>
      </c>
      <c r="L98" s="2">
        <f ca="1">OFFSET([1]aggregated_flows_energy!H$35,196,0)</f>
        <v>8029972.2491027704</v>
      </c>
      <c r="M98" s="2">
        <f ca="1">OFFSET([1]aggregated_flows_energy!I$35,196,0)</f>
        <v>3556143.4307354698</v>
      </c>
    </row>
    <row r="99" spans="1:13" x14ac:dyDescent="0.35">
      <c r="A99" t="s">
        <v>30</v>
      </c>
      <c r="B99" t="s">
        <v>5</v>
      </c>
      <c r="C99" t="s">
        <v>25</v>
      </c>
      <c r="D99" t="s">
        <v>46</v>
      </c>
      <c r="E99" t="s">
        <v>12</v>
      </c>
      <c r="F99" s="2">
        <f ca="1">OFFSET([1]aggregated_flows_energy!B$55,196,0)</f>
        <v>1194819.89222891</v>
      </c>
      <c r="G99" s="2">
        <f ca="1">OFFSET([1]aggregated_flows_energy!C$55,196,0)</f>
        <v>202244.227430734</v>
      </c>
      <c r="H99" s="2">
        <f ca="1">OFFSET([1]aggregated_flows_energy!D$55,196,0)</f>
        <v>822611.40333219594</v>
      </c>
      <c r="I99" s="2">
        <f ca="1">OFFSET([1]aggregated_flows_energy!E$55,196,0)</f>
        <v>135770.56088641699</v>
      </c>
      <c r="J99" s="2">
        <f ca="1">OFFSET([1]aggregated_flows_energy!F$55,196,0)</f>
        <v>34193.7005795718</v>
      </c>
      <c r="K99" s="2">
        <f ca="1">OFFSET([1]aggregated_flows_energy!G$55,196,0)</f>
        <v>560085.03871191002</v>
      </c>
      <c r="L99" s="2">
        <f ca="1">OFFSET([1]aggregated_flows_energy!H$55,196,0)</f>
        <v>465384.00565464899</v>
      </c>
      <c r="M99" s="2">
        <f ca="1">OFFSET([1]aggregated_flows_energy!I$55,196,0)</f>
        <v>169350.84786235899</v>
      </c>
    </row>
    <row r="100" spans="1:13" x14ac:dyDescent="0.35">
      <c r="A100" t="s">
        <v>25</v>
      </c>
      <c r="B100" t="s">
        <v>1</v>
      </c>
      <c r="C100" t="s">
        <v>31</v>
      </c>
      <c r="D100" t="s">
        <v>2</v>
      </c>
      <c r="E100" t="s">
        <v>9</v>
      </c>
      <c r="F100" s="2">
        <f ca="1">OFFSET([1]aggregated_flows_energy!B$2,250,0)</f>
        <v>101953.832520087</v>
      </c>
      <c r="G100" s="2">
        <f ca="1">OFFSET([1]aggregated_flows_energy!C$2,250,0)</f>
        <v>20407.906437676502</v>
      </c>
      <c r="H100" s="2">
        <f ca="1">OFFSET([1]aggregated_flows_energy!D$2,250,0)</f>
        <v>65437.857908045502</v>
      </c>
      <c r="I100" s="2">
        <f ca="1">OFFSET([1]aggregated_flows_energy!E$2,250,0)</f>
        <v>13213.0473473772</v>
      </c>
      <c r="J100" s="2">
        <f ca="1">OFFSET([1]aggregated_flows_energy!F$2,250,0)</f>
        <v>2895.02082698818</v>
      </c>
      <c r="K100" s="2">
        <f ca="1">OFFSET([1]aggregated_flows_energy!G$2,250,0)</f>
        <v>62139.036143574602</v>
      </c>
      <c r="L100" s="2">
        <f ca="1">OFFSET([1]aggregated_flows_energy!H$2,250,0)</f>
        <v>21890.952733598198</v>
      </c>
      <c r="M100" s="2">
        <f ca="1">OFFSET([1]aggregated_flows_energy!I$2,250,0)</f>
        <v>17923.8436429147</v>
      </c>
    </row>
    <row r="101" spans="1:13" x14ac:dyDescent="0.35">
      <c r="A101" t="s">
        <v>31</v>
      </c>
      <c r="B101" t="s">
        <v>2</v>
      </c>
      <c r="C101" t="s">
        <v>31</v>
      </c>
      <c r="D101" t="s">
        <v>13</v>
      </c>
      <c r="E101" t="s">
        <v>9</v>
      </c>
      <c r="F101" s="2">
        <f ca="1">OFFSET([1]aggregated_flows_energy!B$9,250,0)</f>
        <v>3026996.0178829902</v>
      </c>
      <c r="G101" s="2">
        <f ca="1">OFFSET([1]aggregated_flows_energy!C$9,250,0)</f>
        <v>772335.27496852505</v>
      </c>
      <c r="H101" s="2">
        <f ca="1">OFFSET([1]aggregated_flows_energy!D$9,250,0)</f>
        <v>1813595.81443836</v>
      </c>
      <c r="I101" s="2">
        <f ca="1">OFFSET([1]aggregated_flows_energy!E$9,250,0)</f>
        <v>286182.87904092798</v>
      </c>
      <c r="J101" s="2">
        <f ca="1">OFFSET([1]aggregated_flows_energy!F$9,250,0)</f>
        <v>154882.049435177</v>
      </c>
      <c r="K101" s="2">
        <f ca="1">OFFSET([1]aggregated_flows_energy!G$9,250,0)</f>
        <v>1182090.2584317301</v>
      </c>
      <c r="L101" s="2">
        <f ca="1">OFFSET([1]aggregated_flows_energy!H$9,250,0)</f>
        <v>1325377.8702449501</v>
      </c>
      <c r="M101" s="2">
        <f ca="1">OFFSET([1]aggregated_flows_energy!I$9,250,0)</f>
        <v>519527.88920630002</v>
      </c>
    </row>
    <row r="102" spans="1:13" x14ac:dyDescent="0.35">
      <c r="A102" t="s">
        <v>31</v>
      </c>
      <c r="B102" t="s">
        <v>13</v>
      </c>
      <c r="C102" t="s">
        <v>31</v>
      </c>
      <c r="D102" t="s">
        <v>14</v>
      </c>
      <c r="E102" t="s">
        <v>9</v>
      </c>
      <c r="F102" s="2">
        <f ca="1">OFFSET([1]aggregated_flows_energy!B$18,250,0)</f>
        <v>2677198.4216000601</v>
      </c>
      <c r="G102" s="2">
        <f ca="1">OFFSET([1]aggregated_flows_energy!C$18,250,0)</f>
        <v>662221.676332745</v>
      </c>
      <c r="H102" s="2">
        <f ca="1">OFFSET([1]aggregated_flows_energy!D$18,250,0)</f>
        <v>1632794.8021845401</v>
      </c>
      <c r="I102" s="2">
        <f ca="1">OFFSET([1]aggregated_flows_energy!E$18,250,0)</f>
        <v>264607.78185234399</v>
      </c>
      <c r="J102" s="2">
        <f ca="1">OFFSET([1]aggregated_flows_energy!F$18,250,0)</f>
        <v>117574.161230433</v>
      </c>
      <c r="K102" s="2">
        <f ca="1">OFFSET([1]aggregated_flows_energy!G$18,250,0)</f>
        <v>1083533.26303491</v>
      </c>
      <c r="L102" s="2">
        <f ca="1">OFFSET([1]aggregated_flows_energy!H$18,250,0)</f>
        <v>1201065.4910158401</v>
      </c>
      <c r="M102" s="2">
        <f ca="1">OFFSET([1]aggregated_flows_energy!I$18,250,0)</f>
        <v>392599.66754929803</v>
      </c>
    </row>
    <row r="103" spans="1:13" x14ac:dyDescent="0.35">
      <c r="A103" t="s">
        <v>31</v>
      </c>
      <c r="B103" t="s">
        <v>14</v>
      </c>
      <c r="C103" t="s">
        <v>31</v>
      </c>
      <c r="D103" t="s">
        <v>5</v>
      </c>
      <c r="E103" t="s">
        <v>9</v>
      </c>
      <c r="F103" s="2">
        <f ca="1">OFFSET([1]aggregated_flows_energy!B$22,250,0)</f>
        <v>1594879.72644687</v>
      </c>
      <c r="G103" s="2">
        <f ca="1">OFFSET([1]aggregated_flows_energy!C$22,250,0)</f>
        <v>367241.526580918</v>
      </c>
      <c r="H103" s="2">
        <f ca="1">OFFSET([1]aggregated_flows_energy!D$22,250,0)</f>
        <v>996150.28325737501</v>
      </c>
      <c r="I103" s="2">
        <f ca="1">OFFSET([1]aggregated_flows_energy!E$22,250,0)</f>
        <v>172280.39020777401</v>
      </c>
      <c r="J103" s="2">
        <f ca="1">OFFSET([1]aggregated_flows_energy!F$22,250,0)</f>
        <v>59207.526400803501</v>
      </c>
      <c r="K103" s="2">
        <f ca="1">OFFSET([1]aggregated_flows_energy!G$22,250,0)</f>
        <v>714161.83273600205</v>
      </c>
      <c r="L103" s="2">
        <f ca="1">OFFSET([1]aggregated_flows_energy!H$22,250,0)</f>
        <v>693358.948984658</v>
      </c>
      <c r="M103" s="2">
        <f ca="1">OFFSET([1]aggregated_flows_energy!I$22,250,0)</f>
        <v>187358.94472621</v>
      </c>
    </row>
    <row r="104" spans="1:13" x14ac:dyDescent="0.35">
      <c r="A104" t="s">
        <v>31</v>
      </c>
      <c r="B104" t="s">
        <v>4</v>
      </c>
      <c r="C104" t="s">
        <v>31</v>
      </c>
      <c r="D104" t="s">
        <v>2</v>
      </c>
      <c r="E104" t="s">
        <v>10</v>
      </c>
      <c r="F104" s="2">
        <f ca="1">OFFSET([1]aggregated_flows_energy!B$4,250,0)</f>
        <v>2925042.1853629099</v>
      </c>
      <c r="G104" s="2">
        <f ca="1">OFFSET([1]aggregated_flows_energy!C$4,250,0)</f>
        <v>751927.36853084597</v>
      </c>
      <c r="H104" s="2">
        <f ca="1">OFFSET([1]aggregated_flows_energy!D$4,250,0)</f>
        <v>1748157.95653032</v>
      </c>
      <c r="I104" s="2">
        <f ca="1">OFFSET([1]aggregated_flows_energy!E$4,250,0)</f>
        <v>272969.83169355098</v>
      </c>
      <c r="J104" s="2">
        <f ca="1">OFFSET([1]aggregated_flows_energy!F$4,250,0)</f>
        <v>151987.02860818899</v>
      </c>
      <c r="K104" s="2">
        <f ca="1">OFFSET([1]aggregated_flows_energy!G$4,250,0)</f>
        <v>1119951.2222881699</v>
      </c>
      <c r="L104" s="2">
        <f ca="1">OFFSET([1]aggregated_flows_energy!H$4,250,0)</f>
        <v>1303486.91751136</v>
      </c>
      <c r="M104" s="2">
        <f ca="1">OFFSET([1]aggregated_flows_energy!I$4,250,0)</f>
        <v>501604.04556338501</v>
      </c>
    </row>
    <row r="105" spans="1:13" x14ac:dyDescent="0.35">
      <c r="A105" t="s">
        <v>31</v>
      </c>
      <c r="B105" t="s">
        <v>5</v>
      </c>
      <c r="C105" t="s">
        <v>31</v>
      </c>
      <c r="D105" t="s">
        <v>4</v>
      </c>
      <c r="E105" t="s">
        <v>9</v>
      </c>
      <c r="F105" s="2">
        <f ca="1">OFFSET([1]aggregated_flows_energy!B$11,250,0)</f>
        <v>20455553.3844884</v>
      </c>
      <c r="G105" s="2">
        <f ca="1">OFFSET([1]aggregated_flows_energy!C$11,250,0)</f>
        <v>4624370.8561319504</v>
      </c>
      <c r="H105" s="2">
        <f ca="1">OFFSET([1]aggregated_flows_energy!D$11,250,0)</f>
        <v>12791486.453519501</v>
      </c>
      <c r="I105" s="2">
        <f ca="1">OFFSET([1]aggregated_flows_energy!E$11,250,0)</f>
        <v>2198498.8999919798</v>
      </c>
      <c r="J105" s="2">
        <f ca="1">OFFSET([1]aggregated_flows_energy!F$11,250,0)</f>
        <v>841197.17484501598</v>
      </c>
      <c r="K105" s="2">
        <f ca="1">OFFSET([1]aggregated_flows_energy!G$11,250,0)</f>
        <v>8038612.5324764298</v>
      </c>
      <c r="L105" s="2">
        <f ca="1">OFFSET([1]aggregated_flows_energy!H$11,250,0)</f>
        <v>9515360.2692175899</v>
      </c>
      <c r="M105" s="2">
        <f ca="1">OFFSET([1]aggregated_flows_energy!I$11,250,0)</f>
        <v>2901580.5827945</v>
      </c>
    </row>
    <row r="106" spans="1:13" x14ac:dyDescent="0.35">
      <c r="A106" t="s">
        <v>31</v>
      </c>
      <c r="B106" t="s">
        <v>4</v>
      </c>
      <c r="C106" t="s">
        <v>25</v>
      </c>
      <c r="D106" t="s">
        <v>1</v>
      </c>
      <c r="E106" t="s">
        <v>9</v>
      </c>
      <c r="F106" s="2">
        <f ca="1">OFFSET([1]aggregated_flows_energy!B$6,250,0)</f>
        <v>16813560.190920599</v>
      </c>
      <c r="G106" s="2">
        <f ca="1">OFFSET([1]aggregated_flows_energy!C$6,250,0)</f>
        <v>3711509.2247112999</v>
      </c>
      <c r="H106" s="2">
        <f ca="1">OFFSET([1]aggregated_flows_energy!D$6,250,0)</f>
        <v>10595062.422571</v>
      </c>
      <c r="I106" s="2">
        <f ca="1">OFFSET([1]aggregated_flows_energy!E$6,250,0)</f>
        <v>1841442.9068778199</v>
      </c>
      <c r="J106" s="2">
        <f ca="1">OFFSET([1]aggregated_flows_energy!F$6,250,0)</f>
        <v>665545.63676052296</v>
      </c>
      <c r="K106" s="2">
        <f ca="1">OFFSET([1]aggregated_flows_energy!G$6,250,0)</f>
        <v>6613462.1291576596</v>
      </c>
      <c r="L106" s="2">
        <f ca="1">OFFSET([1]aggregated_flows_energy!H$6,250,0)</f>
        <v>7884510.4254621696</v>
      </c>
      <c r="M106" s="2">
        <f ca="1">OFFSET([1]aggregated_flows_energy!I$6,250,0)</f>
        <v>2315587.6363009</v>
      </c>
    </row>
    <row r="107" spans="1:13" x14ac:dyDescent="0.35">
      <c r="A107" t="s">
        <v>31</v>
      </c>
      <c r="B107" t="s">
        <v>4</v>
      </c>
      <c r="C107" t="s">
        <v>25</v>
      </c>
      <c r="D107" t="s">
        <v>11</v>
      </c>
      <c r="E107" t="s">
        <v>12</v>
      </c>
      <c r="F107" s="2">
        <f ca="1">OFFSET([1]aggregated_flows_energy!B$48,250,0)</f>
        <v>3277793.8742110799</v>
      </c>
      <c r="G107" s="2">
        <f ca="1">OFFSET([1]aggregated_flows_energy!C$48,250,0)</f>
        <v>821575.46827858803</v>
      </c>
      <c r="H107" s="2">
        <f ca="1">OFFSET([1]aggregated_flows_energy!D$48,250,0)</f>
        <v>1976781.6278537</v>
      </c>
      <c r="I107" s="2">
        <f ca="1">OFFSET([1]aggregated_flows_energy!E$48,250,0)</f>
        <v>321350.39380273799</v>
      </c>
      <c r="J107" s="2">
        <f ca="1">OFFSET([1]aggregated_flows_energy!F$48,250,0)</f>
        <v>158086.384276044</v>
      </c>
      <c r="K107" s="2">
        <f ca="1">OFFSET([1]aggregated_flows_energy!G$48,250,0)</f>
        <v>1282635.3629868999</v>
      </c>
      <c r="L107" s="2">
        <f ca="1">OFFSET([1]aggregated_flows_energy!H$48,250,0)</f>
        <v>1467764.85937993</v>
      </c>
      <c r="M107" s="2">
        <f ca="1">OFFSET([1]aggregated_flows_energy!I$48,250,0)</f>
        <v>527393.65184424503</v>
      </c>
    </row>
    <row r="108" spans="1:13" x14ac:dyDescent="0.35">
      <c r="A108" t="s">
        <v>31</v>
      </c>
      <c r="B108" t="s">
        <v>2</v>
      </c>
      <c r="C108" t="s">
        <v>31</v>
      </c>
      <c r="D108" t="s">
        <v>6</v>
      </c>
      <c r="E108" t="s">
        <v>9</v>
      </c>
      <c r="F108" s="2">
        <f ca="1">OFFSET([1]aggregated_flows_energy!B$8,250,0)</f>
        <v>3026996.0178829902</v>
      </c>
      <c r="G108" s="2">
        <f ca="1">OFFSET([1]aggregated_flows_energy!C$8,250,0)</f>
        <v>772335.27496852505</v>
      </c>
      <c r="H108" s="2">
        <f ca="1">OFFSET([1]aggregated_flows_energy!D$8,250,0)</f>
        <v>1813595.81443836</v>
      </c>
      <c r="I108" s="2">
        <f ca="1">OFFSET([1]aggregated_flows_energy!E$8,250,0)</f>
        <v>286182.87904092798</v>
      </c>
      <c r="J108" s="2">
        <f ca="1">OFFSET([1]aggregated_flows_energy!F$8,250,0)</f>
        <v>154882.049435177</v>
      </c>
      <c r="K108" s="2">
        <f ca="1">OFFSET([1]aggregated_flows_energy!G$8,250,0)</f>
        <v>1182090.2584317301</v>
      </c>
      <c r="L108" s="2">
        <f ca="1">OFFSET([1]aggregated_flows_energy!H$8,250,0)</f>
        <v>1325377.8702449501</v>
      </c>
      <c r="M108" s="2">
        <f ca="1">OFFSET([1]aggregated_flows_energy!I$8,250,0)</f>
        <v>519527.88920630002</v>
      </c>
    </row>
    <row r="109" spans="1:13" x14ac:dyDescent="0.35">
      <c r="A109" t="s">
        <v>31</v>
      </c>
      <c r="B109" t="s">
        <v>6</v>
      </c>
      <c r="C109" t="s">
        <v>31</v>
      </c>
      <c r="D109" t="s">
        <v>4</v>
      </c>
      <c r="E109" t="s">
        <v>9</v>
      </c>
      <c r="F109" s="2">
        <f ca="1">OFFSET([1]aggregated_flows_energy!B$10,250,0)</f>
        <v>0</v>
      </c>
      <c r="G109" s="2">
        <f ca="1">OFFSET([1]aggregated_flows_energy!C$10,250,0)</f>
        <v>0</v>
      </c>
      <c r="H109" s="2">
        <f ca="1">OFFSET([1]aggregated_flows_energy!D$10,250,0)</f>
        <v>0</v>
      </c>
      <c r="I109" s="2">
        <f ca="1">OFFSET([1]aggregated_flows_energy!E$10,250,0)</f>
        <v>0</v>
      </c>
      <c r="J109" s="2">
        <f ca="1">OFFSET([1]aggregated_flows_energy!F$10,250,0)</f>
        <v>0</v>
      </c>
      <c r="K109" s="2">
        <f ca="1">OFFSET([1]aggregated_flows_energy!G$10,250,0)</f>
        <v>0</v>
      </c>
      <c r="L109" s="2">
        <f ca="1">OFFSET([1]aggregated_flows_energy!H$10,250,0)</f>
        <v>0</v>
      </c>
      <c r="M109" s="2">
        <f ca="1">OFFSET([1]aggregated_flows_energy!I$10,250,0)</f>
        <v>0</v>
      </c>
    </row>
    <row r="110" spans="1:13" x14ac:dyDescent="0.35">
      <c r="A110" t="s">
        <v>31</v>
      </c>
      <c r="B110" t="s">
        <v>13</v>
      </c>
      <c r="C110" t="s">
        <v>26</v>
      </c>
      <c r="D110" t="s">
        <v>15</v>
      </c>
      <c r="E110" t="s">
        <v>12</v>
      </c>
      <c r="F110" s="2">
        <f ca="1">F101-F102</f>
        <v>349797.59628293011</v>
      </c>
      <c r="G110" s="2">
        <f t="shared" ref="G110:M110" ca="1" si="23">G101-G102</f>
        <v>110113.59863578004</v>
      </c>
      <c r="H110" s="2">
        <f t="shared" ca="1" si="23"/>
        <v>180801.01225381996</v>
      </c>
      <c r="I110" s="2">
        <f t="shared" ca="1" si="23"/>
        <v>21575.097188583983</v>
      </c>
      <c r="J110" s="2">
        <f t="shared" ca="1" si="23"/>
        <v>37307.888204743998</v>
      </c>
      <c r="K110" s="2">
        <f t="shared" ca="1" si="23"/>
        <v>98556.99539682013</v>
      </c>
      <c r="L110" s="2">
        <f t="shared" ca="1" si="23"/>
        <v>124312.37922910997</v>
      </c>
      <c r="M110" s="2">
        <f t="shared" ca="1" si="23"/>
        <v>126928.221657002</v>
      </c>
    </row>
    <row r="111" spans="1:13" x14ac:dyDescent="0.35">
      <c r="A111" t="s">
        <v>31</v>
      </c>
      <c r="B111" t="s">
        <v>14</v>
      </c>
      <c r="C111" t="s">
        <v>26</v>
      </c>
      <c r="D111" t="s">
        <v>16</v>
      </c>
      <c r="E111" t="s">
        <v>12</v>
      </c>
      <c r="F111" s="2">
        <f ca="1">F102-F103</f>
        <v>1082318.6951531901</v>
      </c>
      <c r="G111" s="2">
        <f t="shared" ref="G111:M111" ca="1" si="24">G102-G103</f>
        <v>294980.149751827</v>
      </c>
      <c r="H111" s="2">
        <f t="shared" ca="1" si="24"/>
        <v>636644.51892716507</v>
      </c>
      <c r="I111" s="2">
        <f t="shared" ca="1" si="24"/>
        <v>92327.391644569987</v>
      </c>
      <c r="J111" s="2">
        <f t="shared" ca="1" si="24"/>
        <v>58366.634829629504</v>
      </c>
      <c r="K111" s="2">
        <f t="shared" ca="1" si="24"/>
        <v>369371.43029890792</v>
      </c>
      <c r="L111" s="2">
        <f t="shared" ca="1" si="24"/>
        <v>507706.54203118209</v>
      </c>
      <c r="M111" s="2">
        <f t="shared" ca="1" si="24"/>
        <v>205240.72282308803</v>
      </c>
    </row>
    <row r="112" spans="1:13" x14ac:dyDescent="0.35">
      <c r="A112" t="s">
        <v>31</v>
      </c>
      <c r="B112" t="s">
        <v>5</v>
      </c>
      <c r="C112" t="s">
        <v>31</v>
      </c>
      <c r="D112" t="s">
        <v>17</v>
      </c>
      <c r="E112" t="s">
        <v>12</v>
      </c>
      <c r="F112" s="2">
        <f ca="1">OFFSET([1]aggregated_flows_energy!B$39,250,0)-OFFSET([1]aggregated_flows_energy!B$38,250,0)</f>
        <v>3878522.9388030991</v>
      </c>
      <c r="G112" s="2">
        <f ca="1">OFFSET([1]aggregated_flows_energy!C$39,250,0)-OFFSET([1]aggregated_flows_energy!C$38,250,0)</f>
        <v>883274.62694246974</v>
      </c>
      <c r="H112" s="2">
        <f ca="1">OFFSET([1]aggregated_flows_energy!D$39,250,0)-OFFSET([1]aggregated_flows_energy!D$38,250,0)</f>
        <v>2428482.6370425001</v>
      </c>
      <c r="I112" s="2">
        <f ca="1">OFFSET([1]aggregated_flows_energy!E$39,250,0)-OFFSET([1]aggregated_flows_energy!E$38,250,0)</f>
        <v>414089.18256660039</v>
      </c>
      <c r="J112" s="2">
        <f ca="1">OFFSET([1]aggregated_flows_energy!F$39,250,0)-OFFSET([1]aggregated_flows_energy!F$38,250,0)</f>
        <v>152676.492251758</v>
      </c>
      <c r="K112" s="2">
        <f ca="1">OFFSET([1]aggregated_flows_energy!G$39,250,0)-OFFSET([1]aggregated_flows_energy!G$38,250,0)</f>
        <v>1532490.308120301</v>
      </c>
      <c r="L112" s="2">
        <f ca="1">OFFSET([1]aggregated_flows_energy!H$39,250,0)-OFFSET([1]aggregated_flows_energy!H$38,250,0)</f>
        <v>1814883.9462353997</v>
      </c>
      <c r="M112" s="2">
        <f ca="1">OFFSET([1]aggregated_flows_energy!I$39,250,0)-OFFSET([1]aggregated_flows_energy!I$38,250,0)</f>
        <v>531148.68444732018</v>
      </c>
    </row>
    <row r="113" spans="1:13" x14ac:dyDescent="0.35">
      <c r="A113" t="s">
        <v>31</v>
      </c>
      <c r="B113" t="s">
        <v>5</v>
      </c>
      <c r="C113" t="s">
        <v>31</v>
      </c>
      <c r="D113" t="s">
        <v>18</v>
      </c>
      <c r="E113" t="s">
        <v>12</v>
      </c>
      <c r="F113" s="2">
        <f ca="1">OFFSET([1]aggregated_flows_energy!B$36,250,0)</f>
        <v>3878522.9388031699</v>
      </c>
      <c r="G113" s="2">
        <f ca="1">OFFSET([1]aggregated_flows_energy!C$36,250,0)</f>
        <v>883274.626942473</v>
      </c>
      <c r="H113" s="2">
        <f ca="1">OFFSET([1]aggregated_flows_energy!D$36,250,0)</f>
        <v>2428482.6370423101</v>
      </c>
      <c r="I113" s="2">
        <f ca="1">OFFSET([1]aggregated_flows_energy!E$36,250,0)</f>
        <v>414089.182566592</v>
      </c>
      <c r="J113" s="2">
        <f ca="1">OFFSET([1]aggregated_flows_energy!F$36,250,0)</f>
        <v>152676.492251761</v>
      </c>
      <c r="K113" s="2">
        <f ca="1">OFFSET([1]aggregated_flows_energy!G$36,250,0)</f>
        <v>1532490.3081203699</v>
      </c>
      <c r="L113" s="2">
        <f ca="1">OFFSET([1]aggregated_flows_energy!H$36,250,0)</f>
        <v>1814883.94623543</v>
      </c>
      <c r="M113" s="2">
        <f ca="1">OFFSET([1]aggregated_flows_energy!I$36,250,0)</f>
        <v>531148.68444732297</v>
      </c>
    </row>
    <row r="114" spans="1:13" x14ac:dyDescent="0.35">
      <c r="A114" t="s">
        <v>31</v>
      </c>
      <c r="B114" t="s">
        <v>18</v>
      </c>
      <c r="C114" t="s">
        <v>26</v>
      </c>
      <c r="D114" t="s">
        <v>15</v>
      </c>
      <c r="E114" t="s">
        <v>12</v>
      </c>
      <c r="F114" s="2">
        <f ca="1">F113</f>
        <v>3878522.9388031699</v>
      </c>
      <c r="G114" s="2">
        <f t="shared" ref="G114:M114" ca="1" si="25">G113</f>
        <v>883274.626942473</v>
      </c>
      <c r="H114" s="2">
        <f t="shared" ca="1" si="25"/>
        <v>2428482.6370423101</v>
      </c>
      <c r="I114" s="2">
        <f t="shared" ca="1" si="25"/>
        <v>414089.182566592</v>
      </c>
      <c r="J114" s="2">
        <f t="shared" ca="1" si="25"/>
        <v>152676.492251761</v>
      </c>
      <c r="K114" s="2">
        <f t="shared" ca="1" si="25"/>
        <v>1532490.3081203699</v>
      </c>
      <c r="L114" s="2">
        <f t="shared" ca="1" si="25"/>
        <v>1814883.94623543</v>
      </c>
      <c r="M114" s="2">
        <f t="shared" ca="1" si="25"/>
        <v>531148.68444732297</v>
      </c>
    </row>
    <row r="115" spans="1:13" x14ac:dyDescent="0.35">
      <c r="A115" t="s">
        <v>31</v>
      </c>
      <c r="B115" t="s">
        <v>17</v>
      </c>
      <c r="C115" t="s">
        <v>26</v>
      </c>
      <c r="D115" t="s">
        <v>16</v>
      </c>
      <c r="E115" t="s">
        <v>12</v>
      </c>
      <c r="F115" s="2">
        <f ca="1">F112</f>
        <v>3878522.9388030991</v>
      </c>
      <c r="G115" s="2">
        <f t="shared" ref="G115:M115" ca="1" si="26">G112</f>
        <v>883274.62694246974</v>
      </c>
      <c r="H115" s="2">
        <f t="shared" ca="1" si="26"/>
        <v>2428482.6370425001</v>
      </c>
      <c r="I115" s="2">
        <f t="shared" ca="1" si="26"/>
        <v>414089.18256660039</v>
      </c>
      <c r="J115" s="2">
        <f t="shared" ca="1" si="26"/>
        <v>152676.492251758</v>
      </c>
      <c r="K115" s="2">
        <f t="shared" ca="1" si="26"/>
        <v>1532490.308120301</v>
      </c>
      <c r="L115" s="2">
        <f t="shared" ca="1" si="26"/>
        <v>1814883.9462353997</v>
      </c>
      <c r="M115" s="2">
        <f t="shared" ca="1" si="26"/>
        <v>531148.68444732018</v>
      </c>
    </row>
    <row r="116" spans="1:13" x14ac:dyDescent="0.35">
      <c r="A116" t="s">
        <v>31</v>
      </c>
      <c r="B116" t="s">
        <v>5</v>
      </c>
      <c r="C116" t="s">
        <v>25</v>
      </c>
      <c r="D116" t="s">
        <v>11</v>
      </c>
      <c r="E116" t="s">
        <v>12</v>
      </c>
      <c r="F116" s="2">
        <f ca="1">OFFSET([1]aggregated_flows_energy!B$37,250,0)</f>
        <v>411598.79999991198</v>
      </c>
      <c r="G116" s="2">
        <f ca="1">OFFSET([1]aggregated_flows_energy!C$37,250,0)</f>
        <v>83048.400000001202</v>
      </c>
      <c r="H116" s="2">
        <f ca="1">OFFSET([1]aggregated_flows_energy!D$37,250,0)</f>
        <v>263000.40000003797</v>
      </c>
      <c r="I116" s="2">
        <f ca="1">OFFSET([1]aggregated_flows_energy!E$37,250,0)</f>
        <v>51777.599999998201</v>
      </c>
      <c r="J116" s="2">
        <f ca="1">OFFSET([1]aggregated_flows_energy!F$37,250,0)</f>
        <v>13772.4000000001</v>
      </c>
      <c r="K116" s="2">
        <f ca="1">OFFSET([1]aggregated_flows_energy!G$37,250,0)</f>
        <v>160328.40000001699</v>
      </c>
      <c r="L116" s="2">
        <f ca="1">OFFSET([1]aggregated_flows_energy!H$37,250,0)</f>
        <v>200569.200000026</v>
      </c>
      <c r="M116" s="2">
        <f ca="1">OFFSET([1]aggregated_flows_energy!I$37,250,0)</f>
        <v>50701.199999998302</v>
      </c>
    </row>
    <row r="117" spans="1:13" x14ac:dyDescent="0.35">
      <c r="A117" t="s">
        <v>31</v>
      </c>
      <c r="B117" t="s">
        <v>7</v>
      </c>
      <c r="C117" t="s">
        <v>28</v>
      </c>
      <c r="D117" t="s">
        <v>22</v>
      </c>
      <c r="E117" t="s">
        <v>12</v>
      </c>
      <c r="F117" s="2">
        <f ca="1">F106-F118</f>
        <v>4798426.3273647986</v>
      </c>
      <c r="G117" s="2">
        <f t="shared" ref="G117:M117" ca="1" si="27">G106-G118</f>
        <v>1001856.4516989901</v>
      </c>
      <c r="H117" s="2">
        <f t="shared" ca="1" si="27"/>
        <v>3052297.0252610799</v>
      </c>
      <c r="I117" s="2">
        <f t="shared" ca="1" si="27"/>
        <v>581195.24657399999</v>
      </c>
      <c r="J117" s="2">
        <f t="shared" ca="1" si="27"/>
        <v>163077.60383073095</v>
      </c>
      <c r="K117" s="2">
        <f t="shared" ca="1" si="27"/>
        <v>1905683.1660698699</v>
      </c>
      <c r="L117" s="2">
        <f t="shared" ca="1" si="27"/>
        <v>2293042.9047660697</v>
      </c>
      <c r="M117" s="2">
        <f t="shared" ca="1" si="27"/>
        <v>599700.25652895006</v>
      </c>
    </row>
    <row r="118" spans="1:13" x14ac:dyDescent="0.35">
      <c r="A118" t="s">
        <v>31</v>
      </c>
      <c r="B118" t="s">
        <v>7</v>
      </c>
      <c r="C118" t="s">
        <v>25</v>
      </c>
      <c r="D118" t="s">
        <v>1</v>
      </c>
      <c r="E118" t="s">
        <v>9</v>
      </c>
      <c r="F118" s="2">
        <f ca="1">OFFSET([1]aggregated_flows_energy!B$97,203,0)</f>
        <v>12015133.8635558</v>
      </c>
      <c r="G118" s="2">
        <f ca="1">OFFSET([1]aggregated_flows_energy!C$97,203,0)</f>
        <v>2709652.7730123098</v>
      </c>
      <c r="H118" s="2">
        <f ca="1">OFFSET([1]aggregated_flows_energy!D$97,203,0)</f>
        <v>7542765.3973099198</v>
      </c>
      <c r="I118" s="2">
        <f ca="1">OFFSET([1]aggregated_flows_energy!E$97,203,0)</f>
        <v>1260247.6603038199</v>
      </c>
      <c r="J118" s="2">
        <f ca="1">OFFSET([1]aggregated_flows_energy!F$97,203,0)</f>
        <v>502468.03292979201</v>
      </c>
      <c r="K118" s="2">
        <f ca="1">OFFSET([1]aggregated_flows_energy!G$97,203,0)</f>
        <v>4707778.9630877897</v>
      </c>
      <c r="L118" s="2">
        <f ca="1">OFFSET([1]aggregated_flows_energy!H$97,203,0)</f>
        <v>5591467.5206960998</v>
      </c>
      <c r="M118" s="2">
        <f ca="1">OFFSET([1]aggregated_flows_energy!I$97,203,0)</f>
        <v>1715887.37977195</v>
      </c>
    </row>
    <row r="119" spans="1:13" x14ac:dyDescent="0.35">
      <c r="A119" t="s">
        <v>31</v>
      </c>
      <c r="B119" t="s">
        <v>5</v>
      </c>
      <c r="C119" t="s">
        <v>47</v>
      </c>
      <c r="D119" t="s">
        <v>45</v>
      </c>
      <c r="E119" t="s">
        <v>10</v>
      </c>
      <c r="F119" s="2">
        <f ca="1">OFFSET([1]aggregated_flows_energy!B$54,250,0)</f>
        <v>16674633.054605</v>
      </c>
      <c r="G119" s="2">
        <f ca="1">OFFSET([1]aggregated_flows_energy!C$54,250,0)</f>
        <v>3991353.9382588998</v>
      </c>
      <c r="H119" s="2">
        <f ca="1">OFFSET([1]aggregated_flows_energy!D$54,250,0)</f>
        <v>10275714.153757101</v>
      </c>
      <c r="I119" s="2">
        <f ca="1">OFFSET([1]aggregated_flows_energy!E$54,250,0)</f>
        <v>1667194.88076369</v>
      </c>
      <c r="J119" s="2">
        <f ca="1">OFFSET([1]aggregated_flows_energy!F$54,250,0)</f>
        <v>740370.081825261</v>
      </c>
      <c r="K119" s="2">
        <f ca="1">OFFSET([1]aggregated_flows_energy!G$54,250,0)</f>
        <v>6492525.8124993704</v>
      </c>
      <c r="L119" s="2">
        <f ca="1">OFFSET([1]aggregated_flows_energy!H$54,250,0)</f>
        <v>7669392.54260231</v>
      </c>
      <c r="M119" s="2">
        <f ca="1">OFFSET([1]aggregated_flows_energy!I$54,250,0)</f>
        <v>2512714.6995034199</v>
      </c>
    </row>
    <row r="120" spans="1:13" x14ac:dyDescent="0.35">
      <c r="A120" t="s">
        <v>31</v>
      </c>
      <c r="B120" t="s">
        <v>5</v>
      </c>
      <c r="C120" t="s">
        <v>25</v>
      </c>
      <c r="D120" t="s">
        <v>46</v>
      </c>
      <c r="E120" t="s">
        <v>12</v>
      </c>
      <c r="F120" s="2">
        <f ca="1">OFFSET([1]aggregated_flows_energy!B$55,250,0)</f>
        <v>947049.62856812601</v>
      </c>
      <c r="G120" s="2">
        <f ca="1">OFFSET([1]aggregated_flows_energy!C$55,250,0)</f>
        <v>192420.57438057501</v>
      </c>
      <c r="H120" s="2">
        <f ca="1">OFFSET([1]aggregated_flows_energy!D$55,250,0)</f>
        <v>605696.73637390905</v>
      </c>
      <c r="I120" s="2">
        <f ca="1">OFFSET([1]aggregated_flows_energy!E$55,250,0)</f>
        <v>115714.537161053</v>
      </c>
      <c r="J120" s="2">
        <f ca="1">OFFSET([1]aggregated_flows_energy!F$55,250,0)</f>
        <v>33217.780652592002</v>
      </c>
      <c r="K120" s="2">
        <f ca="1">OFFSET([1]aggregated_flows_energy!G$55,250,0)</f>
        <v>368580.633137347</v>
      </c>
      <c r="L120" s="2">
        <f ca="1">OFFSET([1]aggregated_flows_energy!H$55,250,0)</f>
        <v>457717.32567963301</v>
      </c>
      <c r="M120" s="2">
        <f ca="1">OFFSET([1]aggregated_flows_energy!I$55,250,0)</f>
        <v>120751.669751147</v>
      </c>
    </row>
    <row r="121" spans="1:13" x14ac:dyDescent="0.35">
      <c r="A121" t="s">
        <v>25</v>
      </c>
      <c r="B121" t="s">
        <v>1</v>
      </c>
      <c r="C121" t="s">
        <v>32</v>
      </c>
      <c r="D121" t="s">
        <v>2</v>
      </c>
      <c r="E121" t="s">
        <v>9</v>
      </c>
      <c r="F121" s="2">
        <f ca="1">OFFSET([1]aggregated_flows_energy!B$2,304,0)</f>
        <v>79911.363329079904</v>
      </c>
      <c r="G121" s="2">
        <f ca="1">OFFSET([1]aggregated_flows_energy!C$2,304,0)</f>
        <v>69326.338596251095</v>
      </c>
      <c r="H121" s="2">
        <f ca="1">OFFSET([1]aggregated_flows_energy!D$2,304,0)</f>
        <v>2616.31841323961</v>
      </c>
      <c r="I121" s="2">
        <f ca="1">OFFSET([1]aggregated_flows_energy!E$2,304,0)</f>
        <v>7931.8071079966803</v>
      </c>
      <c r="J121" s="2">
        <f ca="1">OFFSET([1]aggregated_flows_energy!F$2,304,0)</f>
        <v>36.899211592103498</v>
      </c>
      <c r="K121" s="2">
        <f ca="1">OFFSET([1]aggregated_flows_energy!G$2,304,0)</f>
        <v>41524.280814468701</v>
      </c>
      <c r="L121" s="2">
        <f ca="1">OFFSET([1]aggregated_flows_energy!H$2,304,0)</f>
        <v>20383.391373843198</v>
      </c>
      <c r="M121" s="2">
        <f ca="1">OFFSET([1]aggregated_flows_energy!I$2,304,0)</f>
        <v>18003.691140767602</v>
      </c>
    </row>
    <row r="122" spans="1:13" x14ac:dyDescent="0.35">
      <c r="A122" t="s">
        <v>32</v>
      </c>
      <c r="B122" t="s">
        <v>2</v>
      </c>
      <c r="C122" t="s">
        <v>32</v>
      </c>
      <c r="D122" t="s">
        <v>13</v>
      </c>
      <c r="E122" t="s">
        <v>9</v>
      </c>
      <c r="F122" s="2">
        <f ca="1">OFFSET([1]aggregated_flows_energy!B$9,304,0)</f>
        <v>1770456.7734063601</v>
      </c>
      <c r="G122" s="2">
        <f ca="1">OFFSET([1]aggregated_flows_energy!C$9,304,0)</f>
        <v>1589539.9167905101</v>
      </c>
      <c r="H122" s="2">
        <f ca="1">OFFSET([1]aggregated_flows_energy!D$9,304,0)</f>
        <v>74091.995119272498</v>
      </c>
      <c r="I122" s="2">
        <f ca="1">OFFSET([1]aggregated_flows_energy!E$9,304,0)</f>
        <v>106089.001448027</v>
      </c>
      <c r="J122" s="2">
        <f ca="1">OFFSET([1]aggregated_flows_energy!F$9,304,0)</f>
        <v>735.86004854273597</v>
      </c>
      <c r="K122" s="2">
        <f ca="1">OFFSET([1]aggregated_flows_energy!G$9,304,0)</f>
        <v>680637.378637605</v>
      </c>
      <c r="L122" s="2">
        <f ca="1">OFFSET([1]aggregated_flows_energy!H$9,304,0)</f>
        <v>742118.39127344696</v>
      </c>
      <c r="M122" s="2">
        <f ca="1">OFFSET([1]aggregated_flows_energy!I$9,304,0)</f>
        <v>347701.00349530502</v>
      </c>
    </row>
    <row r="123" spans="1:13" x14ac:dyDescent="0.35">
      <c r="A123" t="s">
        <v>32</v>
      </c>
      <c r="B123" t="s">
        <v>13</v>
      </c>
      <c r="C123" t="s">
        <v>32</v>
      </c>
      <c r="D123" t="s">
        <v>14</v>
      </c>
      <c r="E123" t="s">
        <v>9</v>
      </c>
      <c r="F123" s="2">
        <f ca="1">OFFSET([1]aggregated_flows_energy!B$18,304,0)</f>
        <v>1498835.2622279399</v>
      </c>
      <c r="G123" s="2">
        <f ca="1">OFFSET([1]aggregated_flows_energy!C$18,304,0)</f>
        <v>1323398.4546339901</v>
      </c>
      <c r="H123" s="2">
        <f ca="1">OFFSET([1]aggregated_flows_energy!D$18,304,0)</f>
        <v>73152.430669185196</v>
      </c>
      <c r="I123" s="2">
        <f ca="1">OFFSET([1]aggregated_flows_energy!E$18,304,0)</f>
        <v>101579.488355551</v>
      </c>
      <c r="J123" s="2">
        <f ca="1">OFFSET([1]aggregated_flows_energy!F$18,304,0)</f>
        <v>704.88856921416004</v>
      </c>
      <c r="K123" s="2">
        <f ca="1">OFFSET([1]aggregated_flows_energy!G$18,304,0)</f>
        <v>587951.96981859906</v>
      </c>
      <c r="L123" s="2">
        <f ca="1">OFFSET([1]aggregated_flows_energy!H$18,304,0)</f>
        <v>657786.98630231398</v>
      </c>
      <c r="M123" s="2">
        <f ca="1">OFFSET([1]aggregated_flows_energy!I$18,304,0)</f>
        <v>253096.306107034</v>
      </c>
    </row>
    <row r="124" spans="1:13" x14ac:dyDescent="0.35">
      <c r="A124" t="s">
        <v>32</v>
      </c>
      <c r="B124" t="s">
        <v>14</v>
      </c>
      <c r="C124" t="s">
        <v>32</v>
      </c>
      <c r="D124" t="s">
        <v>5</v>
      </c>
      <c r="E124" t="s">
        <v>9</v>
      </c>
      <c r="F124" s="2">
        <f ca="1">OFFSET([1]aggregated_flows_energy!B$22,304,0)</f>
        <v>885218.33303055202</v>
      </c>
      <c r="G124" s="2">
        <f ca="1">OFFSET([1]aggregated_flows_energy!C$22,304,0)</f>
        <v>735053.20980085002</v>
      </c>
      <c r="H124" s="2">
        <f ca="1">OFFSET([1]aggregated_flows_energy!D$22,304,0)</f>
        <v>63709.999948420802</v>
      </c>
      <c r="I124" s="2">
        <f ca="1">OFFSET([1]aggregated_flows_energy!E$22,304,0)</f>
        <v>85856.920802108303</v>
      </c>
      <c r="J124" s="2">
        <f ca="1">OFFSET([1]aggregated_flows_energy!F$22,304,0)</f>
        <v>598.20247917194604</v>
      </c>
      <c r="K124" s="2">
        <f ca="1">OFFSET([1]aggregated_flows_energy!G$22,304,0)</f>
        <v>365041.01440179802</v>
      </c>
      <c r="L124" s="2">
        <f ca="1">OFFSET([1]aggregated_flows_energy!H$22,304,0)</f>
        <v>390455.27811607899</v>
      </c>
      <c r="M124" s="2">
        <f ca="1">OFFSET([1]aggregated_flows_energy!I$22,304,0)</f>
        <v>129722.040512673</v>
      </c>
    </row>
    <row r="125" spans="1:13" x14ac:dyDescent="0.35">
      <c r="A125" t="s">
        <v>32</v>
      </c>
      <c r="B125" t="s">
        <v>4</v>
      </c>
      <c r="C125" t="s">
        <v>32</v>
      </c>
      <c r="D125" t="s">
        <v>2</v>
      </c>
      <c r="E125" t="s">
        <v>10</v>
      </c>
      <c r="F125" s="2">
        <f ca="1">OFFSET([1]aggregated_flows_energy!B$4,304,0)</f>
        <v>1690545.4100772699</v>
      </c>
      <c r="G125" s="2">
        <f ca="1">OFFSET([1]aggregated_flows_energy!C$4,304,0)</f>
        <v>1520213.5781942499</v>
      </c>
      <c r="H125" s="2">
        <f ca="1">OFFSET([1]aggregated_flows_energy!D$4,304,0)</f>
        <v>71475.676706033002</v>
      </c>
      <c r="I125" s="2">
        <f ca="1">OFFSET([1]aggregated_flows_energy!E$4,304,0)</f>
        <v>98157.194340030401</v>
      </c>
      <c r="J125" s="2">
        <f ca="1">OFFSET([1]aggregated_flows_energy!F$4,304,0)</f>
        <v>698.96083695063203</v>
      </c>
      <c r="K125" s="2">
        <f ca="1">OFFSET([1]aggregated_flows_energy!G$4,304,0)</f>
        <v>639113.097823138</v>
      </c>
      <c r="L125" s="2">
        <f ca="1">OFFSET([1]aggregated_flows_energy!H$4,304,0)</f>
        <v>721734.99989960599</v>
      </c>
      <c r="M125" s="2">
        <f ca="1">OFFSET([1]aggregated_flows_energy!I$4,304,0)</f>
        <v>329697.31235453702</v>
      </c>
    </row>
    <row r="126" spans="1:13" x14ac:dyDescent="0.35">
      <c r="A126" t="s">
        <v>32</v>
      </c>
      <c r="B126" t="s">
        <v>5</v>
      </c>
      <c r="C126" t="s">
        <v>32</v>
      </c>
      <c r="D126" t="s">
        <v>4</v>
      </c>
      <c r="E126" t="s">
        <v>9</v>
      </c>
      <c r="F126" s="2">
        <f ca="1">OFFSET([1]aggregated_flows_energy!B$11,304,0)</f>
        <v>11113350.3883186</v>
      </c>
      <c r="G126" s="2">
        <f ca="1">OFFSET([1]aggregated_flows_energy!C$11,304,0)</f>
        <v>9348501.6718419194</v>
      </c>
      <c r="H126" s="2">
        <f ca="1">OFFSET([1]aggregated_flows_energy!D$11,304,0)</f>
        <v>757432.30781384697</v>
      </c>
      <c r="I126" s="2">
        <f ca="1">OFFSET([1]aggregated_flows_energy!E$11,304,0)</f>
        <v>1000466.28227959</v>
      </c>
      <c r="J126" s="2">
        <f ca="1">OFFSET([1]aggregated_flows_energy!F$11,304,0)</f>
        <v>6950.1263832793902</v>
      </c>
      <c r="K126" s="2">
        <f ca="1">OFFSET([1]aggregated_flows_energy!G$11,304,0)</f>
        <v>3971340.9786252598</v>
      </c>
      <c r="L126" s="2">
        <f ca="1">OFFSET([1]aggregated_flows_energy!H$11,304,0)</f>
        <v>5200948.2160873404</v>
      </c>
      <c r="M126" s="2">
        <f ca="1">OFFSET([1]aggregated_flows_energy!I$11,304,0)</f>
        <v>1941061.19360605</v>
      </c>
    </row>
    <row r="127" spans="1:13" x14ac:dyDescent="0.35">
      <c r="A127" t="s">
        <v>32</v>
      </c>
      <c r="B127" t="s">
        <v>4</v>
      </c>
      <c r="C127" t="s">
        <v>25</v>
      </c>
      <c r="D127" t="s">
        <v>1</v>
      </c>
      <c r="E127" t="s">
        <v>9</v>
      </c>
      <c r="F127" s="2">
        <f ca="1">OFFSET([1]aggregated_flows_energy!B$6,304,0)</f>
        <v>8661976.8267005794</v>
      </c>
      <c r="G127" s="2">
        <f ca="1">OFFSET([1]aggregated_flows_energy!C$6,304,0)</f>
        <v>7312631.3164127199</v>
      </c>
      <c r="H127" s="2">
        <f ca="1">OFFSET([1]aggregated_flows_energy!D$6,304,0)</f>
        <v>612496.93344005104</v>
      </c>
      <c r="I127" s="2">
        <f ca="1">OFFSET([1]aggregated_flows_energy!E$6,304,0)</f>
        <v>731281.39252538502</v>
      </c>
      <c r="J127" s="2">
        <f ca="1">OFFSET([1]aggregated_flows_energy!F$6,304,0)</f>
        <v>5567.18432242578</v>
      </c>
      <c r="K127" s="2">
        <f ca="1">OFFSET([1]aggregated_flows_energy!G$6,304,0)</f>
        <v>3033560.3642432</v>
      </c>
      <c r="L127" s="2">
        <f ca="1">OFFSET([1]aggregated_flows_energy!H$6,304,0)</f>
        <v>4117914.7138889399</v>
      </c>
      <c r="M127" s="2">
        <f ca="1">OFFSET([1]aggregated_flows_energy!I$6,304,0)</f>
        <v>1510501.7485684401</v>
      </c>
    </row>
    <row r="128" spans="1:13" x14ac:dyDescent="0.35">
      <c r="A128" t="s">
        <v>32</v>
      </c>
      <c r="B128" t="s">
        <v>4</v>
      </c>
      <c r="C128" t="s">
        <v>25</v>
      </c>
      <c r="D128" t="s">
        <v>11</v>
      </c>
      <c r="E128" t="s">
        <v>12</v>
      </c>
      <c r="F128" s="2">
        <f ca="1">OFFSET([1]aggregated_flows_energy!B$48,304,0)</f>
        <v>2206236.2054562401</v>
      </c>
      <c r="G128" s="2">
        <f ca="1">OFFSET([1]aggregated_flows_energy!C$48,304,0)</f>
        <v>1832283.31988627</v>
      </c>
      <c r="H128" s="2">
        <f ca="1">OFFSET([1]aggregated_flows_energy!D$48,304,0)</f>
        <v>130441.83693641701</v>
      </c>
      <c r="I128" s="2">
        <f ca="1">OFFSET([1]aggregated_flows_energy!E$48,304,0)</f>
        <v>242266.40077878599</v>
      </c>
      <c r="J128" s="2">
        <f ca="1">OFFSET([1]aggregated_flows_energy!F$48,304,0)</f>
        <v>1244.64785476825</v>
      </c>
      <c r="K128" s="2">
        <f ca="1">OFFSET([1]aggregated_flows_energy!G$48,304,0)</f>
        <v>844002.55294384295</v>
      </c>
      <c r="L128" s="2">
        <f ca="1">OFFSET([1]aggregated_flows_energy!H$48,304,0)</f>
        <v>974730.15197854803</v>
      </c>
      <c r="M128" s="2">
        <f ca="1">OFFSET([1]aggregated_flows_energy!I$48,304,0)</f>
        <v>387503.50053385302</v>
      </c>
    </row>
    <row r="129" spans="1:13" x14ac:dyDescent="0.35">
      <c r="A129" t="s">
        <v>32</v>
      </c>
      <c r="B129" t="s">
        <v>2</v>
      </c>
      <c r="C129" t="s">
        <v>32</v>
      </c>
      <c r="D129" t="s">
        <v>6</v>
      </c>
      <c r="E129" t="s">
        <v>9</v>
      </c>
      <c r="F129" s="2">
        <f ca="1">OFFSET([1]aggregated_flows_energy!B$8,304,0)</f>
        <v>1770456.7734063601</v>
      </c>
      <c r="G129" s="2">
        <f ca="1">OFFSET([1]aggregated_flows_energy!C$8,304,0)</f>
        <v>1589539.9167905101</v>
      </c>
      <c r="H129" s="2">
        <f ca="1">OFFSET([1]aggregated_flows_energy!D$8,304,0)</f>
        <v>74091.995119272498</v>
      </c>
      <c r="I129" s="2">
        <f ca="1">OFFSET([1]aggregated_flows_energy!E$8,304,0)</f>
        <v>106089.001448027</v>
      </c>
      <c r="J129" s="2">
        <f ca="1">OFFSET([1]aggregated_flows_energy!F$8,304,0)</f>
        <v>735.86004854273597</v>
      </c>
      <c r="K129" s="2">
        <f ca="1">OFFSET([1]aggregated_flows_energy!G$8,304,0)</f>
        <v>680637.378637605</v>
      </c>
      <c r="L129" s="2">
        <f ca="1">OFFSET([1]aggregated_flows_energy!H$8,304,0)</f>
        <v>742118.39127344696</v>
      </c>
      <c r="M129" s="2">
        <f ca="1">OFFSET([1]aggregated_flows_energy!I$8,304,0)</f>
        <v>347701.00349530502</v>
      </c>
    </row>
    <row r="130" spans="1:13" x14ac:dyDescent="0.35">
      <c r="A130" t="s">
        <v>32</v>
      </c>
      <c r="B130" t="s">
        <v>6</v>
      </c>
      <c r="C130" t="s">
        <v>32</v>
      </c>
      <c r="D130" t="s">
        <v>4</v>
      </c>
      <c r="E130" t="s">
        <v>9</v>
      </c>
      <c r="F130" s="2">
        <f ca="1">OFFSET([1]aggregated_flows_energy!B$10,304,0)</f>
        <v>0</v>
      </c>
      <c r="G130" s="2">
        <f ca="1">OFFSET([1]aggregated_flows_energy!C$10,304,0)</f>
        <v>0</v>
      </c>
      <c r="H130" s="2">
        <f ca="1">OFFSET([1]aggregated_flows_energy!D$10,304,0)</f>
        <v>0</v>
      </c>
      <c r="I130" s="2">
        <f ca="1">OFFSET([1]aggregated_flows_energy!E$10,304,0)</f>
        <v>0</v>
      </c>
      <c r="J130" s="2">
        <f ca="1">OFFSET([1]aggregated_flows_energy!F$10,304,0)</f>
        <v>0</v>
      </c>
      <c r="K130" s="2">
        <f ca="1">OFFSET([1]aggregated_flows_energy!G$10,304,0)</f>
        <v>0</v>
      </c>
      <c r="L130" s="2">
        <f ca="1">OFFSET([1]aggregated_flows_energy!H$10,304,0)</f>
        <v>0</v>
      </c>
      <c r="M130" s="2">
        <f ca="1">OFFSET([1]aggregated_flows_energy!I$10,304,0)</f>
        <v>0</v>
      </c>
    </row>
    <row r="131" spans="1:13" x14ac:dyDescent="0.35">
      <c r="A131" t="s">
        <v>32</v>
      </c>
      <c r="B131" t="s">
        <v>13</v>
      </c>
      <c r="C131" t="s">
        <v>26</v>
      </c>
      <c r="D131" t="s">
        <v>15</v>
      </c>
      <c r="E131" t="s">
        <v>12</v>
      </c>
      <c r="F131" s="2">
        <f ca="1">F122-F123</f>
        <v>271621.51117842016</v>
      </c>
      <c r="G131" s="2">
        <f t="shared" ref="G131:M131" ca="1" si="28">G122-G123</f>
        <v>266141.46215651999</v>
      </c>
      <c r="H131" s="2">
        <f t="shared" ca="1" si="28"/>
        <v>939.56445008730225</v>
      </c>
      <c r="I131" s="2">
        <f t="shared" ca="1" si="28"/>
        <v>4509.5130924760015</v>
      </c>
      <c r="J131" s="2">
        <f t="shared" ca="1" si="28"/>
        <v>30.971479328575924</v>
      </c>
      <c r="K131" s="2">
        <f t="shared" ca="1" si="28"/>
        <v>92685.408819005941</v>
      </c>
      <c r="L131" s="2">
        <f t="shared" ca="1" si="28"/>
        <v>84331.404971132986</v>
      </c>
      <c r="M131" s="2">
        <f t="shared" ca="1" si="28"/>
        <v>94604.697388271015</v>
      </c>
    </row>
    <row r="132" spans="1:13" x14ac:dyDescent="0.35">
      <c r="A132" t="s">
        <v>32</v>
      </c>
      <c r="B132" t="s">
        <v>14</v>
      </c>
      <c r="C132" t="s">
        <v>26</v>
      </c>
      <c r="D132" t="s">
        <v>16</v>
      </c>
      <c r="E132" t="s">
        <v>12</v>
      </c>
      <c r="F132" s="2">
        <f ca="1">F123-F124</f>
        <v>613616.92919738789</v>
      </c>
      <c r="G132" s="2">
        <f t="shared" ref="G132:M132" ca="1" si="29">G123-G124</f>
        <v>588345.24483314005</v>
      </c>
      <c r="H132" s="2">
        <f t="shared" ca="1" si="29"/>
        <v>9442.4307207643942</v>
      </c>
      <c r="I132" s="2">
        <f t="shared" ca="1" si="29"/>
        <v>15722.567553442699</v>
      </c>
      <c r="J132" s="2">
        <f t="shared" ca="1" si="29"/>
        <v>106.686090042214</v>
      </c>
      <c r="K132" s="2">
        <f t="shared" ca="1" si="29"/>
        <v>222910.95541680104</v>
      </c>
      <c r="L132" s="2">
        <f t="shared" ca="1" si="29"/>
        <v>267331.70818623499</v>
      </c>
      <c r="M132" s="2">
        <f t="shared" ca="1" si="29"/>
        <v>123374.265594361</v>
      </c>
    </row>
    <row r="133" spans="1:13" x14ac:dyDescent="0.35">
      <c r="A133" t="s">
        <v>32</v>
      </c>
      <c r="B133" t="s">
        <v>5</v>
      </c>
      <c r="C133" t="s">
        <v>32</v>
      </c>
      <c r="D133" t="s">
        <v>17</v>
      </c>
      <c r="E133" t="s">
        <v>12</v>
      </c>
      <c r="F133" s="2">
        <f ca="1">OFFSET([1]aggregated_flows_energy!B$39,304,0)-OFFSET([1]aggregated_flows_energy!B$38,304,0)</f>
        <v>2981499.9121269006</v>
      </c>
      <c r="G133" s="2">
        <f ca="1">OFFSET([1]aggregated_flows_energy!C$39,304,0)-OFFSET([1]aggregated_flows_energy!C$38,304,0)</f>
        <v>2351174.7955409996</v>
      </c>
      <c r="H133" s="2">
        <f ca="1">OFFSET([1]aggregated_flows_energy!D$39,304,0)-OFFSET([1]aggregated_flows_energy!D$38,304,0)</f>
        <v>256557.40537925018</v>
      </c>
      <c r="I133" s="2">
        <f ca="1">OFFSET([1]aggregated_flows_energy!E$39,304,0)-OFFSET([1]aggregated_flows_energy!E$38,304,0)</f>
        <v>371740.64148064004</v>
      </c>
      <c r="J133" s="2">
        <f ca="1">OFFSET([1]aggregated_flows_energy!F$39,304,0)-OFFSET([1]aggregated_flows_energy!F$38,304,0)</f>
        <v>2027.069726094498</v>
      </c>
      <c r="K133" s="2">
        <f ca="1">OFFSET([1]aggregated_flows_energy!G$39,304,0)-OFFSET([1]aggregated_flows_energy!G$38,304,0)</f>
        <v>1005940.1967673395</v>
      </c>
      <c r="L133" s="2">
        <f ca="1">OFFSET([1]aggregated_flows_energy!H$39,304,0)-OFFSET([1]aggregated_flows_energy!H$38,304,0)</f>
        <v>1474882.0255179303</v>
      </c>
      <c r="M133" s="2">
        <f ca="1">OFFSET([1]aggregated_flows_energy!I$39,304,0)-OFFSET([1]aggregated_flows_energy!I$38,304,0)</f>
        <v>500677.68984169979</v>
      </c>
    </row>
    <row r="134" spans="1:13" x14ac:dyDescent="0.35">
      <c r="A134" t="s">
        <v>32</v>
      </c>
      <c r="B134" t="s">
        <v>5</v>
      </c>
      <c r="C134" t="s">
        <v>32</v>
      </c>
      <c r="D134" t="s">
        <v>18</v>
      </c>
      <c r="E134" t="s">
        <v>12</v>
      </c>
      <c r="F134" s="2">
        <f ca="1">OFFSET([1]aggregated_flows_energy!B$36,304,0)</f>
        <v>2981499.91212697</v>
      </c>
      <c r="G134" s="2">
        <f ca="1">OFFSET([1]aggregated_flows_energy!C$36,304,0)</f>
        <v>2351174.7955409801</v>
      </c>
      <c r="H134" s="2">
        <f ca="1">OFFSET([1]aggregated_flows_energy!D$36,304,0)</f>
        <v>256557.40537924299</v>
      </c>
      <c r="I134" s="2">
        <f ca="1">OFFSET([1]aggregated_flows_energy!E$36,304,0)</f>
        <v>371740.64148063998</v>
      </c>
      <c r="J134" s="2">
        <f ca="1">OFFSET([1]aggregated_flows_energy!F$36,304,0)</f>
        <v>2027.0697260945001</v>
      </c>
      <c r="K134" s="2">
        <f ca="1">OFFSET([1]aggregated_flows_energy!G$36,304,0)</f>
        <v>1005940.1967673301</v>
      </c>
      <c r="L134" s="2">
        <f ca="1">OFFSET([1]aggregated_flows_energy!H$36,304,0)</f>
        <v>1474882.02551793</v>
      </c>
      <c r="M134" s="2">
        <f ca="1">OFFSET([1]aggregated_flows_energy!I$36,304,0)</f>
        <v>500677.68984169699</v>
      </c>
    </row>
    <row r="135" spans="1:13" x14ac:dyDescent="0.35">
      <c r="A135" t="s">
        <v>32</v>
      </c>
      <c r="B135" t="s">
        <v>18</v>
      </c>
      <c r="C135" t="s">
        <v>26</v>
      </c>
      <c r="D135" t="s">
        <v>15</v>
      </c>
      <c r="E135" t="s">
        <v>12</v>
      </c>
      <c r="F135" s="2">
        <f ca="1">F134</f>
        <v>2981499.91212697</v>
      </c>
      <c r="G135" s="2">
        <f t="shared" ref="G135:M135" ca="1" si="30">G134</f>
        <v>2351174.7955409801</v>
      </c>
      <c r="H135" s="2">
        <f t="shared" ca="1" si="30"/>
        <v>256557.40537924299</v>
      </c>
      <c r="I135" s="2">
        <f t="shared" ca="1" si="30"/>
        <v>371740.64148063998</v>
      </c>
      <c r="J135" s="2">
        <f t="shared" ca="1" si="30"/>
        <v>2027.0697260945001</v>
      </c>
      <c r="K135" s="2">
        <f t="shared" ca="1" si="30"/>
        <v>1005940.1967673301</v>
      </c>
      <c r="L135" s="2">
        <f t="shared" ca="1" si="30"/>
        <v>1474882.02551793</v>
      </c>
      <c r="M135" s="2">
        <f t="shared" ca="1" si="30"/>
        <v>500677.68984169699</v>
      </c>
    </row>
    <row r="136" spans="1:13" x14ac:dyDescent="0.35">
      <c r="A136" t="s">
        <v>32</v>
      </c>
      <c r="B136" t="s">
        <v>17</v>
      </c>
      <c r="C136" t="s">
        <v>26</v>
      </c>
      <c r="D136" t="s">
        <v>16</v>
      </c>
      <c r="E136" t="s">
        <v>12</v>
      </c>
      <c r="F136" s="2">
        <f ca="1">F133</f>
        <v>2981499.9121269006</v>
      </c>
      <c r="G136" s="2">
        <f t="shared" ref="G136:M136" ca="1" si="31">G133</f>
        <v>2351174.7955409996</v>
      </c>
      <c r="H136" s="2">
        <f t="shared" ca="1" si="31"/>
        <v>256557.40537925018</v>
      </c>
      <c r="I136" s="2">
        <f t="shared" ca="1" si="31"/>
        <v>371740.64148064004</v>
      </c>
      <c r="J136" s="2">
        <f t="shared" ca="1" si="31"/>
        <v>2027.069726094498</v>
      </c>
      <c r="K136" s="2">
        <f t="shared" ca="1" si="31"/>
        <v>1005940.1967673395</v>
      </c>
      <c r="L136" s="2">
        <f t="shared" ca="1" si="31"/>
        <v>1474882.0255179303</v>
      </c>
      <c r="M136" s="2">
        <f t="shared" ca="1" si="31"/>
        <v>500677.68984169979</v>
      </c>
    </row>
    <row r="137" spans="1:13" x14ac:dyDescent="0.35">
      <c r="A137" t="s">
        <v>32</v>
      </c>
      <c r="B137" t="s">
        <v>5</v>
      </c>
      <c r="C137" t="s">
        <v>25</v>
      </c>
      <c r="D137" t="s">
        <v>11</v>
      </c>
      <c r="E137" t="s">
        <v>12</v>
      </c>
      <c r="F137" s="2">
        <f ca="1">OFFSET([1]aggregated_flows_energy!B$37,304,0)</f>
        <v>211333.20000002801</v>
      </c>
      <c r="G137" s="2">
        <f ca="1">OFFSET([1]aggregated_flows_energy!C$37,304,0)</f>
        <v>154836.00000001601</v>
      </c>
      <c r="H137" s="2">
        <f ca="1">OFFSET([1]aggregated_flows_energy!D$37,304,0)</f>
        <v>24481.199999999699</v>
      </c>
      <c r="I137" s="2">
        <f ca="1">OFFSET([1]aggregated_flows_energy!E$37,304,0)</f>
        <v>31767.5999999993</v>
      </c>
      <c r="J137" s="2">
        <f ca="1">OFFSET([1]aggregated_flows_energy!F$37,304,0)</f>
        <v>248.39999999999901</v>
      </c>
      <c r="K137" s="2">
        <f ca="1">OFFSET([1]aggregated_flows_energy!G$37,304,0)</f>
        <v>70379.999999998501</v>
      </c>
      <c r="L137" s="2">
        <f ca="1">OFFSET([1]aggregated_flows_energy!H$37,304,0)</f>
        <v>107557.20000000601</v>
      </c>
      <c r="M137" s="2">
        <f ca="1">OFFSET([1]aggregated_flows_energy!I$37,304,0)</f>
        <v>33395.9999999992</v>
      </c>
    </row>
    <row r="138" spans="1:13" x14ac:dyDescent="0.35">
      <c r="A138" t="s">
        <v>32</v>
      </c>
      <c r="B138" t="s">
        <v>7</v>
      </c>
      <c r="C138" t="s">
        <v>28</v>
      </c>
      <c r="D138" t="s">
        <v>22</v>
      </c>
      <c r="E138" t="s">
        <v>12</v>
      </c>
      <c r="F138" s="2">
        <f ca="1">F127-F139</f>
        <v>3061340.1736848289</v>
      </c>
      <c r="G138" s="2">
        <f t="shared" ref="G138:M138" ca="1" si="32">G127-G139</f>
        <v>2527614.9881635401</v>
      </c>
      <c r="H138" s="2">
        <f t="shared" ca="1" si="32"/>
        <v>257775.77873048605</v>
      </c>
      <c r="I138" s="2">
        <f t="shared" ca="1" si="32"/>
        <v>273633.75651386799</v>
      </c>
      <c r="J138" s="2">
        <f t="shared" ca="1" si="32"/>
        <v>2315.6502769353801</v>
      </c>
      <c r="K138" s="2">
        <f t="shared" ca="1" si="32"/>
        <v>1022879.65801247</v>
      </c>
      <c r="L138" s="2">
        <f t="shared" ca="1" si="32"/>
        <v>1521948.1055163601</v>
      </c>
      <c r="M138" s="2">
        <f t="shared" ca="1" si="32"/>
        <v>516512.41015600413</v>
      </c>
    </row>
    <row r="139" spans="1:13" x14ac:dyDescent="0.35">
      <c r="A139" t="s">
        <v>32</v>
      </c>
      <c r="B139" t="s">
        <v>7</v>
      </c>
      <c r="C139" t="s">
        <v>25</v>
      </c>
      <c r="D139" t="s">
        <v>1</v>
      </c>
      <c r="E139" t="s">
        <v>9</v>
      </c>
      <c r="F139" s="2">
        <f ca="1">OFFSET([1]aggregated_flows_energy!B$97,257,0)</f>
        <v>5600636.6530157505</v>
      </c>
      <c r="G139" s="2">
        <f ca="1">OFFSET([1]aggregated_flows_energy!C$97,257,0)</f>
        <v>4785016.3282491798</v>
      </c>
      <c r="H139" s="2">
        <f ca="1">OFFSET([1]aggregated_flows_energy!D$97,257,0)</f>
        <v>354721.15470956499</v>
      </c>
      <c r="I139" s="2">
        <f ca="1">OFFSET([1]aggregated_flows_energy!E$97,257,0)</f>
        <v>457647.63601151702</v>
      </c>
      <c r="J139" s="2">
        <f ca="1">OFFSET([1]aggregated_flows_energy!F$97,257,0)</f>
        <v>3251.5340454903999</v>
      </c>
      <c r="K139" s="2">
        <f ca="1">OFFSET([1]aggregated_flows_energy!G$97,257,0)</f>
        <v>2010680.7062307301</v>
      </c>
      <c r="L139" s="2">
        <f ca="1">OFFSET([1]aggregated_flows_energy!H$97,257,0)</f>
        <v>2595966.6083725798</v>
      </c>
      <c r="M139" s="2">
        <f ca="1">OFFSET([1]aggregated_flows_energy!I$97,257,0)</f>
        <v>993989.33841243596</v>
      </c>
    </row>
    <row r="140" spans="1:13" x14ac:dyDescent="0.35">
      <c r="A140" t="s">
        <v>32</v>
      </c>
      <c r="B140" t="s">
        <v>5</v>
      </c>
      <c r="C140" t="s">
        <v>47</v>
      </c>
      <c r="D140" t="s">
        <v>45</v>
      </c>
      <c r="E140" t="s">
        <v>10</v>
      </c>
      <c r="F140" s="2">
        <f ca="1">OFFSET([1]aggregated_flows_energy!B$54,304,0)</f>
        <v>10665186.6249272</v>
      </c>
      <c r="G140" s="2">
        <f ca="1">OFFSET([1]aggregated_flows_energy!C$54,304,0)</f>
        <v>9147529.2718664203</v>
      </c>
      <c r="H140" s="2">
        <f ca="1">OFFSET([1]aggregated_flows_energy!D$54,304,0)</f>
        <v>652221.48896025401</v>
      </c>
      <c r="I140" s="2">
        <f ca="1">OFFSET([1]aggregated_flows_energy!E$54,304,0)</f>
        <v>860003.64171861799</v>
      </c>
      <c r="J140" s="2">
        <f ca="1">OFFSET([1]aggregated_flows_energy!F$54,304,0)</f>
        <v>5432.2223819255796</v>
      </c>
      <c r="K140" s="2">
        <f ca="1">OFFSET([1]aggregated_flows_energy!G$54,304,0)</f>
        <v>3729217.8599907099</v>
      </c>
      <c r="L140" s="2">
        <f ca="1">OFFSET([1]aggregated_flows_energy!H$54,304,0)</f>
        <v>5010807.8652630197</v>
      </c>
      <c r="M140" s="2">
        <f ca="1">OFFSET([1]aggregated_flows_energy!I$54,304,0)</f>
        <v>1925160.8996734901</v>
      </c>
    </row>
    <row r="141" spans="1:13" x14ac:dyDescent="0.35">
      <c r="A141" t="s">
        <v>32</v>
      </c>
      <c r="B141" t="s">
        <v>5</v>
      </c>
      <c r="C141" t="s">
        <v>25</v>
      </c>
      <c r="D141" t="s">
        <v>46</v>
      </c>
      <c r="E141" t="s">
        <v>12</v>
      </c>
      <c r="F141" s="2">
        <f ca="1">OFFSET([1]aggregated_flows_energy!B$55,304,0)</f>
        <v>501245.77445084503</v>
      </c>
      <c r="G141" s="2">
        <f ca="1">OFFSET([1]aggregated_flows_energy!C$55,304,0)</f>
        <v>380297.07776224299</v>
      </c>
      <c r="H141" s="2">
        <f ca="1">OFFSET([1]aggregated_flows_energy!D$55,304,0)</f>
        <v>52033.271296532897</v>
      </c>
      <c r="I141" s="2">
        <f ca="1">OFFSET([1]aggregated_flows_energy!E$55,304,0)</f>
        <v>68420.828721511396</v>
      </c>
      <c r="J141" s="2">
        <f ca="1">OFFSET([1]aggregated_flows_energy!F$55,304,0)</f>
        <v>494.596670558737</v>
      </c>
      <c r="K141" s="2">
        <f ca="1">OFFSET([1]aggregated_flows_energy!G$55,304,0)</f>
        <v>168772.29264183799</v>
      </c>
      <c r="L141" s="2">
        <f ca="1">OFFSET([1]aggregated_flows_energy!H$55,304,0)</f>
        <v>250229.20397351999</v>
      </c>
      <c r="M141" s="2">
        <f ca="1">OFFSET([1]aggregated_flows_energy!I$55,304,0)</f>
        <v>82244.277835486893</v>
      </c>
    </row>
    <row r="142" spans="1:13" x14ac:dyDescent="0.35">
      <c r="A142" t="s">
        <v>25</v>
      </c>
      <c r="B142" t="s">
        <v>1</v>
      </c>
      <c r="C142" t="s">
        <v>33</v>
      </c>
      <c r="D142" t="s">
        <v>2</v>
      </c>
      <c r="E142" t="s">
        <v>9</v>
      </c>
      <c r="F142" s="2">
        <f ca="1">OFFSET([1]aggregated_flows_energy!B$2,358,0)</f>
        <v>91428.867364981794</v>
      </c>
      <c r="G142" s="2">
        <f ca="1">OFFSET([1]aggregated_flows_energy!C$2,358,0)</f>
        <v>16764.0339473561</v>
      </c>
      <c r="H142" s="2">
        <f ca="1">OFFSET([1]aggregated_flows_energy!D$2,358,0)</f>
        <v>61041.6848485136</v>
      </c>
      <c r="I142" s="2">
        <f ca="1">OFFSET([1]aggregated_flows_energy!E$2,358,0)</f>
        <v>12318.268914845199</v>
      </c>
      <c r="J142" s="2">
        <f ca="1">OFFSET([1]aggregated_flows_energy!F$2,358,0)</f>
        <v>1304.8796542656701</v>
      </c>
      <c r="K142" s="2">
        <f ca="1">OFFSET([1]aggregated_flows_energy!G$2,358,0)</f>
        <v>55193.733746096499</v>
      </c>
      <c r="L142" s="2">
        <f ca="1">OFFSET([1]aggregated_flows_energy!H$2,358,0)</f>
        <v>20336.904133358301</v>
      </c>
      <c r="M142" s="2">
        <f ca="1">OFFSET([1]aggregated_flows_energy!I$2,358,0)</f>
        <v>15898.2294855256</v>
      </c>
    </row>
    <row r="143" spans="1:13" x14ac:dyDescent="0.35">
      <c r="A143" t="s">
        <v>33</v>
      </c>
      <c r="B143" t="s">
        <v>2</v>
      </c>
      <c r="C143" t="s">
        <v>33</v>
      </c>
      <c r="D143" t="s">
        <v>13</v>
      </c>
      <c r="E143" t="s">
        <v>9</v>
      </c>
      <c r="F143" s="2">
        <f ca="1">OFFSET([1]aggregated_flows_energy!B$9,358,0)</f>
        <v>1958502.7769524099</v>
      </c>
      <c r="G143" s="2">
        <f ca="1">OFFSET([1]aggregated_flows_energy!C$9,358,0)</f>
        <v>518967.17654090701</v>
      </c>
      <c r="H143" s="2">
        <f ca="1">OFFSET([1]aggregated_flows_energy!D$9,358,0)</f>
        <v>1182163.17866819</v>
      </c>
      <c r="I143" s="2">
        <f ca="1">OFFSET([1]aggregated_flows_energy!E$9,358,0)</f>
        <v>204476.790485643</v>
      </c>
      <c r="J143" s="2">
        <f ca="1">OFFSET([1]aggregated_flows_energy!F$9,358,0)</f>
        <v>52895.631257681402</v>
      </c>
      <c r="K143" s="2">
        <f ca="1">OFFSET([1]aggregated_flows_energy!G$9,358,0)</f>
        <v>949504.460226667</v>
      </c>
      <c r="L143" s="2">
        <f ca="1">OFFSET([1]aggregated_flows_energy!H$9,358,0)</f>
        <v>709625.48448137601</v>
      </c>
      <c r="M143" s="2">
        <f ca="1">OFFSET([1]aggregated_flows_energy!I$9,358,0)</f>
        <v>299372.83224438003</v>
      </c>
    </row>
    <row r="144" spans="1:13" x14ac:dyDescent="0.35">
      <c r="A144" t="s">
        <v>33</v>
      </c>
      <c r="B144" t="s">
        <v>13</v>
      </c>
      <c r="C144" t="s">
        <v>33</v>
      </c>
      <c r="D144" t="s">
        <v>14</v>
      </c>
      <c r="E144" t="s">
        <v>9</v>
      </c>
      <c r="F144" s="2">
        <f ca="1">OFFSET([1]aggregated_flows_energy!B$18,358,0)</f>
        <v>1823316.7322577499</v>
      </c>
      <c r="G144" s="2">
        <f ca="1">OFFSET([1]aggregated_flows_energy!C$18,358,0)</f>
        <v>475076.43901325797</v>
      </c>
      <c r="H144" s="2">
        <f ca="1">OFFSET([1]aggregated_flows_energy!D$18,358,0)</f>
        <v>1109608.7527099</v>
      </c>
      <c r="I144" s="2">
        <f ca="1">OFFSET([1]aggregated_flows_energy!E$18,358,0)</f>
        <v>192423.00712436801</v>
      </c>
      <c r="J144" s="2">
        <f ca="1">OFFSET([1]aggregated_flows_energy!F$18,358,0)</f>
        <v>46208.533410214397</v>
      </c>
      <c r="K144" s="2">
        <f ca="1">OFFSET([1]aggregated_flows_energy!G$18,358,0)</f>
        <v>898369.80852947605</v>
      </c>
      <c r="L144" s="2">
        <f ca="1">OFFSET([1]aggregated_flows_energy!H$18,358,0)</f>
        <v>677386.09983312595</v>
      </c>
      <c r="M144" s="2">
        <f ca="1">OFFSET([1]aggregated_flows_energy!I$18,358,0)</f>
        <v>247560.823895145</v>
      </c>
    </row>
    <row r="145" spans="1:13" x14ac:dyDescent="0.35">
      <c r="A145" t="s">
        <v>33</v>
      </c>
      <c r="B145" t="s">
        <v>14</v>
      </c>
      <c r="C145" t="s">
        <v>33</v>
      </c>
      <c r="D145" t="s">
        <v>5</v>
      </c>
      <c r="E145" t="s">
        <v>9</v>
      </c>
      <c r="F145" s="2">
        <f ca="1">OFFSET([1]aggregated_flows_energy!B$22,358,0)</f>
        <v>1206045.3052109401</v>
      </c>
      <c r="G145" s="2">
        <f ca="1">OFFSET([1]aggregated_flows_energy!C$22,358,0)</f>
        <v>265725.77678205702</v>
      </c>
      <c r="H145" s="2">
        <f ca="1">OFFSET([1]aggregated_flows_energy!D$22,358,0)</f>
        <v>771876.60455308401</v>
      </c>
      <c r="I145" s="2">
        <f ca="1">OFFSET([1]aggregated_flows_energy!E$22,358,0)</f>
        <v>142826.31330672401</v>
      </c>
      <c r="J145" s="2">
        <f ca="1">OFFSET([1]aggregated_flows_energy!F$22,358,0)</f>
        <v>25616.610569083001</v>
      </c>
      <c r="K145" s="2">
        <f ca="1">OFFSET([1]aggregated_flows_energy!G$22,358,0)</f>
        <v>633774.273314188</v>
      </c>
      <c r="L145" s="2">
        <f ca="1">OFFSET([1]aggregated_flows_energy!H$22,358,0)</f>
        <v>451819.90238511399</v>
      </c>
      <c r="M145" s="2">
        <f ca="1">OFFSET([1]aggregated_flows_energy!I$22,358,0)</f>
        <v>120451.129511647</v>
      </c>
    </row>
    <row r="146" spans="1:13" x14ac:dyDescent="0.35">
      <c r="A146" t="s">
        <v>33</v>
      </c>
      <c r="B146" t="s">
        <v>4</v>
      </c>
      <c r="C146" t="s">
        <v>33</v>
      </c>
      <c r="D146" t="s">
        <v>2</v>
      </c>
      <c r="E146" t="s">
        <v>10</v>
      </c>
      <c r="F146" s="2">
        <f ca="1">OFFSET([1]aggregated_flows_energy!B$4,358,0)</f>
        <v>1867073.9095874401</v>
      </c>
      <c r="G146" s="2">
        <f ca="1">OFFSET([1]aggregated_flows_energy!C$4,358,0)</f>
        <v>502203.14259355201</v>
      </c>
      <c r="H146" s="2">
        <f ca="1">OFFSET([1]aggregated_flows_energy!D$4,358,0)</f>
        <v>1121121.4938196701</v>
      </c>
      <c r="I146" s="2">
        <f ca="1">OFFSET([1]aggregated_flows_energy!E$4,358,0)</f>
        <v>192158.52157079801</v>
      </c>
      <c r="J146" s="2">
        <f ca="1">OFFSET([1]aggregated_flows_energy!F$4,358,0)</f>
        <v>51590.751603415702</v>
      </c>
      <c r="K146" s="2">
        <f ca="1">OFFSET([1]aggregated_flows_energy!G$4,358,0)</f>
        <v>894310.72648057295</v>
      </c>
      <c r="L146" s="2">
        <f ca="1">OFFSET([1]aggregated_flows_energy!H$4,358,0)</f>
        <v>689288.58034801995</v>
      </c>
      <c r="M146" s="2">
        <f ca="1">OFFSET([1]aggregated_flows_energy!I$4,358,0)</f>
        <v>283474.60275885498</v>
      </c>
    </row>
    <row r="147" spans="1:13" x14ac:dyDescent="0.35">
      <c r="A147" t="s">
        <v>33</v>
      </c>
      <c r="B147" t="s">
        <v>5</v>
      </c>
      <c r="C147" t="s">
        <v>33</v>
      </c>
      <c r="D147" t="s">
        <v>4</v>
      </c>
      <c r="E147" t="s">
        <v>9</v>
      </c>
      <c r="F147" s="2">
        <f ca="1">OFFSET([1]aggregated_flows_energy!B$11,358,0)</f>
        <v>15267687.927271301</v>
      </c>
      <c r="G147" s="2">
        <f ca="1">OFFSET([1]aggregated_flows_energy!C$11,358,0)</f>
        <v>3287038.2845513001</v>
      </c>
      <c r="H147" s="2">
        <f ca="1">OFFSET([1]aggregated_flows_energy!D$11,358,0)</f>
        <v>9813925.2501892895</v>
      </c>
      <c r="I147" s="2">
        <f ca="1">OFFSET([1]aggregated_flows_energy!E$11,358,0)</f>
        <v>1813988.7060843499</v>
      </c>
      <c r="J147" s="2">
        <f ca="1">OFFSET([1]aggregated_flows_energy!F$11,358,0)</f>
        <v>352735.68644644902</v>
      </c>
      <c r="K147" s="2">
        <f ca="1">OFFSET([1]aggregated_flows_energy!G$11,358,0)</f>
        <v>7103794.4226186797</v>
      </c>
      <c r="L147" s="2">
        <f ca="1">OFFSET([1]aggregated_flows_energy!H$11,358,0)</f>
        <v>6187785.7544595497</v>
      </c>
      <c r="M147" s="2">
        <f ca="1">OFFSET([1]aggregated_flows_energy!I$11,358,0)</f>
        <v>1976107.75019317</v>
      </c>
    </row>
    <row r="148" spans="1:13" x14ac:dyDescent="0.35">
      <c r="A148" t="s">
        <v>33</v>
      </c>
      <c r="B148" t="s">
        <v>4</v>
      </c>
      <c r="C148" t="s">
        <v>25</v>
      </c>
      <c r="D148" t="s">
        <v>1</v>
      </c>
      <c r="E148" t="s">
        <v>9</v>
      </c>
      <c r="F148" s="2">
        <f ca="1">OFFSET([1]aggregated_flows_energy!B$6,358,0)</f>
        <v>12387499.654645</v>
      </c>
      <c r="G148" s="2">
        <f ca="1">OFFSET([1]aggregated_flows_energy!C$6,358,0)</f>
        <v>2591156.4328137701</v>
      </c>
      <c r="H148" s="2">
        <f ca="1">OFFSET([1]aggregated_flows_energy!D$6,358,0)</f>
        <v>8045436.4648761703</v>
      </c>
      <c r="I148" s="2">
        <f ca="1">OFFSET([1]aggregated_flows_energy!E$6,358,0)</f>
        <v>1470696.3491696401</v>
      </c>
      <c r="J148" s="2">
        <f ca="1">OFFSET([1]aggregated_flows_energy!F$6,358,0)</f>
        <v>280210.40778542799</v>
      </c>
      <c r="K148" s="2">
        <f ca="1">OFFSET([1]aggregated_flows_energy!G$6,358,0)</f>
        <v>5748268.1762492703</v>
      </c>
      <c r="L148" s="2">
        <f ca="1">OFFSET([1]aggregated_flows_energy!H$6,358,0)</f>
        <v>5071888.0369560504</v>
      </c>
      <c r="M148" s="2">
        <f ca="1">OFFSET([1]aggregated_flows_energy!I$6,358,0)</f>
        <v>1567343.4414396801</v>
      </c>
    </row>
    <row r="149" spans="1:13" x14ac:dyDescent="0.35">
      <c r="A149" t="s">
        <v>33</v>
      </c>
      <c r="B149" t="s">
        <v>4</v>
      </c>
      <c r="C149" t="s">
        <v>25</v>
      </c>
      <c r="D149" t="s">
        <v>11</v>
      </c>
      <c r="E149" t="s">
        <v>12</v>
      </c>
      <c r="F149" s="2">
        <f ca="1">OFFSET([1]aggregated_flows_energy!B$48,358,0)</f>
        <v>2592169.44536374</v>
      </c>
      <c r="G149" s="2">
        <f ca="1">OFFSET([1]aggregated_flows_energy!C$48,358,0)</f>
        <v>626293.66656377097</v>
      </c>
      <c r="H149" s="2">
        <f ca="1">OFFSET([1]aggregated_flows_energy!D$48,358,0)</f>
        <v>1591639.9067818101</v>
      </c>
      <c r="I149" s="2">
        <f ca="1">OFFSET([1]aggregated_flows_energy!E$48,358,0)</f>
        <v>308963.12122323498</v>
      </c>
      <c r="J149" s="2">
        <f ca="1">OFFSET([1]aggregated_flows_energy!F$48,358,0)</f>
        <v>65272.7507949192</v>
      </c>
      <c r="K149" s="2">
        <f ca="1">OFFSET([1]aggregated_flows_energy!G$48,358,0)</f>
        <v>1219973.6217324601</v>
      </c>
      <c r="L149" s="2">
        <f ca="1">OFFSET([1]aggregated_flows_energy!H$48,358,0)</f>
        <v>1004307.94575313</v>
      </c>
      <c r="M149" s="2">
        <f ca="1">OFFSET([1]aggregated_flows_energy!I$48,358,0)</f>
        <v>367887.87787813903</v>
      </c>
    </row>
    <row r="150" spans="1:13" x14ac:dyDescent="0.35">
      <c r="A150" t="s">
        <v>33</v>
      </c>
      <c r="B150" t="s">
        <v>2</v>
      </c>
      <c r="C150" t="s">
        <v>33</v>
      </c>
      <c r="D150" t="s">
        <v>6</v>
      </c>
      <c r="E150" t="s">
        <v>9</v>
      </c>
      <c r="F150" s="2">
        <f ca="1">OFFSET([1]aggregated_flows_energy!B$8,358,0)</f>
        <v>1958502.7769524099</v>
      </c>
      <c r="G150" s="2">
        <f ca="1">OFFSET([1]aggregated_flows_energy!C$8,358,0)</f>
        <v>518967.17654090701</v>
      </c>
      <c r="H150" s="2">
        <f ca="1">OFFSET([1]aggregated_flows_energy!D$8,358,0)</f>
        <v>1182163.17866819</v>
      </c>
      <c r="I150" s="2">
        <f ca="1">OFFSET([1]aggregated_flows_energy!E$8,358,0)</f>
        <v>204476.790485643</v>
      </c>
      <c r="J150" s="2">
        <f ca="1">OFFSET([1]aggregated_flows_energy!F$8,358,0)</f>
        <v>52895.631257681402</v>
      </c>
      <c r="K150" s="2">
        <f ca="1">OFFSET([1]aggregated_flows_energy!G$8,358,0)</f>
        <v>949504.460226667</v>
      </c>
      <c r="L150" s="2">
        <f ca="1">OFFSET([1]aggregated_flows_energy!H$8,358,0)</f>
        <v>709625.48448137601</v>
      </c>
      <c r="M150" s="2">
        <f ca="1">OFFSET([1]aggregated_flows_energy!I$8,358,0)</f>
        <v>299372.83224438003</v>
      </c>
    </row>
    <row r="151" spans="1:13" x14ac:dyDescent="0.35">
      <c r="A151" t="s">
        <v>33</v>
      </c>
      <c r="B151" t="s">
        <v>6</v>
      </c>
      <c r="C151" t="s">
        <v>33</v>
      </c>
      <c r="D151" t="s">
        <v>4</v>
      </c>
      <c r="E151" t="s">
        <v>9</v>
      </c>
      <c r="F151" s="2">
        <f ca="1">OFFSET([1]aggregated_flows_energy!B$10,358,0)</f>
        <v>0</v>
      </c>
      <c r="G151" s="2">
        <f ca="1">OFFSET([1]aggregated_flows_energy!C$10,358,0)</f>
        <v>0</v>
      </c>
      <c r="H151" s="2">
        <f ca="1">OFFSET([1]aggregated_flows_energy!D$10,358,0)</f>
        <v>0</v>
      </c>
      <c r="I151" s="2">
        <f ca="1">OFFSET([1]aggregated_flows_energy!E$10,358,0)</f>
        <v>0</v>
      </c>
      <c r="J151" s="2">
        <f ca="1">OFFSET([1]aggregated_flows_energy!F$10,358,0)</f>
        <v>0</v>
      </c>
      <c r="K151" s="2">
        <f ca="1">OFFSET([1]aggregated_flows_energy!G$10,358,0)</f>
        <v>0</v>
      </c>
      <c r="L151" s="2">
        <f ca="1">OFFSET([1]aggregated_flows_energy!H$10,358,0)</f>
        <v>0</v>
      </c>
      <c r="M151" s="2">
        <f ca="1">OFFSET([1]aggregated_flows_energy!I$10,358,0)</f>
        <v>0</v>
      </c>
    </row>
    <row r="152" spans="1:13" x14ac:dyDescent="0.35">
      <c r="A152" t="s">
        <v>33</v>
      </c>
      <c r="B152" t="s">
        <v>13</v>
      </c>
      <c r="C152" t="s">
        <v>26</v>
      </c>
      <c r="D152" t="s">
        <v>15</v>
      </c>
      <c r="E152" t="s">
        <v>12</v>
      </c>
      <c r="F152" s="2">
        <f ca="1">F143-F144</f>
        <v>135186.04469466</v>
      </c>
      <c r="G152" s="2">
        <f t="shared" ref="G152:M152" ca="1" si="33">G143-G144</f>
        <v>43890.737527649035</v>
      </c>
      <c r="H152" s="2">
        <f t="shared" ca="1" si="33"/>
        <v>72554.425958289998</v>
      </c>
      <c r="I152" s="2">
        <f t="shared" ca="1" si="33"/>
        <v>12053.783361274982</v>
      </c>
      <c r="J152" s="2">
        <f t="shared" ca="1" si="33"/>
        <v>6687.0978474670046</v>
      </c>
      <c r="K152" s="2">
        <f t="shared" ca="1" si="33"/>
        <v>51134.651697190944</v>
      </c>
      <c r="L152" s="2">
        <f t="shared" ca="1" si="33"/>
        <v>32239.384648250067</v>
      </c>
      <c r="M152" s="2">
        <f t="shared" ca="1" si="33"/>
        <v>51812.008349235024</v>
      </c>
    </row>
    <row r="153" spans="1:13" x14ac:dyDescent="0.35">
      <c r="A153" t="s">
        <v>33</v>
      </c>
      <c r="B153" t="s">
        <v>14</v>
      </c>
      <c r="C153" t="s">
        <v>26</v>
      </c>
      <c r="D153" t="s">
        <v>16</v>
      </c>
      <c r="E153" t="s">
        <v>12</v>
      </c>
      <c r="F153" s="2">
        <f ca="1">F144-F145</f>
        <v>617271.42704680981</v>
      </c>
      <c r="G153" s="2">
        <f t="shared" ref="G153:M153" ca="1" si="34">G144-G145</f>
        <v>209350.66223120096</v>
      </c>
      <c r="H153" s="2">
        <f t="shared" ca="1" si="34"/>
        <v>337732.14815681602</v>
      </c>
      <c r="I153" s="2">
        <f t="shared" ca="1" si="34"/>
        <v>49596.693817644002</v>
      </c>
      <c r="J153" s="2">
        <f t="shared" ca="1" si="34"/>
        <v>20591.922841131396</v>
      </c>
      <c r="K153" s="2">
        <f t="shared" ca="1" si="34"/>
        <v>264595.53521528805</v>
      </c>
      <c r="L153" s="2">
        <f t="shared" ca="1" si="34"/>
        <v>225566.19744801195</v>
      </c>
      <c r="M153" s="2">
        <f t="shared" ca="1" si="34"/>
        <v>127109.694383498</v>
      </c>
    </row>
    <row r="154" spans="1:13" x14ac:dyDescent="0.35">
      <c r="A154" t="s">
        <v>33</v>
      </c>
      <c r="B154" t="s">
        <v>5</v>
      </c>
      <c r="C154" t="s">
        <v>33</v>
      </c>
      <c r="D154" t="s">
        <v>17</v>
      </c>
      <c r="E154" t="s">
        <v>12</v>
      </c>
      <c r="F154" s="2">
        <f ca="1">OFFSET([1]aggregated_flows_energy!B$39,358,0)-OFFSET([1]aggregated_flows_energy!B$38,358,0)</f>
        <v>4485897.2165674977</v>
      </c>
      <c r="G154" s="2">
        <f ca="1">OFFSET([1]aggregated_flows_energy!C$39,358,0)-OFFSET([1]aggregated_flows_energy!C$38,358,0)</f>
        <v>913400.92117945012</v>
      </c>
      <c r="H154" s="2">
        <f ca="1">OFFSET([1]aggregated_flows_energy!D$39,358,0)-OFFSET([1]aggregated_flows_energy!D$38,358,0)</f>
        <v>2914879.0455348007</v>
      </c>
      <c r="I154" s="2">
        <f ca="1">OFFSET([1]aggregated_flows_energy!E$39,358,0)-OFFSET([1]aggregated_flows_energy!E$38,358,0)</f>
        <v>556269.14106711</v>
      </c>
      <c r="J154" s="2">
        <f ca="1">OFFSET([1]aggregated_flows_energy!F$39,358,0)-OFFSET([1]aggregated_flows_energy!F$38,358,0)</f>
        <v>101348.10878606595</v>
      </c>
      <c r="K154" s="2">
        <f ca="1">OFFSET([1]aggregated_flows_energy!G$39,358,0)-OFFSET([1]aggregated_flows_energy!G$38,358,0)</f>
        <v>2042607.9911608994</v>
      </c>
      <c r="L154" s="2">
        <f ca="1">OFFSET([1]aggregated_flows_energy!H$39,358,0)-OFFSET([1]aggregated_flows_energy!H$38,358,0)</f>
        <v>1879121.2750949003</v>
      </c>
      <c r="M154" s="2">
        <f ca="1">OFFSET([1]aggregated_flows_energy!I$39,358,0)-OFFSET([1]aggregated_flows_energy!I$38,358,0)</f>
        <v>564167.95031171991</v>
      </c>
    </row>
    <row r="155" spans="1:13" x14ac:dyDescent="0.35">
      <c r="A155" t="s">
        <v>33</v>
      </c>
      <c r="B155" t="s">
        <v>5</v>
      </c>
      <c r="C155" t="s">
        <v>33</v>
      </c>
      <c r="D155" t="s">
        <v>18</v>
      </c>
      <c r="E155" t="s">
        <v>12</v>
      </c>
      <c r="F155" s="2">
        <f ca="1">OFFSET([1]aggregated_flows_energy!B$36,358,0)</f>
        <v>4485897.2165673897</v>
      </c>
      <c r="G155" s="2">
        <f ca="1">OFFSET([1]aggregated_flows_energy!C$36,358,0)</f>
        <v>913400.92117945605</v>
      </c>
      <c r="H155" s="2">
        <f ca="1">OFFSET([1]aggregated_flows_energy!D$36,358,0)</f>
        <v>2914879.0455347602</v>
      </c>
      <c r="I155" s="2">
        <f ca="1">OFFSET([1]aggregated_flows_energy!E$36,358,0)</f>
        <v>556269.14106712001</v>
      </c>
      <c r="J155" s="2">
        <f ca="1">OFFSET([1]aggregated_flows_energy!F$36,358,0)</f>
        <v>101348.108786066</v>
      </c>
      <c r="K155" s="2">
        <f ca="1">OFFSET([1]aggregated_flows_energy!G$36,358,0)</f>
        <v>2042607.9911608701</v>
      </c>
      <c r="L155" s="2">
        <f ca="1">OFFSET([1]aggregated_flows_energy!H$36,358,0)</f>
        <v>1879121.2750947999</v>
      </c>
      <c r="M155" s="2">
        <f ca="1">OFFSET([1]aggregated_flows_energy!I$36,358,0)</f>
        <v>564167.950311722</v>
      </c>
    </row>
    <row r="156" spans="1:13" x14ac:dyDescent="0.35">
      <c r="A156" t="s">
        <v>33</v>
      </c>
      <c r="B156" t="s">
        <v>18</v>
      </c>
      <c r="C156" t="s">
        <v>26</v>
      </c>
      <c r="D156" t="s">
        <v>15</v>
      </c>
      <c r="E156" t="s">
        <v>12</v>
      </c>
      <c r="F156" s="2">
        <f ca="1">F155</f>
        <v>4485897.2165673897</v>
      </c>
      <c r="G156" s="2">
        <f t="shared" ref="G156:M156" ca="1" si="35">G155</f>
        <v>913400.92117945605</v>
      </c>
      <c r="H156" s="2">
        <f t="shared" ca="1" si="35"/>
        <v>2914879.0455347602</v>
      </c>
      <c r="I156" s="2">
        <f t="shared" ca="1" si="35"/>
        <v>556269.14106712001</v>
      </c>
      <c r="J156" s="2">
        <f t="shared" ca="1" si="35"/>
        <v>101348.108786066</v>
      </c>
      <c r="K156" s="2">
        <f t="shared" ca="1" si="35"/>
        <v>2042607.9911608701</v>
      </c>
      <c r="L156" s="2">
        <f t="shared" ca="1" si="35"/>
        <v>1879121.2750947999</v>
      </c>
      <c r="M156" s="2">
        <f t="shared" ca="1" si="35"/>
        <v>564167.950311722</v>
      </c>
    </row>
    <row r="157" spans="1:13" x14ac:dyDescent="0.35">
      <c r="A157" t="s">
        <v>33</v>
      </c>
      <c r="B157" t="s">
        <v>17</v>
      </c>
      <c r="C157" t="s">
        <v>26</v>
      </c>
      <c r="D157" t="s">
        <v>16</v>
      </c>
      <c r="E157" t="s">
        <v>12</v>
      </c>
      <c r="F157" s="2">
        <f ca="1">F154</f>
        <v>4485897.2165674977</v>
      </c>
      <c r="G157" s="2">
        <f t="shared" ref="G157:M157" ca="1" si="36">G154</f>
        <v>913400.92117945012</v>
      </c>
      <c r="H157" s="2">
        <f t="shared" ca="1" si="36"/>
        <v>2914879.0455348007</v>
      </c>
      <c r="I157" s="2">
        <f t="shared" ca="1" si="36"/>
        <v>556269.14106711</v>
      </c>
      <c r="J157" s="2">
        <f t="shared" ca="1" si="36"/>
        <v>101348.10878606595</v>
      </c>
      <c r="K157" s="2">
        <f t="shared" ca="1" si="36"/>
        <v>2042607.9911608994</v>
      </c>
      <c r="L157" s="2">
        <f t="shared" ca="1" si="36"/>
        <v>1879121.2750949003</v>
      </c>
      <c r="M157" s="2">
        <f t="shared" ca="1" si="36"/>
        <v>564167.95031171991</v>
      </c>
    </row>
    <row r="158" spans="1:13" x14ac:dyDescent="0.35">
      <c r="A158" t="s">
        <v>33</v>
      </c>
      <c r="B158" t="s">
        <v>5</v>
      </c>
      <c r="C158" t="s">
        <v>25</v>
      </c>
      <c r="D158" t="s">
        <v>11</v>
      </c>
      <c r="E158" t="s">
        <v>12</v>
      </c>
      <c r="F158" s="2">
        <f ca="1">OFFSET([1]aggregated_flows_energy!B$37,358,0)</f>
        <v>362691.59999995399</v>
      </c>
      <c r="G158" s="2">
        <f ca="1">OFFSET([1]aggregated_flows_energy!C$37,358,0)</f>
        <v>67178.399999997899</v>
      </c>
      <c r="H158" s="2">
        <f ca="1">OFFSET([1]aggregated_flows_energy!D$37,358,0)</f>
        <v>237691.20000003299</v>
      </c>
      <c r="I158" s="2">
        <f ca="1">OFFSET([1]aggregated_flows_energy!E$37,358,0)</f>
        <v>50369.999999998297</v>
      </c>
      <c r="J158" s="2">
        <f ca="1">OFFSET([1]aggregated_flows_energy!F$37,358,0)</f>
        <v>7452.00000000003</v>
      </c>
      <c r="K158" s="2">
        <f ca="1">OFFSET([1]aggregated_flows_energy!G$37,358,0)</f>
        <v>162398.40000001699</v>
      </c>
      <c r="L158" s="2">
        <f ca="1">OFFSET([1]aggregated_flows_energy!H$37,358,0)</f>
        <v>157761.600000017</v>
      </c>
      <c r="M158" s="2">
        <f ca="1">OFFSET([1]aggregated_flows_energy!I$37,358,0)</f>
        <v>42531.599999998703</v>
      </c>
    </row>
    <row r="159" spans="1:13" x14ac:dyDescent="0.35">
      <c r="A159" t="s">
        <v>33</v>
      </c>
      <c r="B159" t="s">
        <v>7</v>
      </c>
      <c r="C159" t="s">
        <v>28</v>
      </c>
      <c r="D159" t="s">
        <v>22</v>
      </c>
      <c r="E159" t="s">
        <v>12</v>
      </c>
      <c r="F159" s="2">
        <f ca="1">F148-F160</f>
        <v>4106639.2071326897</v>
      </c>
      <c r="G159" s="2">
        <f t="shared" ref="G159:M159" ca="1" si="37">G148-G160</f>
        <v>809406.55163576012</v>
      </c>
      <c r="H159" s="2">
        <f t="shared" ca="1" si="37"/>
        <v>2713372.6897895299</v>
      </c>
      <c r="I159" s="2">
        <f t="shared" ca="1" si="37"/>
        <v>490644.42956084409</v>
      </c>
      <c r="J159" s="2">
        <f t="shared" ca="1" si="37"/>
        <v>93215.536146541999</v>
      </c>
      <c r="K159" s="2">
        <f t="shared" ca="1" si="37"/>
        <v>1998862.6261813105</v>
      </c>
      <c r="L159" s="2">
        <f t="shared" ca="1" si="37"/>
        <v>1523631.3250916204</v>
      </c>
      <c r="M159" s="2">
        <f t="shared" ca="1" si="37"/>
        <v>584145.25585973402</v>
      </c>
    </row>
    <row r="160" spans="1:13" x14ac:dyDescent="0.35">
      <c r="A160" t="s">
        <v>33</v>
      </c>
      <c r="B160" t="s">
        <v>7</v>
      </c>
      <c r="C160" t="s">
        <v>25</v>
      </c>
      <c r="D160" t="s">
        <v>1</v>
      </c>
      <c r="E160" t="s">
        <v>9</v>
      </c>
      <c r="F160" s="2">
        <f ca="1">OFFSET([1]aggregated_flows_energy!B$97,311,0)</f>
        <v>8280860.44751231</v>
      </c>
      <c r="G160" s="2">
        <f ca="1">OFFSET([1]aggregated_flows_energy!C$97,311,0)</f>
        <v>1781749.88117801</v>
      </c>
      <c r="H160" s="2">
        <f ca="1">OFFSET([1]aggregated_flows_energy!D$97,311,0)</f>
        <v>5332063.7750866404</v>
      </c>
      <c r="I160" s="2">
        <f ca="1">OFFSET([1]aggregated_flows_energy!E$97,311,0)</f>
        <v>980051.91960879602</v>
      </c>
      <c r="J160" s="2">
        <f ca="1">OFFSET([1]aggregated_flows_energy!F$97,311,0)</f>
        <v>186994.87163888599</v>
      </c>
      <c r="K160" s="2">
        <f ca="1">OFFSET([1]aggregated_flows_energy!G$97,311,0)</f>
        <v>3749405.5500679598</v>
      </c>
      <c r="L160" s="2">
        <f ca="1">OFFSET([1]aggregated_flows_energy!H$97,311,0)</f>
        <v>3548256.71186443</v>
      </c>
      <c r="M160" s="2">
        <f ca="1">OFFSET([1]aggregated_flows_energy!I$97,311,0)</f>
        <v>983198.18557994603</v>
      </c>
    </row>
    <row r="161" spans="1:13" x14ac:dyDescent="0.35">
      <c r="A161" t="s">
        <v>33</v>
      </c>
      <c r="B161" t="s">
        <v>5</v>
      </c>
      <c r="C161" t="s">
        <v>47</v>
      </c>
      <c r="D161" t="s">
        <v>45</v>
      </c>
      <c r="E161" t="s">
        <v>10</v>
      </c>
      <c r="F161" s="2">
        <f ca="1">OFFSET([1]aggregated_flows_energy!B$54,358,0)</f>
        <v>14025452.4918362</v>
      </c>
      <c r="G161" s="2">
        <f ca="1">OFFSET([1]aggregated_flows_energy!C$54,358,0)</f>
        <v>3178408.9849997</v>
      </c>
      <c r="H161" s="2">
        <f ca="1">OFFSET([1]aggregated_flows_energy!D$54,358,0)</f>
        <v>8930038.3976592999</v>
      </c>
      <c r="I161" s="2">
        <f ca="1">OFFSET([1]aggregated_flows_energy!E$54,358,0)</f>
        <v>1577172.4361733899</v>
      </c>
      <c r="J161" s="2">
        <f ca="1">OFFSET([1]aggregated_flows_energy!F$54,358,0)</f>
        <v>339832.67300383199</v>
      </c>
      <c r="K161" s="2">
        <f ca="1">OFFSET([1]aggregated_flows_energy!G$54,358,0)</f>
        <v>6491056.8701360598</v>
      </c>
      <c r="L161" s="2">
        <f ca="1">OFFSET([1]aggregated_flows_energy!H$54,358,0)</f>
        <v>5634118.3176164096</v>
      </c>
      <c r="M161" s="2">
        <f ca="1">OFFSET([1]aggregated_flows_energy!I$54,358,0)</f>
        <v>1900277.3040837301</v>
      </c>
    </row>
    <row r="162" spans="1:13" x14ac:dyDescent="0.35">
      <c r="A162" t="s">
        <v>33</v>
      </c>
      <c r="B162" t="s">
        <v>5</v>
      </c>
      <c r="C162" t="s">
        <v>25</v>
      </c>
      <c r="D162" t="s">
        <v>46</v>
      </c>
      <c r="E162" t="s">
        <v>12</v>
      </c>
      <c r="F162" s="2">
        <f ca="1">OFFSET([1]aggregated_flows_energy!B$55,358,0)</f>
        <v>828872.02680973697</v>
      </c>
      <c r="G162" s="2">
        <f ca="1">OFFSET([1]aggregated_flows_energy!C$55,358,0)</f>
        <v>154902.04304054001</v>
      </c>
      <c r="H162" s="2">
        <f ca="1">OFFSET([1]aggregated_flows_energy!D$55,358,0)</f>
        <v>544679.81427283899</v>
      </c>
      <c r="I162" s="2">
        <f ca="1">OFFSET([1]aggregated_flows_energy!E$55,358,0)</f>
        <v>111836.91938107699</v>
      </c>
      <c r="J162" s="2">
        <f ca="1">OFFSET([1]aggregated_flows_energy!F$55,358,0)</f>
        <v>17453.250115275401</v>
      </c>
      <c r="K162" s="2">
        <f ca="1">OFFSET([1]aggregated_flows_energy!G$55,358,0)</f>
        <v>372920.613449155</v>
      </c>
      <c r="L162" s="2">
        <f ca="1">OFFSET([1]aggregated_flows_energy!H$55,358,0)</f>
        <v>356628.03732471197</v>
      </c>
      <c r="M162" s="2">
        <f ca="1">OFFSET([1]aggregated_flows_energy!I$55,358,0)</f>
        <v>99323.376035866502</v>
      </c>
    </row>
  </sheetData>
  <mergeCells count="2">
    <mergeCell ref="A1:B1"/>
    <mergeCell ref="C1:D1"/>
  </mergeCells>
  <conditionalFormatting sqref="F2:M1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:M1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topLeftCell="A38" workbookViewId="0">
      <selection activeCell="O48" sqref="O48"/>
    </sheetView>
  </sheetViews>
  <sheetFormatPr defaultRowHeight="14.5" x14ac:dyDescent="0.35"/>
  <cols>
    <col min="2" max="2" width="11.54296875" bestFit="1" customWidth="1"/>
    <col min="4" max="4" width="22.08984375" bestFit="1" customWidth="1"/>
    <col min="5" max="5" width="7.36328125" bestFit="1" customWidth="1"/>
    <col min="6" max="6" width="10.81640625" bestFit="1" customWidth="1"/>
  </cols>
  <sheetData>
    <row r="1" spans="1:13" x14ac:dyDescent="0.35">
      <c r="A1" s="1" t="s">
        <v>0</v>
      </c>
      <c r="B1" s="1"/>
      <c r="C1" s="1" t="s">
        <v>24</v>
      </c>
      <c r="D1" s="1"/>
      <c r="E1" t="s">
        <v>8</v>
      </c>
      <c r="F1" s="2" t="str">
        <f>[1]aggregated_flows_energy!B1</f>
        <v>Total</v>
      </c>
      <c r="G1" t="str">
        <f>[1]aggregated_flows_energy!C1</f>
        <v>Port/Stay</v>
      </c>
      <c r="H1" t="str">
        <f>[1]aggregated_flows_energy!D1</f>
        <v>Low Speed Sailing</v>
      </c>
      <c r="I1" t="str">
        <f>[1]aggregated_flows_energy!E1</f>
        <v>Maneuvering</v>
      </c>
      <c r="J1" t="str">
        <f>[1]aggregated_flows_energy!F1</f>
        <v>High Speed Sailing</v>
      </c>
      <c r="K1" t="str">
        <f>[1]aggregated_flows_energy!G1</f>
        <v>Winter</v>
      </c>
      <c r="L1" t="str">
        <f>[1]aggregated_flows_energy!H1</f>
        <v>Mid-Season</v>
      </c>
      <c r="M1" t="str">
        <f>[1]aggregated_flows_energy!I1</f>
        <v>Summer</v>
      </c>
    </row>
    <row r="2" spans="1:13" x14ac:dyDescent="0.35">
      <c r="A2" t="s">
        <v>25</v>
      </c>
      <c r="B2" t="s">
        <v>1</v>
      </c>
      <c r="C2" t="s">
        <v>29</v>
      </c>
      <c r="D2" t="s">
        <v>2</v>
      </c>
      <c r="E2" t="s">
        <v>9</v>
      </c>
      <c r="F2" s="3">
        <f ca="1">SUMIFS('Engines indvidual'!F$1:F$77,'Engines indvidual'!$B$1:$B$77,'Full system - simplified'!$B2,'Engines indvidual'!$D$1:$D$77,'Full system - simplified'!$D2)*0.000001</f>
        <v>4.5687828088850901</v>
      </c>
      <c r="G2" s="4">
        <f ca="1">SUMIFS('Engines indvidual'!G$1:G$77,'Engines indvidual'!$B$1:$B$77,'Full system - simplified'!$B2,'Engines indvidual'!$D$1:$D$77,'Full system - simplified'!$D2)*0.000001</f>
        <v>5.3072245153304703E-3</v>
      </c>
      <c r="H2" s="4">
        <f ca="1">SUMIFS('Engines indvidual'!H$1:H$77,'Engines indvidual'!$B$1:$B$77,'Full system - simplified'!$B2,'Engines indvidual'!$D$1:$D$77,'Full system - simplified'!$D2)*0.000001</f>
        <v>3.8186849639378755</v>
      </c>
      <c r="I2" s="4">
        <f ca="1">SUMIFS('Engines indvidual'!I$1:I$77,'Engines indvidual'!$B$1:$B$77,'Full system - simplified'!$B2,'Engines indvidual'!$D$1:$D$77,'Full system - simplified'!$D2)*0.000001</f>
        <v>0.38533720468713301</v>
      </c>
      <c r="J2" s="4">
        <f ca="1">SUMIFS('Engines indvidual'!J$1:J$77,'Engines indvidual'!$B$1:$B$77,'Full system - simplified'!$B2,'Engines indvidual'!$D$1:$D$77,'Full system - simplified'!$D2)*0.000001</f>
        <v>0.35945341574475431</v>
      </c>
      <c r="K2" s="4">
        <f ca="1">SUMIFS('Engines indvidual'!K$1:K$77,'Engines indvidual'!$B$1:$B$77,'Full system - simplified'!$B2,'Engines indvidual'!$D$1:$D$77,'Full system - simplified'!$D2)*0.000001</f>
        <v>2.3269694229407469</v>
      </c>
      <c r="L2" s="4">
        <f ca="1">SUMIFS('Engines indvidual'!L$1:L$77,'Engines indvidual'!$B$1:$B$77,'Full system - simplified'!$B2,'Engines indvidual'!$D$1:$D$77,'Full system - simplified'!$D2)*0.000001</f>
        <v>1.6711720102944099</v>
      </c>
      <c r="M2" s="4">
        <f ca="1">SUMIFS('Engines indvidual'!M$1:M$77,'Engines indvidual'!$B$1:$B$77,'Full system - simplified'!$B2,'Engines indvidual'!$D$1:$D$77,'Full system - simplified'!$D2)*0.000001</f>
        <v>0.570641375649934</v>
      </c>
    </row>
    <row r="3" spans="1:13" x14ac:dyDescent="0.35">
      <c r="A3" t="s">
        <v>29</v>
      </c>
      <c r="B3" t="s">
        <v>2</v>
      </c>
      <c r="C3" t="s">
        <v>29</v>
      </c>
      <c r="D3" t="s">
        <v>13</v>
      </c>
      <c r="E3" t="s">
        <v>9</v>
      </c>
      <c r="F3" s="3">
        <f ca="1">SUMIFS('Engines indvidual'!F$1:F$77,'Engines indvidual'!$B$1:$B$77,'Full system - simplified'!$B3,'Engines indvidual'!$D$1:$D$77,'Full system - simplified'!$D3)*0.000001</f>
        <v>19.27474708783631</v>
      </c>
      <c r="G3" s="4">
        <f ca="1">SUMIFS('Engines indvidual'!G$1:G$77,'Engines indvidual'!$B$1:$B$77,'Full system - simplified'!$B3,'Engines indvidual'!$D$1:$D$77,'Full system - simplified'!$D3)*0.000001</f>
        <v>9.8236893402182997E-3</v>
      </c>
      <c r="H3" s="4">
        <f ca="1">SUMIFS('Engines indvidual'!H$1:H$77,'Engines indvidual'!$B$1:$B$77,'Full system - simplified'!$B3,'Engines indvidual'!$D$1:$D$77,'Full system - simplified'!$D3)*0.000001</f>
        <v>14.411902740166939</v>
      </c>
      <c r="I3" s="4">
        <f ca="1">SUMIFS('Engines indvidual'!I$1:I$77,'Engines indvidual'!$B$1:$B$77,'Full system - simplified'!$B3,'Engines indvidual'!$D$1:$D$77,'Full system - simplified'!$D3)*0.000001</f>
        <v>1.6453100732231851</v>
      </c>
      <c r="J3" s="4">
        <f ca="1">SUMIFS('Engines indvidual'!J$1:J$77,'Engines indvidual'!$B$1:$B$77,'Full system - simplified'!$B3,'Engines indvidual'!$D$1:$D$77,'Full system - simplified'!$D3)*0.000001</f>
        <v>3.2077105851059531</v>
      </c>
      <c r="K3" s="4">
        <f ca="1">SUMIFS('Engines indvidual'!K$1:K$77,'Engines indvidual'!$B$1:$B$77,'Full system - simplified'!$B3,'Engines indvidual'!$D$1:$D$77,'Full system - simplified'!$D3)*0.000001</f>
        <v>7.4944256489777406</v>
      </c>
      <c r="L3" s="4">
        <f ca="1">SUMIFS('Engines indvidual'!L$1:L$77,'Engines indvidual'!$B$1:$B$77,'Full system - simplified'!$B3,'Engines indvidual'!$D$1:$D$77,'Full system - simplified'!$D3)*0.000001</f>
        <v>7.8219189948426102</v>
      </c>
      <c r="M3" s="4">
        <f ca="1">SUMIFS('Engines indvidual'!M$1:M$77,'Engines indvidual'!$B$1:$B$77,'Full system - simplified'!$B3,'Engines indvidual'!$D$1:$D$77,'Full system - simplified'!$D3)*0.000001</f>
        <v>3.9584024440159116</v>
      </c>
    </row>
    <row r="4" spans="1:13" x14ac:dyDescent="0.35">
      <c r="A4" t="s">
        <v>29</v>
      </c>
      <c r="B4" t="s">
        <v>13</v>
      </c>
      <c r="C4" t="s">
        <v>29</v>
      </c>
      <c r="D4" t="s">
        <v>14</v>
      </c>
      <c r="E4" t="s">
        <v>9</v>
      </c>
      <c r="F4" s="3">
        <f ca="1">SUMIFS('Engines indvidual'!F$1:F$77,'Engines indvidual'!$B$1:$B$77,'Full system - simplified'!$B4,'Engines indvidual'!$D$1:$D$77,'Full system - simplified'!$D4)*0.000001</f>
        <v>13.984801195887769</v>
      </c>
      <c r="G4" s="4">
        <f ca="1">SUMIFS('Engines indvidual'!G$1:G$77,'Engines indvidual'!$B$1:$B$77,'Full system - simplified'!$B4,'Engines indvidual'!$D$1:$D$77,'Full system - simplified'!$D4)*0.000001</f>
        <v>9.8236893402182997E-3</v>
      </c>
      <c r="H4" s="4">
        <f ca="1">SUMIFS('Engines indvidual'!H$1:H$77,'Engines indvidual'!$B$1:$B$77,'Full system - simplified'!$B4,'Engines indvidual'!$D$1:$D$77,'Full system - simplified'!$D4)*0.000001</f>
        <v>10.899907844980898</v>
      </c>
      <c r="I4" s="4">
        <f ca="1">SUMIFS('Engines indvidual'!I$1:I$77,'Engines indvidual'!$B$1:$B$77,'Full system - simplified'!$B4,'Engines indvidual'!$D$1:$D$77,'Full system - simplified'!$D4)*0.000001</f>
        <v>1.1904960030638179</v>
      </c>
      <c r="J4" s="4">
        <f ca="1">SUMIFS('Engines indvidual'!J$1:J$77,'Engines indvidual'!$B$1:$B$77,'Full system - simplified'!$B4,'Engines indvidual'!$D$1:$D$77,'Full system - simplified'!$D4)*0.000001</f>
        <v>1.884573658502805</v>
      </c>
      <c r="K4" s="4">
        <f ca="1">SUMIFS('Engines indvidual'!K$1:K$77,'Engines indvidual'!$B$1:$B$77,'Full system - simplified'!$B4,'Engines indvidual'!$D$1:$D$77,'Full system - simplified'!$D4)*0.000001</f>
        <v>5.7165092244997897</v>
      </c>
      <c r="L4" s="4">
        <f ca="1">SUMIFS('Engines indvidual'!L$1:L$77,'Engines indvidual'!$B$1:$B$77,'Full system - simplified'!$B4,'Engines indvidual'!$D$1:$D$77,'Full system - simplified'!$D4)*0.000001</f>
        <v>5.7276924307294994</v>
      </c>
      <c r="M4" s="4">
        <f ca="1">SUMIFS('Engines indvidual'!M$1:M$77,'Engines indvidual'!$B$1:$B$77,'Full system - simplified'!$B4,'Engines indvidual'!$D$1:$D$77,'Full system - simplified'!$D4)*0.000001</f>
        <v>2.5405995406583988</v>
      </c>
    </row>
    <row r="5" spans="1:13" x14ac:dyDescent="0.35">
      <c r="A5" t="s">
        <v>29</v>
      </c>
      <c r="B5" t="s">
        <v>14</v>
      </c>
      <c r="C5" t="s">
        <v>29</v>
      </c>
      <c r="D5" t="s">
        <v>5</v>
      </c>
      <c r="E5" t="s">
        <v>9</v>
      </c>
      <c r="F5" s="3">
        <f ca="1">SUMIFS('Engines indvidual'!F$1:F$77,'Engines indvidual'!$B$1:$B$77,'Full system - simplified'!$B5,'Engines indvidual'!$D$1:$D$77,'Full system - simplified'!$D5)*0.000001</f>
        <v>7.3521964542817795</v>
      </c>
      <c r="G5" s="4">
        <f ca="1">SUMIFS('Engines indvidual'!G$1:G$77,'Engines indvidual'!$B$1:$B$77,'Full system - simplified'!$B5,'Engines indvidual'!$D$1:$D$77,'Full system - simplified'!$D5)*0.000001</f>
        <v>9.0709584895343788E-3</v>
      </c>
      <c r="H5" s="4">
        <f ca="1">SUMIFS('Engines indvidual'!H$1:H$77,'Engines indvidual'!$B$1:$B$77,'Full system - simplified'!$B5,'Engines indvidual'!$D$1:$D$77,'Full system - simplified'!$D5)*0.000001</f>
        <v>5.95058539920415</v>
      </c>
      <c r="I5" s="4">
        <f ca="1">SUMIFS('Engines indvidual'!I$1:I$77,'Engines indvidual'!$B$1:$B$77,'Full system - simplified'!$B5,'Engines indvidual'!$D$1:$D$77,'Full system - simplified'!$D5)*0.000001</f>
        <v>0.65526914110612189</v>
      </c>
      <c r="J5" s="4">
        <f ca="1">SUMIFS('Engines indvidual'!J$1:J$77,'Engines indvidual'!$B$1:$B$77,'Full system - simplified'!$B5,'Engines indvidual'!$D$1:$D$77,'Full system - simplified'!$D5)*0.000001</f>
        <v>0.73727095548198207</v>
      </c>
      <c r="K5" s="4">
        <f ca="1">SUMIFS('Engines indvidual'!K$1:K$77,'Engines indvidual'!$B$1:$B$77,'Full system - simplified'!$B5,'Engines indvidual'!$D$1:$D$77,'Full system - simplified'!$D5)*0.000001</f>
        <v>3.3396051360491139</v>
      </c>
      <c r="L5" s="4">
        <f ca="1">SUMIFS('Engines indvidual'!L$1:L$77,'Engines indvidual'!$B$1:$B$77,'Full system - simplified'!$B5,'Engines indvidual'!$D$1:$D$77,'Full system - simplified'!$D5)*0.000001</f>
        <v>2.9692706215550388</v>
      </c>
      <c r="M5" s="4">
        <f ca="1">SUMIFS('Engines indvidual'!M$1:M$77,'Engines indvidual'!$B$1:$B$77,'Full system - simplified'!$B5,'Engines indvidual'!$D$1:$D$77,'Full system - simplified'!$D5)*0.000001</f>
        <v>1.0433206966776589</v>
      </c>
    </row>
    <row r="6" spans="1:13" x14ac:dyDescent="0.35">
      <c r="A6" t="s">
        <v>29</v>
      </c>
      <c r="B6" t="s">
        <v>4</v>
      </c>
      <c r="C6" t="s">
        <v>29</v>
      </c>
      <c r="D6" t="s">
        <v>2</v>
      </c>
      <c r="E6" t="s">
        <v>10</v>
      </c>
      <c r="F6" s="3">
        <f ca="1">SUMIFS('Engines indvidual'!F$1:F$77,'Engines indvidual'!$B$1:$B$77,'Full system - simplified'!$B6,'Engines indvidual'!$D$1:$D$77,'Full system - simplified'!$D6)*0.000001</f>
        <v>20.160474022235952</v>
      </c>
      <c r="G6" s="4">
        <f ca="1">SUMIFS('Engines indvidual'!G$1:G$77,'Engines indvidual'!$B$1:$B$77,'Full system - simplified'!$B6,'Engines indvidual'!$D$1:$D$77,'Full system - simplified'!$D6)*0.000001</f>
        <v>6.0276289007896904E-3</v>
      </c>
      <c r="H6" s="4">
        <f ca="1">SUMIFS('Engines indvidual'!H$1:H$77,'Engines indvidual'!$B$1:$B$77,'Full system - simplified'!$B6,'Engines indvidual'!$D$1:$D$77,'Full system - simplified'!$D6)*0.000001</f>
        <v>15.28748599812274</v>
      </c>
      <c r="I6" s="4">
        <f ca="1">SUMIFS('Engines indvidual'!I$1:I$77,'Engines indvidual'!$B$1:$B$77,'Full system - simplified'!$B6,'Engines indvidual'!$D$1:$D$77,'Full system - simplified'!$D6)*0.000001</f>
        <v>1.6594663559578018</v>
      </c>
      <c r="J6" s="4">
        <f ca="1">SUMIFS('Engines indvidual'!J$1:J$77,'Engines indvidual'!$B$1:$B$77,'Full system - simplified'!$B6,'Engines indvidual'!$D$1:$D$77,'Full system - simplified'!$D6)*0.000001</f>
        <v>3.2074940392546409</v>
      </c>
      <c r="K6" s="4">
        <f ca="1">SUMIFS('Engines indvidual'!K$1:K$77,'Engines indvidual'!$B$1:$B$77,'Full system - simplified'!$B6,'Engines indvidual'!$D$1:$D$77,'Full system - simplified'!$D6)*0.000001</f>
        <v>7.5394231847760791</v>
      </c>
      <c r="L6" s="4">
        <f ca="1">SUMIFS('Engines indvidual'!L$1:L$77,'Engines indvidual'!$B$1:$B$77,'Full system - simplified'!$B6,'Engines indvidual'!$D$1:$D$77,'Full system - simplified'!$D6)*0.000001</f>
        <v>8.5227643390825492</v>
      </c>
      <c r="M6" s="4">
        <f ca="1">SUMIFS('Engines indvidual'!M$1:M$77,'Engines indvidual'!$B$1:$B$77,'Full system - simplified'!$B6,'Engines indvidual'!$D$1:$D$77,'Full system - simplified'!$D6)*0.000001</f>
        <v>4.0982864983773073</v>
      </c>
    </row>
    <row r="7" spans="1:13" x14ac:dyDescent="0.35">
      <c r="A7" t="s">
        <v>29</v>
      </c>
      <c r="B7" t="s">
        <v>5</v>
      </c>
      <c r="C7" t="s">
        <v>29</v>
      </c>
      <c r="D7" t="s">
        <v>4</v>
      </c>
      <c r="E7" t="s">
        <v>9</v>
      </c>
      <c r="F7" s="3">
        <f ca="1">SUMIFS('Engines indvidual'!F$1:F$77,'Engines indvidual'!$B$1:$B$77,'Full system - simplified'!$B7,'Engines indvidual'!$D$1:$D$77,'Full system - simplified'!$D7)*0.000001</f>
        <v>103.8460785731404</v>
      </c>
      <c r="G7" s="4">
        <f ca="1">SUMIFS('Engines indvidual'!G$1:G$77,'Engines indvidual'!$B$1:$B$77,'Full system - simplified'!$B7,'Engines indvidual'!$D$1:$D$77,'Full system - simplified'!$D7)*0.000001</f>
        <v>9.2571513241984787E-2</v>
      </c>
      <c r="H7" s="4">
        <f ca="1">SUMIFS('Engines indvidual'!H$1:H$77,'Engines indvidual'!$B$1:$B$77,'Full system - simplified'!$B7,'Engines indvidual'!$D$1:$D$77,'Full system - simplified'!$D7)*0.000001</f>
        <v>82.544462791089089</v>
      </c>
      <c r="I7" s="4">
        <f ca="1">SUMIFS('Engines indvidual'!I$1:I$77,'Engines indvidual'!$B$1:$B$77,'Full system - simplified'!$B7,'Engines indvidual'!$D$1:$D$77,'Full system - simplified'!$D7)*0.000001</f>
        <v>9.2849012097037988</v>
      </c>
      <c r="J7" s="4">
        <f ca="1">SUMIFS('Engines indvidual'!J$1:J$77,'Engines indvidual'!$B$1:$B$77,'Full system - simplified'!$B7,'Engines indvidual'!$D$1:$D$77,'Full system - simplified'!$D7)*0.000001</f>
        <v>11.92414305910583</v>
      </c>
      <c r="K7" s="4">
        <f ca="1">SUMIFS('Engines indvidual'!K$1:K$77,'Engines indvidual'!$B$1:$B$77,'Full system - simplified'!$B7,'Engines indvidual'!$D$1:$D$77,'Full system - simplified'!$D7)*0.000001</f>
        <v>41.276244251705641</v>
      </c>
      <c r="L7" s="4">
        <f ca="1">SUMIFS('Engines indvidual'!L$1:L$77,'Engines indvidual'!$B$1:$B$77,'Full system - simplified'!$B7,'Engines indvidual'!$D$1:$D$77,'Full system - simplified'!$D7)*0.000001</f>
        <v>43.973094014658194</v>
      </c>
      <c r="M7" s="4">
        <f ca="1">SUMIFS('Engines indvidual'!M$1:M$77,'Engines indvidual'!$B$1:$B$77,'Full system - simplified'!$B7,'Engines indvidual'!$D$1:$D$77,'Full system - simplified'!$D7)*0.000001</f>
        <v>18.596740306776841</v>
      </c>
    </row>
    <row r="8" spans="1:13" x14ac:dyDescent="0.35">
      <c r="A8" t="s">
        <v>29</v>
      </c>
      <c r="B8" t="s">
        <v>4</v>
      </c>
      <c r="C8" t="s">
        <v>25</v>
      </c>
      <c r="D8" t="s">
        <v>7</v>
      </c>
      <c r="E8" t="s">
        <v>9</v>
      </c>
      <c r="F8" s="3">
        <f ca="1">SUMIFS('Engines indvidual'!F$1:F$77,'Engines indvidual'!$B$1:$B$77,'Full system - simplified'!$B8,'Engines indvidual'!$D$1:$D$77,'Full system - simplified'!$D8)*0.000001</f>
        <v>44.769230013914999</v>
      </c>
      <c r="G8" s="4">
        <f ca="1">SUMIFS('Engines indvidual'!G$1:G$77,'Engines indvidual'!$B$1:$B$77,'Full system - simplified'!$B8,'Engines indvidual'!$D$1:$D$77,'Full system - simplified'!$D8)*0.000001</f>
        <v>4.3707172789485702E-2</v>
      </c>
      <c r="H8" s="4">
        <f ca="1">SUMIFS('Engines indvidual'!H$1:H$77,'Engines indvidual'!$B$1:$B$77,'Full system - simplified'!$B8,'Engines indvidual'!$D$1:$D$77,'Full system - simplified'!$D8)*0.000001</f>
        <v>36.434009572587499</v>
      </c>
      <c r="I8" s="4">
        <f ca="1">SUMIFS('Engines indvidual'!I$1:I$77,'Engines indvidual'!$B$1:$B$77,'Full system - simplified'!$B8,'Engines indvidual'!$D$1:$D$77,'Full system - simplified'!$D8)*0.000001</f>
        <v>3.9738229876739499</v>
      </c>
      <c r="J8" s="4">
        <f ca="1">SUMIFS('Engines indvidual'!J$1:J$77,'Engines indvidual'!$B$1:$B$77,'Full system - simplified'!$B8,'Engines indvidual'!$D$1:$D$77,'Full system - simplified'!$D8)*0.000001</f>
        <v>4.3176902808638502</v>
      </c>
      <c r="K8" s="4">
        <f ca="1">SUMIFS('Engines indvidual'!K$1:K$77,'Engines indvidual'!$B$1:$B$77,'Full system - simplified'!$B8,'Engines indvidual'!$D$1:$D$77,'Full system - simplified'!$D8)*0.000001</f>
        <v>18.383220103829178</v>
      </c>
      <c r="L8" s="4">
        <f ca="1">SUMIFS('Engines indvidual'!L$1:L$77,'Engines indvidual'!$B$1:$B$77,'Full system - simplified'!$B8,'Engines indvidual'!$D$1:$D$77,'Full system - simplified'!$D8)*0.000001</f>
        <v>18.840240921759278</v>
      </c>
      <c r="M8" s="4">
        <f ca="1">SUMIFS('Engines indvidual'!M$1:M$77,'Engines indvidual'!$B$1:$B$77,'Full system - simplified'!$B8,'Engines indvidual'!$D$1:$D$77,'Full system - simplified'!$D8)*0.000001</f>
        <v>7.5457689883264694</v>
      </c>
    </row>
    <row r="9" spans="1:13" x14ac:dyDescent="0.35">
      <c r="A9" t="s">
        <v>29</v>
      </c>
      <c r="B9" t="s">
        <v>4</v>
      </c>
      <c r="C9" t="s">
        <v>25</v>
      </c>
      <c r="D9" t="s">
        <v>11</v>
      </c>
      <c r="E9" t="s">
        <v>12</v>
      </c>
      <c r="F9" s="3">
        <f ca="1">SUMIFS('Engines indvidual'!F$1:F$77,'Engines indvidual'!$B$1:$B$77,'Full system - simplified'!$B9,'Engines indvidual'!$D$1:$D$77,'Full system - simplified'!$D9)*0.000001</f>
        <v>3.3211840640170229</v>
      </c>
      <c r="G9" s="4">
        <f ca="1">SUMIFS('Engines indvidual'!G$1:G$77,'Engines indvidual'!$B$1:$B$77,'Full system - simplified'!$B9,'Engines indvidual'!$D$1:$D$77,'Full system - simplified'!$D9)*0.000001</f>
        <v>2.6181218004582606E-3</v>
      </c>
      <c r="H9" s="4">
        <f ca="1">SUMIFS('Engines indvidual'!H$1:H$77,'Engines indvidual'!$B$1:$B$77,'Full system - simplified'!$B9,'Engines indvidual'!$D$1:$D$77,'Full system - simplified'!$D9)*0.000001</f>
        <v>2.6517651213343285</v>
      </c>
      <c r="I9" s="4">
        <f ca="1">SUMIFS('Engines indvidual'!I$1:I$77,'Engines indvidual'!$B$1:$B$77,'Full system - simplified'!$B9,'Engines indvidual'!$D$1:$D$77,'Full system - simplified'!$D9)*0.000001</f>
        <v>0.28861928888829425</v>
      </c>
      <c r="J9" s="4">
        <f ca="1">SUMIFS('Engines indvidual'!J$1:J$77,'Engines indvidual'!$B$1:$B$77,'Full system - simplified'!$B9,'Engines indvidual'!$D$1:$D$77,'Full system - simplified'!$D9)*0.000001</f>
        <v>0.37818153199393884</v>
      </c>
      <c r="K9" s="4">
        <f ca="1">SUMIFS('Engines indvidual'!K$1:K$77,'Engines indvidual'!$B$1:$B$77,'Full system - simplified'!$B9,'Engines indvidual'!$D$1:$D$77,'Full system - simplified'!$D9)*0.000001</f>
        <v>1.306536476193441</v>
      </c>
      <c r="L9" s="4">
        <f ca="1">SUMIFS('Engines indvidual'!L$1:L$77,'Engines indvidual'!$B$1:$B$77,'Full system - simplified'!$B9,'Engines indvidual'!$D$1:$D$77,'Full system - simplified'!$D9)*0.000001</f>
        <v>1.424543649615202</v>
      </c>
      <c r="M9" s="4">
        <f ca="1">SUMIFS('Engines indvidual'!M$1:M$77,'Engines indvidual'!$B$1:$B$77,'Full system - simplified'!$B9,'Engines indvidual'!$D$1:$D$77,'Full system - simplified'!$D9)*0.000001</f>
        <v>0.59010393820837892</v>
      </c>
    </row>
    <row r="10" spans="1:13" x14ac:dyDescent="0.35">
      <c r="A10" t="s">
        <v>29</v>
      </c>
      <c r="B10" t="s">
        <v>2</v>
      </c>
      <c r="C10" t="s">
        <v>29</v>
      </c>
      <c r="D10" t="s">
        <v>6</v>
      </c>
      <c r="E10" t="s">
        <v>9</v>
      </c>
      <c r="F10" s="3">
        <f ca="1">SUMIFS('Engines indvidual'!F$1:F$77,'Engines indvidual'!$B$1:$B$77,'Full system - simplified'!$B10,'Engines indvidual'!$D$1:$D$77,'Full system - simplified'!$D10)*0.000001</f>
        <v>24.729256831121102</v>
      </c>
      <c r="G10" s="4">
        <f ca="1">SUMIFS('Engines indvidual'!G$1:G$77,'Engines indvidual'!$B$1:$B$77,'Full system - simplified'!$B10,'Engines indvidual'!$D$1:$D$77,'Full system - simplified'!$D10)*0.000001</f>
        <v>1.1334853416120189E-2</v>
      </c>
      <c r="H10" s="4">
        <f ca="1">SUMIFS('Engines indvidual'!H$1:H$77,'Engines indvidual'!$B$1:$B$77,'Full system - simplified'!$B10,'Engines indvidual'!$D$1:$D$77,'Full system - simplified'!$D10)*0.000001</f>
        <v>19.106170962060609</v>
      </c>
      <c r="I10" s="4">
        <f ca="1">SUMIFS('Engines indvidual'!I$1:I$77,'Engines indvidual'!$B$1:$B$77,'Full system - simplified'!$B10,'Engines indvidual'!$D$1:$D$77,'Full system - simplified'!$D10)*0.000001</f>
        <v>2.0448035606449348</v>
      </c>
      <c r="J10" s="4">
        <f ca="1">SUMIFS('Engines indvidual'!J$1:J$77,'Engines indvidual'!$B$1:$B$77,'Full system - simplified'!$B10,'Engines indvidual'!$D$1:$D$77,'Full system - simplified'!$D10)*0.000001</f>
        <v>3.5669474549993936</v>
      </c>
      <c r="K10" s="4">
        <f ca="1">SUMIFS('Engines indvidual'!K$1:K$77,'Engines indvidual'!$B$1:$B$77,'Full system - simplified'!$B10,'Engines indvidual'!$D$1:$D$77,'Full system - simplified'!$D10)*0.000001</f>
        <v>9.8663926077168291</v>
      </c>
      <c r="L10" s="4">
        <f ca="1">SUMIFS('Engines indvidual'!L$1:L$77,'Engines indvidual'!$B$1:$B$77,'Full system - simplified'!$B10,'Engines indvidual'!$D$1:$D$77,'Full system - simplified'!$D10)*0.000001</f>
        <v>10.193936349376949</v>
      </c>
      <c r="M10" s="4">
        <f ca="1">SUMIFS('Engines indvidual'!M$1:M$77,'Engines indvidual'!$B$1:$B$77,'Full system - simplified'!$B10,'Engines indvidual'!$D$1:$D$77,'Full system - simplified'!$D10)*0.000001</f>
        <v>4.6689278740272293</v>
      </c>
    </row>
    <row r="11" spans="1:13" x14ac:dyDescent="0.35">
      <c r="A11" t="s">
        <v>29</v>
      </c>
      <c r="B11" t="s">
        <v>6</v>
      </c>
      <c r="C11" t="s">
        <v>29</v>
      </c>
      <c r="D11" t="s">
        <v>4</v>
      </c>
      <c r="E11" t="s">
        <v>9</v>
      </c>
      <c r="F11" s="3">
        <f ca="1">SUMIFS('Engines indvidual'!F$1:F$77,'Engines indvidual'!$B$1:$B$77,'Full system - simplified'!$B11,'Engines indvidual'!$D$1:$D$77,'Full system - simplified'!$D11)*0.000001</f>
        <v>5.4545097432847491</v>
      </c>
      <c r="G11" s="4">
        <f ca="1">SUMIFS('Engines indvidual'!G$1:G$77,'Engines indvidual'!$B$1:$B$77,'Full system - simplified'!$B11,'Engines indvidual'!$D$1:$D$77,'Full system - simplified'!$D11)*0.000001</f>
        <v>1.5111640759018859E-3</v>
      </c>
      <c r="H11" s="4">
        <f ca="1">SUMIFS('Engines indvidual'!H$1:H$77,'Engines indvidual'!$B$1:$B$77,'Full system - simplified'!$B11,'Engines indvidual'!$D$1:$D$77,'Full system - simplified'!$D11)*0.000001</f>
        <v>4.6942682218936698</v>
      </c>
      <c r="I11" s="4">
        <f ca="1">SUMIFS('Engines indvidual'!I$1:I$77,'Engines indvidual'!$B$1:$B$77,'Full system - simplified'!$B11,'Engines indvidual'!$D$1:$D$77,'Full system - simplified'!$D11)*0.000001</f>
        <v>0.39949348742174889</v>
      </c>
      <c r="J11" s="4">
        <f ca="1">SUMIFS('Engines indvidual'!J$1:J$77,'Engines indvidual'!$B$1:$B$77,'Full system - simplified'!$B11,'Engines indvidual'!$D$1:$D$77,'Full system - simplified'!$D11)*0.000001</f>
        <v>0.35923686989344206</v>
      </c>
      <c r="K11" s="4">
        <f ca="1">SUMIFS('Engines indvidual'!K$1:K$77,'Engines indvidual'!$B$1:$B$77,'Full system - simplified'!$B11,'Engines indvidual'!$D$1:$D$77,'Full system - simplified'!$D11)*0.000001</f>
        <v>2.3719669587391041</v>
      </c>
      <c r="L11" s="4">
        <f ca="1">SUMIFS('Engines indvidual'!L$1:L$77,'Engines indvidual'!$B$1:$B$77,'Full system - simplified'!$B11,'Engines indvidual'!$D$1:$D$77,'Full system - simplified'!$D11)*0.000001</f>
        <v>2.3720173545343379</v>
      </c>
      <c r="M11" s="4">
        <f ca="1">SUMIFS('Engines indvidual'!M$1:M$77,'Engines indvidual'!$B$1:$B$77,'Full system - simplified'!$B11,'Engines indvidual'!$D$1:$D$77,'Full system - simplified'!$D11)*0.000001</f>
        <v>0.71052543001132806</v>
      </c>
    </row>
    <row r="12" spans="1:13" x14ac:dyDescent="0.35">
      <c r="A12" t="s">
        <v>29</v>
      </c>
      <c r="B12" t="s">
        <v>13</v>
      </c>
      <c r="C12" t="s">
        <v>26</v>
      </c>
      <c r="D12" t="s">
        <v>15</v>
      </c>
      <c r="E12" t="s">
        <v>12</v>
      </c>
      <c r="F12" s="3">
        <f ca="1">SUMIFS('Engines indvidual'!F$1:F$77,'Engines indvidual'!$B$1:$B$77,'Full system - simplified'!$B12,'Engines indvidual'!$D$1:$D$77,'Full system - simplified'!$D12)*0.000001</f>
        <v>5.2899458919485394</v>
      </c>
      <c r="G12" s="4">
        <f ca="1">SUMIFS('Engines indvidual'!G$1:G$77,'Engines indvidual'!$B$1:$B$77,'Full system - simplified'!$B12,'Engines indvidual'!$D$1:$D$77,'Full system - simplified'!$D12)*0.000001</f>
        <v>0</v>
      </c>
      <c r="H12" s="4">
        <f ca="1">SUMIFS('Engines indvidual'!H$1:H$77,'Engines indvidual'!$B$1:$B$77,'Full system - simplified'!$B12,'Engines indvidual'!$D$1:$D$77,'Full system - simplified'!$D12)*0.000001</f>
        <v>3.51199489518604</v>
      </c>
      <c r="I12" s="4">
        <f ca="1">SUMIFS('Engines indvidual'!I$1:I$77,'Engines indvidual'!$B$1:$B$77,'Full system - simplified'!$B12,'Engines indvidual'!$D$1:$D$77,'Full system - simplified'!$D12)*0.000001</f>
        <v>0.45481407015936703</v>
      </c>
      <c r="J12" s="4">
        <f ca="1">SUMIFS('Engines indvidual'!J$1:J$77,'Engines indvidual'!$B$1:$B$77,'Full system - simplified'!$B12,'Engines indvidual'!$D$1:$D$77,'Full system - simplified'!$D12)*0.000001</f>
        <v>1.3231369266031481</v>
      </c>
      <c r="K12" s="4">
        <f ca="1">SUMIFS('Engines indvidual'!K$1:K$77,'Engines indvidual'!$B$1:$B$77,'Full system - simplified'!$B12,'Engines indvidual'!$D$1:$D$77,'Full system - simplified'!$D12)*0.000001</f>
        <v>1.7779164244779497</v>
      </c>
      <c r="L12" s="4">
        <f ca="1">SUMIFS('Engines indvidual'!L$1:L$77,'Engines indvidual'!$B$1:$B$77,'Full system - simplified'!$B12,'Engines indvidual'!$D$1:$D$77,'Full system - simplified'!$D12)*0.000001</f>
        <v>2.0942265641131104</v>
      </c>
      <c r="M12" s="4">
        <f ca="1">SUMIFS('Engines indvidual'!M$1:M$77,'Engines indvidual'!$B$1:$B$77,'Full system - simplified'!$B12,'Engines indvidual'!$D$1:$D$77,'Full system - simplified'!$D12)*0.000001</f>
        <v>1.4178029033575128</v>
      </c>
    </row>
    <row r="13" spans="1:13" x14ac:dyDescent="0.35">
      <c r="A13" t="s">
        <v>29</v>
      </c>
      <c r="B13" t="s">
        <v>14</v>
      </c>
      <c r="C13" t="s">
        <v>26</v>
      </c>
      <c r="D13" t="s">
        <v>16</v>
      </c>
      <c r="E13" t="s">
        <v>12</v>
      </c>
      <c r="F13" s="3">
        <f ca="1">SUMIFS('Engines indvidual'!F$1:F$77,'Engines indvidual'!$B$1:$B$77,'Full system - simplified'!$B13,'Engines indvidual'!$D$1:$D$77,'Full system - simplified'!$D13)*0.000001</f>
        <v>6.6326047416059906</v>
      </c>
      <c r="G13" s="4">
        <f ca="1">SUMIFS('Engines indvidual'!G$1:G$77,'Engines indvidual'!$B$1:$B$77,'Full system - simplified'!$B13,'Engines indvidual'!$D$1:$D$77,'Full system - simplified'!$D13)*0.000001</f>
        <v>7.5273085068392007E-4</v>
      </c>
      <c r="H13" s="4">
        <f ca="1">SUMIFS('Engines indvidual'!H$1:H$77,'Engines indvidual'!$B$1:$B$77,'Full system - simplified'!$B13,'Engines indvidual'!$D$1:$D$77,'Full system - simplified'!$D13)*0.000001</f>
        <v>4.9493224457767502</v>
      </c>
      <c r="I13" s="4">
        <f ca="1">SUMIFS('Engines indvidual'!I$1:I$77,'Engines indvidual'!$B$1:$B$77,'Full system - simplified'!$B13,'Engines indvidual'!$D$1:$D$77,'Full system - simplified'!$D13)*0.000001</f>
        <v>0.53522686195769587</v>
      </c>
      <c r="J13" s="4">
        <f ca="1">SUMIFS('Engines indvidual'!J$1:J$77,'Engines indvidual'!$B$1:$B$77,'Full system - simplified'!$B13,'Engines indvidual'!$D$1:$D$77,'Full system - simplified'!$D13)*0.000001</f>
        <v>1.1473027030208227</v>
      </c>
      <c r="K13" s="4">
        <f ca="1">SUMIFS('Engines indvidual'!K$1:K$77,'Engines indvidual'!$B$1:$B$77,'Full system - simplified'!$B13,'Engines indvidual'!$D$1:$D$77,'Full system - simplified'!$D13)*0.000001</f>
        <v>2.3769040884506762</v>
      </c>
      <c r="L13" s="4">
        <f ca="1">SUMIFS('Engines indvidual'!L$1:L$77,'Engines indvidual'!$B$1:$B$77,'Full system - simplified'!$B13,'Engines indvidual'!$D$1:$D$77,'Full system - simplified'!$D13)*0.000001</f>
        <v>2.7584218091744606</v>
      </c>
      <c r="M13" s="4">
        <f ca="1">SUMIFS('Engines indvidual'!M$1:M$77,'Engines indvidual'!$B$1:$B$77,'Full system - simplified'!$B13,'Engines indvidual'!$D$1:$D$77,'Full system - simplified'!$D13)*0.000001</f>
        <v>1.4972788439807401</v>
      </c>
    </row>
    <row r="14" spans="1:13" x14ac:dyDescent="0.35">
      <c r="A14" t="s">
        <v>29</v>
      </c>
      <c r="B14" t="s">
        <v>5</v>
      </c>
      <c r="C14" t="s">
        <v>29</v>
      </c>
      <c r="D14" t="s">
        <v>17</v>
      </c>
      <c r="E14" t="s">
        <v>12</v>
      </c>
      <c r="F14" s="3">
        <f ca="1">SUMIFS('Engines indvidual'!F$1:F$77,'Engines indvidual'!$B$1:$B$77,'Full system - simplified'!$B14,'Engines indvidual'!$D$1:$D$77,'Full system - simplified'!$D14)*0.000001</f>
        <v>24.363818692793295</v>
      </c>
      <c r="G14" s="4">
        <f ca="1">SUMIFS('Engines indvidual'!G$1:G$77,'Engines indvidual'!$B$1:$B$77,'Full system - simplified'!$B14,'Engines indvidual'!$D$1:$D$77,'Full system - simplified'!$D14)*0.000001</f>
        <v>6.6643945955485479E-2</v>
      </c>
      <c r="H14" s="4">
        <f ca="1">SUMIFS('Engines indvidual'!H$1:H$77,'Engines indvidual'!$B$1:$B$77,'Full system - simplified'!$B14,'Engines indvidual'!$D$1:$D$77,'Full system - simplified'!$D14)*0.000001</f>
        <v>19.869209025430898</v>
      </c>
      <c r="I14" s="4">
        <f ca="1">SUMIFS('Engines indvidual'!I$1:I$77,'Engines indvidual'!$B$1:$B$77,'Full system - simplified'!$B14,'Engines indvidual'!$D$1:$D$77,'Full system - simplified'!$D14)*0.000001</f>
        <v>2.6649559979756301</v>
      </c>
      <c r="J14" s="4">
        <f ca="1">SUMIFS('Engines indvidual'!J$1:J$77,'Engines indvidual'!$B$1:$B$77,'Full system - simplified'!$B14,'Engines indvidual'!$D$1:$D$77,'Full system - simplified'!$D14)*0.000001</f>
        <v>1.7630097234307296</v>
      </c>
      <c r="K14" s="4">
        <f ca="1">SUMIFS('Engines indvidual'!K$1:K$77,'Engines indvidual'!$B$1:$B$77,'Full system - simplified'!$B14,'Engines indvidual'!$D$1:$D$77,'Full system - simplified'!$D14)*0.000001</f>
        <v>9.835480229713399</v>
      </c>
      <c r="L14" s="4">
        <f ca="1">SUMIFS('Engines indvidual'!L$1:L$77,'Engines indvidual'!$B$1:$B$77,'Full system - simplified'!$B14,'Engines indvidual'!$D$1:$D$77,'Full system - simplified'!$D14)*0.000001</f>
        <v>10.735206789331901</v>
      </c>
      <c r="M14" s="4">
        <f ca="1">SUMIFS('Engines indvidual'!M$1:M$77,'Engines indvidual'!$B$1:$B$77,'Full system - simplified'!$B14,'Engines indvidual'!$D$1:$D$77,'Full system - simplified'!$D14)*0.000001</f>
        <v>3.7931316737477294</v>
      </c>
    </row>
    <row r="15" spans="1:13" x14ac:dyDescent="0.35">
      <c r="A15" t="s">
        <v>29</v>
      </c>
      <c r="B15" t="s">
        <v>5</v>
      </c>
      <c r="C15" t="s">
        <v>29</v>
      </c>
      <c r="D15" t="s">
        <v>18</v>
      </c>
      <c r="E15" t="s">
        <v>12</v>
      </c>
      <c r="F15" s="3">
        <f ca="1">SUMIFS('Engines indvidual'!F$1:F$77,'Engines indvidual'!$B$1:$B$77,'Full system - simplified'!$B15,'Engines indvidual'!$D$1:$D$77,'Full system - simplified'!$D15)*0.000001</f>
        <v>24.363818692793011</v>
      </c>
      <c r="G15" s="4">
        <f ca="1">SUMIFS('Engines indvidual'!G$1:G$77,'Engines indvidual'!$B$1:$B$77,'Full system - simplified'!$B15,'Engines indvidual'!$D$1:$D$77,'Full system - simplified'!$D15)*0.000001</f>
        <v>6.6643945955485492E-2</v>
      </c>
      <c r="H15" s="4">
        <f ca="1">SUMIFS('Engines indvidual'!H$1:H$77,'Engines indvidual'!$B$1:$B$77,'Full system - simplified'!$B15,'Engines indvidual'!$D$1:$D$77,'Full system - simplified'!$D15)*0.000001</f>
        <v>19.869209025431189</v>
      </c>
      <c r="I15" s="4">
        <f ca="1">SUMIFS('Engines indvidual'!I$1:I$77,'Engines indvidual'!$B$1:$B$77,'Full system - simplified'!$B15,'Engines indvidual'!$D$1:$D$77,'Full system - simplified'!$D15)*0.000001</f>
        <v>2.6649559979756199</v>
      </c>
      <c r="J15" s="4">
        <f ca="1">SUMIFS('Engines indvidual'!J$1:J$77,'Engines indvidual'!$B$1:$B$77,'Full system - simplified'!$B15,'Engines indvidual'!$D$1:$D$77,'Full system - simplified'!$D15)*0.000001</f>
        <v>1.7630097234307331</v>
      </c>
      <c r="K15" s="4">
        <f ca="1">SUMIFS('Engines indvidual'!K$1:K$77,'Engines indvidual'!$B$1:$B$77,'Full system - simplified'!$B15,'Engines indvidual'!$D$1:$D$77,'Full system - simplified'!$D15)*0.000001</f>
        <v>9.8354802297134896</v>
      </c>
      <c r="L15" s="4">
        <f ca="1">SUMIFS('Engines indvidual'!L$1:L$77,'Engines indvidual'!$B$1:$B$77,'Full system - simplified'!$B15,'Engines indvidual'!$D$1:$D$77,'Full system - simplified'!$D15)*0.000001</f>
        <v>10.735206789331802</v>
      </c>
      <c r="M15" s="4">
        <f ca="1">SUMIFS('Engines indvidual'!M$1:M$77,'Engines indvidual'!$B$1:$B$77,'Full system - simplified'!$B15,'Engines indvidual'!$D$1:$D$77,'Full system - simplified'!$D15)*0.000001</f>
        <v>3.7931316737477028</v>
      </c>
    </row>
    <row r="16" spans="1:13" x14ac:dyDescent="0.35">
      <c r="A16" t="s">
        <v>29</v>
      </c>
      <c r="B16" t="s">
        <v>18</v>
      </c>
      <c r="C16" t="s">
        <v>26</v>
      </c>
      <c r="D16" t="s">
        <v>15</v>
      </c>
      <c r="E16" t="s">
        <v>12</v>
      </c>
      <c r="F16" s="3">
        <f ca="1">SUMIFS('Engines indvidual'!F$1:F$77,'Engines indvidual'!$B$1:$B$77,'Full system - simplified'!$B16,'Engines indvidual'!$D$1:$D$77,'Full system - simplified'!$D16)*0.000001</f>
        <v>24.363818692793011</v>
      </c>
      <c r="G16" s="4">
        <f ca="1">SUMIFS('Engines indvidual'!G$1:G$77,'Engines indvidual'!$B$1:$B$77,'Full system - simplified'!$B16,'Engines indvidual'!$D$1:$D$77,'Full system - simplified'!$D16)*0.000001</f>
        <v>6.6643945955485492E-2</v>
      </c>
      <c r="H16" s="4">
        <f ca="1">SUMIFS('Engines indvidual'!H$1:H$77,'Engines indvidual'!$B$1:$B$77,'Full system - simplified'!$B16,'Engines indvidual'!$D$1:$D$77,'Full system - simplified'!$D16)*0.000001</f>
        <v>19.869209025431189</v>
      </c>
      <c r="I16" s="4">
        <f ca="1">SUMIFS('Engines indvidual'!I$1:I$77,'Engines indvidual'!$B$1:$B$77,'Full system - simplified'!$B16,'Engines indvidual'!$D$1:$D$77,'Full system - simplified'!$D16)*0.000001</f>
        <v>2.6649559979756199</v>
      </c>
      <c r="J16" s="4">
        <f ca="1">SUMIFS('Engines indvidual'!J$1:J$77,'Engines indvidual'!$B$1:$B$77,'Full system - simplified'!$B16,'Engines indvidual'!$D$1:$D$77,'Full system - simplified'!$D16)*0.000001</f>
        <v>1.7630097234307331</v>
      </c>
      <c r="K16" s="4">
        <f ca="1">SUMIFS('Engines indvidual'!K$1:K$77,'Engines indvidual'!$B$1:$B$77,'Full system - simplified'!$B16,'Engines indvidual'!$D$1:$D$77,'Full system - simplified'!$D16)*0.000001</f>
        <v>9.8354802297134896</v>
      </c>
      <c r="L16" s="4">
        <f ca="1">SUMIFS('Engines indvidual'!L$1:L$77,'Engines indvidual'!$B$1:$B$77,'Full system - simplified'!$B16,'Engines indvidual'!$D$1:$D$77,'Full system - simplified'!$D16)*0.000001</f>
        <v>10.735206789331802</v>
      </c>
      <c r="M16" s="4">
        <f ca="1">SUMIFS('Engines indvidual'!M$1:M$77,'Engines indvidual'!$B$1:$B$77,'Full system - simplified'!$B16,'Engines indvidual'!$D$1:$D$77,'Full system - simplified'!$D16)*0.000001</f>
        <v>3.7931316737477028</v>
      </c>
    </row>
    <row r="17" spans="1:13" x14ac:dyDescent="0.35">
      <c r="A17" t="s">
        <v>29</v>
      </c>
      <c r="B17" t="s">
        <v>17</v>
      </c>
      <c r="C17" t="s">
        <v>26</v>
      </c>
      <c r="D17" t="s">
        <v>16</v>
      </c>
      <c r="E17" t="s">
        <v>12</v>
      </c>
      <c r="F17" s="3">
        <f ca="1">SUMIFS('Engines indvidual'!F$1:F$77,'Engines indvidual'!$B$1:$B$77,'Full system - simplified'!$B17,'Engines indvidual'!$D$1:$D$77,'Full system - simplified'!$D17)*0.000001</f>
        <v>24.363818692793295</v>
      </c>
      <c r="G17" s="4">
        <f ca="1">SUMIFS('Engines indvidual'!G$1:G$77,'Engines indvidual'!$B$1:$B$77,'Full system - simplified'!$B17,'Engines indvidual'!$D$1:$D$77,'Full system - simplified'!$D17)*0.000001</f>
        <v>6.6643945955485479E-2</v>
      </c>
      <c r="H17" s="4">
        <f ca="1">SUMIFS('Engines indvidual'!H$1:H$77,'Engines indvidual'!$B$1:$B$77,'Full system - simplified'!$B17,'Engines indvidual'!$D$1:$D$77,'Full system - simplified'!$D17)*0.000001</f>
        <v>19.869209025430898</v>
      </c>
      <c r="I17" s="4">
        <f ca="1">SUMIFS('Engines indvidual'!I$1:I$77,'Engines indvidual'!$B$1:$B$77,'Full system - simplified'!$B17,'Engines indvidual'!$D$1:$D$77,'Full system - simplified'!$D17)*0.000001</f>
        <v>2.6649559979756301</v>
      </c>
      <c r="J17" s="4">
        <f ca="1">SUMIFS('Engines indvidual'!J$1:J$77,'Engines indvidual'!$B$1:$B$77,'Full system - simplified'!$B17,'Engines indvidual'!$D$1:$D$77,'Full system - simplified'!$D17)*0.000001</f>
        <v>1.7630097234307296</v>
      </c>
      <c r="K17" s="4">
        <f ca="1">SUMIFS('Engines indvidual'!K$1:K$77,'Engines indvidual'!$B$1:$B$77,'Full system - simplified'!$B17,'Engines indvidual'!$D$1:$D$77,'Full system - simplified'!$D17)*0.000001</f>
        <v>9.835480229713399</v>
      </c>
      <c r="L17" s="4">
        <f ca="1">SUMIFS('Engines indvidual'!L$1:L$77,'Engines indvidual'!$B$1:$B$77,'Full system - simplified'!$B17,'Engines indvidual'!$D$1:$D$77,'Full system - simplified'!$D17)*0.000001</f>
        <v>10.735206789331901</v>
      </c>
      <c r="M17" s="4">
        <f ca="1">SUMIFS('Engines indvidual'!M$1:M$77,'Engines indvidual'!$B$1:$B$77,'Full system - simplified'!$B17,'Engines indvidual'!$D$1:$D$77,'Full system - simplified'!$D17)*0.000001</f>
        <v>3.7931316737477294</v>
      </c>
    </row>
    <row r="18" spans="1:13" x14ac:dyDescent="0.35">
      <c r="A18" t="s">
        <v>29</v>
      </c>
      <c r="B18" t="s">
        <v>5</v>
      </c>
      <c r="C18" t="s">
        <v>25</v>
      </c>
      <c r="D18" t="s">
        <v>11</v>
      </c>
      <c r="E18" t="s">
        <v>12</v>
      </c>
      <c r="F18" s="3">
        <f ca="1">SUMIFS('Engines indvidual'!F$1:F$77,'Engines indvidual'!$B$1:$B$77,'Full system - simplified'!$B18,'Engines indvidual'!$D$1:$D$77,'Full system - simplified'!$D18)*0.000001</f>
        <v>2.5923657000005345</v>
      </c>
      <c r="G18" s="4">
        <f ca="1">SUMIFS('Engines indvidual'!G$1:G$77,'Engines indvidual'!$B$1:$B$77,'Full system - simplified'!$B18,'Engines indvidual'!$D$1:$D$77,'Full system - simplified'!$D18)*0.000001</f>
        <v>6.8912999999999986E-3</v>
      </c>
      <c r="H18" s="4">
        <f ca="1">SUMIFS('Engines indvidual'!H$1:H$77,'Engines indvidual'!$B$1:$B$77,'Full system - simplified'!$B18,'Engines indvidual'!$D$1:$D$77,'Full system - simplified'!$D18)*0.000001</f>
        <v>2.1333580000003538</v>
      </c>
      <c r="I18" s="4">
        <f ca="1">SUMIFS('Engines indvidual'!I$1:I$77,'Engines indvidual'!$B$1:$B$77,'Full system - simplified'!$B18,'Engines indvidual'!$D$1:$D$77,'Full system - simplified'!$D18)*0.000001</f>
        <v>0.27965720000000266</v>
      </c>
      <c r="J18" s="4">
        <f ca="1">SUMIFS('Engines indvidual'!J$1:J$77,'Engines indvidual'!$B$1:$B$77,'Full system - simplified'!$B18,'Engines indvidual'!$D$1:$D$77,'Full system - simplified'!$D18)*0.000001</f>
        <v>0.1724592000000022</v>
      </c>
      <c r="K18" s="4">
        <f ca="1">SUMIFS('Engines indvidual'!K$1:K$77,'Engines indvidual'!$B$1:$B$77,'Full system - simplified'!$B18,'Engines indvidual'!$D$1:$D$77,'Full system - simplified'!$D18)*0.000001</f>
        <v>1.0538387999999359</v>
      </c>
      <c r="L18" s="4">
        <f ca="1">SUMIFS('Engines indvidual'!L$1:L$77,'Engines indvidual'!$B$1:$B$77,'Full system - simplified'!$B18,'Engines indvidual'!$D$1:$D$77,'Full system - simplified'!$D18)*0.000001</f>
        <v>1.1427777999999629</v>
      </c>
      <c r="M18" s="4">
        <f ca="1">SUMIFS('Engines indvidual'!M$1:M$77,'Engines indvidual'!$B$1:$B$77,'Full system - simplified'!$B18,'Engines indvidual'!$D$1:$D$77,'Full system - simplified'!$D18)*0.000001</f>
        <v>0.39574909999999036</v>
      </c>
    </row>
    <row r="19" spans="1:13" x14ac:dyDescent="0.35">
      <c r="A19" t="s">
        <v>29</v>
      </c>
      <c r="B19" t="s">
        <v>7</v>
      </c>
      <c r="C19" t="s">
        <v>28</v>
      </c>
      <c r="D19" t="s">
        <v>22</v>
      </c>
      <c r="E19" t="s">
        <v>12</v>
      </c>
      <c r="F19" s="3">
        <f ca="1">SUMIFS('Engines indvidual'!F$1:F$77,'Engines indvidual'!$B$1:$B$77,'Full system - simplified'!$B19,'Engines indvidual'!$D$1:$D$77,'Full system - simplified'!$D19)*0.000001</f>
        <v>13.411750811776598</v>
      </c>
      <c r="G19" s="4">
        <f ca="1">SUMIFS('Engines indvidual'!G$1:G$77,'Engines indvidual'!$B$1:$B$77,'Full system - simplified'!$B19,'Engines indvidual'!$D$1:$D$77,'Full system - simplified'!$D19)*0.000001</f>
        <v>1.8386797468715396E-2</v>
      </c>
      <c r="H19" s="4">
        <f ca="1">SUMIFS('Engines indvidual'!H$1:H$77,'Engines indvidual'!$B$1:$B$77,'Full system - simplified'!$B19,'Engines indvidual'!$D$1:$D$77,'Full system - simplified'!$D19)*0.000001</f>
        <v>11.129843061932798</v>
      </c>
      <c r="I19" s="4">
        <f ca="1">SUMIFS('Engines indvidual'!I$1:I$77,'Engines indvidual'!$B$1:$B$77,'Full system - simplified'!$B19,'Engines indvidual'!$D$1:$D$77,'Full system - simplified'!$D19)*0.000001</f>
        <v>1.2768275623006899</v>
      </c>
      <c r="J19" s="4">
        <f ca="1">SUMIFS('Engines indvidual'!J$1:J$77,'Engines indvidual'!$B$1:$B$77,'Full system - simplified'!$B19,'Engines indvidual'!$D$1:$D$77,'Full system - simplified'!$D19)*0.000001</f>
        <v>0.98669339007420021</v>
      </c>
      <c r="K19" s="4">
        <f ca="1">SUMIFS('Engines indvidual'!K$1:K$77,'Engines indvidual'!$B$1:$B$77,'Full system - simplified'!$B19,'Engines indvidual'!$D$1:$D$77,'Full system - simplified'!$D19)*0.000001</f>
        <v>5.8101275945075885</v>
      </c>
      <c r="L19" s="4">
        <f ca="1">SUMIFS('Engines indvidual'!L$1:L$77,'Engines indvidual'!$B$1:$B$77,'Full system - simplified'!$B19,'Engines indvidual'!$D$1:$D$77,'Full system - simplified'!$D19)*0.000001</f>
        <v>5.4385693005997089</v>
      </c>
      <c r="M19" s="4">
        <f ca="1">SUMIFS('Engines indvidual'!M$1:M$77,'Engines indvidual'!$B$1:$B$77,'Full system - simplified'!$B19,'Engines indvidual'!$D$1:$D$77,'Full system - simplified'!$D19)*0.000001</f>
        <v>2.1630539166691594</v>
      </c>
    </row>
    <row r="20" spans="1:13" x14ac:dyDescent="0.35">
      <c r="A20" t="s">
        <v>29</v>
      </c>
      <c r="B20" t="s">
        <v>7</v>
      </c>
      <c r="C20" t="s">
        <v>25</v>
      </c>
      <c r="D20" t="s">
        <v>1</v>
      </c>
      <c r="E20" t="s">
        <v>9</v>
      </c>
      <c r="F20" s="3">
        <f ca="1">SUMIFS('Engines indvidual'!F$1:F$77,'Engines indvidual'!$B$1:$B$77,'Full system - simplified'!$B20,'Engines indvidual'!$D$1:$D$77,'Full system - simplified'!$D20)*0.000001</f>
        <v>31.3574792021384</v>
      </c>
      <c r="G20" s="4">
        <f ca="1">SUMIFS('Engines indvidual'!G$1:G$77,'Engines indvidual'!$B$1:$B$77,'Full system - simplified'!$B20,'Engines indvidual'!$D$1:$D$77,'Full system - simplified'!$D20)*0.000001</f>
        <v>2.5320375320770295E-2</v>
      </c>
      <c r="H20" s="4">
        <f ca="1">SUMIFS('Engines indvidual'!H$1:H$77,'Engines indvidual'!$B$1:$B$77,'Full system - simplified'!$B20,'Engines indvidual'!$D$1:$D$77,'Full system - simplified'!$D20)*0.000001</f>
        <v>25.304166510654699</v>
      </c>
      <c r="I20" s="4">
        <f ca="1">SUMIFS('Engines indvidual'!I$1:I$77,'Engines indvidual'!$B$1:$B$77,'Full system - simplified'!$B20,'Engines indvidual'!$D$1:$D$77,'Full system - simplified'!$D20)*0.000001</f>
        <v>2.69699542537326</v>
      </c>
      <c r="J20" s="4">
        <f ca="1">SUMIFS('Engines indvidual'!J$1:J$77,'Engines indvidual'!$B$1:$B$77,'Full system - simplified'!$B20,'Engines indvidual'!$D$1:$D$77,'Full system - simplified'!$D20)*0.000001</f>
        <v>3.3309968907896499</v>
      </c>
      <c r="K20" s="4">
        <f ca="1">SUMIFS('Engines indvidual'!K$1:K$77,'Engines indvidual'!$B$1:$B$77,'Full system - simplified'!$B20,'Engines indvidual'!$D$1:$D$77,'Full system - simplified'!$D20)*0.000001</f>
        <v>12.573092509321588</v>
      </c>
      <c r="L20" s="4">
        <f ca="1">SUMIFS('Engines indvidual'!L$1:L$77,'Engines indvidual'!$B$1:$B$77,'Full system - simplified'!$B20,'Engines indvidual'!$D$1:$D$77,'Full system - simplified'!$D20)*0.000001</f>
        <v>13.40167162115957</v>
      </c>
      <c r="M20" s="4">
        <f ca="1">SUMIFS('Engines indvidual'!M$1:M$77,'Engines indvidual'!$B$1:$B$77,'Full system - simplified'!$B20,'Engines indvidual'!$D$1:$D$77,'Full system - simplified'!$D20)*0.000001</f>
        <v>5.3827150716573096</v>
      </c>
    </row>
    <row r="21" spans="1:13" x14ac:dyDescent="0.35">
      <c r="A21" t="s">
        <v>29</v>
      </c>
      <c r="B21" t="s">
        <v>5</v>
      </c>
      <c r="C21" t="s">
        <v>27</v>
      </c>
      <c r="D21" t="s">
        <v>23</v>
      </c>
      <c r="E21" t="s">
        <v>10</v>
      </c>
      <c r="F21" s="3">
        <f ca="1">SUMIFS('Engines indvidual'!F$1:F$77,'Engines indvidual'!$B$1:$B$77,'Full system - simplified'!$B21,'Engines indvidual'!$D$1:$D$77,'Full system - simplified'!$D21)*0.000001</f>
        <v>107.3860783611231</v>
      </c>
      <c r="G21" s="4">
        <f ca="1">SUMIFS('Engines indvidual'!G$1:G$77,'Engines indvidual'!$B$1:$B$77,'Full system - simplified'!$B21,'Engines indvidual'!$D$1:$D$77,'Full system - simplified'!$D21)*0.000001</f>
        <v>0.14080811555711298</v>
      </c>
      <c r="H21" s="4">
        <f ca="1">SUMIFS('Engines indvidual'!H$1:H$77,'Engines indvidual'!$B$1:$B$77,'Full system - simplified'!$B21,'Engines indvidual'!$D$1:$D$77,'Full system - simplified'!$D21)*0.000001</f>
        <v>85.15762600797359</v>
      </c>
      <c r="I21" s="4">
        <f ca="1">SUMIFS('Engines indvidual'!I$1:I$77,'Engines indvidual'!$B$1:$B$77,'Full system - simplified'!$B21,'Engines indvidual'!$D$1:$D$77,'Full system - simplified'!$D21)*0.000001</f>
        <v>10.14086317310241</v>
      </c>
      <c r="J21" s="4">
        <f ca="1">SUMIFS('Engines indvidual'!J$1:J$77,'Engines indvidual'!$B$1:$B$77,'Full system - simplified'!$B21,'Engines indvidual'!$D$1:$D$77,'Full system - simplified'!$D21)*0.000001</f>
        <v>11.946781064489919</v>
      </c>
      <c r="K21" s="4">
        <f ca="1">SUMIFS('Engines indvidual'!K$1:K$77,'Engines indvidual'!$B$1:$B$77,'Full system - simplified'!$B21,'Engines indvidual'!$D$1:$D$77,'Full system - simplified'!$D21)*0.000001</f>
        <v>42.237598987237305</v>
      </c>
      <c r="L21" s="4">
        <f ca="1">SUMIFS('Engines indvidual'!L$1:L$77,'Engines indvidual'!$B$1:$B$77,'Full system - simplified'!$B21,'Engines indvidual'!$D$1:$D$77,'Full system - simplified'!$D21)*0.000001</f>
        <v>45.915966443070204</v>
      </c>
      <c r="M21" s="4">
        <f ca="1">SUMIFS('Engines indvidual'!M$1:M$77,'Engines indvidual'!$B$1:$B$77,'Full system - simplified'!$B21,'Engines indvidual'!$D$1:$D$77,'Full system - simplified'!$D21)*0.000001</f>
        <v>19.232512930815332</v>
      </c>
    </row>
    <row r="23" spans="1:13" x14ac:dyDescent="0.35">
      <c r="A23" t="s">
        <v>25</v>
      </c>
      <c r="B23" t="s">
        <v>1</v>
      </c>
      <c r="C23" t="s">
        <v>44</v>
      </c>
      <c r="D23" t="s">
        <v>2</v>
      </c>
      <c r="E23" t="s">
        <v>9</v>
      </c>
      <c r="F23" s="3">
        <f ca="1">SUMIFS('Engines indvidual'!F$79:F$161,'Engines indvidual'!$B$79:$B$161,'Full system - simplified'!$B23,'Engines indvidual'!$D$79:$D$161,'Full system - simplified'!$D23)*0.000001</f>
        <v>0.4189868460704797</v>
      </c>
      <c r="G23" s="4">
        <f ca="1">SUMIFS('Engines indvidual'!G$79:G$161,'Engines indvidual'!$B$79:$B$161,'Full system - simplified'!$B23,'Engines indvidual'!$D$79:$D$161,'Full system - simplified'!$D23)*0.000001</f>
        <v>0.13196139457252951</v>
      </c>
      <c r="H23" s="4">
        <f ca="1">SUMIFS('Engines indvidual'!H$79:H$161,'Engines indvidual'!$B$79:$B$161,'Full system - simplified'!$B23,'Engines indvidual'!$D$79:$D$161,'Full system - simplified'!$D23)*0.000001</f>
        <v>0.2296675475816827</v>
      </c>
      <c r="I23" s="4">
        <f ca="1">SUMIFS('Engines indvidual'!I$79:I$161,'Engines indvidual'!$B$79:$B$161,'Full system - simplified'!$B23,'Engines indvidual'!$D$79:$D$161,'Full system - simplified'!$D23)*0.000001</f>
        <v>5.0158950982279078E-2</v>
      </c>
      <c r="J23" s="4">
        <f ca="1">SUMIFS('Engines indvidual'!J$79:J$161,'Engines indvidual'!$B$79:$B$161,'Full system - simplified'!$B23,'Engines indvidual'!$D$79:$D$161,'Full system - simplified'!$D23)*0.000001</f>
        <v>7.1989529339854738E-3</v>
      </c>
      <c r="K23" s="4">
        <f ca="1">SUMIFS('Engines indvidual'!K$79:K$161,'Engines indvidual'!$B$79:$B$161,'Full system - simplified'!$B23,'Engines indvidual'!$D$79:$D$161,'Full system - simplified'!$D23)*0.000001</f>
        <v>0.25047817443514397</v>
      </c>
      <c r="L23" s="4">
        <f ca="1">SUMIFS('Engines indvidual'!L$79:L$161,'Engines indvidual'!$B$79:$B$161,'Full system - simplified'!$B23,'Engines indvidual'!$D$79:$D$161,'Full system - simplified'!$D23)*0.000001</f>
        <v>9.16790174012692E-2</v>
      </c>
      <c r="M23" s="4">
        <f ca="1">SUMIFS('Engines indvidual'!M$79:M$161,'Engines indvidual'!$B$79:$B$161,'Full system - simplified'!$B23,'Engines indvidual'!$D$79:$D$161,'Full system - simplified'!$D23)*0.000001</f>
        <v>7.6829654234064695E-2</v>
      </c>
    </row>
    <row r="24" spans="1:13" x14ac:dyDescent="0.35">
      <c r="A24" t="s">
        <v>44</v>
      </c>
      <c r="B24" t="s">
        <v>2</v>
      </c>
      <c r="C24" t="s">
        <v>44</v>
      </c>
      <c r="D24" t="s">
        <v>13</v>
      </c>
      <c r="E24" t="s">
        <v>9</v>
      </c>
      <c r="F24" s="3">
        <f ca="1">SUMIFS('Engines indvidual'!F$79:F$161,'Engines indvidual'!$B$79:$B$161,'Full system - simplified'!$B24,'Engines indvidual'!$D$79:$D$161,'Full system - simplified'!$D24)*0.000001</f>
        <v>9.9554045188631601</v>
      </c>
      <c r="G24" s="4">
        <f ca="1">SUMIFS('Engines indvidual'!G$79:G$161,'Engines indvidual'!$B$79:$B$161,'Full system - simplified'!$B24,'Engines indvidual'!$D$79:$D$161,'Full system - simplified'!$D24)*0.000001</f>
        <v>3.6359482716492191</v>
      </c>
      <c r="H24" s="4">
        <f ca="1">SUMIFS('Engines indvidual'!H$79:H$161,'Engines indvidual'!$B$79:$B$161,'Full system - simplified'!$B24,'Engines indvidual'!$D$79:$D$161,'Full system - simplified'!$D24)*0.000001</f>
        <v>5.082971499019532</v>
      </c>
      <c r="I24" s="4">
        <f ca="1">SUMIFS('Engines indvidual'!I$79:I$161,'Engines indvidual'!$B$79:$B$161,'Full system - simplified'!$B24,'Engines indvidual'!$D$79:$D$161,'Full system - simplified'!$D24)*0.000001</f>
        <v>0.89114449389215589</v>
      </c>
      <c r="J24" s="4">
        <f ca="1">SUMIFS('Engines indvidual'!J$79:J$161,'Engines indvidual'!$B$79:$B$161,'Full system - simplified'!$B24,'Engines indvidual'!$D$79:$D$161,'Full system - simplified'!$D24)*0.000001</f>
        <v>0.34534025430226012</v>
      </c>
      <c r="K24" s="4">
        <f ca="1">SUMIFS('Engines indvidual'!K$79:K$161,'Engines indvidual'!$B$79:$B$161,'Full system - simplified'!$B24,'Engines indvidual'!$D$79:$D$161,'Full system - simplified'!$D24)*0.000001</f>
        <v>4.3377066576543815</v>
      </c>
      <c r="L24" s="4">
        <f ca="1">SUMIFS('Engines indvidual'!L$79:L$161,'Engines indvidual'!$B$79:$B$161,'Full system - simplified'!$B24,'Engines indvidual'!$D$79:$D$161,'Full system - simplified'!$D24)*0.000001</f>
        <v>3.8535080521131531</v>
      </c>
      <c r="M24" s="4">
        <f ca="1">SUMIFS('Engines indvidual'!M$79:M$161,'Engines indvidual'!$B$79:$B$161,'Full system - simplified'!$B24,'Engines indvidual'!$D$79:$D$161,'Full system - simplified'!$D24)*0.000001</f>
        <v>1.7641898090956221</v>
      </c>
    </row>
    <row r="25" spans="1:13" x14ac:dyDescent="0.35">
      <c r="A25" t="s">
        <v>44</v>
      </c>
      <c r="B25" t="s">
        <v>13</v>
      </c>
      <c r="C25" t="s">
        <v>44</v>
      </c>
      <c r="D25" t="s">
        <v>14</v>
      </c>
      <c r="E25" t="s">
        <v>9</v>
      </c>
      <c r="F25" s="3">
        <f ca="1">SUMIFS('Engines indvidual'!F$79:F$161,'Engines indvidual'!$B$79:$B$161,'Full system - simplified'!$B25,'Engines indvidual'!$D$79:$D$161,'Full system - simplified'!$D25)*0.000001</f>
        <v>8.9106441449100089</v>
      </c>
      <c r="G25" s="4">
        <f ca="1">SUMIFS('Engines indvidual'!G$79:G$161,'Engines indvidual'!$B$79:$B$161,'Full system - simplified'!$B25,'Engines indvidual'!$D$79:$D$161,'Full system - simplified'!$D25)*0.000001</f>
        <v>3.1300181318431526</v>
      </c>
      <c r="H25" s="4">
        <f ca="1">SUMIFS('Engines indvidual'!H$79:H$161,'Engines indvidual'!$B$79:$B$161,'Full system - simplified'!$B25,'Engines indvidual'!$D$79:$D$161,'Full system - simplified'!$D25)*0.000001</f>
        <v>4.6770313587541654</v>
      </c>
      <c r="I25" s="4">
        <f ca="1">SUMIFS('Engines indvidual'!I$79:I$161,'Engines indvidual'!$B$79:$B$161,'Full system - simplified'!$B25,'Engines indvidual'!$D$79:$D$161,'Full system - simplified'!$D25)*0.000001</f>
        <v>0.83146524543604095</v>
      </c>
      <c r="J25" s="4">
        <f ca="1">SUMIFS('Engines indvidual'!J$79:J$161,'Engines indvidual'!$B$79:$B$161,'Full system - simplified'!$B25,'Engines indvidual'!$D$79:$D$161,'Full system - simplified'!$D25)*0.000001</f>
        <v>0.27212940887666054</v>
      </c>
      <c r="K25" s="4">
        <f ca="1">SUMIFS('Engines indvidual'!K$79:K$161,'Engines indvidual'!$B$79:$B$161,'Full system - simplified'!$B25,'Engines indvidual'!$D$79:$D$161,'Full system - simplified'!$D25)*0.000001</f>
        <v>3.9934826967635653</v>
      </c>
      <c r="L25" s="4">
        <f ca="1">SUMIFS('Engines indvidual'!L$79:L$161,'Engines indvidual'!$B$79:$B$161,'Full system - simplified'!$B25,'Engines indvidual'!$D$79:$D$161,'Full system - simplified'!$D25)*0.000001</f>
        <v>3.5417071712430697</v>
      </c>
      <c r="M25" s="4">
        <f ca="1">SUMIFS('Engines indvidual'!M$79:M$161,'Engines indvidual'!$B$79:$B$161,'Full system - simplified'!$B25,'Engines indvidual'!$D$79:$D$161,'Full system - simplified'!$D25)*0.000001</f>
        <v>1.37545427690338</v>
      </c>
    </row>
    <row r="26" spans="1:13" x14ac:dyDescent="0.35">
      <c r="A26" t="s">
        <v>44</v>
      </c>
      <c r="B26" t="s">
        <v>14</v>
      </c>
      <c r="C26" t="s">
        <v>44</v>
      </c>
      <c r="D26" t="s">
        <v>5</v>
      </c>
      <c r="E26" t="s">
        <v>9</v>
      </c>
      <c r="F26" s="3">
        <f ca="1">SUMIFS('Engines indvidual'!F$79:F$161,'Engines indvidual'!$B$79:$B$161,'Full system - simplified'!$B26,'Engines indvidual'!$D$79:$D$161,'Full system - simplified'!$D26)*0.000001</f>
        <v>5.6249550823497207</v>
      </c>
      <c r="G26" s="4">
        <f ca="1">SUMIFS('Engines indvidual'!G$79:G$161,'Engines indvidual'!$B$79:$B$161,'Full system - simplified'!$B26,'Engines indvidual'!$D$79:$D$161,'Full system - simplified'!$D26)*0.000001</f>
        <v>1.7574563969121582</v>
      </c>
      <c r="H26" s="4">
        <f ca="1">SUMIFS('Engines indvidual'!H$79:H$161,'Engines indvidual'!$B$79:$B$161,'Full system - simplified'!$B26,'Engines indvidual'!$D$79:$D$161,'Full system - simplified'!$D26)*0.000001</f>
        <v>3.1290711349065594</v>
      </c>
      <c r="I26" s="4">
        <f ca="1">SUMIFS('Engines indvidual'!I$79:I$161,'Engines indvidual'!$B$79:$B$161,'Full system - simplified'!$B26,'Engines indvidual'!$D$79:$D$161,'Full system - simplified'!$D26)*0.000001</f>
        <v>0.59409761640006631</v>
      </c>
      <c r="J26" s="4">
        <f ca="1">SUMIFS('Engines indvidual'!J$79:J$161,'Engines indvidual'!$B$79:$B$161,'Full system - simplified'!$B26,'Engines indvidual'!$D$79:$D$161,'Full system - simplified'!$D26)*0.000001</f>
        <v>0.14432993413094244</v>
      </c>
      <c r="K26" s="4">
        <f ca="1">SUMIFS('Engines indvidual'!K$79:K$161,'Engines indvidual'!$B$79:$B$161,'Full system - simplified'!$B26,'Engines indvidual'!$D$79:$D$161,'Full system - simplified'!$D26)*0.000001</f>
        <v>2.7529155248191381</v>
      </c>
      <c r="L26" s="4">
        <f ca="1">SUMIFS('Engines indvidual'!L$79:L$161,'Engines indvidual'!$B$79:$B$161,'Full system - simplified'!$B26,'Engines indvidual'!$D$79:$D$161,'Full system - simplified'!$D26)*0.000001</f>
        <v>2.1999881563680161</v>
      </c>
      <c r="M26" s="4">
        <f ca="1">SUMIFS('Engines indvidual'!M$79:M$161,'Engines indvidual'!$B$79:$B$161,'Full system - simplified'!$B26,'Engines indvidual'!$D$79:$D$161,'Full system - simplified'!$D26)*0.000001</f>
        <v>0.672051401162578</v>
      </c>
    </row>
    <row r="27" spans="1:13" x14ac:dyDescent="0.35">
      <c r="A27" t="s">
        <v>44</v>
      </c>
      <c r="B27" t="s">
        <v>4</v>
      </c>
      <c r="C27" t="s">
        <v>44</v>
      </c>
      <c r="D27" t="s">
        <v>2</v>
      </c>
      <c r="E27" t="s">
        <v>10</v>
      </c>
      <c r="F27" s="3">
        <f ca="1">SUMIFS('Engines indvidual'!F$79:F$161,'Engines indvidual'!$B$79:$B$161,'Full system - simplified'!$B27,'Engines indvidual'!$D$79:$D$161,'Full system - simplified'!$D27)*0.000001</f>
        <v>9.5364176727926981</v>
      </c>
      <c r="G27" s="4">
        <f ca="1">SUMIFS('Engines indvidual'!G$79:G$161,'Engines indvidual'!$B$79:$B$161,'Full system - simplified'!$B27,'Engines indvidual'!$D$79:$D$161,'Full system - simplified'!$D27)*0.000001</f>
        <v>3.5039868770766796</v>
      </c>
      <c r="H27" s="4">
        <f ca="1">SUMIFS('Engines indvidual'!H$79:H$161,'Engines indvidual'!$B$79:$B$161,'Full system - simplified'!$B27,'Engines indvidual'!$D$79:$D$161,'Full system - simplified'!$D27)*0.000001</f>
        <v>4.8533039514378622</v>
      </c>
      <c r="I27" s="4">
        <f ca="1">SUMIFS('Engines indvidual'!I$79:I$161,'Engines indvidual'!$B$79:$B$161,'Full system - simplified'!$B27,'Engines indvidual'!$D$79:$D$161,'Full system - simplified'!$D27)*0.000001</f>
        <v>0.84098554290987837</v>
      </c>
      <c r="J27" s="4">
        <f ca="1">SUMIFS('Engines indvidual'!J$79:J$161,'Engines indvidual'!$B$79:$B$161,'Full system - simplified'!$B27,'Engines indvidual'!$D$79:$D$161,'Full system - simplified'!$D27)*0.000001</f>
        <v>0.33814130136827431</v>
      </c>
      <c r="K27" s="4">
        <f ca="1">SUMIFS('Engines indvidual'!K$79:K$161,'Engines indvidual'!$B$79:$B$161,'Full system - simplified'!$B27,'Engines indvidual'!$D$79:$D$161,'Full system - simplified'!$D27)*0.000001</f>
        <v>4.0872284832192607</v>
      </c>
      <c r="L27" s="4">
        <f ca="1">SUMIFS('Engines indvidual'!L$79:L$161,'Engines indvidual'!$B$79:$B$161,'Full system - simplified'!$B27,'Engines indvidual'!$D$79:$D$161,'Full system - simplified'!$D27)*0.000001</f>
        <v>3.7618290347118957</v>
      </c>
      <c r="M27" s="4">
        <f ca="1">SUMIFS('Engines indvidual'!M$79:M$161,'Engines indvidual'!$B$79:$B$161,'Full system - simplified'!$B27,'Engines indvidual'!$D$79:$D$161,'Full system - simplified'!$D27)*0.000001</f>
        <v>1.6873601548615587</v>
      </c>
    </row>
    <row r="28" spans="1:13" x14ac:dyDescent="0.35">
      <c r="A28" t="s">
        <v>44</v>
      </c>
      <c r="B28" t="s">
        <v>5</v>
      </c>
      <c r="C28" t="s">
        <v>44</v>
      </c>
      <c r="D28" t="s">
        <v>4</v>
      </c>
      <c r="E28" t="s">
        <v>9</v>
      </c>
      <c r="F28" s="3">
        <f ca="1">SUMIFS('Engines indvidual'!F$79:F$161,'Engines indvidual'!$B$79:$B$161,'Full system - simplified'!$B28,'Engines indvidual'!$D$79:$D$161,'Full system - simplified'!$D28)*0.000001</f>
        <v>70.685935747045804</v>
      </c>
      <c r="G28" s="4">
        <f ca="1">SUMIFS('Engines indvidual'!G$79:G$161,'Engines indvidual'!$B$79:$B$161,'Full system - simplified'!$B28,'Engines indvidual'!$D$79:$D$161,'Full system - simplified'!$D28)*0.000001</f>
        <v>21.895732972407181</v>
      </c>
      <c r="H28" s="4">
        <f ca="1">SUMIFS('Engines indvidual'!H$79:H$161,'Engines indvidual'!$B$79:$B$161,'Full system - simplified'!$B28,'Engines indvidual'!$D$79:$D$161,'Full system - simplified'!$D28)*0.000001</f>
        <v>39.331052626767431</v>
      </c>
      <c r="I28" s="4">
        <f ca="1">SUMIFS('Engines indvidual'!I$79:I$161,'Engines indvidual'!$B$79:$B$161,'Full system - simplified'!$B28,'Engines indvidual'!$D$79:$D$161,'Full system - simplified'!$D28)*0.000001</f>
        <v>7.4577301815875998</v>
      </c>
      <c r="J28" s="4">
        <f ca="1">SUMIFS('Engines indvidual'!J$79:J$161,'Engines indvidual'!$B$79:$B$161,'Full system - simplified'!$B28,'Engines indvidual'!$D$79:$D$161,'Full system - simplified'!$D28)*0.000001</f>
        <v>2.0014199662839371</v>
      </c>
      <c r="K28" s="4">
        <f ca="1">SUMIFS('Engines indvidual'!K$79:K$161,'Engines indvidual'!$B$79:$B$161,'Full system - simplified'!$B28,'Engines indvidual'!$D$79:$D$161,'Full system - simplified'!$D28)*0.000001</f>
        <v>30.33228878632497</v>
      </c>
      <c r="L28" s="4">
        <f ca="1">SUMIFS('Engines indvidual'!L$79:L$161,'Engines indvidual'!$B$79:$B$161,'Full system - simplified'!$B28,'Engines indvidual'!$D$79:$D$161,'Full system - simplified'!$D28)*0.000001</f>
        <v>29.779810362217997</v>
      </c>
      <c r="M28" s="4">
        <f ca="1">SUMIFS('Engines indvidual'!M$79:M$161,'Engines indvidual'!$B$79:$B$161,'Full system - simplified'!$B28,'Engines indvidual'!$D$79:$D$161,'Full system - simplified'!$D28)*0.000001</f>
        <v>10.573836598503268</v>
      </c>
    </row>
    <row r="29" spans="1:13" x14ac:dyDescent="0.35">
      <c r="A29" t="s">
        <v>44</v>
      </c>
      <c r="B29" t="s">
        <v>4</v>
      </c>
      <c r="C29" t="s">
        <v>25</v>
      </c>
      <c r="D29" t="s">
        <v>7</v>
      </c>
      <c r="E29" t="s">
        <v>9</v>
      </c>
      <c r="F29" s="3">
        <f>SUMIFS('Engines indvidual'!F$79:F$161,'Engines indvidual'!$B$79:$B$161,'Full system - simplified'!$B29,'Engines indvidual'!$D$79:$D$161,'Full system - simplified'!$D29)*0.000001</f>
        <v>0</v>
      </c>
      <c r="G29" s="4">
        <f>SUMIFS('Engines indvidual'!G$79:G$161,'Engines indvidual'!$B$79:$B$161,'Full system - simplified'!$B29,'Engines indvidual'!$D$79:$D$161,'Full system - simplified'!$D29)*0.000001</f>
        <v>0</v>
      </c>
      <c r="H29" s="4">
        <f>SUMIFS('Engines indvidual'!H$79:H$161,'Engines indvidual'!$B$79:$B$161,'Full system - simplified'!$B29,'Engines indvidual'!$D$79:$D$161,'Full system - simplified'!$D29)*0.000001</f>
        <v>0</v>
      </c>
      <c r="I29" s="4">
        <f>SUMIFS('Engines indvidual'!I$79:I$161,'Engines indvidual'!$B$79:$B$161,'Full system - simplified'!$B29,'Engines indvidual'!$D$79:$D$161,'Full system - simplified'!$D29)*0.000001</f>
        <v>0</v>
      </c>
      <c r="J29" s="4">
        <f>SUMIFS('Engines indvidual'!J$79:J$161,'Engines indvidual'!$B$79:$B$161,'Full system - simplified'!$B29,'Engines indvidual'!$D$79:$D$161,'Full system - simplified'!$D29)*0.000001</f>
        <v>0</v>
      </c>
      <c r="K29" s="4">
        <f>SUMIFS('Engines indvidual'!K$79:K$161,'Engines indvidual'!$B$79:$B$161,'Full system - simplified'!$B29,'Engines indvidual'!$D$79:$D$161,'Full system - simplified'!$D29)*0.000001</f>
        <v>0</v>
      </c>
      <c r="L29" s="4">
        <f>SUMIFS('Engines indvidual'!L$79:L$161,'Engines indvidual'!$B$79:$B$161,'Full system - simplified'!$B29,'Engines indvidual'!$D$79:$D$161,'Full system - simplified'!$D29)*0.000001</f>
        <v>0</v>
      </c>
      <c r="M29" s="4">
        <f>SUMIFS('Engines indvidual'!M$79:M$161,'Engines indvidual'!$B$79:$B$161,'Full system - simplified'!$B29,'Engines indvidual'!$D$79:$D$161,'Full system - simplified'!$D29)*0.000001</f>
        <v>0</v>
      </c>
    </row>
    <row r="30" spans="1:13" x14ac:dyDescent="0.35">
      <c r="A30" t="s">
        <v>44</v>
      </c>
      <c r="B30" t="s">
        <v>4</v>
      </c>
      <c r="C30" t="s">
        <v>25</v>
      </c>
      <c r="D30" t="s">
        <v>11</v>
      </c>
      <c r="E30" t="s">
        <v>12</v>
      </c>
      <c r="F30" s="3">
        <f ca="1">SUMIFS('Engines indvidual'!F$79:F$161,'Engines indvidual'!$B$79:$B$161,'Full system - simplified'!$B30,'Engines indvidual'!$D$79:$D$161,'Full system - simplified'!$D30)*0.000001</f>
        <v>12.408320458963839</v>
      </c>
      <c r="G30" s="4">
        <f ca="1">SUMIFS('Engines indvidual'!G$79:G$161,'Engines indvidual'!$B$79:$B$161,'Full system - simplified'!$B30,'Engines indvidual'!$D$79:$D$161,'Full system - simplified'!$D30)*0.000001</f>
        <v>4.2205995599308341</v>
      </c>
      <c r="H30" s="4">
        <f ca="1">SUMIFS('Engines indvidual'!H$79:H$161,'Engines indvidual'!$B$79:$B$161,'Full system - simplified'!$B30,'Engines indvidual'!$D$79:$D$161,'Full system - simplified'!$D30)*0.000001</f>
        <v>6.4836243842745969</v>
      </c>
      <c r="I30" s="4">
        <f ca="1">SUMIFS('Engines indvidual'!I$79:I$161,'Engines indvidual'!$B$79:$B$161,'Full system - simplified'!$B30,'Engines indvidual'!$D$79:$D$161,'Full system - simplified'!$D30)*0.000001</f>
        <v>1.312972465368538</v>
      </c>
      <c r="J30" s="4">
        <f ca="1">SUMIFS('Engines indvidual'!J$79:J$161,'Engines indvidual'!$B$79:$B$161,'Full system - simplified'!$B30,'Engines indvidual'!$D$79:$D$161,'Full system - simplified'!$D30)*0.000001</f>
        <v>0.39112404938985545</v>
      </c>
      <c r="K30" s="4">
        <f ca="1">SUMIFS('Engines indvidual'!K$79:K$161,'Engines indvidual'!$B$79:$B$161,'Full system - simplified'!$B30,'Engines indvidual'!$D$79:$D$161,'Full system - simplified'!$D30)*0.000001</f>
        <v>5.3219024748404822</v>
      </c>
      <c r="L30" s="4">
        <f ca="1">SUMIFS('Engines indvidual'!L$79:L$161,'Engines indvidual'!$B$79:$B$161,'Full system - simplified'!$B30,'Engines indvidual'!$D$79:$D$161,'Full system - simplified'!$D30)*0.000001</f>
        <v>5.0440465409518076</v>
      </c>
      <c r="M30" s="4">
        <f ca="1">SUMIFS('Engines indvidual'!M$79:M$161,'Engines indvidual'!$B$79:$B$161,'Full system - simplified'!$B30,'Engines indvidual'!$D$79:$D$161,'Full system - simplified'!$D30)*0.000001</f>
        <v>2.0423714431715498</v>
      </c>
    </row>
    <row r="31" spans="1:13" x14ac:dyDescent="0.35">
      <c r="A31" t="s">
        <v>44</v>
      </c>
      <c r="B31" t="s">
        <v>2</v>
      </c>
      <c r="C31" t="s">
        <v>44</v>
      </c>
      <c r="D31" t="s">
        <v>6</v>
      </c>
      <c r="E31" t="s">
        <v>9</v>
      </c>
      <c r="F31" s="3">
        <f ca="1">SUMIFS('Engines indvidual'!F$79:F$161,'Engines indvidual'!$B$79:$B$161,'Full system - simplified'!$B31,'Engines indvidual'!$D$79:$D$161,'Full system - simplified'!$D31)*0.000001</f>
        <v>9.9554045188631601</v>
      </c>
      <c r="G31" s="4">
        <f ca="1">SUMIFS('Engines indvidual'!G$79:G$161,'Engines indvidual'!$B$79:$B$161,'Full system - simplified'!$B31,'Engines indvidual'!$D$79:$D$161,'Full system - simplified'!$D31)*0.000001</f>
        <v>3.6359482716492191</v>
      </c>
      <c r="H31" s="4">
        <f ca="1">SUMIFS('Engines indvidual'!H$79:H$161,'Engines indvidual'!$B$79:$B$161,'Full system - simplified'!$B31,'Engines indvidual'!$D$79:$D$161,'Full system - simplified'!$D31)*0.000001</f>
        <v>5.082971499019532</v>
      </c>
      <c r="I31" s="4">
        <f ca="1">SUMIFS('Engines indvidual'!I$79:I$161,'Engines indvidual'!$B$79:$B$161,'Full system - simplified'!$B31,'Engines indvidual'!$D$79:$D$161,'Full system - simplified'!$D31)*0.000001</f>
        <v>0.89114449389215589</v>
      </c>
      <c r="J31" s="4">
        <f ca="1">SUMIFS('Engines indvidual'!J$79:J$161,'Engines indvidual'!$B$79:$B$161,'Full system - simplified'!$B31,'Engines indvidual'!$D$79:$D$161,'Full system - simplified'!$D31)*0.000001</f>
        <v>0.34534025430226012</v>
      </c>
      <c r="K31" s="4">
        <f ca="1">SUMIFS('Engines indvidual'!K$79:K$161,'Engines indvidual'!$B$79:$B$161,'Full system - simplified'!$B31,'Engines indvidual'!$D$79:$D$161,'Full system - simplified'!$D31)*0.000001</f>
        <v>4.3377066576543815</v>
      </c>
      <c r="L31" s="4">
        <f ca="1">SUMIFS('Engines indvidual'!L$79:L$161,'Engines indvidual'!$B$79:$B$161,'Full system - simplified'!$B31,'Engines indvidual'!$D$79:$D$161,'Full system - simplified'!$D31)*0.000001</f>
        <v>3.8535080521131531</v>
      </c>
      <c r="M31" s="4">
        <f ca="1">SUMIFS('Engines indvidual'!M$79:M$161,'Engines indvidual'!$B$79:$B$161,'Full system - simplified'!$B31,'Engines indvidual'!$D$79:$D$161,'Full system - simplified'!$D31)*0.000001</f>
        <v>1.7641898090956221</v>
      </c>
    </row>
    <row r="32" spans="1:13" x14ac:dyDescent="0.35">
      <c r="A32" t="s">
        <v>44</v>
      </c>
      <c r="B32" t="s">
        <v>6</v>
      </c>
      <c r="C32" t="s">
        <v>44</v>
      </c>
      <c r="D32" t="s">
        <v>4</v>
      </c>
      <c r="E32" t="s">
        <v>9</v>
      </c>
      <c r="F32" s="3">
        <f ca="1">SUMIFS('Engines indvidual'!F$79:F$161,'Engines indvidual'!$B$79:$B$161,'Full system - simplified'!$B32,'Engines indvidual'!$D$79:$D$161,'Full system - simplified'!$D32)*0.000001</f>
        <v>0</v>
      </c>
      <c r="G32" s="4">
        <f ca="1">SUMIFS('Engines indvidual'!G$79:G$161,'Engines indvidual'!$B$79:$B$161,'Full system - simplified'!$B32,'Engines indvidual'!$D$79:$D$161,'Full system - simplified'!$D32)*0.000001</f>
        <v>0</v>
      </c>
      <c r="H32" s="4">
        <f ca="1">SUMIFS('Engines indvidual'!H$79:H$161,'Engines indvidual'!$B$79:$B$161,'Full system - simplified'!$B32,'Engines indvidual'!$D$79:$D$161,'Full system - simplified'!$D32)*0.000001</f>
        <v>0</v>
      </c>
      <c r="I32" s="4">
        <f ca="1">SUMIFS('Engines indvidual'!I$79:I$161,'Engines indvidual'!$B$79:$B$161,'Full system - simplified'!$B32,'Engines indvidual'!$D$79:$D$161,'Full system - simplified'!$D32)*0.000001</f>
        <v>0</v>
      </c>
      <c r="J32" s="4">
        <f ca="1">SUMIFS('Engines indvidual'!J$79:J$161,'Engines indvidual'!$B$79:$B$161,'Full system - simplified'!$B32,'Engines indvidual'!$D$79:$D$161,'Full system - simplified'!$D32)*0.000001</f>
        <v>0</v>
      </c>
      <c r="K32" s="4">
        <f ca="1">SUMIFS('Engines indvidual'!K$79:K$161,'Engines indvidual'!$B$79:$B$161,'Full system - simplified'!$B32,'Engines indvidual'!$D$79:$D$161,'Full system - simplified'!$D32)*0.000001</f>
        <v>0</v>
      </c>
      <c r="L32" s="4">
        <f ca="1">SUMIFS('Engines indvidual'!L$79:L$161,'Engines indvidual'!$B$79:$B$161,'Full system - simplified'!$B32,'Engines indvidual'!$D$79:$D$161,'Full system - simplified'!$D32)*0.000001</f>
        <v>0</v>
      </c>
      <c r="M32" s="4">
        <f ca="1">SUMIFS('Engines indvidual'!M$79:M$161,'Engines indvidual'!$B$79:$B$161,'Full system - simplified'!$B32,'Engines indvidual'!$D$79:$D$161,'Full system - simplified'!$D32)*0.000001</f>
        <v>0</v>
      </c>
    </row>
    <row r="33" spans="1:13" x14ac:dyDescent="0.35">
      <c r="A33" t="s">
        <v>44</v>
      </c>
      <c r="B33" t="s">
        <v>13</v>
      </c>
      <c r="C33" t="s">
        <v>26</v>
      </c>
      <c r="D33" t="s">
        <v>15</v>
      </c>
      <c r="E33" t="s">
        <v>12</v>
      </c>
      <c r="F33" s="3">
        <f ca="1">SUMIFS('Engines indvidual'!F$79:F$161,'Engines indvidual'!$B$79:$B$161,'Full system - simplified'!$B33,'Engines indvidual'!$D$79:$D$161,'Full system - simplified'!$D33)*0.000001</f>
        <v>1.0447603739531501</v>
      </c>
      <c r="G33" s="4">
        <f ca="1">SUMIFS('Engines indvidual'!G$79:G$161,'Engines indvidual'!$B$79:$B$161,'Full system - simplified'!$B33,'Engines indvidual'!$D$79:$D$161,'Full system - simplified'!$D33)*0.000001</f>
        <v>0.50593013980606605</v>
      </c>
      <c r="H33" s="4">
        <f ca="1">SUMIFS('Engines indvidual'!H$79:H$161,'Engines indvidual'!$B$79:$B$161,'Full system - simplified'!$B33,'Engines indvidual'!$D$79:$D$161,'Full system - simplified'!$D33)*0.000001</f>
        <v>0.40594014026536729</v>
      </c>
      <c r="I33" s="4">
        <f ca="1">SUMIFS('Engines indvidual'!I$79:I$161,'Engines indvidual'!$B$79:$B$161,'Full system - simplified'!$B33,'Engines indvidual'!$D$79:$D$161,'Full system - simplified'!$D33)*0.000001</f>
        <v>5.9679248456114956E-2</v>
      </c>
      <c r="J33" s="4">
        <f ca="1">SUMIFS('Engines indvidual'!J$79:J$161,'Engines indvidual'!$B$79:$B$161,'Full system - simplified'!$B33,'Engines indvidual'!$D$79:$D$161,'Full system - simplified'!$D33)*0.000001</f>
        <v>7.3210845425599566E-2</v>
      </c>
      <c r="K33" s="4">
        <f ca="1">SUMIFS('Engines indvidual'!K$79:K$161,'Engines indvidual'!$B$79:$B$161,'Full system - simplified'!$B33,'Engines indvidual'!$D$79:$D$161,'Full system - simplified'!$D33)*0.000001</f>
        <v>0.34422396089081686</v>
      </c>
      <c r="L33" s="4">
        <f ca="1">SUMIFS('Engines indvidual'!L$79:L$161,'Engines indvidual'!$B$79:$B$161,'Full system - simplified'!$B33,'Engines indvidual'!$D$79:$D$161,'Full system - simplified'!$D33)*0.000001</f>
        <v>0.31180088087008301</v>
      </c>
      <c r="M33" s="4">
        <f ca="1">SUMIFS('Engines indvidual'!M$79:M$161,'Engines indvidual'!$B$79:$B$161,'Full system - simplified'!$B33,'Engines indvidual'!$D$79:$D$161,'Full system - simplified'!$D33)*0.000001</f>
        <v>0.38873553219224211</v>
      </c>
    </row>
    <row r="34" spans="1:13" x14ac:dyDescent="0.35">
      <c r="A34" t="s">
        <v>44</v>
      </c>
      <c r="B34" t="s">
        <v>14</v>
      </c>
      <c r="C34" t="s">
        <v>26</v>
      </c>
      <c r="D34" t="s">
        <v>16</v>
      </c>
      <c r="E34" t="s">
        <v>12</v>
      </c>
      <c r="F34" s="3">
        <f ca="1">SUMIFS('Engines indvidual'!F$79:F$161,'Engines indvidual'!$B$79:$B$161,'Full system - simplified'!$B34,'Engines indvidual'!$D$79:$D$161,'Full system - simplified'!$D34)*0.000001</f>
        <v>3.2856890625602877</v>
      </c>
      <c r="G34" s="4">
        <f ca="1">SUMIFS('Engines indvidual'!G$79:G$161,'Engines indvidual'!$B$79:$B$161,'Full system - simplified'!$B34,'Engines indvidual'!$D$79:$D$161,'Full system - simplified'!$D34)*0.000001</f>
        <v>1.3725617349309949</v>
      </c>
      <c r="H34" s="4">
        <f ca="1">SUMIFS('Engines indvidual'!H$79:H$161,'Engines indvidual'!$B$79:$B$161,'Full system - simplified'!$B34,'Engines indvidual'!$D$79:$D$161,'Full system - simplified'!$D34)*0.000001</f>
        <v>1.5479602238476051</v>
      </c>
      <c r="I34" s="4">
        <f ca="1">SUMIFS('Engines indvidual'!I$79:I$161,'Engines indvidual'!$B$79:$B$161,'Full system - simplified'!$B34,'Engines indvidual'!$D$79:$D$161,'Full system - simplified'!$D34)*0.000001</f>
        <v>0.23736762903597469</v>
      </c>
      <c r="J34" s="4">
        <f ca="1">SUMIFS('Engines indvidual'!J$79:J$161,'Engines indvidual'!$B$79:$B$161,'Full system - simplified'!$B34,'Engines indvidual'!$D$79:$D$161,'Full system - simplified'!$D34)*0.000001</f>
        <v>0.12779947474571812</v>
      </c>
      <c r="K34" s="4">
        <f ca="1">SUMIFS('Engines indvidual'!K$79:K$161,'Engines indvidual'!$B$79:$B$161,'Full system - simplified'!$B34,'Engines indvidual'!$D$79:$D$161,'Full system - simplified'!$D34)*0.000001</f>
        <v>1.2405671719444271</v>
      </c>
      <c r="L34" s="4">
        <f ca="1">SUMIFS('Engines indvidual'!L$79:L$161,'Engines indvidual'!$B$79:$B$161,'Full system - simplified'!$B34,'Engines indvidual'!$D$79:$D$161,'Full system - simplified'!$D34)*0.000001</f>
        <v>1.341719014875054</v>
      </c>
      <c r="M34" s="4">
        <f ca="1">SUMIFS('Engines indvidual'!M$79:M$161,'Engines indvidual'!$B$79:$B$161,'Full system - simplified'!$B34,'Engines indvidual'!$D$79:$D$161,'Full system - simplified'!$D34)*0.000001</f>
        <v>0.70340287574080207</v>
      </c>
    </row>
    <row r="35" spans="1:13" x14ac:dyDescent="0.35">
      <c r="A35" t="s">
        <v>44</v>
      </c>
      <c r="B35" t="s">
        <v>5</v>
      </c>
      <c r="C35" t="s">
        <v>44</v>
      </c>
      <c r="D35" t="s">
        <v>17</v>
      </c>
      <c r="E35" t="s">
        <v>12</v>
      </c>
      <c r="F35" s="3">
        <f ca="1">SUMIFS('Engines indvidual'!F$79:F$161,'Engines indvidual'!$B$79:$B$161,'Full system - simplified'!$B35,'Engines indvidual'!$D$79:$D$161,'Full system - simplified'!$D35)*0.000001</f>
        <v>17.467893307033599</v>
      </c>
      <c r="G35" s="4">
        <f ca="1">SUMIFS('Engines indvidual'!G$79:G$161,'Engines indvidual'!$B$79:$B$161,'Full system - simplified'!$B35,'Engines indvidual'!$D$79:$D$161,'Full system - simplified'!$D35)*0.000001</f>
        <v>5.2967060922857589</v>
      </c>
      <c r="H35" s="4">
        <f ca="1">SUMIFS('Engines indvidual'!H$79:H$161,'Engines indvidual'!$B$79:$B$161,'Full system - simplified'!$B35,'Engines indvidual'!$D$79:$D$161,'Full system - simplified'!$D35)*0.000001</f>
        <v>9.7484591443717505</v>
      </c>
      <c r="I35" s="4">
        <f ca="1">SUMIFS('Engines indvidual'!I$79:I$161,'Engines indvidual'!$B$79:$B$161,'Full system - simplified'!$B35,'Engines indvidual'!$D$79:$D$161,'Full system - simplified'!$D35)*0.000001</f>
        <v>1.9784215988175602</v>
      </c>
      <c r="J35" s="4">
        <f ca="1">SUMIFS('Engines indvidual'!J$79:J$161,'Engines indvidual'!$B$79:$B$161,'Full system - simplified'!$B35,'Engines indvidual'!$D$79:$D$161,'Full system - simplified'!$D35)*0.000001</f>
        <v>0.44430647155881053</v>
      </c>
      <c r="K35" s="4">
        <f ca="1">SUMIFS('Engines indvidual'!K$79:K$161,'Engines indvidual'!$B$79:$B$161,'Full system - simplified'!$B35,'Engines indvidual'!$D$79:$D$161,'Full system - simplified'!$D35)*0.000001</f>
        <v>7.4878819999351389</v>
      </c>
      <c r="L35" s="4">
        <f ca="1">SUMIFS('Engines indvidual'!L$79:L$161,'Engines indvidual'!$B$79:$B$161,'Full system - simplified'!$B35,'Engines indvidual'!$D$79:$D$161,'Full system - simplified'!$D35)*0.000001</f>
        <v>7.4839973163305302</v>
      </c>
      <c r="M35" s="4">
        <f ca="1">SUMIFS('Engines indvidual'!M$79:M$161,'Engines indvidual'!$B$79:$B$161,'Full system - simplified'!$B35,'Engines indvidual'!$D$79:$D$161,'Full system - simplified'!$D35)*0.000001</f>
        <v>2.4960139907679504</v>
      </c>
    </row>
    <row r="36" spans="1:13" x14ac:dyDescent="0.35">
      <c r="A36" t="s">
        <v>44</v>
      </c>
      <c r="B36" t="s">
        <v>5</v>
      </c>
      <c r="C36" t="s">
        <v>44</v>
      </c>
      <c r="D36" t="s">
        <v>18</v>
      </c>
      <c r="E36" t="s">
        <v>12</v>
      </c>
      <c r="F36" s="3">
        <f ca="1">SUMIFS('Engines indvidual'!F$79:F$161,'Engines indvidual'!$B$79:$B$161,'Full system - simplified'!$B36,'Engines indvidual'!$D$79:$D$161,'Full system - simplified'!$D36)*0.000001</f>
        <v>17.467893307033609</v>
      </c>
      <c r="G36" s="4">
        <f ca="1">SUMIFS('Engines indvidual'!G$79:G$161,'Engines indvidual'!$B$79:$B$161,'Full system - simplified'!$B36,'Engines indvidual'!$D$79:$D$161,'Full system - simplified'!$D36)*0.000001</f>
        <v>5.2967060922857288</v>
      </c>
      <c r="H36" s="4">
        <f ca="1">SUMIFS('Engines indvidual'!H$79:H$161,'Engines indvidual'!$B$79:$B$161,'Full system - simplified'!$B36,'Engines indvidual'!$D$79:$D$161,'Full system - simplified'!$D36)*0.000001</f>
        <v>9.7484591443715125</v>
      </c>
      <c r="I36" s="4">
        <f ca="1">SUMIFS('Engines indvidual'!I$79:I$161,'Engines indvidual'!$B$79:$B$161,'Full system - simplified'!$B36,'Engines indvidual'!$D$79:$D$161,'Full system - simplified'!$D36)*0.000001</f>
        <v>1.978421598817546</v>
      </c>
      <c r="J36" s="4">
        <f ca="1">SUMIFS('Engines indvidual'!J$79:J$161,'Engines indvidual'!$B$79:$B$161,'Full system - simplified'!$B36,'Engines indvidual'!$D$79:$D$161,'Full system - simplified'!$D36)*0.000001</f>
        <v>0.44430647155881353</v>
      </c>
      <c r="K36" s="4">
        <f ca="1">SUMIFS('Engines indvidual'!K$79:K$161,'Engines indvidual'!$B$79:$B$161,'Full system - simplified'!$B36,'Engines indvidual'!$D$79:$D$161,'Full system - simplified'!$D36)*0.000001</f>
        <v>7.4878819999352002</v>
      </c>
      <c r="L36" s="4">
        <f ca="1">SUMIFS('Engines indvidual'!L$79:L$161,'Engines indvidual'!$B$79:$B$161,'Full system - simplified'!$B36,'Engines indvidual'!$D$79:$D$161,'Full system - simplified'!$D36)*0.000001</f>
        <v>7.4839973163304094</v>
      </c>
      <c r="M36" s="4">
        <f ca="1">SUMIFS('Engines indvidual'!M$79:M$161,'Engines indvidual'!$B$79:$B$161,'Full system - simplified'!$B36,'Engines indvidual'!$D$79:$D$161,'Full system - simplified'!$D36)*0.000001</f>
        <v>2.4960139907679468</v>
      </c>
    </row>
    <row r="37" spans="1:13" x14ac:dyDescent="0.35">
      <c r="A37" t="s">
        <v>44</v>
      </c>
      <c r="B37" t="s">
        <v>18</v>
      </c>
      <c r="C37" t="s">
        <v>26</v>
      </c>
      <c r="D37" t="s">
        <v>15</v>
      </c>
      <c r="E37" t="s">
        <v>12</v>
      </c>
      <c r="F37" s="3">
        <f ca="1">SUMIFS('Engines indvidual'!F$79:F$161,'Engines indvidual'!$B$79:$B$161,'Full system - simplified'!$B37,'Engines indvidual'!$D$79:$D$161,'Full system - simplified'!$D37)*0.000001</f>
        <v>17.467893307033609</v>
      </c>
      <c r="G37" s="4">
        <f ca="1">SUMIFS('Engines indvidual'!G$79:G$161,'Engines indvidual'!$B$79:$B$161,'Full system - simplified'!$B37,'Engines indvidual'!$D$79:$D$161,'Full system - simplified'!$D37)*0.000001</f>
        <v>5.2967060922857288</v>
      </c>
      <c r="H37" s="4">
        <f ca="1">SUMIFS('Engines indvidual'!H$79:H$161,'Engines indvidual'!$B$79:$B$161,'Full system - simplified'!$B37,'Engines indvidual'!$D$79:$D$161,'Full system - simplified'!$D37)*0.000001</f>
        <v>9.7484591443715125</v>
      </c>
      <c r="I37" s="4">
        <f ca="1">SUMIFS('Engines indvidual'!I$79:I$161,'Engines indvidual'!$B$79:$B$161,'Full system - simplified'!$B37,'Engines indvidual'!$D$79:$D$161,'Full system - simplified'!$D37)*0.000001</f>
        <v>1.978421598817546</v>
      </c>
      <c r="J37" s="4">
        <f ca="1">SUMIFS('Engines indvidual'!J$79:J$161,'Engines indvidual'!$B$79:$B$161,'Full system - simplified'!$B37,'Engines indvidual'!$D$79:$D$161,'Full system - simplified'!$D37)*0.000001</f>
        <v>0.44430647155881353</v>
      </c>
      <c r="K37" s="4">
        <f ca="1">SUMIFS('Engines indvidual'!K$79:K$161,'Engines indvidual'!$B$79:$B$161,'Full system - simplified'!$B37,'Engines indvidual'!$D$79:$D$161,'Full system - simplified'!$D37)*0.000001</f>
        <v>7.4878819999352002</v>
      </c>
      <c r="L37" s="4">
        <f ca="1">SUMIFS('Engines indvidual'!L$79:L$161,'Engines indvidual'!$B$79:$B$161,'Full system - simplified'!$B37,'Engines indvidual'!$D$79:$D$161,'Full system - simplified'!$D37)*0.000001</f>
        <v>7.4839973163304094</v>
      </c>
      <c r="M37" s="4">
        <f ca="1">SUMIFS('Engines indvidual'!M$79:M$161,'Engines indvidual'!$B$79:$B$161,'Full system - simplified'!$B37,'Engines indvidual'!$D$79:$D$161,'Full system - simplified'!$D37)*0.000001</f>
        <v>2.4960139907679468</v>
      </c>
    </row>
    <row r="38" spans="1:13" x14ac:dyDescent="0.35">
      <c r="A38" t="s">
        <v>44</v>
      </c>
      <c r="B38" t="s">
        <v>17</v>
      </c>
      <c r="C38" t="s">
        <v>26</v>
      </c>
      <c r="D38" t="s">
        <v>16</v>
      </c>
      <c r="E38" t="s">
        <v>12</v>
      </c>
      <c r="F38" s="3">
        <f ca="1">SUMIFS('Engines indvidual'!F$79:F$161,'Engines indvidual'!$B$79:$B$161,'Full system - simplified'!$B38,'Engines indvidual'!$D$79:$D$161,'Full system - simplified'!$D38)*0.000001</f>
        <v>17.467893307033599</v>
      </c>
      <c r="G38" s="4">
        <f ca="1">SUMIFS('Engines indvidual'!G$79:G$161,'Engines indvidual'!$B$79:$B$161,'Full system - simplified'!$B38,'Engines indvidual'!$D$79:$D$161,'Full system - simplified'!$D38)*0.000001</f>
        <v>5.2967060922857589</v>
      </c>
      <c r="H38" s="4">
        <f ca="1">SUMIFS('Engines indvidual'!H$79:H$161,'Engines indvidual'!$B$79:$B$161,'Full system - simplified'!$B38,'Engines indvidual'!$D$79:$D$161,'Full system - simplified'!$D38)*0.000001</f>
        <v>9.7484591443717505</v>
      </c>
      <c r="I38" s="4">
        <f ca="1">SUMIFS('Engines indvidual'!I$79:I$161,'Engines indvidual'!$B$79:$B$161,'Full system - simplified'!$B38,'Engines indvidual'!$D$79:$D$161,'Full system - simplified'!$D38)*0.000001</f>
        <v>1.9784215988175602</v>
      </c>
      <c r="J38" s="4">
        <f ca="1">SUMIFS('Engines indvidual'!J$79:J$161,'Engines indvidual'!$B$79:$B$161,'Full system - simplified'!$B38,'Engines indvidual'!$D$79:$D$161,'Full system - simplified'!$D38)*0.000001</f>
        <v>0.44430647155881053</v>
      </c>
      <c r="K38" s="4">
        <f ca="1">SUMIFS('Engines indvidual'!K$79:K$161,'Engines indvidual'!$B$79:$B$161,'Full system - simplified'!$B38,'Engines indvidual'!$D$79:$D$161,'Full system - simplified'!$D38)*0.000001</f>
        <v>7.4878819999351389</v>
      </c>
      <c r="L38" s="4">
        <f ca="1">SUMIFS('Engines indvidual'!L$79:L$161,'Engines indvidual'!$B$79:$B$161,'Full system - simplified'!$B38,'Engines indvidual'!$D$79:$D$161,'Full system - simplified'!$D38)*0.000001</f>
        <v>7.4839973163305302</v>
      </c>
      <c r="M38" s="4">
        <f ca="1">SUMIFS('Engines indvidual'!M$79:M$161,'Engines indvidual'!$B$79:$B$161,'Full system - simplified'!$B38,'Engines indvidual'!$D$79:$D$161,'Full system - simplified'!$D38)*0.000001</f>
        <v>2.4960139907679504</v>
      </c>
    </row>
    <row r="39" spans="1:13" x14ac:dyDescent="0.35">
      <c r="A39" t="s">
        <v>44</v>
      </c>
      <c r="B39" t="s">
        <v>5</v>
      </c>
      <c r="C39" t="s">
        <v>25</v>
      </c>
      <c r="D39" t="s">
        <v>11</v>
      </c>
      <c r="E39" t="s">
        <v>12</v>
      </c>
      <c r="F39" s="3">
        <f ca="1">SUMIFS('Engines indvidual'!F$79:F$161,'Engines indvidual'!$B$79:$B$161,'Full system - simplified'!$B39,'Engines indvidual'!$D$79:$D$161,'Full system - simplified'!$D39)*0.000001</f>
        <v>1.5049451999997161</v>
      </c>
      <c r="G39" s="4">
        <f ca="1">SUMIFS('Engines indvidual'!G$79:G$161,'Engines indvidual'!$B$79:$B$161,'Full system - simplified'!$B39,'Engines indvidual'!$D$79:$D$161,'Full system - simplified'!$D39)*0.000001</f>
        <v>0.39205800000001712</v>
      </c>
      <c r="H39" s="4">
        <f ca="1">SUMIFS('Engines indvidual'!H$79:H$161,'Engines indvidual'!$B$79:$B$161,'Full system - simplified'!$B39,'Engines indvidual'!$D$79:$D$161,'Full system - simplified'!$D39)*0.000001</f>
        <v>0.88273080000002868</v>
      </c>
      <c r="I39" s="4">
        <f ca="1">SUMIFS('Engines indvidual'!I$79:I$161,'Engines indvidual'!$B$79:$B$161,'Full system - simplified'!$B39,'Engines indvidual'!$D$79:$D$161,'Full system - simplified'!$D39)*0.000001</f>
        <v>0.19444199999999359</v>
      </c>
      <c r="J39" s="4">
        <f ca="1">SUMIFS('Engines indvidual'!J$79:J$161,'Engines indvidual'!$B$79:$B$161,'Full system - simplified'!$B39,'Engines indvidual'!$D$79:$D$161,'Full system - simplified'!$D39)*0.000001</f>
        <v>3.5714400000000222E-2</v>
      </c>
      <c r="K39" s="4">
        <f ca="1">SUMIFS('Engines indvidual'!K$79:K$161,'Engines indvidual'!$B$79:$B$161,'Full system - simplified'!$B39,'Engines indvidual'!$D$79:$D$161,'Full system - simplified'!$D39)*0.000001</f>
        <v>0.63620760000006749</v>
      </c>
      <c r="L39" s="4">
        <f ca="1">SUMIFS('Engines indvidual'!L$79:L$161,'Engines indvidual'!$B$79:$B$161,'Full system - simplified'!$B39,'Engines indvidual'!$D$79:$D$161,'Full system - simplified'!$D39)*0.000001</f>
        <v>0.670321200000075</v>
      </c>
      <c r="M39" s="4">
        <f ca="1">SUMIFS('Engines indvidual'!M$79:M$161,'Engines indvidual'!$B$79:$B$161,'Full system - simplified'!$B39,'Engines indvidual'!$D$79:$D$161,'Full system - simplified'!$D39)*0.000001</f>
        <v>0.198416399999995</v>
      </c>
    </row>
    <row r="40" spans="1:13" x14ac:dyDescent="0.35">
      <c r="A40" t="s">
        <v>44</v>
      </c>
      <c r="B40" t="s">
        <v>7</v>
      </c>
      <c r="C40" t="s">
        <v>28</v>
      </c>
      <c r="D40" t="s">
        <v>22</v>
      </c>
      <c r="E40" t="s">
        <v>12</v>
      </c>
      <c r="F40" s="3">
        <f ca="1">SUMIFS('Engines indvidual'!F$79:F$161,'Engines indvidual'!$B$79:$B$161,'Full system - simplified'!$B40,'Engines indvidual'!$D$79:$D$161,'Full system - simplified'!$D40)*0.000001</f>
        <v>18.301136202541915</v>
      </c>
      <c r="G40" s="4">
        <f ca="1">SUMIFS('Engines indvidual'!G$79:G$161,'Engines indvidual'!$B$79:$B$161,'Full system - simplified'!$B40,'Engines indvidual'!$D$79:$D$161,'Full system - simplified'!$D40)*0.000001</f>
        <v>5.4273581512351807</v>
      </c>
      <c r="H40" s="4">
        <f ca="1">SUMIFS('Engines indvidual'!H$79:H$161,'Engines indvidual'!$B$79:$B$161,'Full system - simplified'!$B40,'Engines indvidual'!$D$79:$D$161,'Full system - simplified'!$D40)*0.000001</f>
        <v>10.432361132011486</v>
      </c>
      <c r="I40" s="4">
        <f ca="1">SUMIFS('Engines indvidual'!I$79:I$161,'Engines indvidual'!$B$79:$B$161,'Full system - simplified'!$B40,'Engines indvidual'!$D$79:$D$161,'Full system - simplified'!$D40)*0.000001</f>
        <v>1.989531457195012</v>
      </c>
      <c r="J40" s="4">
        <f ca="1">SUMIFS('Engines indvidual'!J$79:J$161,'Engines indvidual'!$B$79:$B$161,'Full system - simplified'!$B40,'Engines indvidual'!$D$79:$D$161,'Full system - simplified'!$D40)*0.000001</f>
        <v>0.45188546210015629</v>
      </c>
      <c r="K40" s="4">
        <f ca="1">SUMIFS('Engines indvidual'!K$79:K$161,'Engines indvidual'!$B$79:$B$161,'Full system - simplified'!$B40,'Engines indvidual'!$D$79:$D$161,'Full system - simplified'!$D40)*0.000001</f>
        <v>8.0816283317762796</v>
      </c>
      <c r="L40" s="4">
        <f ca="1">SUMIFS('Engines indvidual'!L$79:L$161,'Engines indvidual'!$B$79:$B$161,'Full system - simplified'!$B40,'Engines indvidual'!$D$79:$D$161,'Full system - simplified'!$D40)*0.000001</f>
        <v>7.4923918699613896</v>
      </c>
      <c r="M40" s="4">
        <f ca="1">SUMIFS('Engines indvidual'!M$79:M$161,'Engines indvidual'!$B$79:$B$161,'Full system - simplified'!$B40,'Engines indvidual'!$D$79:$D$161,'Full system - simplified'!$D40)*0.000001</f>
        <v>2.7271160008042683</v>
      </c>
    </row>
    <row r="41" spans="1:13" x14ac:dyDescent="0.35">
      <c r="A41" t="s">
        <v>44</v>
      </c>
      <c r="B41" t="s">
        <v>7</v>
      </c>
      <c r="C41" t="s">
        <v>25</v>
      </c>
      <c r="D41" t="s">
        <v>1</v>
      </c>
      <c r="E41" t="s">
        <v>9</v>
      </c>
      <c r="F41" s="3">
        <f ca="1">SUMIFS('Engines indvidual'!F$79:F$161,'Engines indvidual'!$B$79:$B$161,'Full system - simplified'!$B41,'Engines indvidual'!$D$79:$D$161,'Full system - simplified'!$D41)*0.000001</f>
        <v>38.597776812322067</v>
      </c>
      <c r="G41" s="4">
        <f ca="1">SUMIFS('Engines indvidual'!G$79:G$161,'Engines indvidual'!$B$79:$B$161,'Full system - simplified'!$B41,'Engines indvidual'!$D$79:$D$161,'Full system - simplified'!$D41)*0.000001</f>
        <v>11.778819754582159</v>
      </c>
      <c r="H41" s="4">
        <f ca="1">SUMIFS('Engines indvidual'!H$79:H$161,'Engines indvidual'!$B$79:$B$161,'Full system - simplified'!$B41,'Engines indvidual'!$D$79:$D$161,'Full system - simplified'!$D41)*0.000001</f>
        <v>21.694664401117532</v>
      </c>
      <c r="I41" s="4">
        <f ca="1">SUMIFS('Engines indvidual'!I$79:I$161,'Engines indvidual'!$B$79:$B$161,'Full system - simplified'!$B41,'Engines indvidual'!$D$79:$D$161,'Full system - simplified'!$D41)*0.000001</f>
        <v>4.0093404295386428</v>
      </c>
      <c r="J41" s="4">
        <f ca="1">SUMIFS('Engines indvidual'!J$79:J$161,'Engines indvidual'!$B$79:$B$161,'Full system - simplified'!$B41,'Engines indvidual'!$D$79:$D$161,'Full system - simplified'!$D41)*0.000001</f>
        <v>1.1149522270839403</v>
      </c>
      <c r="K41" s="4">
        <f ca="1">SUMIFS('Engines indvidual'!K$79:K$161,'Engines indvidual'!$B$79:$B$161,'Full system - simplified'!$B41,'Engines indvidual'!$D$79:$D$161,'Full system - simplified'!$D41)*0.000001</f>
        <v>16.337435482503697</v>
      </c>
      <c r="L41" s="4">
        <f ca="1">SUMIFS('Engines indvidual'!L$79:L$161,'Engines indvidual'!$B$79:$B$161,'Full system - simplified'!$B41,'Engines indvidual'!$D$79:$D$161,'Full system - simplified'!$D41)*0.000001</f>
        <v>16.682922335643529</v>
      </c>
      <c r="M41" s="4">
        <f ca="1">SUMIFS('Engines indvidual'!M$79:M$161,'Engines indvidual'!$B$79:$B$161,'Full system - simplified'!$B41,'Engines indvidual'!$D$79:$D$161,'Full system - simplified'!$D41)*0.000001</f>
        <v>5.577418994175062</v>
      </c>
    </row>
    <row r="42" spans="1:13" x14ac:dyDescent="0.35">
      <c r="A42" t="s">
        <v>44</v>
      </c>
      <c r="B42" t="s">
        <v>5</v>
      </c>
      <c r="C42" t="s">
        <v>47</v>
      </c>
      <c r="D42" t="s">
        <v>45</v>
      </c>
      <c r="E42" t="s">
        <v>10</v>
      </c>
      <c r="F42" s="3">
        <f ca="1">SUMIFS('Engines indvidual'!F$79:F$161,'Engines indvidual'!$B$79:$B$161,'Full system - simplified'!$B42,'Engines indvidual'!$D$79:$D$161,'Full system - simplified'!$D42)*0.000001</f>
        <v>62.015060713286694</v>
      </c>
      <c r="G42" s="4">
        <f ca="1">SUMIFS('Engines indvidual'!G$79:G$161,'Engines indvidual'!$B$79:$B$161,'Full system - simplified'!$B42,'Engines indvidual'!$D$79:$D$161,'Full system - simplified'!$D42)*0.000001</f>
        <v>20.781102004670501</v>
      </c>
      <c r="H42" s="4">
        <f ca="1">SUMIFS('Engines indvidual'!H$79:H$161,'Engines indvidual'!$B$79:$B$161,'Full system - simplified'!$B42,'Engines indvidual'!$D$79:$D$161,'Full system - simplified'!$D42)*0.000001</f>
        <v>34.328062288766255</v>
      </c>
      <c r="I42" s="4">
        <f ca="1">SUMIFS('Engines indvidual'!I$79:I$161,'Engines indvidual'!$B$79:$B$161,'Full system - simplified'!$B42,'Engines indvidual'!$D$79:$D$161,'Full system - simplified'!$D42)*0.000001</f>
        <v>6.2492192962949575</v>
      </c>
      <c r="J42" s="4">
        <f ca="1">SUMIFS('Engines indvidual'!J$79:J$161,'Engines indvidual'!$B$79:$B$161,'Full system - simplified'!$B42,'Engines indvidual'!$D$79:$D$161,'Full system - simplified'!$D42)*0.000001</f>
        <v>1.8514970157839417</v>
      </c>
      <c r="K42" s="4">
        <f ca="1">SUMIFS('Engines indvidual'!K$79:K$161,'Engines indvidual'!$B$79:$B$161,'Full system - simplified'!$B42,'Engines indvidual'!$D$79:$D$161,'Full system - simplified'!$D42)*0.000001</f>
        <v>26.971293296935141</v>
      </c>
      <c r="L42" s="4">
        <f ca="1">SUMIFS('Engines indvidual'!L$79:L$161,'Engines indvidual'!$B$79:$B$161,'Full system - simplified'!$B42,'Engines indvidual'!$D$79:$D$161,'Full system - simplified'!$D42)*0.000001</f>
        <v>26.344290974584506</v>
      </c>
      <c r="M42" s="4">
        <f ca="1">SUMIFS('Engines indvidual'!M$79:M$161,'Engines indvidual'!$B$79:$B$161,'Full system - simplified'!$B42,'Engines indvidual'!$D$79:$D$161,'Full system - simplified'!$D42)*0.000001</f>
        <v>9.8942963339961096</v>
      </c>
    </row>
    <row r="43" spans="1:13" x14ac:dyDescent="0.35">
      <c r="A43" t="s">
        <v>44</v>
      </c>
      <c r="B43" t="s">
        <v>5</v>
      </c>
      <c r="C43" t="s">
        <v>25</v>
      </c>
      <c r="D43" t="s">
        <v>46</v>
      </c>
      <c r="E43" t="s">
        <v>12</v>
      </c>
      <c r="F43" s="3">
        <f ca="1">SUMIFS('Engines indvidual'!F$79:F$161,'Engines indvidual'!$B$79:$B$161,'Full system - simplified'!$B43,'Engines indvidual'!$D$79:$D$161,'Full system - simplified'!$D43)*0.000001</f>
        <v>2.6431152952478811</v>
      </c>
      <c r="G43" s="4">
        <f ca="1">SUMIFS('Engines indvidual'!G$79:G$161,'Engines indvidual'!$B$79:$B$161,'Full system - simplified'!$B43,'Engines indvidual'!$D$79:$D$161,'Full system - simplified'!$D43)*0.000001</f>
        <v>0.77496187957355189</v>
      </c>
      <c r="H43" s="4">
        <f ca="1">SUMIFS('Engines indvidual'!H$79:H$161,'Engines indvidual'!$B$79:$B$161,'Full system - simplified'!$B43,'Engines indvidual'!$D$79:$D$161,'Full system - simplified'!$D43)*0.000001</f>
        <v>1.4803414110026378</v>
      </c>
      <c r="I43" s="4">
        <f ca="1">SUMIFS('Engines indvidual'!I$79:I$161,'Engines indvidual'!$B$79:$B$161,'Full system - simplified'!$B43,'Engines indvidual'!$D$79:$D$161,'Full system - simplified'!$D43)*0.000001</f>
        <v>0.31990592676898139</v>
      </c>
      <c r="J43" s="4">
        <f ca="1">SUMIFS('Engines indvidual'!J$79:J$161,'Engines indvidual'!$B$79:$B$161,'Full system - simplified'!$B43,'Engines indvidual'!$D$79:$D$161,'Full system - simplified'!$D43)*0.000001</f>
        <v>6.7906077902722531E-2</v>
      </c>
      <c r="K43" s="4">
        <f ca="1">SUMIFS('Engines indvidual'!K$79:K$161,'Engines indvidual'!$B$79:$B$161,'Full system - simplified'!$B43,'Engines indvidual'!$D$79:$D$161,'Full system - simplified'!$D43)*0.000001</f>
        <v>1.0974379644910952</v>
      </c>
      <c r="L43" s="4">
        <f ca="1">SUMIFS('Engines indvidual'!L$79:L$161,'Engines indvidual'!$B$79:$B$161,'Full system - simplified'!$B43,'Engines indvidual'!$D$79:$D$161,'Full system - simplified'!$D43)*0.000001</f>
        <v>1.1733305353078021</v>
      </c>
      <c r="M43" s="4">
        <f ca="1">SUMIFS('Engines indvidual'!M$79:M$161,'Engines indvidual'!$B$79:$B$161,'Full system - simplified'!$B43,'Engines indvidual'!$D$79:$D$161,'Full system - simplified'!$D43)*0.000001</f>
        <v>0.37234679544899285</v>
      </c>
    </row>
    <row r="45" spans="1:13" x14ac:dyDescent="0.35">
      <c r="A45" t="s">
        <v>26</v>
      </c>
      <c r="B45" t="s">
        <v>15</v>
      </c>
      <c r="C45" t="s">
        <v>26</v>
      </c>
      <c r="D45" t="s">
        <v>16</v>
      </c>
      <c r="E45" t="s">
        <v>12</v>
      </c>
      <c r="F45" s="3">
        <f ca="1">F12+F16+F33+F37-F46</f>
        <v>31.838105112742291</v>
      </c>
      <c r="G45" s="3">
        <f t="shared" ref="G45:M45" ca="1" si="0">G12+G16+G33+G37-G46</f>
        <v>3.4802682336300714</v>
      </c>
      <c r="H45" s="3">
        <f t="shared" ca="1" si="0"/>
        <v>21.937898706236105</v>
      </c>
      <c r="I45" s="3">
        <f t="shared" ca="1" si="0"/>
        <v>3.5678535710238473</v>
      </c>
      <c r="J45" s="3">
        <f t="shared" ca="1" si="0"/>
        <v>2.8520846018488442</v>
      </c>
      <c r="K45" s="3">
        <f t="shared" ca="1" si="0"/>
        <v>12.294694038761465</v>
      </c>
      <c r="L45" s="3">
        <f t="shared" ca="1" si="0"/>
        <v>13.619022693812809</v>
      </c>
      <c r="M45" s="3">
        <f t="shared" ca="1" si="0"/>
        <v>5.9243883801649035</v>
      </c>
    </row>
    <row r="46" spans="1:13" x14ac:dyDescent="0.35">
      <c r="A46" t="s">
        <v>26</v>
      </c>
      <c r="B46" t="s">
        <v>15</v>
      </c>
      <c r="C46" t="s">
        <v>28</v>
      </c>
      <c r="D46" t="s">
        <v>34</v>
      </c>
      <c r="E46" t="s">
        <v>12</v>
      </c>
      <c r="F46" s="3">
        <f>([1]aggregated_flows_energy!B$479-[1]aggregated_flows_energy!B$482)*0.000001</f>
        <v>16.32831315298602</v>
      </c>
      <c r="G46" s="3">
        <f>([1]aggregated_flows_energy!C$479-[1]aggregated_flows_energy!C$482)*0.000001</f>
        <v>2.3890119444172084</v>
      </c>
      <c r="H46" s="3">
        <f>([1]aggregated_flows_energy!D$479-[1]aggregated_flows_energy!D$482)*0.000001</f>
        <v>11.597704499017999</v>
      </c>
      <c r="I46" s="3">
        <f>([1]aggregated_flows_energy!E$479-[1]aggregated_flows_energy!E$482)*0.000001</f>
        <v>1.5900173443848005</v>
      </c>
      <c r="J46" s="3">
        <f>([1]aggregated_flows_energy!F$479-[1]aggregated_flows_energy!F$482)*0.000001</f>
        <v>0.75157936516945012</v>
      </c>
      <c r="K46" s="3">
        <f>([1]aggregated_flows_energy!G$479-[1]aggregated_flows_energy!G$482)*0.000001</f>
        <v>7.1508085762559919</v>
      </c>
      <c r="L46" s="3">
        <f>([1]aggregated_flows_energy!H$479-[1]aggregated_flows_energy!H$482)*0.000001</f>
        <v>7.0062088568325933</v>
      </c>
      <c r="M46" s="3">
        <f>([1]aggregated_flows_energy!I$479-[1]aggregated_flows_energy!I$482)*0.000001</f>
        <v>2.1712957199004999</v>
      </c>
    </row>
    <row r="47" spans="1:13" x14ac:dyDescent="0.35">
      <c r="A47" t="s">
        <v>28</v>
      </c>
      <c r="B47" t="s">
        <v>22</v>
      </c>
      <c r="C47" t="s">
        <v>28</v>
      </c>
      <c r="D47" t="s">
        <v>34</v>
      </c>
      <c r="E47" t="s">
        <v>12</v>
      </c>
      <c r="F47" s="3">
        <f>([1]aggregated_flows_energy!B$498-[1]aggregated_flows_energy!B$499)*0.000001</f>
        <v>31.05966252140302</v>
      </c>
      <c r="G47" s="3">
        <f>([1]aggregated_flows_energy!C$498-[1]aggregated_flows_energy!C$499)*0.000001</f>
        <v>14.148042272031519</v>
      </c>
      <c r="H47" s="3">
        <f>([1]aggregated_flows_energy!D$498-[1]aggregated_flows_energy!D$499)*0.000001</f>
        <v>14.49735326368055</v>
      </c>
      <c r="I47" s="3">
        <f>([1]aggregated_flows_energy!E$498-[1]aggregated_flows_energy!E$499)*0.000001</f>
        <v>2.1546139088152461</v>
      </c>
      <c r="J47" s="3">
        <f>([1]aggregated_flows_energy!F$498-[1]aggregated_flows_energy!F$499)*0.000001</f>
        <v>0.25965307687533168</v>
      </c>
      <c r="K47" s="3">
        <f>([1]aggregated_flows_energy!G$498-[1]aggregated_flows_energy!G$499)*0.000001</f>
        <v>18.156373184140197</v>
      </c>
      <c r="L47" s="3">
        <f>([1]aggregated_flows_energy!H$498-[1]aggregated_flows_energy!H$499)*0.000001</f>
        <v>11.245641690322149</v>
      </c>
      <c r="M47" s="3">
        <f>([1]aggregated_flows_energy!I$498-[1]aggregated_flows_energy!I$499)*0.000001</f>
        <v>1.6576476469404371</v>
      </c>
    </row>
    <row r="48" spans="1:13" x14ac:dyDescent="0.35">
      <c r="A48" t="s">
        <v>28</v>
      </c>
      <c r="B48" t="s">
        <v>35</v>
      </c>
      <c r="C48" t="s">
        <v>28</v>
      </c>
      <c r="D48" t="s">
        <v>22</v>
      </c>
      <c r="E48" t="s">
        <v>9</v>
      </c>
      <c r="F48" s="3">
        <f>([1]aggregated_flows_energy!B$510-[1]aggregated_flows_energy!B$509)*0.000001</f>
        <v>57.461326076434041</v>
      </c>
      <c r="G48" s="3">
        <f>([1]aggregated_flows_energy!C$510-[1]aggregated_flows_energy!C$509)*0.000001</f>
        <v>20.647999929695739</v>
      </c>
      <c r="H48" s="3">
        <f>([1]aggregated_flows_energy!D$510-[1]aggregated_flows_energy!D$509)*0.000001</f>
        <v>30.379609150441496</v>
      </c>
      <c r="I48" s="3">
        <f>([1]aggregated_flows_energy!E$510-[1]aggregated_flows_energy!E$509)*0.000001</f>
        <v>4.67094627625454</v>
      </c>
      <c r="J48" s="3">
        <f>([1]aggregated_flows_energy!F$510-[1]aggregated_flows_energy!F$509)*0.000001</f>
        <v>1.7627707200416494</v>
      </c>
      <c r="K48" s="3">
        <f>([1]aggregated_flows_energy!G$510-[1]aggregated_flows_energy!G$509)*0.000001</f>
        <v>28.723581090606718</v>
      </c>
      <c r="L48" s="3">
        <f>([1]aggregated_flows_energy!H$510-[1]aggregated_flows_energy!H$509)*0.000001</f>
        <v>22.174279995219187</v>
      </c>
      <c r="M48" s="3">
        <f>([1]aggregated_flows_energy!I$510-[1]aggregated_flows_energy!I$509)*0.000001</f>
        <v>6.563464990607689</v>
      </c>
    </row>
    <row r="49" spans="1:13" x14ac:dyDescent="0.35">
      <c r="A49" t="s">
        <v>28</v>
      </c>
      <c r="B49" t="s">
        <v>35</v>
      </c>
      <c r="C49" t="s">
        <v>25</v>
      </c>
      <c r="D49" t="s">
        <v>1</v>
      </c>
      <c r="E49" t="s">
        <v>9</v>
      </c>
      <c r="F49" s="3">
        <f>[1]aggregated_flows_energy!B$506*0.000001</f>
        <v>4.0512791683881098</v>
      </c>
      <c r="G49" s="3">
        <f>[1]aggregated_flows_energy!C$506*0.000001</f>
        <v>2.83060445872484</v>
      </c>
      <c r="H49" s="3">
        <f>[1]aggregated_flows_energy!D$506*0.000001</f>
        <v>1.0036471991192299</v>
      </c>
      <c r="I49" s="3">
        <f>[1]aggregated_flows_energy!E$506*0.000001</f>
        <v>0.21576473063346499</v>
      </c>
      <c r="J49" s="3">
        <f>[1]aggregated_flows_energy!F$506*0.000001</f>
        <v>1.2627799105766101E-3</v>
      </c>
      <c r="K49" s="3">
        <f>[1]aggregated_flows_energy!G$506*0.000001</f>
        <v>2.62376887907311</v>
      </c>
      <c r="L49" s="3">
        <f>[1]aggregated_flows_energy!H$506*0.000001</f>
        <v>1.3526732946214</v>
      </c>
      <c r="M49" s="3">
        <f>[1]aggregated_flows_energy!I$506*0.000001</f>
        <v>7.4836994693588996E-2</v>
      </c>
    </row>
    <row r="50" spans="1:13" x14ac:dyDescent="0.35">
      <c r="A50" t="s">
        <v>28</v>
      </c>
      <c r="B50" t="s">
        <v>34</v>
      </c>
      <c r="C50" t="s">
        <v>36</v>
      </c>
      <c r="D50" t="s">
        <v>37</v>
      </c>
      <c r="E50" t="s">
        <v>12</v>
      </c>
      <c r="F50" s="3">
        <f>[1]aggregated_flows_energy!B$571*0.000001</f>
        <v>34.510539841249198</v>
      </c>
      <c r="G50" s="3">
        <f>[1]aggregated_flows_energy!C$571*0.000001</f>
        <v>12.332886626736199</v>
      </c>
      <c r="H50" s="3">
        <f>[1]aggregated_flows_energy!D$571*0.000001</f>
        <v>19.115776251477101</v>
      </c>
      <c r="I50" s="3">
        <f>[1]aggregated_flows_energy!E$571*0.000001</f>
        <v>2.5571531809157197</v>
      </c>
      <c r="J50" s="3">
        <f>[1]aggregated_flows_energy!F$571*0.000001</f>
        <v>0.50472378212143498</v>
      </c>
      <c r="K50" s="3">
        <f>[1]aggregated_flows_energy!G$571*0.000001</f>
        <v>21.019102243966501</v>
      </c>
      <c r="L50" s="3">
        <f>[1]aggregated_flows_energy!H$571*0.000001</f>
        <v>13.491437597283699</v>
      </c>
      <c r="M50" s="3">
        <f>[1]aggregated_flows_energy!I$571*0.000001</f>
        <v>0</v>
      </c>
    </row>
    <row r="51" spans="1:13" x14ac:dyDescent="0.35">
      <c r="A51" t="s">
        <v>28</v>
      </c>
      <c r="B51" t="s">
        <v>34</v>
      </c>
      <c r="C51" t="s">
        <v>36</v>
      </c>
      <c r="D51" t="s">
        <v>38</v>
      </c>
      <c r="E51" t="s">
        <v>12</v>
      </c>
      <c r="F51" s="3">
        <f>[1]aggregated_flows_energy!B$572*0.000001</f>
        <v>1.8309407060685099</v>
      </c>
      <c r="G51" s="3">
        <f>[1]aggregated_flows_energy!C$572*0.000001</f>
        <v>0.60064600925331291</v>
      </c>
      <c r="H51" s="3">
        <f>[1]aggregated_flows_energy!D$572*0.000001</f>
        <v>0.86407324941675501</v>
      </c>
      <c r="I51" s="3">
        <f>[1]aggregated_flows_energy!E$572*0.000001</f>
        <v>0.18598772636919697</v>
      </c>
      <c r="J51" s="3">
        <f>[1]aggregated_flows_energy!F$572*0.000001</f>
        <v>0.18023372102927399</v>
      </c>
      <c r="K51" s="3">
        <f>[1]aggregated_flows_energy!G$572*0.000001</f>
        <v>0</v>
      </c>
      <c r="L51" s="3">
        <f>[1]aggregated_flows_energy!H$572*0.000001</f>
        <v>0</v>
      </c>
      <c r="M51" s="3">
        <f>[1]aggregated_flows_energy!I$572*0.000001</f>
        <v>1.8309407060685099</v>
      </c>
    </row>
    <row r="52" spans="1:13" x14ac:dyDescent="0.35">
      <c r="A52" t="s">
        <v>28</v>
      </c>
      <c r="B52" t="s">
        <v>34</v>
      </c>
      <c r="C52" t="s">
        <v>36</v>
      </c>
      <c r="D52" t="s">
        <v>39</v>
      </c>
      <c r="E52" t="s">
        <v>12</v>
      </c>
      <c r="F52" s="3">
        <f>[1]aggregated_flows_energy!B$570*0.000001</f>
        <v>11.046835138506699</v>
      </c>
      <c r="G52" s="3">
        <f>[1]aggregated_flows_energy!C$570*0.000001</f>
        <v>3.6035215804589997</v>
      </c>
      <c r="H52" s="3">
        <f>[1]aggregated_flows_energy!D$570*0.000001</f>
        <v>6.1153315482555195</v>
      </c>
      <c r="I52" s="3">
        <f>[1]aggregated_flows_energy!E$570*0.000001</f>
        <v>1.00153250685008</v>
      </c>
      <c r="J52" s="3">
        <f>[1]aggregated_flows_energy!F$570*0.000001</f>
        <v>0.32644950294474601</v>
      </c>
      <c r="K52" s="3">
        <f>[1]aggregated_flows_energy!G$570*0.000001</f>
        <v>4.2880795164293497</v>
      </c>
      <c r="L52" s="3">
        <f>[1]aggregated_flows_energy!H$570*0.000001</f>
        <v>4.7606042632643799</v>
      </c>
      <c r="M52" s="3">
        <f>[1]aggregated_flows_energy!I$570*0.000001</f>
        <v>1.9981513588141797</v>
      </c>
    </row>
    <row r="53" spans="1:13" x14ac:dyDescent="0.35">
      <c r="A53" t="s">
        <v>28</v>
      </c>
      <c r="B53" t="s">
        <v>22</v>
      </c>
      <c r="C53" t="s">
        <v>36</v>
      </c>
      <c r="D53" t="s">
        <v>40</v>
      </c>
      <c r="E53" t="s">
        <v>12</v>
      </c>
      <c r="F53" s="3">
        <f>[1]aggregated_flows_energy!B$576*0.000001</f>
        <v>1.9881900243970099</v>
      </c>
      <c r="G53" s="3">
        <f>[1]aggregated_flows_energy!C$576*0.000001</f>
        <v>0.69301697008956797</v>
      </c>
      <c r="H53" s="3">
        <f>[1]aggregated_flows_energy!D$576*0.000001</f>
        <v>1.0700805401978899</v>
      </c>
      <c r="I53" s="3">
        <f>[1]aggregated_flows_energy!E$576*0.000001</f>
        <v>0.16812066579785501</v>
      </c>
      <c r="J53" s="3">
        <f>[1]aggregated_flows_energy!F$576*0.000001</f>
        <v>5.6971848311679694E-2</v>
      </c>
      <c r="K53" s="3">
        <f>[1]aggregated_flows_energy!G$576*0.000001</f>
        <v>0.81446652722349289</v>
      </c>
      <c r="L53" s="3">
        <f>[1]aggregated_flows_energy!H$576*0.000001</f>
        <v>0.89597255867470094</v>
      </c>
      <c r="M53" s="3">
        <f>[1]aggregated_flows_energy!I$576*0.000001</f>
        <v>0.27775093849879201</v>
      </c>
    </row>
    <row r="54" spans="1:13" x14ac:dyDescent="0.35">
      <c r="A54" t="s">
        <v>28</v>
      </c>
      <c r="B54" t="s">
        <v>22</v>
      </c>
      <c r="C54" t="s">
        <v>36</v>
      </c>
      <c r="D54" t="s">
        <v>41</v>
      </c>
      <c r="E54" t="s">
        <v>12</v>
      </c>
      <c r="F54" s="3">
        <f>[1]aggregated_flows_energy!B$575*0.000001</f>
        <v>1.91718323781139</v>
      </c>
      <c r="G54" s="3">
        <f>[1]aggregated_flows_energy!C$575*0.000001</f>
        <v>0.66826636401494</v>
      </c>
      <c r="H54" s="3">
        <f>[1]aggregated_flows_energy!D$575*0.000001</f>
        <v>1.03186337804797</v>
      </c>
      <c r="I54" s="3">
        <f>[1]aggregated_flows_energy!E$575*0.000001</f>
        <v>0.16211635630507401</v>
      </c>
      <c r="J54" s="3">
        <f>[1]aggregated_flows_energy!F$575*0.000001</f>
        <v>5.4937139443405295E-2</v>
      </c>
      <c r="K54" s="3">
        <f>[1]aggregated_flows_energy!G$575*0.000001</f>
        <v>0.78537843696552589</v>
      </c>
      <c r="L54" s="3">
        <f>[1]aggregated_flows_energy!H$575*0.000001</f>
        <v>0.86397353872203997</v>
      </c>
      <c r="M54" s="3">
        <f>[1]aggregated_flows_energy!I$575*0.000001</f>
        <v>0.26783126212383496</v>
      </c>
    </row>
    <row r="55" spans="1:13" x14ac:dyDescent="0.35">
      <c r="A55" t="s">
        <v>28</v>
      </c>
      <c r="B55" t="s">
        <v>22</v>
      </c>
      <c r="C55" t="s">
        <v>36</v>
      </c>
      <c r="D55" t="s">
        <v>42</v>
      </c>
      <c r="E55" t="s">
        <v>12</v>
      </c>
      <c r="F55" s="3">
        <f>[1]aggregated_flows_energy!B$577*0.000001</f>
        <v>1.2885165519838699</v>
      </c>
      <c r="G55" s="3">
        <f>[1]aggregated_flows_energy!C$577*0.000001</f>
        <v>0.16126754491599499</v>
      </c>
      <c r="H55" s="3">
        <f>[1]aggregated_flows_energy!D$577*0.000001</f>
        <v>0.90324251169260694</v>
      </c>
      <c r="I55" s="3">
        <f>[1]aggregated_flows_energy!E$577*0.000001</f>
        <v>0.12754257948967798</v>
      </c>
      <c r="J55" s="3">
        <f>[1]aggregated_flows_energy!F$577*0.000001</f>
        <v>9.6463915885605808E-2</v>
      </c>
      <c r="K55" s="3">
        <f>[1]aggregated_flows_energy!G$577*0.000001</f>
        <v>0.52454163666947895</v>
      </c>
      <c r="L55" s="3">
        <f>[1]aggregated_flows_energy!H$577*0.000001</f>
        <v>0.54981989849683499</v>
      </c>
      <c r="M55" s="3">
        <f>[1]aggregated_flows_energy!I$577*0.000001</f>
        <v>0.21415501681757798</v>
      </c>
    </row>
    <row r="56" spans="1:13" x14ac:dyDescent="0.35">
      <c r="A56" t="s">
        <v>28</v>
      </c>
      <c r="B56" t="s">
        <v>22</v>
      </c>
      <c r="C56" t="s">
        <v>36</v>
      </c>
      <c r="D56" t="s">
        <v>43</v>
      </c>
      <c r="E56" t="s">
        <v>12</v>
      </c>
      <c r="F56" s="3">
        <f>[1]aggregated_flows_energy!B$573*0.000001</f>
        <v>1.49114251829774</v>
      </c>
      <c r="G56" s="3">
        <f>[1]aggregated_flows_energy!C$573*0.000001</f>
        <v>0.51976272756717201</v>
      </c>
      <c r="H56" s="3">
        <f>[1]aggregated_flows_energy!D$573*0.000001</f>
        <v>0.80256040514841498</v>
      </c>
      <c r="I56" s="3">
        <f>[1]aggregated_flows_energy!E$573*0.000001</f>
        <v>0.12609049934839098</v>
      </c>
      <c r="J56" s="3">
        <f>[1]aggregated_flows_energy!F$573*0.000001</f>
        <v>4.2728886233759596E-2</v>
      </c>
      <c r="K56" s="3">
        <f>[1]aggregated_flows_energy!G$573*0.000001</f>
        <v>0.61084989541761991</v>
      </c>
      <c r="L56" s="3">
        <f>[1]aggregated_flows_energy!H$573*0.000001</f>
        <v>0.67197941900601987</v>
      </c>
      <c r="M56" s="3">
        <f>[1]aggregated_flows_energy!I$573*0.000001</f>
        <v>0.20831320387409399</v>
      </c>
    </row>
    <row r="57" spans="1:13" x14ac:dyDescent="0.35">
      <c r="A57" t="s">
        <v>28</v>
      </c>
      <c r="B57" t="s">
        <v>22</v>
      </c>
      <c r="C57" t="s">
        <v>36</v>
      </c>
      <c r="D57" t="s">
        <v>51</v>
      </c>
      <c r="E57" t="s">
        <v>12</v>
      </c>
      <c r="F57" s="3">
        <f>[1]aggregated_flows_energy!B$578*0.000001</f>
        <v>7.1063984701325795</v>
      </c>
      <c r="G57" s="3">
        <f>[1]aggregated_flows_energy!C$578*0.000001</f>
        <v>1.9627877482805998</v>
      </c>
      <c r="H57" s="3">
        <f>[1]aggregated_flows_energy!D$578*0.000001</f>
        <v>4.3319417265643096</v>
      </c>
      <c r="I57" s="3">
        <f>[1]aggregated_flows_energy!E$578*0.000001</f>
        <v>0.64237359257190696</v>
      </c>
      <c r="J57" s="3">
        <f>[1]aggregated_flows_energy!F$578*0.000001</f>
        <v>0.169295402716022</v>
      </c>
      <c r="K57" s="3">
        <f>[1]aggregated_flows_energy!G$578*0.000001</f>
        <v>2.9671483700953698</v>
      </c>
      <c r="L57" s="3">
        <f>[1]aggregated_flows_energy!H$578*0.000001</f>
        <v>3.18524044240311</v>
      </c>
      <c r="M57" s="3">
        <f>[1]aggregated_flows_energy!I$578*0.000001</f>
        <v>0.95400965763433598</v>
      </c>
    </row>
    <row r="58" spans="1:13" x14ac:dyDescent="0.35">
      <c r="A58" t="s">
        <v>28</v>
      </c>
      <c r="B58" t="s">
        <v>22</v>
      </c>
      <c r="C58" t="s">
        <v>36</v>
      </c>
      <c r="D58" t="s">
        <v>52</v>
      </c>
      <c r="E58" t="s">
        <v>12</v>
      </c>
      <c r="F58" s="3">
        <f>[1]aggregated_flows_energy!B$573*0.000001</f>
        <v>1.49114251829774</v>
      </c>
      <c r="G58" s="3">
        <f>[1]aggregated_flows_energy!C$573*0.000001</f>
        <v>0.51976272756717201</v>
      </c>
      <c r="H58" s="3">
        <f>[1]aggregated_flows_energy!D$573*0.000001</f>
        <v>0.80256040514841498</v>
      </c>
      <c r="I58" s="3">
        <f>[1]aggregated_flows_energy!E$573*0.000001</f>
        <v>0.12609049934839098</v>
      </c>
      <c r="J58" s="3">
        <f>[1]aggregated_flows_energy!F$573*0.000001</f>
        <v>4.2728886233759596E-2</v>
      </c>
      <c r="K58" s="3">
        <f>[1]aggregated_flows_energy!G$573*0.000001</f>
        <v>0.61084989541761991</v>
      </c>
      <c r="L58" s="3">
        <f>[1]aggregated_flows_energy!H$573*0.000001</f>
        <v>0.67197941900601987</v>
      </c>
      <c r="M58" s="3">
        <f>[1]aggregated_flows_energy!I$573*0.000001</f>
        <v>0.20831320387409399</v>
      </c>
    </row>
    <row r="59" spans="1:13" x14ac:dyDescent="0.35">
      <c r="A59" t="s">
        <v>47</v>
      </c>
      <c r="B59" t="s">
        <v>45</v>
      </c>
      <c r="C59" t="s">
        <v>47</v>
      </c>
      <c r="D59" t="s">
        <v>48</v>
      </c>
      <c r="E59" t="s">
        <v>10</v>
      </c>
      <c r="F59" s="3">
        <f>[1]aggregated_flows_energy!B$563*0.000001</f>
        <v>0.93750587795543494</v>
      </c>
      <c r="G59" s="3">
        <f>[1]aggregated_flows_energy!C$563*0.000001</f>
        <v>0</v>
      </c>
      <c r="H59" s="3">
        <f>[1]aggregated_flows_energy!D$563*0.000001</f>
        <v>0</v>
      </c>
      <c r="I59" s="3">
        <f>[1]aggregated_flows_energy!E$563*0.000001</f>
        <v>0.93750587795543494</v>
      </c>
      <c r="J59" s="3">
        <f>[1]aggregated_flows_energy!F$563*0.000001</f>
        <v>0</v>
      </c>
      <c r="K59" s="3">
        <f>[1]aggregated_flows_energy!G$563*0.000001</f>
        <v>0.35598315745528797</v>
      </c>
      <c r="L59" s="3">
        <f>[1]aggregated_flows_energy!H$563*0.000001</f>
        <v>0.43040035297186197</v>
      </c>
      <c r="M59" s="3">
        <f>[1]aggregated_flows_energy!I$563*0.000001</f>
        <v>0.15112236752828601</v>
      </c>
    </row>
    <row r="60" spans="1:13" x14ac:dyDescent="0.35">
      <c r="A60" t="s">
        <v>47</v>
      </c>
      <c r="B60" t="s">
        <v>45</v>
      </c>
      <c r="C60" t="s">
        <v>47</v>
      </c>
      <c r="D60" t="s">
        <v>53</v>
      </c>
      <c r="E60" t="s">
        <v>10</v>
      </c>
      <c r="F60" s="3">
        <f>[1]aggregated_flows_energy!B$564*0.000001</f>
        <v>1.79104433624467</v>
      </c>
      <c r="G60" s="3">
        <f>[1]aggregated_flows_energy!C$564*0.000001</f>
        <v>0.58755787633946899</v>
      </c>
      <c r="H60" s="3">
        <f>[1]aggregated_flows_energy!D$564*0.000001</f>
        <v>0.84524501221639803</v>
      </c>
      <c r="I60" s="3">
        <f>[1]aggregated_flows_energy!E$564*0.000001</f>
        <v>0.181935036356171</v>
      </c>
      <c r="J60" s="3">
        <f>[1]aggregated_flows_energy!F$564*0.000001</f>
        <v>0.176306411332635</v>
      </c>
      <c r="K60" s="3">
        <f>[1]aggregated_flows_energy!G$564*0.000001</f>
        <v>0</v>
      </c>
      <c r="L60" s="3">
        <f>[1]aggregated_flows_energy!H$564*0.000001</f>
        <v>0</v>
      </c>
      <c r="M60" s="3">
        <f>[1]aggregated_flows_energy!I$564*0.000001</f>
        <v>1.79104433624467</v>
      </c>
    </row>
    <row r="61" spans="1:13" x14ac:dyDescent="0.35">
      <c r="A61" t="s">
        <v>47</v>
      </c>
      <c r="B61" t="s">
        <v>45</v>
      </c>
      <c r="C61" t="s">
        <v>47</v>
      </c>
      <c r="D61" t="s">
        <v>49</v>
      </c>
      <c r="E61" t="s">
        <v>10</v>
      </c>
      <c r="F61" s="3">
        <f>[1]aggregated_flows_energy!B$565*0.000001</f>
        <v>59.286510499086603</v>
      </c>
      <c r="G61" s="3">
        <f>[1]aggregated_flows_energy!C$565*0.000001</f>
        <v>19.991299900900298</v>
      </c>
      <c r="H61" s="3">
        <f>[1]aggregated_flows_energy!D$565*0.000001</f>
        <v>32.660205873217699</v>
      </c>
      <c r="I61" s="3">
        <f>[1]aggregated_flows_energy!E$565*0.000001</f>
        <v>4.9940078210969503</v>
      </c>
      <c r="J61" s="3">
        <f>[1]aggregated_flows_energy!F$565*0.000001</f>
        <v>1.6409969038717298</v>
      </c>
      <c r="K61" s="3">
        <f>[1]aggregated_flows_energy!G$565*0.000001</f>
        <v>26.055225100767899</v>
      </c>
      <c r="L61" s="3">
        <f>[1]aggregated_flows_energy!H$565*0.000001</f>
        <v>25.448506615958099</v>
      </c>
      <c r="M61" s="3">
        <f>[1]aggregated_flows_energy!I$565*0.000001</f>
        <v>7.7827787823608201</v>
      </c>
    </row>
    <row r="62" spans="1:13" x14ac:dyDescent="0.35">
      <c r="A62" t="s">
        <v>27</v>
      </c>
      <c r="B62" t="s">
        <v>23</v>
      </c>
      <c r="C62" t="s">
        <v>27</v>
      </c>
      <c r="D62" t="s">
        <v>50</v>
      </c>
      <c r="E62" t="s">
        <v>10</v>
      </c>
      <c r="F62" s="3">
        <f>([1]aggregated_flows_energy!B$567+[1]aggregated_flows_energy!B$568)*0.000001</f>
        <v>104.1859732259615</v>
      </c>
      <c r="G62" s="3">
        <f>([1]aggregated_flows_energy!C$567+[1]aggregated_flows_energy!C$568)*0.000001</f>
        <v>0.13661203371351111</v>
      </c>
      <c r="H62" s="3">
        <f>([1]aggregated_flows_energy!D$567+[1]aggregated_flows_energy!D$568)*0.000001</f>
        <v>82.619928752936005</v>
      </c>
      <c r="I62" s="3">
        <f>([1]aggregated_flows_energy!E$567+[1]aggregated_flows_energy!E$568)*0.000001</f>
        <v>9.8386654505439513</v>
      </c>
      <c r="J62" s="3">
        <f>([1]aggregated_flows_energy!F$567+[1]aggregated_flows_energy!F$568)*0.000001</f>
        <v>11.590766988768118</v>
      </c>
      <c r="K62" s="3">
        <f>([1]aggregated_flows_energy!G$567+[1]aggregated_flows_energy!G$568)*0.000001</f>
        <v>40.978918537417599</v>
      </c>
      <c r="L62" s="3">
        <f>([1]aggregated_flows_energy!H$567+[1]aggregated_flows_energy!H$568)*0.000001</f>
        <v>44.547670643066894</v>
      </c>
      <c r="M62" s="3">
        <f>([1]aggregated_flows_energy!I$567+[1]aggregated_flows_energy!I$568)*0.000001</f>
        <v>18.65938404547704</v>
      </c>
    </row>
    <row r="63" spans="1:13" x14ac:dyDescent="0.35">
      <c r="A63" t="s">
        <v>27</v>
      </c>
      <c r="B63" t="s">
        <v>23</v>
      </c>
      <c r="C63" t="s">
        <v>25</v>
      </c>
      <c r="D63" t="s">
        <v>11</v>
      </c>
      <c r="E63" t="s">
        <v>12</v>
      </c>
      <c r="F63" s="3">
        <f ca="1">F21-F62</f>
        <v>3.2001051351615928</v>
      </c>
      <c r="G63" s="3">
        <f t="shared" ref="G63:M63" ca="1" si="1">G21-G62</f>
        <v>4.1960818436018732E-3</v>
      </c>
      <c r="H63" s="3">
        <f t="shared" ca="1" si="1"/>
        <v>2.5376972550375854</v>
      </c>
      <c r="I63" s="3">
        <f t="shared" ca="1" si="1"/>
        <v>0.30219772255845889</v>
      </c>
      <c r="J63" s="3">
        <f t="shared" ca="1" si="1"/>
        <v>0.35601407572180044</v>
      </c>
      <c r="K63" s="3">
        <f t="shared" ca="1" si="1"/>
        <v>1.2586804498197068</v>
      </c>
      <c r="L63" s="3">
        <f t="shared" ca="1" si="1"/>
        <v>1.3682958000033096</v>
      </c>
      <c r="M63" s="3">
        <f t="shared" ca="1" si="1"/>
        <v>0.57312888533829209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Engines indvidual</vt:lpstr>
      <vt:lpstr>Full system - 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2017-11-26T10:40:59Z</dcterms:modified>
</cp:coreProperties>
</file>