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40" windowHeight="3610" activeTab="1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M62" i="2" l="1"/>
  <c r="L62" i="2"/>
  <c r="K62" i="2"/>
  <c r="J62" i="2"/>
  <c r="I62" i="2"/>
  <c r="H62" i="2"/>
  <c r="G62" i="2"/>
  <c r="F62" i="2"/>
  <c r="M61" i="2"/>
  <c r="L61" i="2"/>
  <c r="K61" i="2"/>
  <c r="J61" i="2"/>
  <c r="I61" i="2"/>
  <c r="H61" i="2"/>
  <c r="G61" i="2"/>
  <c r="F61" i="2"/>
  <c r="M60" i="2"/>
  <c r="L60" i="2"/>
  <c r="K60" i="2"/>
  <c r="J60" i="2"/>
  <c r="I60" i="2"/>
  <c r="H60" i="2"/>
  <c r="G60" i="2"/>
  <c r="F60" i="2"/>
  <c r="M59" i="2"/>
  <c r="L59" i="2"/>
  <c r="K59" i="2"/>
  <c r="J59" i="2"/>
  <c r="I59" i="2"/>
  <c r="H59" i="2"/>
  <c r="G59" i="2"/>
  <c r="F59" i="2"/>
  <c r="M58" i="2"/>
  <c r="L58" i="2"/>
  <c r="K58" i="2"/>
  <c r="J58" i="2"/>
  <c r="I58" i="2"/>
  <c r="H58" i="2"/>
  <c r="G58" i="2"/>
  <c r="F58" i="2"/>
  <c r="M57" i="2"/>
  <c r="L57" i="2"/>
  <c r="K57" i="2"/>
  <c r="J57" i="2"/>
  <c r="I57" i="2"/>
  <c r="H57" i="2"/>
  <c r="G57" i="2"/>
  <c r="F57" i="2"/>
  <c r="M56" i="2"/>
  <c r="L56" i="2"/>
  <c r="K56" i="2"/>
  <c r="J56" i="2"/>
  <c r="I56" i="2"/>
  <c r="H56" i="2"/>
  <c r="G56" i="2"/>
  <c r="F56" i="2"/>
  <c r="M55" i="2"/>
  <c r="L55" i="2"/>
  <c r="K55" i="2"/>
  <c r="J55" i="2"/>
  <c r="I55" i="2"/>
  <c r="H55" i="2"/>
  <c r="G55" i="2"/>
  <c r="F55" i="2"/>
  <c r="M54" i="2"/>
  <c r="L54" i="2"/>
  <c r="K54" i="2"/>
  <c r="J54" i="2"/>
  <c r="I54" i="2"/>
  <c r="H54" i="2"/>
  <c r="G54" i="2"/>
  <c r="F54" i="2"/>
  <c r="M53" i="2"/>
  <c r="L53" i="2"/>
  <c r="K53" i="2"/>
  <c r="J53" i="2"/>
  <c r="I53" i="2"/>
  <c r="H53" i="2"/>
  <c r="G53" i="2"/>
  <c r="F53" i="2"/>
  <c r="M52" i="2"/>
  <c r="L52" i="2"/>
  <c r="K52" i="2"/>
  <c r="J52" i="2"/>
  <c r="I52" i="2"/>
  <c r="H52" i="2"/>
  <c r="G52" i="2"/>
  <c r="F52" i="2"/>
  <c r="M51" i="2"/>
  <c r="L51" i="2"/>
  <c r="K51" i="2"/>
  <c r="J51" i="2"/>
  <c r="I51" i="2"/>
  <c r="H51" i="2"/>
  <c r="G51" i="2"/>
  <c r="F51" i="2"/>
  <c r="M50" i="2"/>
  <c r="L50" i="2"/>
  <c r="K50" i="2"/>
  <c r="J50" i="2"/>
  <c r="I50" i="2"/>
  <c r="H50" i="2"/>
  <c r="G50" i="2"/>
  <c r="F50" i="2"/>
  <c r="M49" i="2"/>
  <c r="L49" i="2"/>
  <c r="K49" i="2"/>
  <c r="J49" i="2"/>
  <c r="I49" i="2"/>
  <c r="H49" i="2"/>
  <c r="G49" i="2"/>
  <c r="F49" i="2"/>
  <c r="M48" i="2"/>
  <c r="L48" i="2"/>
  <c r="K48" i="2"/>
  <c r="J48" i="2"/>
  <c r="I48" i="2"/>
  <c r="H48" i="2"/>
  <c r="G48" i="2"/>
  <c r="F48" i="2"/>
  <c r="M47" i="2"/>
  <c r="L47" i="2"/>
  <c r="K47" i="2"/>
  <c r="J47" i="2"/>
  <c r="I47" i="2"/>
  <c r="H47" i="2"/>
  <c r="G47" i="2"/>
  <c r="F47" i="2"/>
  <c r="M46" i="2"/>
  <c r="L46" i="2"/>
  <c r="K46" i="2"/>
  <c r="J46" i="2"/>
  <c r="I46" i="2"/>
  <c r="H46" i="2"/>
  <c r="G46" i="2"/>
  <c r="F46" i="2"/>
  <c r="M1" i="2"/>
  <c r="L1" i="2"/>
  <c r="K1" i="2"/>
  <c r="J1" i="2"/>
  <c r="I1" i="2"/>
  <c r="H1" i="2"/>
  <c r="G1" i="2"/>
  <c r="F1" i="2"/>
  <c r="M162" i="1"/>
  <c r="L162" i="1"/>
  <c r="K162" i="1"/>
  <c r="J162" i="1"/>
  <c r="I162" i="1"/>
  <c r="H162" i="1"/>
  <c r="G162" i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8" i="1"/>
  <c r="L158" i="1"/>
  <c r="K158" i="1"/>
  <c r="J158" i="1"/>
  <c r="I158" i="1"/>
  <c r="H158" i="1"/>
  <c r="G158" i="1"/>
  <c r="F158" i="1"/>
  <c r="M155" i="1"/>
  <c r="L155" i="1"/>
  <c r="K155" i="1"/>
  <c r="J155" i="1"/>
  <c r="I155" i="1"/>
  <c r="H155" i="1"/>
  <c r="G155" i="1"/>
  <c r="F155" i="1"/>
  <c r="M154" i="1"/>
  <c r="L154" i="1"/>
  <c r="K154" i="1"/>
  <c r="J154" i="1"/>
  <c r="I154" i="1"/>
  <c r="H154" i="1"/>
  <c r="G154" i="1"/>
  <c r="F154" i="1"/>
  <c r="M151" i="1"/>
  <c r="L151" i="1"/>
  <c r="K151" i="1"/>
  <c r="J151" i="1"/>
  <c r="I151" i="1"/>
  <c r="H151" i="1"/>
  <c r="G151" i="1"/>
  <c r="F151" i="1"/>
  <c r="M150" i="1"/>
  <c r="L150" i="1"/>
  <c r="K150" i="1"/>
  <c r="J150" i="1"/>
  <c r="I150" i="1"/>
  <c r="H150" i="1"/>
  <c r="G150" i="1"/>
  <c r="F150" i="1"/>
  <c r="M149" i="1"/>
  <c r="L149" i="1"/>
  <c r="K149" i="1"/>
  <c r="J149" i="1"/>
  <c r="I149" i="1"/>
  <c r="H149" i="1"/>
  <c r="G149" i="1"/>
  <c r="F149" i="1"/>
  <c r="M148" i="1"/>
  <c r="L148" i="1"/>
  <c r="K148" i="1"/>
  <c r="J148" i="1"/>
  <c r="I148" i="1"/>
  <c r="H148" i="1"/>
  <c r="G148" i="1"/>
  <c r="F148" i="1"/>
  <c r="M147" i="1"/>
  <c r="L147" i="1"/>
  <c r="K147" i="1"/>
  <c r="J147" i="1"/>
  <c r="I147" i="1"/>
  <c r="H147" i="1"/>
  <c r="G147" i="1"/>
  <c r="F147" i="1"/>
  <c r="M146" i="1"/>
  <c r="L146" i="1"/>
  <c r="K146" i="1"/>
  <c r="J146" i="1"/>
  <c r="I146" i="1"/>
  <c r="H146" i="1"/>
  <c r="G146" i="1"/>
  <c r="F146" i="1"/>
  <c r="M145" i="1"/>
  <c r="L145" i="1"/>
  <c r="K145" i="1"/>
  <c r="J145" i="1"/>
  <c r="I145" i="1"/>
  <c r="H145" i="1"/>
  <c r="G145" i="1"/>
  <c r="F145" i="1"/>
  <c r="M144" i="1"/>
  <c r="L144" i="1"/>
  <c r="K144" i="1"/>
  <c r="J144" i="1"/>
  <c r="I144" i="1"/>
  <c r="H144" i="1"/>
  <c r="G144" i="1"/>
  <c r="F144" i="1"/>
  <c r="M143" i="1"/>
  <c r="L143" i="1"/>
  <c r="K143" i="1"/>
  <c r="J143" i="1"/>
  <c r="I143" i="1"/>
  <c r="H143" i="1"/>
  <c r="G143" i="1"/>
  <c r="F143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7" i="1"/>
  <c r="L137" i="1"/>
  <c r="K137" i="1"/>
  <c r="J137" i="1"/>
  <c r="I137" i="1"/>
  <c r="H137" i="1"/>
  <c r="G137" i="1"/>
  <c r="F137" i="1"/>
  <c r="M134" i="1"/>
  <c r="L134" i="1"/>
  <c r="K134" i="1"/>
  <c r="J134" i="1"/>
  <c r="I134" i="1"/>
  <c r="H134" i="1"/>
  <c r="G134" i="1"/>
  <c r="F134" i="1"/>
  <c r="M133" i="1"/>
  <c r="L133" i="1"/>
  <c r="K133" i="1"/>
  <c r="J133" i="1"/>
  <c r="I133" i="1"/>
  <c r="H133" i="1"/>
  <c r="G133" i="1"/>
  <c r="F133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7" i="1"/>
  <c r="L127" i="1"/>
  <c r="K127" i="1"/>
  <c r="J127" i="1"/>
  <c r="I127" i="1"/>
  <c r="H127" i="1"/>
  <c r="G127" i="1"/>
  <c r="F127" i="1"/>
  <c r="M126" i="1"/>
  <c r="L126" i="1"/>
  <c r="K126" i="1"/>
  <c r="J126" i="1"/>
  <c r="I126" i="1"/>
  <c r="H126" i="1"/>
  <c r="G126" i="1"/>
  <c r="F126" i="1"/>
  <c r="M125" i="1"/>
  <c r="L125" i="1"/>
  <c r="K125" i="1"/>
  <c r="J125" i="1"/>
  <c r="I125" i="1"/>
  <c r="H125" i="1"/>
  <c r="G125" i="1"/>
  <c r="F125" i="1"/>
  <c r="M124" i="1"/>
  <c r="L124" i="1"/>
  <c r="K124" i="1"/>
  <c r="J124" i="1"/>
  <c r="I124" i="1"/>
  <c r="H124" i="1"/>
  <c r="G124" i="1"/>
  <c r="F124" i="1"/>
  <c r="M123" i="1"/>
  <c r="L123" i="1"/>
  <c r="K123" i="1"/>
  <c r="J123" i="1"/>
  <c r="I123" i="1"/>
  <c r="H123" i="1"/>
  <c r="G123" i="1"/>
  <c r="F123" i="1"/>
  <c r="M122" i="1"/>
  <c r="L122" i="1"/>
  <c r="K122" i="1"/>
  <c r="J122" i="1"/>
  <c r="I122" i="1"/>
  <c r="H122" i="1"/>
  <c r="G122" i="1"/>
  <c r="F122" i="1"/>
  <c r="M121" i="1"/>
  <c r="L121" i="1"/>
  <c r="K121" i="1"/>
  <c r="J121" i="1"/>
  <c r="I121" i="1"/>
  <c r="H121" i="1"/>
  <c r="G121" i="1"/>
  <c r="F121" i="1"/>
  <c r="M120" i="1"/>
  <c r="L120" i="1"/>
  <c r="K120" i="1"/>
  <c r="J120" i="1"/>
  <c r="I120" i="1"/>
  <c r="H120" i="1"/>
  <c r="G120" i="1"/>
  <c r="F120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6" i="1"/>
  <c r="L116" i="1"/>
  <c r="K116" i="1"/>
  <c r="J116" i="1"/>
  <c r="I116" i="1"/>
  <c r="H116" i="1"/>
  <c r="G116" i="1"/>
  <c r="F116" i="1"/>
  <c r="M113" i="1"/>
  <c r="L113" i="1"/>
  <c r="K113" i="1"/>
  <c r="J113" i="1"/>
  <c r="I113" i="1"/>
  <c r="H113" i="1"/>
  <c r="G113" i="1"/>
  <c r="F113" i="1"/>
  <c r="M112" i="1"/>
  <c r="L112" i="1"/>
  <c r="K112" i="1"/>
  <c r="J112" i="1"/>
  <c r="I112" i="1"/>
  <c r="H112" i="1"/>
  <c r="G112" i="1"/>
  <c r="F112" i="1"/>
  <c r="M109" i="1"/>
  <c r="L109" i="1"/>
  <c r="K109" i="1"/>
  <c r="J109" i="1"/>
  <c r="I109" i="1"/>
  <c r="H109" i="1"/>
  <c r="G109" i="1"/>
  <c r="F109" i="1"/>
  <c r="M108" i="1"/>
  <c r="L108" i="1"/>
  <c r="K108" i="1"/>
  <c r="J108" i="1"/>
  <c r="I108" i="1"/>
  <c r="H108" i="1"/>
  <c r="G108" i="1"/>
  <c r="F108" i="1"/>
  <c r="M107" i="1"/>
  <c r="L107" i="1"/>
  <c r="K107" i="1"/>
  <c r="J107" i="1"/>
  <c r="I107" i="1"/>
  <c r="H107" i="1"/>
  <c r="G107" i="1"/>
  <c r="F107" i="1"/>
  <c r="M106" i="1"/>
  <c r="L106" i="1"/>
  <c r="K106" i="1"/>
  <c r="J106" i="1"/>
  <c r="I106" i="1"/>
  <c r="H106" i="1"/>
  <c r="G106" i="1"/>
  <c r="F106" i="1"/>
  <c r="M105" i="1"/>
  <c r="L105" i="1"/>
  <c r="K105" i="1"/>
  <c r="J105" i="1"/>
  <c r="I105" i="1"/>
  <c r="H105" i="1"/>
  <c r="G105" i="1"/>
  <c r="F105" i="1"/>
  <c r="M104" i="1"/>
  <c r="L104" i="1"/>
  <c r="K104" i="1"/>
  <c r="J104" i="1"/>
  <c r="I104" i="1"/>
  <c r="H104" i="1"/>
  <c r="G104" i="1"/>
  <c r="F104" i="1"/>
  <c r="M103" i="1"/>
  <c r="L103" i="1"/>
  <c r="K103" i="1"/>
  <c r="J103" i="1"/>
  <c r="I103" i="1"/>
  <c r="H103" i="1"/>
  <c r="G103" i="1"/>
  <c r="F103" i="1"/>
  <c r="M102" i="1"/>
  <c r="L102" i="1"/>
  <c r="K102" i="1"/>
  <c r="J102" i="1"/>
  <c r="I102" i="1"/>
  <c r="H102" i="1"/>
  <c r="G102" i="1"/>
  <c r="F102" i="1"/>
  <c r="M101" i="1"/>
  <c r="L101" i="1"/>
  <c r="K101" i="1"/>
  <c r="J101" i="1"/>
  <c r="I101" i="1"/>
  <c r="H101" i="1"/>
  <c r="G101" i="1"/>
  <c r="F101" i="1"/>
  <c r="M100" i="1"/>
  <c r="L100" i="1"/>
  <c r="K100" i="1"/>
  <c r="J100" i="1"/>
  <c r="I100" i="1"/>
  <c r="H100" i="1"/>
  <c r="G100" i="1"/>
  <c r="F100" i="1"/>
  <c r="M99" i="1"/>
  <c r="M43" i="2" s="1"/>
  <c r="L99" i="1"/>
  <c r="L43" i="2" s="1"/>
  <c r="K99" i="1"/>
  <c r="K43" i="2" s="1"/>
  <c r="J99" i="1"/>
  <c r="J43" i="2" s="1"/>
  <c r="I99" i="1"/>
  <c r="I43" i="2" s="1"/>
  <c r="H99" i="1"/>
  <c r="H43" i="2" s="1"/>
  <c r="G99" i="1"/>
  <c r="G43" i="2" s="1"/>
  <c r="F99" i="1"/>
  <c r="F43" i="2" s="1"/>
  <c r="M98" i="1"/>
  <c r="M42" i="2" s="1"/>
  <c r="L98" i="1"/>
  <c r="L42" i="2" s="1"/>
  <c r="K98" i="1"/>
  <c r="K42" i="2" s="1"/>
  <c r="J98" i="1"/>
  <c r="J42" i="2" s="1"/>
  <c r="I98" i="1"/>
  <c r="I42" i="2" s="1"/>
  <c r="H98" i="1"/>
  <c r="H42" i="2" s="1"/>
  <c r="G98" i="1"/>
  <c r="G42" i="2" s="1"/>
  <c r="F98" i="1"/>
  <c r="F42" i="2" s="1"/>
  <c r="M97" i="1"/>
  <c r="M41" i="2" s="1"/>
  <c r="L97" i="1"/>
  <c r="L41" i="2" s="1"/>
  <c r="K97" i="1"/>
  <c r="K41" i="2" s="1"/>
  <c r="J97" i="1"/>
  <c r="J41" i="2" s="1"/>
  <c r="I97" i="1"/>
  <c r="I41" i="2" s="1"/>
  <c r="H97" i="1"/>
  <c r="H41" i="2" s="1"/>
  <c r="G97" i="1"/>
  <c r="G41" i="2" s="1"/>
  <c r="F97" i="1"/>
  <c r="F41" i="2" s="1"/>
  <c r="M95" i="1"/>
  <c r="M39" i="2" s="1"/>
  <c r="L95" i="1"/>
  <c r="L39" i="2" s="1"/>
  <c r="K95" i="1"/>
  <c r="K39" i="2" s="1"/>
  <c r="J95" i="1"/>
  <c r="J39" i="2" s="1"/>
  <c r="I95" i="1"/>
  <c r="I39" i="2" s="1"/>
  <c r="H95" i="1"/>
  <c r="H39" i="2" s="1"/>
  <c r="G95" i="1"/>
  <c r="G39" i="2" s="1"/>
  <c r="F95" i="1"/>
  <c r="F39" i="2" s="1"/>
  <c r="M92" i="1"/>
  <c r="M36" i="2" s="1"/>
  <c r="L92" i="1"/>
  <c r="L36" i="2" s="1"/>
  <c r="K92" i="1"/>
  <c r="K36" i="2" s="1"/>
  <c r="J92" i="1"/>
  <c r="J36" i="2" s="1"/>
  <c r="I92" i="1"/>
  <c r="I36" i="2" s="1"/>
  <c r="H92" i="1"/>
  <c r="H36" i="2" s="1"/>
  <c r="G92" i="1"/>
  <c r="G36" i="2" s="1"/>
  <c r="F92" i="1"/>
  <c r="F36" i="2" s="1"/>
  <c r="M91" i="1"/>
  <c r="M35" i="2" s="1"/>
  <c r="L91" i="1"/>
  <c r="L35" i="2" s="1"/>
  <c r="K91" i="1"/>
  <c r="K35" i="2" s="1"/>
  <c r="J91" i="1"/>
  <c r="J35" i="2" s="1"/>
  <c r="I91" i="1"/>
  <c r="I35" i="2" s="1"/>
  <c r="H91" i="1"/>
  <c r="H35" i="2" s="1"/>
  <c r="G91" i="1"/>
  <c r="G35" i="2" s="1"/>
  <c r="F91" i="1"/>
  <c r="F35" i="2" s="1"/>
  <c r="M88" i="1"/>
  <c r="M32" i="2" s="1"/>
  <c r="L88" i="1"/>
  <c r="L32" i="2" s="1"/>
  <c r="K88" i="1"/>
  <c r="K32" i="2" s="1"/>
  <c r="J88" i="1"/>
  <c r="J32" i="2" s="1"/>
  <c r="I88" i="1"/>
  <c r="I32" i="2" s="1"/>
  <c r="H88" i="1"/>
  <c r="H32" i="2" s="1"/>
  <c r="G88" i="1"/>
  <c r="G32" i="2" s="1"/>
  <c r="F88" i="1"/>
  <c r="F32" i="2" s="1"/>
  <c r="M87" i="1"/>
  <c r="M31" i="2" s="1"/>
  <c r="L87" i="1"/>
  <c r="L31" i="2" s="1"/>
  <c r="K87" i="1"/>
  <c r="K31" i="2" s="1"/>
  <c r="J87" i="1"/>
  <c r="J31" i="2" s="1"/>
  <c r="I87" i="1"/>
  <c r="I31" i="2" s="1"/>
  <c r="H87" i="1"/>
  <c r="H31" i="2" s="1"/>
  <c r="G87" i="1"/>
  <c r="G31" i="2" s="1"/>
  <c r="F87" i="1"/>
  <c r="F31" i="2" s="1"/>
  <c r="M86" i="1"/>
  <c r="M30" i="2" s="1"/>
  <c r="L86" i="1"/>
  <c r="L30" i="2" s="1"/>
  <c r="K86" i="1"/>
  <c r="K30" i="2" s="1"/>
  <c r="J86" i="1"/>
  <c r="J30" i="2" s="1"/>
  <c r="I86" i="1"/>
  <c r="I30" i="2" s="1"/>
  <c r="H86" i="1"/>
  <c r="H30" i="2" s="1"/>
  <c r="G86" i="1"/>
  <c r="G30" i="2" s="1"/>
  <c r="F86" i="1"/>
  <c r="F30" i="2" s="1"/>
  <c r="M85" i="1"/>
  <c r="M29" i="2" s="1"/>
  <c r="L85" i="1"/>
  <c r="L29" i="2" s="1"/>
  <c r="K85" i="1"/>
  <c r="K29" i="2" s="1"/>
  <c r="J85" i="1"/>
  <c r="J29" i="2" s="1"/>
  <c r="I85" i="1"/>
  <c r="I29" i="2" s="1"/>
  <c r="H85" i="1"/>
  <c r="H29" i="2" s="1"/>
  <c r="G85" i="1"/>
  <c r="G29" i="2" s="1"/>
  <c r="F85" i="1"/>
  <c r="F29" i="2" s="1"/>
  <c r="M84" i="1"/>
  <c r="M28" i="2" s="1"/>
  <c r="L84" i="1"/>
  <c r="L28" i="2" s="1"/>
  <c r="K84" i="1"/>
  <c r="K28" i="2" s="1"/>
  <c r="J84" i="1"/>
  <c r="J28" i="2" s="1"/>
  <c r="I84" i="1"/>
  <c r="I28" i="2" s="1"/>
  <c r="H84" i="1"/>
  <c r="H28" i="2" s="1"/>
  <c r="G84" i="1"/>
  <c r="G28" i="2" s="1"/>
  <c r="F84" i="1"/>
  <c r="F28" i="2" s="1"/>
  <c r="M83" i="1"/>
  <c r="M27" i="2" s="1"/>
  <c r="L83" i="1"/>
  <c r="L27" i="2" s="1"/>
  <c r="K83" i="1"/>
  <c r="K27" i="2" s="1"/>
  <c r="J83" i="1"/>
  <c r="J27" i="2" s="1"/>
  <c r="I83" i="1"/>
  <c r="I27" i="2" s="1"/>
  <c r="H83" i="1"/>
  <c r="H27" i="2" s="1"/>
  <c r="G83" i="1"/>
  <c r="F83" i="1"/>
  <c r="F27" i="2" s="1"/>
  <c r="M82" i="1"/>
  <c r="M26" i="2" s="1"/>
  <c r="L82" i="1"/>
  <c r="L26" i="2" s="1"/>
  <c r="K82" i="1"/>
  <c r="K26" i="2" s="1"/>
  <c r="J82" i="1"/>
  <c r="J26" i="2" s="1"/>
  <c r="I82" i="1"/>
  <c r="I26" i="2" s="1"/>
  <c r="H82" i="1"/>
  <c r="H26" i="2" s="1"/>
  <c r="G82" i="1"/>
  <c r="G26" i="2" s="1"/>
  <c r="F82" i="1"/>
  <c r="F26" i="2" s="1"/>
  <c r="M81" i="1"/>
  <c r="M25" i="2" s="1"/>
  <c r="L81" i="1"/>
  <c r="L25" i="2" s="1"/>
  <c r="K81" i="1"/>
  <c r="K25" i="2" s="1"/>
  <c r="J81" i="1"/>
  <c r="J25" i="2" s="1"/>
  <c r="I81" i="1"/>
  <c r="I25" i="2" s="1"/>
  <c r="H81" i="1"/>
  <c r="H25" i="2" s="1"/>
  <c r="G81" i="1"/>
  <c r="G25" i="2" s="1"/>
  <c r="F81" i="1"/>
  <c r="F25" i="2" s="1"/>
  <c r="M80" i="1"/>
  <c r="M24" i="2" s="1"/>
  <c r="L80" i="1"/>
  <c r="L24" i="2" s="1"/>
  <c r="K80" i="1"/>
  <c r="K24" i="2" s="1"/>
  <c r="J80" i="1"/>
  <c r="J24" i="2" s="1"/>
  <c r="I80" i="1"/>
  <c r="I24" i="2" s="1"/>
  <c r="H80" i="1"/>
  <c r="H24" i="2" s="1"/>
  <c r="G80" i="1"/>
  <c r="G24" i="2" s="1"/>
  <c r="F80" i="1"/>
  <c r="F24" i="2" s="1"/>
  <c r="M79" i="1"/>
  <c r="M23" i="2" s="1"/>
  <c r="L79" i="1"/>
  <c r="L23" i="2" s="1"/>
  <c r="K79" i="1"/>
  <c r="K23" i="2" s="1"/>
  <c r="J79" i="1"/>
  <c r="J23" i="2" s="1"/>
  <c r="I79" i="1"/>
  <c r="I23" i="2" s="1"/>
  <c r="H79" i="1"/>
  <c r="H23" i="2" s="1"/>
  <c r="G79" i="1"/>
  <c r="G23" i="2" s="1"/>
  <c r="F79" i="1"/>
  <c r="F23" i="2" s="1"/>
  <c r="M77" i="1"/>
  <c r="L77" i="1"/>
  <c r="K77" i="1"/>
  <c r="J77" i="1"/>
  <c r="I77" i="1"/>
  <c r="H77" i="1"/>
  <c r="G77" i="1"/>
  <c r="F77" i="1"/>
  <c r="M76" i="1"/>
  <c r="L76" i="1"/>
  <c r="K76" i="1"/>
  <c r="J76" i="1"/>
  <c r="I76" i="1"/>
  <c r="H76" i="1"/>
  <c r="G76" i="1"/>
  <c r="F76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69" i="1"/>
  <c r="L69" i="1"/>
  <c r="K69" i="1"/>
  <c r="J69" i="1"/>
  <c r="I69" i="1"/>
  <c r="H69" i="1"/>
  <c r="G69" i="1"/>
  <c r="F69" i="1"/>
  <c r="M68" i="1"/>
  <c r="L68" i="1"/>
  <c r="K68" i="1"/>
  <c r="J68" i="1"/>
  <c r="I68" i="1"/>
  <c r="H68" i="1"/>
  <c r="G68" i="1"/>
  <c r="F68" i="1"/>
  <c r="M67" i="1"/>
  <c r="L67" i="1"/>
  <c r="K67" i="1"/>
  <c r="J67" i="1"/>
  <c r="I67" i="1"/>
  <c r="H67" i="1"/>
  <c r="G67" i="1"/>
  <c r="F67" i="1"/>
  <c r="M66" i="1"/>
  <c r="L66" i="1"/>
  <c r="K66" i="1"/>
  <c r="J66" i="1"/>
  <c r="I66" i="1"/>
  <c r="H66" i="1"/>
  <c r="G66" i="1"/>
  <c r="F66" i="1"/>
  <c r="M65" i="1"/>
  <c r="L65" i="1"/>
  <c r="K65" i="1"/>
  <c r="J65" i="1"/>
  <c r="I65" i="1"/>
  <c r="H65" i="1"/>
  <c r="G65" i="1"/>
  <c r="F65" i="1"/>
  <c r="M64" i="1"/>
  <c r="L64" i="1"/>
  <c r="K64" i="1"/>
  <c r="J64" i="1"/>
  <c r="I64" i="1"/>
  <c r="H64" i="1"/>
  <c r="G64" i="1"/>
  <c r="F64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1" i="1"/>
  <c r="L61" i="1"/>
  <c r="K61" i="1"/>
  <c r="J61" i="1"/>
  <c r="I61" i="1"/>
  <c r="H61" i="1"/>
  <c r="G61" i="1"/>
  <c r="F61" i="1"/>
  <c r="M60" i="1"/>
  <c r="L60" i="1"/>
  <c r="K60" i="1"/>
  <c r="J60" i="1"/>
  <c r="I60" i="1"/>
  <c r="H60" i="1"/>
  <c r="G60" i="1"/>
  <c r="F60" i="1"/>
  <c r="M59" i="1"/>
  <c r="L59" i="1"/>
  <c r="K59" i="1"/>
  <c r="J59" i="1"/>
  <c r="I59" i="1"/>
  <c r="H59" i="1"/>
  <c r="G59" i="1"/>
  <c r="F59" i="1"/>
  <c r="M58" i="1"/>
  <c r="L58" i="1"/>
  <c r="K58" i="1"/>
  <c r="J58" i="1"/>
  <c r="I58" i="1"/>
  <c r="H58" i="1"/>
  <c r="G58" i="1"/>
  <c r="F58" i="1"/>
  <c r="M56" i="1"/>
  <c r="L56" i="1"/>
  <c r="K56" i="1"/>
  <c r="J56" i="1"/>
  <c r="I56" i="1"/>
  <c r="H56" i="1"/>
  <c r="G56" i="1"/>
  <c r="F56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L46" i="1"/>
  <c r="K46" i="1"/>
  <c r="J46" i="1"/>
  <c r="I46" i="1"/>
  <c r="H46" i="1"/>
  <c r="G46" i="1"/>
  <c r="F46" i="1"/>
  <c r="M45" i="1"/>
  <c r="L45" i="1"/>
  <c r="K45" i="1"/>
  <c r="J45" i="1"/>
  <c r="I45" i="1"/>
  <c r="H45" i="1"/>
  <c r="G45" i="1"/>
  <c r="F45" i="1"/>
  <c r="M44" i="1"/>
  <c r="L44" i="1"/>
  <c r="K44" i="1"/>
  <c r="J44" i="1"/>
  <c r="I44" i="1"/>
  <c r="H44" i="1"/>
  <c r="G44" i="1"/>
  <c r="F44" i="1"/>
  <c r="M43" i="1"/>
  <c r="L43" i="1"/>
  <c r="K43" i="1"/>
  <c r="J43" i="1"/>
  <c r="I43" i="1"/>
  <c r="H43" i="1"/>
  <c r="G43" i="1"/>
  <c r="F43" i="1"/>
  <c r="M42" i="1"/>
  <c r="L42" i="1"/>
  <c r="K42" i="1"/>
  <c r="J42" i="1"/>
  <c r="I42" i="1"/>
  <c r="H42" i="1"/>
  <c r="G42" i="1"/>
  <c r="F42" i="1"/>
  <c r="M41" i="1"/>
  <c r="L41" i="1"/>
  <c r="K41" i="1"/>
  <c r="J41" i="1"/>
  <c r="I41" i="1"/>
  <c r="H41" i="1"/>
  <c r="G41" i="1"/>
  <c r="F41" i="1"/>
  <c r="M40" i="1"/>
  <c r="L40" i="1"/>
  <c r="K40" i="1"/>
  <c r="J40" i="1"/>
  <c r="I40" i="1"/>
  <c r="H40" i="1"/>
  <c r="G40" i="1"/>
  <c r="F40" i="1"/>
  <c r="M39" i="1"/>
  <c r="L39" i="1"/>
  <c r="K39" i="1"/>
  <c r="J39" i="1"/>
  <c r="I39" i="1"/>
  <c r="H39" i="1"/>
  <c r="G39" i="1"/>
  <c r="F39" i="1"/>
  <c r="M38" i="1"/>
  <c r="M20" i="2" s="1"/>
  <c r="L38" i="1"/>
  <c r="L20" i="2" s="1"/>
  <c r="K38" i="1"/>
  <c r="K20" i="2" s="1"/>
  <c r="J38" i="1"/>
  <c r="J20" i="2" s="1"/>
  <c r="I38" i="1"/>
  <c r="I20" i="2" s="1"/>
  <c r="H38" i="1"/>
  <c r="H20" i="2" s="1"/>
  <c r="G38" i="1"/>
  <c r="G20" i="2" s="1"/>
  <c r="F38" i="1"/>
  <c r="F20" i="2" s="1"/>
  <c r="M36" i="1"/>
  <c r="L36" i="1"/>
  <c r="K36" i="1"/>
  <c r="J36" i="1"/>
  <c r="I36" i="1"/>
  <c r="H36" i="1"/>
  <c r="G36" i="1"/>
  <c r="F36" i="1"/>
  <c r="M33" i="1"/>
  <c r="L33" i="1"/>
  <c r="K33" i="1"/>
  <c r="J33" i="1"/>
  <c r="I33" i="1"/>
  <c r="H33" i="1"/>
  <c r="G33" i="1"/>
  <c r="F33" i="1"/>
  <c r="M32" i="1"/>
  <c r="L32" i="1"/>
  <c r="K32" i="1"/>
  <c r="J32" i="1"/>
  <c r="I32" i="1"/>
  <c r="H32" i="1"/>
  <c r="G32" i="1"/>
  <c r="F32" i="1"/>
  <c r="M29" i="1"/>
  <c r="L29" i="1"/>
  <c r="K29" i="1"/>
  <c r="J29" i="1"/>
  <c r="I29" i="1"/>
  <c r="H29" i="1"/>
  <c r="G29" i="1"/>
  <c r="F29" i="1"/>
  <c r="M28" i="1"/>
  <c r="L28" i="1"/>
  <c r="K28" i="1"/>
  <c r="J28" i="1"/>
  <c r="I28" i="1"/>
  <c r="H28" i="1"/>
  <c r="G28" i="1"/>
  <c r="F28" i="1"/>
  <c r="M27" i="1"/>
  <c r="L27" i="1"/>
  <c r="K27" i="1"/>
  <c r="J27" i="1"/>
  <c r="I27" i="1"/>
  <c r="H27" i="1"/>
  <c r="G27" i="1"/>
  <c r="F27" i="1"/>
  <c r="M26" i="1"/>
  <c r="M8" i="2" s="1"/>
  <c r="L26" i="1"/>
  <c r="L8" i="2" s="1"/>
  <c r="K26" i="1"/>
  <c r="K8" i="2" s="1"/>
  <c r="J26" i="1"/>
  <c r="J8" i="2" s="1"/>
  <c r="I26" i="1"/>
  <c r="I8" i="2" s="1"/>
  <c r="H26" i="1"/>
  <c r="H8" i="2" s="1"/>
  <c r="G26" i="1"/>
  <c r="G8" i="2" s="1"/>
  <c r="F26" i="1"/>
  <c r="F8" i="2" s="1"/>
  <c r="M25" i="1"/>
  <c r="L25" i="1"/>
  <c r="K25" i="1"/>
  <c r="J25" i="1"/>
  <c r="I25" i="1"/>
  <c r="H25" i="1"/>
  <c r="G25" i="1"/>
  <c r="F25" i="1"/>
  <c r="M24" i="1"/>
  <c r="L24" i="1"/>
  <c r="K24" i="1"/>
  <c r="J24" i="1"/>
  <c r="I24" i="1"/>
  <c r="H24" i="1"/>
  <c r="G24" i="1"/>
  <c r="F24" i="1"/>
  <c r="M23" i="1"/>
  <c r="L23" i="1"/>
  <c r="K23" i="1"/>
  <c r="J23" i="1"/>
  <c r="I23" i="1"/>
  <c r="H23" i="1"/>
  <c r="G23" i="1"/>
  <c r="F23" i="1"/>
  <c r="M22" i="1"/>
  <c r="L22" i="1"/>
  <c r="K22" i="1"/>
  <c r="J22" i="1"/>
  <c r="I22" i="1"/>
  <c r="H22" i="1"/>
  <c r="G22" i="1"/>
  <c r="F22" i="1"/>
  <c r="M21" i="1"/>
  <c r="L21" i="1"/>
  <c r="K21" i="1"/>
  <c r="J21" i="1"/>
  <c r="I21" i="1"/>
  <c r="H21" i="1"/>
  <c r="G21" i="1"/>
  <c r="F21" i="1"/>
  <c r="M20" i="1"/>
  <c r="L20" i="1"/>
  <c r="K20" i="1"/>
  <c r="J20" i="1"/>
  <c r="I20" i="1"/>
  <c r="H20" i="1"/>
  <c r="G20" i="1"/>
  <c r="F20" i="1"/>
  <c r="M19" i="1"/>
  <c r="M21" i="2" s="1"/>
  <c r="M63" i="2" s="1"/>
  <c r="L19" i="1"/>
  <c r="L21" i="2" s="1"/>
  <c r="L63" i="2" s="1"/>
  <c r="K19" i="1"/>
  <c r="K21" i="2" s="1"/>
  <c r="K63" i="2" s="1"/>
  <c r="J19" i="1"/>
  <c r="J21" i="2" s="1"/>
  <c r="J63" i="2" s="1"/>
  <c r="I19" i="1"/>
  <c r="I21" i="2" s="1"/>
  <c r="I63" i="2" s="1"/>
  <c r="H19" i="1"/>
  <c r="H21" i="2" s="1"/>
  <c r="H63" i="2" s="1"/>
  <c r="G19" i="1"/>
  <c r="G21" i="2" s="1"/>
  <c r="G63" i="2" s="1"/>
  <c r="F19" i="1"/>
  <c r="F21" i="2" s="1"/>
  <c r="F63" i="2" s="1"/>
  <c r="M18" i="1"/>
  <c r="M18" i="2" s="1"/>
  <c r="L18" i="1"/>
  <c r="L18" i="2" s="1"/>
  <c r="K18" i="1"/>
  <c r="K18" i="2" s="1"/>
  <c r="J18" i="1"/>
  <c r="J18" i="2" s="1"/>
  <c r="I18" i="1"/>
  <c r="I18" i="2" s="1"/>
  <c r="H18" i="1"/>
  <c r="H18" i="2" s="1"/>
  <c r="G18" i="1"/>
  <c r="G18" i="2" s="1"/>
  <c r="F18" i="1"/>
  <c r="F18" i="2" s="1"/>
  <c r="M15" i="1"/>
  <c r="M15" i="2" s="1"/>
  <c r="L15" i="1"/>
  <c r="L15" i="2" s="1"/>
  <c r="K15" i="1"/>
  <c r="K15" i="2" s="1"/>
  <c r="J15" i="1"/>
  <c r="J15" i="2" s="1"/>
  <c r="I15" i="1"/>
  <c r="I15" i="2" s="1"/>
  <c r="H15" i="1"/>
  <c r="H15" i="2" s="1"/>
  <c r="G15" i="1"/>
  <c r="G15" i="2" s="1"/>
  <c r="F15" i="1"/>
  <c r="F15" i="2" s="1"/>
  <c r="M14" i="1"/>
  <c r="M14" i="2" s="1"/>
  <c r="L14" i="1"/>
  <c r="L14" i="2" s="1"/>
  <c r="K14" i="1"/>
  <c r="K14" i="2" s="1"/>
  <c r="J14" i="1"/>
  <c r="J14" i="2" s="1"/>
  <c r="I14" i="1"/>
  <c r="I14" i="2" s="1"/>
  <c r="H14" i="1"/>
  <c r="H14" i="2" s="1"/>
  <c r="G14" i="1"/>
  <c r="G14" i="2" s="1"/>
  <c r="F14" i="1"/>
  <c r="F14" i="2" s="1"/>
  <c r="M11" i="1"/>
  <c r="M11" i="2" s="1"/>
  <c r="L11" i="1"/>
  <c r="L11" i="2" s="1"/>
  <c r="K11" i="1"/>
  <c r="K11" i="2" s="1"/>
  <c r="J11" i="1"/>
  <c r="J11" i="2" s="1"/>
  <c r="I11" i="1"/>
  <c r="I11" i="2" s="1"/>
  <c r="H11" i="1"/>
  <c r="H11" i="2" s="1"/>
  <c r="G11" i="1"/>
  <c r="G11" i="2" s="1"/>
  <c r="F11" i="1"/>
  <c r="F11" i="2" s="1"/>
  <c r="M10" i="1"/>
  <c r="M10" i="2" s="1"/>
  <c r="L10" i="1"/>
  <c r="L10" i="2" s="1"/>
  <c r="K10" i="1"/>
  <c r="K10" i="2" s="1"/>
  <c r="J10" i="1"/>
  <c r="J10" i="2" s="1"/>
  <c r="I10" i="1"/>
  <c r="I10" i="2" s="1"/>
  <c r="H10" i="1"/>
  <c r="H10" i="2" s="1"/>
  <c r="G10" i="1"/>
  <c r="G10" i="2" s="1"/>
  <c r="F10" i="1"/>
  <c r="F10" i="2" s="1"/>
  <c r="M9" i="1"/>
  <c r="M9" i="2" s="1"/>
  <c r="L9" i="1"/>
  <c r="L9" i="2" s="1"/>
  <c r="K9" i="1"/>
  <c r="K9" i="2" s="1"/>
  <c r="J9" i="1"/>
  <c r="J9" i="2" s="1"/>
  <c r="I9" i="1"/>
  <c r="I9" i="2" s="1"/>
  <c r="H9" i="1"/>
  <c r="H9" i="2" s="1"/>
  <c r="G9" i="1"/>
  <c r="G9" i="2" s="1"/>
  <c r="F9" i="1"/>
  <c r="F9" i="2" s="1"/>
  <c r="M8" i="1"/>
  <c r="L8" i="1"/>
  <c r="K8" i="1"/>
  <c r="J8" i="1"/>
  <c r="I8" i="1"/>
  <c r="H8" i="1"/>
  <c r="G8" i="1"/>
  <c r="F8" i="1"/>
  <c r="M7" i="1"/>
  <c r="M7" i="2" s="1"/>
  <c r="L7" i="1"/>
  <c r="L7" i="2" s="1"/>
  <c r="K7" i="1"/>
  <c r="K7" i="2" s="1"/>
  <c r="J7" i="1"/>
  <c r="J7" i="2" s="1"/>
  <c r="I7" i="1"/>
  <c r="I7" i="2" s="1"/>
  <c r="H7" i="1"/>
  <c r="H7" i="2" s="1"/>
  <c r="G7" i="1"/>
  <c r="G7" i="2" s="1"/>
  <c r="F7" i="1"/>
  <c r="F7" i="2" s="1"/>
  <c r="M6" i="1"/>
  <c r="M6" i="2" s="1"/>
  <c r="L6" i="1"/>
  <c r="L6" i="2" s="1"/>
  <c r="K6" i="1"/>
  <c r="K6" i="2" s="1"/>
  <c r="J6" i="1"/>
  <c r="J6" i="2" s="1"/>
  <c r="I6" i="1"/>
  <c r="I6" i="2" s="1"/>
  <c r="H6" i="1"/>
  <c r="H6" i="2" s="1"/>
  <c r="G6" i="1"/>
  <c r="G6" i="2" s="1"/>
  <c r="F6" i="1"/>
  <c r="F6" i="2" s="1"/>
  <c r="M5" i="1"/>
  <c r="M5" i="2" s="1"/>
  <c r="L5" i="1"/>
  <c r="L5" i="2" s="1"/>
  <c r="K5" i="1"/>
  <c r="K5" i="2" s="1"/>
  <c r="J5" i="1"/>
  <c r="J5" i="2" s="1"/>
  <c r="I5" i="1"/>
  <c r="I5" i="2" s="1"/>
  <c r="H5" i="1"/>
  <c r="H5" i="2" s="1"/>
  <c r="G5" i="1"/>
  <c r="G5" i="2" s="1"/>
  <c r="F5" i="1"/>
  <c r="F5" i="2" s="1"/>
  <c r="M4" i="1"/>
  <c r="M4" i="2" s="1"/>
  <c r="L4" i="1"/>
  <c r="L4" i="2" s="1"/>
  <c r="K4" i="1"/>
  <c r="K4" i="2" s="1"/>
  <c r="J4" i="1"/>
  <c r="J4" i="2" s="1"/>
  <c r="I4" i="1"/>
  <c r="I4" i="2" s="1"/>
  <c r="H4" i="1"/>
  <c r="H4" i="2" s="1"/>
  <c r="G4" i="1"/>
  <c r="G4" i="2" s="1"/>
  <c r="F4" i="1"/>
  <c r="F4" i="2" s="1"/>
  <c r="M3" i="1"/>
  <c r="M3" i="2" s="1"/>
  <c r="L3" i="1"/>
  <c r="L3" i="2" s="1"/>
  <c r="K3" i="1"/>
  <c r="K3" i="2" s="1"/>
  <c r="J3" i="1"/>
  <c r="J3" i="2" s="1"/>
  <c r="I3" i="1"/>
  <c r="I3" i="2" s="1"/>
  <c r="H3" i="1"/>
  <c r="H3" i="2" s="1"/>
  <c r="G3" i="1"/>
  <c r="G3" i="2" s="1"/>
  <c r="F3" i="1"/>
  <c r="F3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M1" i="1"/>
  <c r="L1" i="1"/>
  <c r="K1" i="1"/>
  <c r="J1" i="1"/>
  <c r="I1" i="1"/>
  <c r="H1" i="1"/>
  <c r="G1" i="1"/>
  <c r="F1" i="1"/>
  <c r="M159" i="1"/>
  <c r="L159" i="1"/>
  <c r="K159" i="1"/>
  <c r="J159" i="1"/>
  <c r="I159" i="1"/>
  <c r="H159" i="1"/>
  <c r="G159" i="1"/>
  <c r="F159" i="1"/>
  <c r="M157" i="1"/>
  <c r="L157" i="1"/>
  <c r="K157" i="1"/>
  <c r="J157" i="1"/>
  <c r="I157" i="1"/>
  <c r="H157" i="1"/>
  <c r="G157" i="1"/>
  <c r="F157" i="1"/>
  <c r="M156" i="1"/>
  <c r="L156" i="1"/>
  <c r="K156" i="1"/>
  <c r="J156" i="1"/>
  <c r="I156" i="1"/>
  <c r="H156" i="1"/>
  <c r="G156" i="1"/>
  <c r="F156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38" i="1"/>
  <c r="L138" i="1"/>
  <c r="K138" i="1"/>
  <c r="J138" i="1"/>
  <c r="I138" i="1"/>
  <c r="H138" i="1"/>
  <c r="G138" i="1"/>
  <c r="F138" i="1"/>
  <c r="M136" i="1"/>
  <c r="L136" i="1"/>
  <c r="K136" i="1"/>
  <c r="J136" i="1"/>
  <c r="I136" i="1"/>
  <c r="H136" i="1"/>
  <c r="G136" i="1"/>
  <c r="F136" i="1"/>
  <c r="M135" i="1"/>
  <c r="L135" i="1"/>
  <c r="K135" i="1"/>
  <c r="J135" i="1"/>
  <c r="I135" i="1"/>
  <c r="H135" i="1"/>
  <c r="G135" i="1"/>
  <c r="F135" i="1"/>
  <c r="M132" i="1"/>
  <c r="L132" i="1"/>
  <c r="K132" i="1"/>
  <c r="J132" i="1"/>
  <c r="I132" i="1"/>
  <c r="H132" i="1"/>
  <c r="G132" i="1"/>
  <c r="F132" i="1"/>
  <c r="M131" i="1"/>
  <c r="L131" i="1"/>
  <c r="K131" i="1"/>
  <c r="J131" i="1"/>
  <c r="I131" i="1"/>
  <c r="H131" i="1"/>
  <c r="G131" i="1"/>
  <c r="F131" i="1"/>
  <c r="M117" i="1"/>
  <c r="L117" i="1"/>
  <c r="K117" i="1"/>
  <c r="J117" i="1"/>
  <c r="I117" i="1"/>
  <c r="H117" i="1"/>
  <c r="G117" i="1"/>
  <c r="F117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1" i="1"/>
  <c r="L111" i="1"/>
  <c r="K111" i="1"/>
  <c r="J111" i="1"/>
  <c r="I111" i="1"/>
  <c r="H111" i="1"/>
  <c r="G111" i="1"/>
  <c r="F111" i="1"/>
  <c r="M110" i="1"/>
  <c r="L110" i="1"/>
  <c r="K110" i="1"/>
  <c r="J110" i="1"/>
  <c r="I110" i="1"/>
  <c r="H110" i="1"/>
  <c r="G110" i="1"/>
  <c r="F110" i="1"/>
  <c r="M96" i="1"/>
  <c r="M40" i="2" s="1"/>
  <c r="L96" i="1"/>
  <c r="L40" i="2" s="1"/>
  <c r="K96" i="1"/>
  <c r="K40" i="2" s="1"/>
  <c r="J96" i="1"/>
  <c r="J40" i="2" s="1"/>
  <c r="I96" i="1"/>
  <c r="I40" i="2" s="1"/>
  <c r="H96" i="1"/>
  <c r="H40" i="2" s="1"/>
  <c r="G96" i="1"/>
  <c r="G40" i="2" s="1"/>
  <c r="F96" i="1"/>
  <c r="F40" i="2" s="1"/>
  <c r="M94" i="1"/>
  <c r="M38" i="2" s="1"/>
  <c r="L94" i="1"/>
  <c r="L38" i="2" s="1"/>
  <c r="K94" i="1"/>
  <c r="K38" i="2" s="1"/>
  <c r="J94" i="1"/>
  <c r="J38" i="2" s="1"/>
  <c r="I94" i="1"/>
  <c r="I38" i="2" s="1"/>
  <c r="H94" i="1"/>
  <c r="H38" i="2" s="1"/>
  <c r="G94" i="1"/>
  <c r="G38" i="2" s="1"/>
  <c r="F94" i="1"/>
  <c r="F38" i="2" s="1"/>
  <c r="M93" i="1"/>
  <c r="M37" i="2" s="1"/>
  <c r="L93" i="1"/>
  <c r="L37" i="2" s="1"/>
  <c r="K93" i="1"/>
  <c r="K37" i="2" s="1"/>
  <c r="J93" i="1"/>
  <c r="J37" i="2" s="1"/>
  <c r="I93" i="1"/>
  <c r="I37" i="2" s="1"/>
  <c r="H93" i="1"/>
  <c r="H37" i="2" s="1"/>
  <c r="G93" i="1"/>
  <c r="G37" i="2" s="1"/>
  <c r="F93" i="1"/>
  <c r="F37" i="2" s="1"/>
  <c r="M90" i="1"/>
  <c r="M34" i="2" s="1"/>
  <c r="L90" i="1"/>
  <c r="L34" i="2" s="1"/>
  <c r="K90" i="1"/>
  <c r="K34" i="2" s="1"/>
  <c r="J90" i="1"/>
  <c r="J34" i="2" s="1"/>
  <c r="I90" i="1"/>
  <c r="I34" i="2" s="1"/>
  <c r="H90" i="1"/>
  <c r="H34" i="2" s="1"/>
  <c r="G90" i="1"/>
  <c r="G34" i="2" s="1"/>
  <c r="F90" i="1"/>
  <c r="F34" i="2" s="1"/>
  <c r="M89" i="1"/>
  <c r="M33" i="2" s="1"/>
  <c r="L89" i="1"/>
  <c r="L33" i="2" s="1"/>
  <c r="K89" i="1"/>
  <c r="K33" i="2" s="1"/>
  <c r="J89" i="1"/>
  <c r="J33" i="2" s="1"/>
  <c r="I89" i="1"/>
  <c r="I33" i="2" s="1"/>
  <c r="H89" i="1"/>
  <c r="H33" i="2" s="1"/>
  <c r="G89" i="1"/>
  <c r="G33" i="2" s="1"/>
  <c r="F89" i="1"/>
  <c r="F33" i="2" s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57" i="1"/>
  <c r="L57" i="1"/>
  <c r="K57" i="1"/>
  <c r="J57" i="1"/>
  <c r="I57" i="1"/>
  <c r="H57" i="1"/>
  <c r="G57" i="1"/>
  <c r="F57" i="1"/>
  <c r="M55" i="1"/>
  <c r="L55" i="1"/>
  <c r="K55" i="1"/>
  <c r="J55" i="1"/>
  <c r="I55" i="1"/>
  <c r="H55" i="1"/>
  <c r="G55" i="1"/>
  <c r="F55" i="1"/>
  <c r="M54" i="1"/>
  <c r="L54" i="1"/>
  <c r="K54" i="1"/>
  <c r="J54" i="1"/>
  <c r="I54" i="1"/>
  <c r="H54" i="1"/>
  <c r="G54" i="1"/>
  <c r="F54" i="1"/>
  <c r="M51" i="1"/>
  <c r="L51" i="1"/>
  <c r="K51" i="1"/>
  <c r="J51" i="1"/>
  <c r="I51" i="1"/>
  <c r="H51" i="1"/>
  <c r="G51" i="1"/>
  <c r="F51" i="1"/>
  <c r="M50" i="1"/>
  <c r="L50" i="1"/>
  <c r="K50" i="1"/>
  <c r="J50" i="1"/>
  <c r="I50" i="1"/>
  <c r="H50" i="1"/>
  <c r="G50" i="1"/>
  <c r="F50" i="1"/>
  <c r="M37" i="1"/>
  <c r="M19" i="2" s="1"/>
  <c r="L37" i="1"/>
  <c r="L19" i="2" s="1"/>
  <c r="K37" i="1"/>
  <c r="K19" i="2" s="1"/>
  <c r="J37" i="1"/>
  <c r="J19" i="2" s="1"/>
  <c r="I37" i="1"/>
  <c r="I19" i="2" s="1"/>
  <c r="H37" i="1"/>
  <c r="H19" i="2" s="1"/>
  <c r="G37" i="1"/>
  <c r="G19" i="2" s="1"/>
  <c r="F37" i="1"/>
  <c r="F19" i="2" s="1"/>
  <c r="M35" i="1"/>
  <c r="L35" i="1"/>
  <c r="K35" i="1"/>
  <c r="J35" i="1"/>
  <c r="I35" i="1"/>
  <c r="H35" i="1"/>
  <c r="G35" i="1"/>
  <c r="F35" i="1"/>
  <c r="M34" i="1"/>
  <c r="L34" i="1"/>
  <c r="K34" i="1"/>
  <c r="J34" i="1"/>
  <c r="I34" i="1"/>
  <c r="H34" i="1"/>
  <c r="G34" i="1"/>
  <c r="F34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17" i="1"/>
  <c r="M17" i="2" s="1"/>
  <c r="L17" i="1"/>
  <c r="L17" i="2" s="1"/>
  <c r="K17" i="1"/>
  <c r="K17" i="2" s="1"/>
  <c r="J17" i="1"/>
  <c r="J17" i="2" s="1"/>
  <c r="I17" i="1"/>
  <c r="I17" i="2" s="1"/>
  <c r="H17" i="1"/>
  <c r="H17" i="2" s="1"/>
  <c r="G17" i="1"/>
  <c r="G17" i="2" s="1"/>
  <c r="F17" i="1"/>
  <c r="F17" i="2" s="1"/>
  <c r="M16" i="1"/>
  <c r="M16" i="2" s="1"/>
  <c r="L16" i="1"/>
  <c r="L16" i="2" s="1"/>
  <c r="K16" i="1"/>
  <c r="K16" i="2" s="1"/>
  <c r="J16" i="1"/>
  <c r="J16" i="2" s="1"/>
  <c r="I16" i="1"/>
  <c r="I16" i="2" s="1"/>
  <c r="H16" i="1"/>
  <c r="H16" i="2" s="1"/>
  <c r="G16" i="1"/>
  <c r="G16" i="2" s="1"/>
  <c r="F16" i="1"/>
  <c r="F16" i="2" s="1"/>
  <c r="M13" i="1"/>
  <c r="M13" i="2" s="1"/>
  <c r="L13" i="1"/>
  <c r="L13" i="2" s="1"/>
  <c r="K13" i="1"/>
  <c r="K13" i="2" s="1"/>
  <c r="J13" i="1"/>
  <c r="J13" i="2" s="1"/>
  <c r="I13" i="1"/>
  <c r="I13" i="2" s="1"/>
  <c r="H13" i="1"/>
  <c r="H13" i="2" s="1"/>
  <c r="G13" i="1"/>
  <c r="G13" i="2" s="1"/>
  <c r="F13" i="1"/>
  <c r="F13" i="2" s="1"/>
  <c r="M12" i="1"/>
  <c r="M12" i="2" s="1"/>
  <c r="M45" i="2" s="1"/>
  <c r="L12" i="1"/>
  <c r="L12" i="2" s="1"/>
  <c r="L45" i="2" s="1"/>
  <c r="K12" i="1"/>
  <c r="K12" i="2" s="1"/>
  <c r="K45" i="2" s="1"/>
  <c r="J12" i="1"/>
  <c r="J12" i="2" s="1"/>
  <c r="J45" i="2" s="1"/>
  <c r="I12" i="1"/>
  <c r="I12" i="2" s="1"/>
  <c r="I45" i="2" s="1"/>
  <c r="H12" i="1"/>
  <c r="H12" i="2" s="1"/>
  <c r="H45" i="2" s="1"/>
  <c r="G12" i="1"/>
  <c r="G12" i="2" s="1"/>
  <c r="G45" i="2" s="1"/>
  <c r="F12" i="1"/>
  <c r="F12" i="2" s="1"/>
  <c r="F45" i="2" s="1"/>
  <c r="G27" i="2" l="1"/>
</calcChain>
</file>

<file path=xl/sharedStrings.xml><?xml version="1.0" encoding="utf-8"?>
<sst xmlns="http://schemas.openxmlformats.org/spreadsheetml/2006/main" count="1106" uniqueCount="54">
  <si>
    <t>From</t>
  </si>
  <si>
    <t>To</t>
  </si>
  <si>
    <t>Type</t>
  </si>
  <si>
    <t>E</t>
  </si>
  <si>
    <t>Environment</t>
  </si>
  <si>
    <t>ME1</t>
  </si>
  <si>
    <t>Compressor</t>
  </si>
  <si>
    <t>Physical</t>
  </si>
  <si>
    <t>CAC-HT</t>
  </si>
  <si>
    <t>CAC-LT</t>
  </si>
  <si>
    <t>Cylinder</t>
  </si>
  <si>
    <t>Turbine</t>
  </si>
  <si>
    <t>Work</t>
  </si>
  <si>
    <t>Losses</t>
  </si>
  <si>
    <t>Heat</t>
  </si>
  <si>
    <t>Bypass valve</t>
  </si>
  <si>
    <t>CS</t>
  </si>
  <si>
    <t>HT Cooling</t>
  </si>
  <si>
    <t>LT Cooling</t>
  </si>
  <si>
    <t>LOC</t>
  </si>
  <si>
    <t>JWC</t>
  </si>
  <si>
    <t>P</t>
  </si>
  <si>
    <t>Propeller shaft</t>
  </si>
  <si>
    <t>ME2</t>
  </si>
  <si>
    <t>HRSG</t>
  </si>
  <si>
    <t>S</t>
  </si>
  <si>
    <t>Boiler</t>
  </si>
  <si>
    <t>ME3</t>
  </si>
  <si>
    <t>ME4</t>
  </si>
  <si>
    <t>AE1</t>
  </si>
  <si>
    <t>EL</t>
  </si>
  <si>
    <t>Switchboard</t>
  </si>
  <si>
    <t>AG losses</t>
  </si>
  <si>
    <t>AE2</t>
  </si>
  <si>
    <t>AE3</t>
  </si>
  <si>
    <t>AE4</t>
  </si>
  <si>
    <t>ME</t>
  </si>
  <si>
    <t>AE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</si>
  <si>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</si>
  <si>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</si>
  <si>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</si>
  <si>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</si>
  <si>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</si>
  <si>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</si>
  <si>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</si>
  <si>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</si>
  <si>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</si>
  <si>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</si>
  <si>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Galley</t>
  </si>
  <si>
    <t>Other tanks</t>
  </si>
  <si>
    <t>Thrusters</t>
  </si>
  <si>
    <t>HVAC</t>
  </si>
  <si>
    <t>Other electric demand</t>
  </si>
  <si>
    <t>Propeller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</si>
</sst>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x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x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39471.817113854799</v>
          </cell>
          <cell r="C2">
            <v>51.061081450803698</v>
          </cell>
          <cell r="D2">
            <v>33528.255471048498</v>
          </cell>
          <cell r="E2">
            <v>3296.2182564762002</v>
          </cell>
          <cell r="F2">
            <v>2596.2823048792602</v>
          </cell>
          <cell r="G2">
            <v>23973.3226315703</v>
          </cell>
          <cell r="H2">
            <v>12085.9891245328</v>
          </cell>
          <cell r="I2">
            <v>3412.50535775158</v>
          </cell>
        </row>
        <row r="4">
          <cell r="B4">
            <v>4926962.3663933398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7010992.3740301402</v>
          </cell>
          <cell r="C6">
            <v>7281.9582682034898</v>
          </cell>
          <cell r="D6">
            <v>5536939.8527830504</v>
          </cell>
          <cell r="E6">
            <v>678972.67730250105</v>
          </cell>
          <cell r="F6">
            <v>787797.88567637699</v>
          </cell>
          <cell r="G6">
            <v>2835006.8651367999</v>
          </cell>
          <cell r="H6">
            <v>2936666.5665991302</v>
          </cell>
          <cell r="I6">
            <v>1239318.9422941899</v>
          </cell>
        </row>
        <row r="8">
          <cell r="B8">
            <v>4268202.3546489002</v>
          </cell>
          <cell r="C8">
            <v>1154.03072681597</v>
          </cell>
          <cell r="D8">
            <v>3134450.4352128902</v>
          </cell>
          <cell r="E8">
            <v>383528.80281094002</v>
          </cell>
          <cell r="F8">
            <v>749069.08589824603</v>
          </cell>
          <cell r="G8">
            <v>1670471.3403771501</v>
          </cell>
          <cell r="H8">
            <v>1741777.06538552</v>
          </cell>
          <cell r="I8">
            <v>855953.94888622302</v>
          </cell>
        </row>
        <row r="9">
          <cell r="B9">
            <v>3303677.30031751</v>
          </cell>
          <cell r="C9">
            <v>968.11897265152504</v>
          </cell>
          <cell r="D9">
            <v>2333489.5855239602</v>
          </cell>
          <cell r="E9">
            <v>304745.15736590599</v>
          </cell>
          <cell r="F9">
            <v>664474.43845498795</v>
          </cell>
          <cell r="G9">
            <v>1247145.9746258699</v>
          </cell>
          <cell r="H9">
            <v>1327048.4766659399</v>
          </cell>
          <cell r="I9">
            <v>729482.84902568196</v>
          </cell>
        </row>
        <row r="10">
          <cell r="B10">
            <v>964525.05433139601</v>
          </cell>
          <cell r="C10">
            <v>185.91175416445299</v>
          </cell>
          <cell r="D10">
            <v>800960.84968893998</v>
          </cell>
          <cell r="E10">
            <v>78783.645445033602</v>
          </cell>
          <cell r="F10">
            <v>84594.647443257301</v>
          </cell>
          <cell r="G10">
            <v>423325.365751278</v>
          </cell>
          <cell r="H10">
            <v>414728.588719577</v>
          </cell>
          <cell r="I10">
            <v>126471.09986053901</v>
          </cell>
        </row>
        <row r="11">
          <cell r="B11">
            <v>13416665.672558701</v>
          </cell>
          <cell r="C11">
            <v>9799.3474257774906</v>
          </cell>
          <cell r="D11">
            <v>10266212.692526599</v>
          </cell>
          <cell r="E11">
            <v>1263787.9141195901</v>
          </cell>
          <cell r="F11">
            <v>1876865.7184867701</v>
          </cell>
          <cell r="G11">
            <v>5285522.8861588603</v>
          </cell>
          <cell r="H11">
            <v>5581754.4885720303</v>
          </cell>
          <cell r="I11">
            <v>2549388.2978279102</v>
          </cell>
        </row>
        <row r="18">
          <cell r="B18">
            <v>2934772.47581157</v>
          </cell>
          <cell r="C18">
            <v>968.11897265152504</v>
          </cell>
          <cell r="D18">
            <v>2103917.7448630999</v>
          </cell>
          <cell r="E18">
            <v>269201.26326713199</v>
          </cell>
          <cell r="F18">
            <v>560685.34870869596</v>
          </cell>
          <cell r="G18">
            <v>1111388.7057523699</v>
          </cell>
          <cell r="H18">
            <v>1190548.2310515901</v>
          </cell>
          <cell r="I18">
            <v>632835.53900760994</v>
          </cell>
        </row>
        <row r="22">
          <cell r="B22">
            <v>2667051.5493168999</v>
          </cell>
          <cell r="C22">
            <v>941.99432704557898</v>
          </cell>
          <cell r="D22">
            <v>1909577.6688248001</v>
          </cell>
          <cell r="E22">
            <v>246356.03917860999</v>
          </cell>
          <cell r="F22">
            <v>510175.84698643902</v>
          </cell>
          <cell r="G22">
            <v>1003910.20005345</v>
          </cell>
          <cell r="H22">
            <v>1086730.4440893901</v>
          </cell>
          <cell r="I22">
            <v>576410.90517405595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1770429.3785562499</v>
          </cell>
          <cell r="C36">
            <v>5202.8971319345701</v>
          </cell>
          <cell r="D36">
            <v>1428275.1279267799</v>
          </cell>
          <cell r="E36">
            <v>199480.92704178399</v>
          </cell>
          <cell r="F36">
            <v>137470.42645575001</v>
          </cell>
          <cell r="G36">
            <v>740616.95877923898</v>
          </cell>
          <cell r="H36">
            <v>767304.01026428898</v>
          </cell>
          <cell r="I36">
            <v>262508.40951272403</v>
          </cell>
        </row>
        <row r="37">
          <cell r="B37">
            <v>149650.257112477</v>
          </cell>
          <cell r="C37">
            <v>438.43722028674699</v>
          </cell>
          <cell r="D37">
            <v>122415.185772198</v>
          </cell>
          <cell r="E37">
            <v>16540.342775470101</v>
          </cell>
          <cell r="F37">
            <v>10256.2913445218</v>
          </cell>
          <cell r="G37">
            <v>65099.5164220152</v>
          </cell>
          <cell r="H37">
            <v>63948.390813066697</v>
          </cell>
          <cell r="I37">
            <v>20602.3498773951</v>
          </cell>
        </row>
        <row r="38">
          <cell r="B38">
            <v>2869295.1635342101</v>
          </cell>
          <cell r="C38">
            <v>8316.6394781391591</v>
          </cell>
          <cell r="D38">
            <v>2380153.26502949</v>
          </cell>
          <cell r="E38">
            <v>299783.80988884601</v>
          </cell>
          <cell r="F38">
            <v>181041.449137738</v>
          </cell>
          <cell r="G38">
            <v>1425720.15984708</v>
          </cell>
          <cell r="H38">
            <v>1129916.0489272999</v>
          </cell>
          <cell r="I38">
            <v>313658.95475982898</v>
          </cell>
        </row>
        <row r="39">
          <cell r="B39">
            <v>3776537.5735524599</v>
          </cell>
          <cell r="C39">
            <v>10967.62580487</v>
          </cell>
          <cell r="D39">
            <v>3115481.4643410002</v>
          </cell>
          <cell r="E39">
            <v>399931.23765006498</v>
          </cell>
          <cell r="F39">
            <v>250157.24575651099</v>
          </cell>
          <cell r="G39">
            <v>1825474.6536799199</v>
          </cell>
          <cell r="H39">
            <v>1512936.22629024</v>
          </cell>
          <cell r="I39">
            <v>438126.69358228502</v>
          </cell>
        </row>
        <row r="48">
          <cell r="B48">
            <v>195276.90834565301</v>
          </cell>
          <cell r="C48">
            <v>175.295810197322</v>
          </cell>
          <cell r="D48">
            <v>153985.11329394899</v>
          </cell>
          <cell r="E48">
            <v>18035.987546669701</v>
          </cell>
          <cell r="F48">
            <v>23080.511694837001</v>
          </cell>
          <cell r="G48">
            <v>82841.334249843494</v>
          </cell>
          <cell r="H48">
            <v>80544.112909459</v>
          </cell>
          <cell r="I48">
            <v>31891.461186351</v>
          </cell>
        </row>
        <row r="54">
          <cell r="B54">
            <v>5913328.1486983597</v>
          </cell>
          <cell r="C54">
            <v>1903.2842146630201</v>
          </cell>
          <cell r="D54">
            <v>4496054.8969572196</v>
          </cell>
          <cell r="E54">
            <v>529298.60657545296</v>
          </cell>
          <cell r="F54">
            <v>886071.36095103703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4352747.8739494998</v>
          </cell>
          <cell r="C55">
            <v>978.17022244437203</v>
          </cell>
          <cell r="D55">
            <v>3271765.0187584702</v>
          </cell>
          <cell r="E55">
            <v>385736.698650821</v>
          </cell>
          <cell r="F55">
            <v>694267.98631776404</v>
          </cell>
          <cell r="G55">
            <v>1681182.6422109101</v>
          </cell>
          <cell r="H55">
            <v>1776437.48987486</v>
          </cell>
          <cell r="I55">
            <v>895127.74186373595</v>
          </cell>
        </row>
        <row r="97">
          <cell r="B97">
            <v>4417674.0748557504</v>
          </cell>
          <cell r="C97">
            <v>2374.8002937341598</v>
          </cell>
          <cell r="D97">
            <v>3522782.8299829299</v>
          </cell>
          <cell r="E97">
            <v>384042.86656488798</v>
          </cell>
          <cell r="F97">
            <v>508473.57801420102</v>
          </cell>
          <cell r="G97">
            <v>1839861.2049453601</v>
          </cell>
          <cell r="H97">
            <v>1846217.2963107701</v>
          </cell>
          <cell r="I97">
            <v>731595.57359962701</v>
          </cell>
        </row>
        <row r="479">
          <cell r="B479">
            <v>25290292.087912701</v>
          </cell>
          <cell r="C479">
            <v>8183424.6592828603</v>
          </cell>
          <cell r="D479">
            <v>14551155.9824367</v>
          </cell>
          <cell r="E479">
            <v>2000674.7769207</v>
          </cell>
          <cell r="F479">
            <v>555036.66927229904</v>
          </cell>
          <cell r="G479">
            <v>14880632.387743199</v>
          </cell>
          <cell r="H479">
            <v>8790227.6145967804</v>
          </cell>
          <cell r="I479">
            <v>1619432.0855726299</v>
          </cell>
        </row>
        <row r="482">
          <cell r="B482">
            <v>22045887.8679672</v>
          </cell>
          <cell r="C482">
            <v>7721835.8974000802</v>
          </cell>
          <cell r="D482">
            <v>12224555.2775074</v>
          </cell>
          <cell r="E482">
            <v>1688561.4638402199</v>
          </cell>
          <cell r="F482">
            <v>410935.22921946202</v>
          </cell>
          <cell r="G482">
            <v>13355253.2842062</v>
          </cell>
          <cell r="H482">
            <v>7452571.1935101002</v>
          </cell>
          <cell r="I482">
            <v>1238063.3902508901</v>
          </cell>
        </row>
        <row r="498">
          <cell r="B498">
            <v>12778609.189100301</v>
          </cell>
          <cell r="C498">
            <v>5807360.4015310397</v>
          </cell>
          <cell r="D498">
            <v>5983411.3406982003</v>
          </cell>
          <cell r="E498">
            <v>881969.00801966595</v>
          </cell>
          <cell r="F498">
            <v>105868.438851534</v>
          </cell>
          <cell r="G498">
            <v>7689466.3215588601</v>
          </cell>
          <cell r="H498">
            <v>4468202.7455613203</v>
          </cell>
          <cell r="I498">
            <v>620940.12198026397</v>
          </cell>
        </row>
        <row r="499">
          <cell r="B499">
            <v>1908032.45991977</v>
          </cell>
          <cell r="C499">
            <v>865498.17287425802</v>
          </cell>
          <cell r="D499">
            <v>895648.65146392502</v>
          </cell>
          <cell r="E499">
            <v>131158.04912547101</v>
          </cell>
          <cell r="F499">
            <v>15727.586456110999</v>
          </cell>
          <cell r="G499">
            <v>1174551.9956528901</v>
          </cell>
          <cell r="H499">
            <v>647715.37132777902</v>
          </cell>
          <cell r="I499">
            <v>85765.0929390971</v>
          </cell>
        </row>
        <row r="506">
          <cell r="B506">
            <v>1510382.3533040599</v>
          </cell>
          <cell r="C506">
            <v>1043461.74232716</v>
          </cell>
          <cell r="D506">
            <v>384086.158460562</v>
          </cell>
          <cell r="E506">
            <v>82362.099874332402</v>
          </cell>
          <cell r="F506">
            <v>472.352642015085</v>
          </cell>
          <cell r="G506">
            <v>985270.50887994398</v>
          </cell>
          <cell r="H506">
            <v>497954.17806773703</v>
          </cell>
          <cell r="I506">
            <v>27157.6663563894</v>
          </cell>
        </row>
        <row r="509">
          <cell r="B509">
            <v>1007366.8000379601</v>
          </cell>
          <cell r="C509">
            <v>702429.86358227103</v>
          </cell>
          <cell r="D509">
            <v>251718.433088622</v>
          </cell>
          <cell r="E509">
            <v>52932.057534601699</v>
          </cell>
          <cell r="F509">
            <v>286.44583247369098</v>
          </cell>
          <cell r="G509">
            <v>678244.40082146705</v>
          </cell>
          <cell r="H509">
            <v>313862.74136526702</v>
          </cell>
          <cell r="I509">
            <v>15259.657851234</v>
          </cell>
        </row>
        <row r="510">
          <cell r="B510">
            <v>19558135.423810601</v>
          </cell>
          <cell r="C510">
            <v>7570370.2171184896</v>
          </cell>
          <cell r="D510">
            <v>9924112.0817571208</v>
          </cell>
          <cell r="E510">
            <v>1533495.57777747</v>
          </cell>
          <cell r="F510">
            <v>530157.54715742799</v>
          </cell>
          <cell r="G510">
            <v>10327507.3938511</v>
          </cell>
          <cell r="H510">
            <v>7281463.7215595497</v>
          </cell>
          <cell r="I510">
            <v>1949164.3083997399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1958305.60435798</v>
          </cell>
          <cell r="C570">
            <v>639373.63885036798</v>
          </cell>
          <cell r="D570">
            <v>1091618.02930435</v>
          </cell>
          <cell r="E570">
            <v>174539.51207662799</v>
          </cell>
          <cell r="F570">
            <v>52774.424126673701</v>
          </cell>
          <cell r="G570">
            <v>841264.51599489502</v>
          </cell>
          <cell r="H570">
            <v>811744.28901624097</v>
          </cell>
          <cell r="I570">
            <v>305296.79934687598</v>
          </cell>
        </row>
        <row r="571">
          <cell r="B571">
            <v>3406903.0093520498</v>
          </cell>
          <cell r="C571">
            <v>1219499.2725623299</v>
          </cell>
          <cell r="D571">
            <v>1893579.1158048001</v>
          </cell>
          <cell r="E571">
            <v>246404.928112197</v>
          </cell>
          <cell r="F571">
            <v>47419.692872702399</v>
          </cell>
          <cell r="G571">
            <v>2294450.0609015399</v>
          </cell>
          <cell r="H571">
            <v>1112452.9484505099</v>
          </cell>
          <cell r="I571">
            <v>0</v>
          </cell>
        </row>
        <row r="572">
          <cell r="B572">
            <v>276439.94972986</v>
          </cell>
          <cell r="C572">
            <v>90626.328858249704</v>
          </cell>
          <cell r="D572">
            <v>130646.858666791</v>
          </cell>
          <cell r="E572">
            <v>27867.139357235399</v>
          </cell>
          <cell r="F572">
            <v>27299.6228475842</v>
          </cell>
          <cell r="G572">
            <v>0</v>
          </cell>
          <cell r="H572">
            <v>0</v>
          </cell>
          <cell r="I572">
            <v>276439.94972986</v>
          </cell>
        </row>
        <row r="573">
          <cell r="B573">
            <v>229641.73896057499</v>
          </cell>
          <cell r="C573">
            <v>80328.910487552901</v>
          </cell>
          <cell r="D573">
            <v>124387.220108986</v>
          </cell>
          <cell r="E573">
            <v>18959.072180331899</v>
          </cell>
          <cell r="F573">
            <v>5966.5361837027403</v>
          </cell>
          <cell r="G573">
            <v>105088.983763517</v>
          </cell>
          <cell r="H573">
            <v>97979.453279093301</v>
          </cell>
          <cell r="I573">
            <v>26573.301917962301</v>
          </cell>
        </row>
        <row r="575">
          <cell r="B575">
            <v>365134.30088945001</v>
          </cell>
          <cell r="C575">
            <v>127622.394691091</v>
          </cell>
          <cell r="D575">
            <v>197493.722372875</v>
          </cell>
          <cell r="E575">
            <v>30310.478440709499</v>
          </cell>
          <cell r="F575">
            <v>9707.7053847736897</v>
          </cell>
          <cell r="G575">
            <v>163130.953549875</v>
          </cell>
          <cell r="H575">
            <v>157770.22026843199</v>
          </cell>
          <cell r="I575">
            <v>44233.127071141498</v>
          </cell>
        </row>
        <row r="576">
          <cell r="B576">
            <v>177390.45768655499</v>
          </cell>
          <cell r="C576">
            <v>62239.265787400996</v>
          </cell>
          <cell r="D576">
            <v>96608.521996453899</v>
          </cell>
          <cell r="E576">
            <v>14340.703807722301</v>
          </cell>
          <cell r="F576">
            <v>4201.9660949773397</v>
          </cell>
          <cell r="G576">
            <v>88480.737374413497</v>
          </cell>
          <cell r="H576">
            <v>72034.193946725994</v>
          </cell>
          <cell r="I576">
            <v>16875.5263654148</v>
          </cell>
        </row>
        <row r="577">
          <cell r="B577">
            <v>293896.45906742901</v>
          </cell>
          <cell r="C577">
            <v>36964.912978471002</v>
          </cell>
          <cell r="D577">
            <v>207808.844107246</v>
          </cell>
          <cell r="E577">
            <v>28580.759289889502</v>
          </cell>
          <cell r="F577">
            <v>20541.9426918235</v>
          </cell>
          <cell r="G577">
            <v>128599.540424509</v>
          </cell>
          <cell r="H577">
            <v>121497.793508528</v>
          </cell>
          <cell r="I577">
            <v>43799.125134392198</v>
          </cell>
        </row>
        <row r="578">
          <cell r="B578">
            <v>1593095.60225854</v>
          </cell>
          <cell r="C578">
            <v>439635.20161171799</v>
          </cell>
          <cell r="D578">
            <v>975485.46689526096</v>
          </cell>
          <cell r="E578">
            <v>142262.19825891501</v>
          </cell>
          <cell r="F578">
            <v>35712.735492645603</v>
          </cell>
          <cell r="G578">
            <v>713495.85107152699</v>
          </cell>
          <cell r="H578">
            <v>689149.40986570204</v>
          </cell>
          <cell r="I578">
            <v>190450.341321302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opLeftCell="A139" workbookViewId="0">
      <selection activeCell="D149" sqref="D149"/>
    </sheetView>
  </sheetViews>
  <sheetFormatPr defaultRowHeight="14.5" customHeight="1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6" ht="14.5" customHeight="1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s="1">
        <f ca="1">OFFSET([1]aggregated_flows_exergy!B$2,0,0)</f>
        <v>39471.817113854799</v>
      </c>
      <c r="G2" s="1">
        <f ca="1">OFFSET([1]aggregated_flows_exergy!C$2,0,0)</f>
        <v>51.061081450803698</v>
      </c>
      <c r="H2" s="1">
        <f ca="1">OFFSET([1]aggregated_flows_exergy!D$2,0,0)</f>
        <v>33528.255471048498</v>
      </c>
      <c r="I2" s="1">
        <f ca="1">OFFSET([1]aggregated_flows_exergy!E$2,0,0)</f>
        <v>3296.2182564762002</v>
      </c>
      <c r="J2" s="1">
        <f ca="1">OFFSET([1]aggregated_flows_exergy!F$2,0,0)</f>
        <v>2596.2823048792602</v>
      </c>
      <c r="K2" s="1">
        <f ca="1">OFFSET([1]aggregated_flows_exergy!G$2,0,0)</f>
        <v>23973.3226315703</v>
      </c>
      <c r="L2" s="1">
        <f ca="1">OFFSET([1]aggregated_flows_exergy!H$2,0,0)</f>
        <v>12085.9891245328</v>
      </c>
      <c r="M2" s="1">
        <f ca="1">OFFSET([1]aggregated_flows_exergy!I$2,0,0)</f>
        <v>3412.50535775158</v>
      </c>
      <c r="O2" s="1"/>
      <c r="P2" s="1"/>
    </row>
    <row r="3" spans="1:16" ht="14.5" customHeight="1" x14ac:dyDescent="0.35">
      <c r="A3" t="s">
        <v>5</v>
      </c>
      <c r="B3" t="s">
        <v>6</v>
      </c>
      <c r="C3" t="s">
        <v>5</v>
      </c>
      <c r="D3" t="s">
        <v>8</v>
      </c>
      <c r="E3" t="s">
        <v>7</v>
      </c>
      <c r="F3" s="1">
        <f ca="1">OFFSET([1]aggregated_flows_exergy!B$9,0,0)</f>
        <v>3303677.30031751</v>
      </c>
      <c r="G3" s="1">
        <f ca="1">OFFSET([1]aggregated_flows_exergy!C$9,0,0)</f>
        <v>968.11897265152504</v>
      </c>
      <c r="H3" s="1">
        <f ca="1">OFFSET([1]aggregated_flows_exergy!D$9,0,0)</f>
        <v>2333489.5855239602</v>
      </c>
      <c r="I3" s="1">
        <f ca="1">OFFSET([1]aggregated_flows_exergy!E$9,0,0)</f>
        <v>304745.15736590599</v>
      </c>
      <c r="J3" s="1">
        <f ca="1">OFFSET([1]aggregated_flows_exergy!F$9,0,0)</f>
        <v>664474.43845498795</v>
      </c>
      <c r="K3" s="1">
        <f ca="1">OFFSET([1]aggregated_flows_exergy!G$9,0,0)</f>
        <v>1247145.9746258699</v>
      </c>
      <c r="L3" s="1">
        <f ca="1">OFFSET([1]aggregated_flows_exergy!H$9,0,0)</f>
        <v>1327048.4766659399</v>
      </c>
      <c r="M3" s="1">
        <f ca="1">OFFSET([1]aggregated_flows_exergy!I$9,0,0)</f>
        <v>729482.84902568196</v>
      </c>
      <c r="O3" s="1"/>
      <c r="P3" s="1"/>
    </row>
    <row r="4" spans="1:16" ht="14.5" customHeight="1" x14ac:dyDescent="0.35">
      <c r="A4" t="s">
        <v>5</v>
      </c>
      <c r="B4" t="s">
        <v>8</v>
      </c>
      <c r="C4" t="s">
        <v>5</v>
      </c>
      <c r="D4" t="s">
        <v>9</v>
      </c>
      <c r="E4" t="s">
        <v>7</v>
      </c>
      <c r="F4" s="1">
        <f ca="1">OFFSET([1]aggregated_flows_exergy!B$18,0,0)</f>
        <v>2934772.47581157</v>
      </c>
      <c r="G4" s="1">
        <f ca="1">OFFSET([1]aggregated_flows_exergy!C$18,0,0)</f>
        <v>968.11897265152504</v>
      </c>
      <c r="H4" s="1">
        <f ca="1">OFFSET([1]aggregated_flows_exergy!D$18,0,0)</f>
        <v>2103917.7448630999</v>
      </c>
      <c r="I4" s="1">
        <f ca="1">OFFSET([1]aggregated_flows_exergy!E$18,0,0)</f>
        <v>269201.26326713199</v>
      </c>
      <c r="J4" s="1">
        <f ca="1">OFFSET([1]aggregated_flows_exergy!F$18,0,0)</f>
        <v>560685.34870869596</v>
      </c>
      <c r="K4" s="1">
        <f ca="1">OFFSET([1]aggregated_flows_exergy!G$18,0,0)</f>
        <v>1111388.7057523699</v>
      </c>
      <c r="L4" s="1">
        <f ca="1">OFFSET([1]aggregated_flows_exergy!H$18,0,0)</f>
        <v>1190548.2310515901</v>
      </c>
      <c r="M4" s="1">
        <f ca="1">OFFSET([1]aggregated_flows_exergy!I$18,0,0)</f>
        <v>632835.53900760994</v>
      </c>
      <c r="O4" s="1"/>
      <c r="P4" s="1"/>
    </row>
    <row r="5" spans="1:16" ht="14.5" customHeight="1" x14ac:dyDescent="0.35">
      <c r="A5" t="s">
        <v>5</v>
      </c>
      <c r="B5" t="s">
        <v>9</v>
      </c>
      <c r="C5" t="s">
        <v>5</v>
      </c>
      <c r="D5" t="s">
        <v>10</v>
      </c>
      <c r="E5" t="s">
        <v>7</v>
      </c>
      <c r="F5" s="1">
        <f ca="1">OFFSET([1]aggregated_flows_exergy!B$22,0,0)</f>
        <v>2667051.5493168999</v>
      </c>
      <c r="G5" s="1">
        <f ca="1">OFFSET([1]aggregated_flows_exergy!C$22,0,0)</f>
        <v>941.99432704557898</v>
      </c>
      <c r="H5" s="1">
        <f ca="1">OFFSET([1]aggregated_flows_exergy!D$22,0,0)</f>
        <v>1909577.6688248001</v>
      </c>
      <c r="I5" s="1">
        <f ca="1">OFFSET([1]aggregated_flows_exergy!E$22,0,0)</f>
        <v>246356.03917860999</v>
      </c>
      <c r="J5" s="1">
        <f ca="1">OFFSET([1]aggregated_flows_exergy!F$22,0,0)</f>
        <v>510175.84698643902</v>
      </c>
      <c r="K5" s="1">
        <f ca="1">OFFSET([1]aggregated_flows_exergy!G$22,0,0)</f>
        <v>1003910.20005345</v>
      </c>
      <c r="L5" s="1">
        <f ca="1">OFFSET([1]aggregated_flows_exergy!H$22,0,0)</f>
        <v>1086730.4440893901</v>
      </c>
      <c r="M5" s="1">
        <f ca="1">OFFSET([1]aggregated_flows_exergy!I$22,0,0)</f>
        <v>576410.90517405595</v>
      </c>
      <c r="O5" s="1"/>
      <c r="P5" s="1"/>
    </row>
    <row r="6" spans="1:16" ht="14.5" customHeight="1" x14ac:dyDescent="0.35">
      <c r="A6" t="s">
        <v>5</v>
      </c>
      <c r="B6" t="s">
        <v>11</v>
      </c>
      <c r="C6" t="s">
        <v>5</v>
      </c>
      <c r="D6" t="s">
        <v>6</v>
      </c>
      <c r="E6" t="s">
        <v>12</v>
      </c>
      <c r="F6" s="1">
        <f ca="1">OFFSET([1]aggregated_flows_exergy!B$4,0,0)</f>
        <v>4926962.3663933398</v>
      </c>
      <c r="G6" s="1">
        <f ca="1">OFFSET([1]aggregated_flows_exergy!C$4,0,0)</f>
        <v>1620.76269483027</v>
      </c>
      <c r="H6" s="1">
        <f ca="1">OFFSET([1]aggregated_flows_exergy!D$4,0,0)</f>
        <v>3631521.4644383299</v>
      </c>
      <c r="I6" s="1">
        <f ca="1">OFFSET([1]aggregated_flows_exergy!E$4,0,0)</f>
        <v>445100.67797563999</v>
      </c>
      <c r="J6" s="1">
        <f ca="1">OFFSET([1]aggregated_flows_exergy!F$4,0,0)</f>
        <v>848719.46128453605</v>
      </c>
      <c r="K6" s="1">
        <f ca="1">OFFSET([1]aggregated_flows_exergy!G$4,0,0)</f>
        <v>1917998.9865117599</v>
      </c>
      <c r="L6" s="1">
        <f ca="1">OFFSET([1]aggregated_flows_exergy!H$4,0,0)</f>
        <v>2024021.1974754799</v>
      </c>
      <c r="M6" s="1">
        <f ca="1">OFFSET([1]aggregated_flows_exergy!I$4,0,0)</f>
        <v>984942.18240609404</v>
      </c>
      <c r="O6" s="1"/>
      <c r="P6" s="1"/>
    </row>
    <row r="7" spans="1:16" ht="14.5" customHeight="1" x14ac:dyDescent="0.35">
      <c r="A7" t="s">
        <v>5</v>
      </c>
      <c r="B7" t="s">
        <v>10</v>
      </c>
      <c r="C7" t="s">
        <v>5</v>
      </c>
      <c r="D7" t="s">
        <v>11</v>
      </c>
      <c r="E7" t="s">
        <v>7</v>
      </c>
      <c r="F7" s="1">
        <f ca="1">OFFSET([1]aggregated_flows_exergy!B$11,0,0)</f>
        <v>13416665.672558701</v>
      </c>
      <c r="G7" s="1">
        <f ca="1">OFFSET([1]aggregated_flows_exergy!C$11,0,0)</f>
        <v>9799.3474257774906</v>
      </c>
      <c r="H7" s="1">
        <f ca="1">OFFSET([1]aggregated_flows_exergy!D$11,0,0)</f>
        <v>10266212.692526599</v>
      </c>
      <c r="I7" s="1">
        <f ca="1">OFFSET([1]aggregated_flows_exergy!E$11,0,0)</f>
        <v>1263787.9141195901</v>
      </c>
      <c r="J7" s="1">
        <f ca="1">OFFSET([1]aggregated_flows_exergy!F$11,0,0)</f>
        <v>1876865.7184867701</v>
      </c>
      <c r="K7" s="1">
        <f ca="1">OFFSET([1]aggregated_flows_exergy!G$11,0,0)</f>
        <v>5285522.8861588603</v>
      </c>
      <c r="L7" s="1">
        <f ca="1">OFFSET([1]aggregated_flows_exergy!H$11,0,0)</f>
        <v>5581754.4885720303</v>
      </c>
      <c r="M7" s="1">
        <f ca="1">OFFSET([1]aggregated_flows_exergy!I$11,0,0)</f>
        <v>2549388.2978279102</v>
      </c>
      <c r="O7" s="1"/>
      <c r="P7" s="1"/>
    </row>
    <row r="8" spans="1:16" ht="14.5" customHeight="1" x14ac:dyDescent="0.35">
      <c r="A8" t="s">
        <v>5</v>
      </c>
      <c r="B8" t="s">
        <v>11</v>
      </c>
      <c r="C8" t="s">
        <v>3</v>
      </c>
      <c r="D8" t="s">
        <v>4</v>
      </c>
      <c r="E8" t="s">
        <v>7</v>
      </c>
      <c r="F8" s="1">
        <f ca="1">OFFSET([1]aggregated_flows_exergy!B$6,0,0)</f>
        <v>7010992.3740301402</v>
      </c>
      <c r="G8" s="1">
        <f ca="1">OFFSET([1]aggregated_flows_exergy!C$6,0,0)</f>
        <v>7281.9582682034898</v>
      </c>
      <c r="H8" s="1">
        <f ca="1">OFFSET([1]aggregated_flows_exergy!D$6,0,0)</f>
        <v>5536939.8527830504</v>
      </c>
      <c r="I8" s="1">
        <f ca="1">OFFSET([1]aggregated_flows_exergy!E$6,0,0)</f>
        <v>678972.67730250105</v>
      </c>
      <c r="J8" s="1">
        <f ca="1">OFFSET([1]aggregated_flows_exergy!F$6,0,0)</f>
        <v>787797.88567637699</v>
      </c>
      <c r="K8" s="1">
        <f ca="1">OFFSET([1]aggregated_flows_exergy!G$6,0,0)</f>
        <v>2835006.8651367999</v>
      </c>
      <c r="L8" s="1">
        <f ca="1">OFFSET([1]aggregated_flows_exergy!H$6,0,0)</f>
        <v>2936666.5665991302</v>
      </c>
      <c r="M8" s="1">
        <f ca="1">OFFSET([1]aggregated_flows_exergy!I$6,0,0)</f>
        <v>1239318.9422941899</v>
      </c>
      <c r="O8" s="1"/>
      <c r="P8" s="1"/>
    </row>
    <row r="9" spans="1:16" ht="14.5" customHeight="1" x14ac:dyDescent="0.35">
      <c r="A9" t="s">
        <v>5</v>
      </c>
      <c r="B9" t="s">
        <v>11</v>
      </c>
      <c r="C9" t="s">
        <v>3</v>
      </c>
      <c r="D9" t="s">
        <v>13</v>
      </c>
      <c r="E9" t="s">
        <v>14</v>
      </c>
      <c r="F9" s="1">
        <f ca="1">OFFSET([1]aggregated_flows_exergy!B$48,0,0)</f>
        <v>195276.90834565301</v>
      </c>
      <c r="G9" s="1">
        <f ca="1">OFFSET([1]aggregated_flows_exergy!C$48,0,0)</f>
        <v>175.295810197322</v>
      </c>
      <c r="H9" s="1">
        <f ca="1">OFFSET([1]aggregated_flows_exergy!D$48,0,0)</f>
        <v>153985.11329394899</v>
      </c>
      <c r="I9" s="1">
        <f ca="1">OFFSET([1]aggregated_flows_exergy!E$48,0,0)</f>
        <v>18035.987546669701</v>
      </c>
      <c r="J9" s="1">
        <f ca="1">OFFSET([1]aggregated_flows_exergy!F$48,0,0)</f>
        <v>23080.511694837001</v>
      </c>
      <c r="K9" s="1">
        <f ca="1">OFFSET([1]aggregated_flows_exergy!G$48,0,0)</f>
        <v>82841.334249843494</v>
      </c>
      <c r="L9" s="1">
        <f ca="1">OFFSET([1]aggregated_flows_exergy!H$48,0,0)</f>
        <v>80544.112909459</v>
      </c>
      <c r="M9" s="1">
        <f ca="1">OFFSET([1]aggregated_flows_exergy!I$48,0,0)</f>
        <v>31891.461186351</v>
      </c>
      <c r="O9" s="1"/>
      <c r="P9" s="1"/>
    </row>
    <row r="10" spans="1:16" ht="14.5" customHeight="1" x14ac:dyDescent="0.35">
      <c r="A10" t="s">
        <v>5</v>
      </c>
      <c r="B10" t="s">
        <v>6</v>
      </c>
      <c r="C10" t="s">
        <v>5</v>
      </c>
      <c r="D10" t="s">
        <v>15</v>
      </c>
      <c r="E10" t="s">
        <v>7</v>
      </c>
      <c r="F10" s="1">
        <f ca="1">OFFSET([1]aggregated_flows_exergy!B$8,0,0)</f>
        <v>4268202.3546489002</v>
      </c>
      <c r="G10" s="1">
        <f ca="1">OFFSET([1]aggregated_flows_exergy!C$8,0,0)</f>
        <v>1154.03072681597</v>
      </c>
      <c r="H10" s="1">
        <f ca="1">OFFSET([1]aggregated_flows_exergy!D$8,0,0)</f>
        <v>3134450.4352128902</v>
      </c>
      <c r="I10" s="1">
        <f ca="1">OFFSET([1]aggregated_flows_exergy!E$8,0,0)</f>
        <v>383528.80281094002</v>
      </c>
      <c r="J10" s="1">
        <f ca="1">OFFSET([1]aggregated_flows_exergy!F$8,0,0)</f>
        <v>749069.08589824603</v>
      </c>
      <c r="K10" s="1">
        <f ca="1">OFFSET([1]aggregated_flows_exergy!G$8,0,0)</f>
        <v>1670471.3403771501</v>
      </c>
      <c r="L10" s="1">
        <f ca="1">OFFSET([1]aggregated_flows_exergy!H$8,0,0)</f>
        <v>1741777.06538552</v>
      </c>
      <c r="M10" s="1">
        <f ca="1">OFFSET([1]aggregated_flows_exergy!I$8,0,0)</f>
        <v>855953.94888622302</v>
      </c>
      <c r="O10" s="1"/>
      <c r="P10" s="1"/>
    </row>
    <row r="11" spans="1:16" ht="14.5" customHeight="1" x14ac:dyDescent="0.35">
      <c r="A11" t="s">
        <v>5</v>
      </c>
      <c r="B11" t="s">
        <v>15</v>
      </c>
      <c r="C11" t="s">
        <v>5</v>
      </c>
      <c r="D11" t="s">
        <v>11</v>
      </c>
      <c r="E11" t="s">
        <v>7</v>
      </c>
      <c r="F11" s="1">
        <f ca="1">OFFSET([1]aggregated_flows_exergy!B$10,0,0)</f>
        <v>964525.05433139601</v>
      </c>
      <c r="G11" s="1">
        <f ca="1">OFFSET([1]aggregated_flows_exergy!C$10,0,0)</f>
        <v>185.91175416445299</v>
      </c>
      <c r="H11" s="1">
        <f ca="1">OFFSET([1]aggregated_flows_exergy!D$10,0,0)</f>
        <v>800960.84968893998</v>
      </c>
      <c r="I11" s="1">
        <f ca="1">OFFSET([1]aggregated_flows_exergy!E$10,0,0)</f>
        <v>78783.645445033602</v>
      </c>
      <c r="J11" s="1">
        <f ca="1">OFFSET([1]aggregated_flows_exergy!F$10,0,0)</f>
        <v>84594.647443257301</v>
      </c>
      <c r="K11" s="1">
        <f ca="1">OFFSET([1]aggregated_flows_exergy!G$10,0,0)</f>
        <v>423325.365751278</v>
      </c>
      <c r="L11" s="1">
        <f ca="1">OFFSET([1]aggregated_flows_exergy!H$10,0,0)</f>
        <v>414728.588719577</v>
      </c>
      <c r="M11" s="1">
        <f ca="1">OFFSET([1]aggregated_flows_exergy!I$10,0,0)</f>
        <v>126471.09986053901</v>
      </c>
      <c r="O11" s="1"/>
      <c r="P11" s="1"/>
    </row>
    <row r="12" spans="1:16" ht="14.5" customHeight="1" x14ac:dyDescent="0.35">
      <c r="A12" t="s">
        <v>5</v>
      </c>
      <c r="B12" t="s">
        <v>8</v>
      </c>
      <c r="C12" t="s">
        <v>16</v>
      </c>
      <c r="D12" t="s">
        <v>17</v>
      </c>
      <c r="E12" t="s">
        <v>14</v>
      </c>
      <c r="F12" s="1">
        <f t="shared" ref="F12:M13" ca="1" si="0">F3-F4</f>
        <v>368904.82450594008</v>
      </c>
      <c r="G12" s="1">
        <f t="shared" ca="1" si="0"/>
        <v>0</v>
      </c>
      <c r="H12" s="1">
        <f t="shared" ca="1" si="0"/>
        <v>229571.8406608603</v>
      </c>
      <c r="I12" s="1">
        <f t="shared" ca="1" si="0"/>
        <v>35543.894098774006</v>
      </c>
      <c r="J12" s="1">
        <f t="shared" ca="1" si="0"/>
        <v>103789.08974629198</v>
      </c>
      <c r="K12" s="1">
        <f t="shared" ca="1" si="0"/>
        <v>135757.26887349994</v>
      </c>
      <c r="L12" s="1">
        <f t="shared" ca="1" si="0"/>
        <v>136500.24561434984</v>
      </c>
      <c r="M12" s="1">
        <f t="shared" ca="1" si="0"/>
        <v>96647.310018072021</v>
      </c>
      <c r="O12" s="1"/>
      <c r="P12" s="1"/>
    </row>
    <row r="13" spans="1:16" ht="14.5" customHeight="1" x14ac:dyDescent="0.35">
      <c r="A13" t="s">
        <v>5</v>
      </c>
      <c r="B13" t="s">
        <v>9</v>
      </c>
      <c r="C13" t="s">
        <v>16</v>
      </c>
      <c r="D13" t="s">
        <v>18</v>
      </c>
      <c r="E13" t="s">
        <v>14</v>
      </c>
      <c r="F13" s="1">
        <f t="shared" ca="1" si="0"/>
        <v>267720.9264946701</v>
      </c>
      <c r="G13" s="1">
        <f t="shared" ca="1" si="0"/>
        <v>26.124645605946057</v>
      </c>
      <c r="H13" s="1">
        <f t="shared" ca="1" si="0"/>
        <v>194340.07603829983</v>
      </c>
      <c r="I13" s="1">
        <f t="shared" ca="1" si="0"/>
        <v>22845.224088521994</v>
      </c>
      <c r="J13" s="1">
        <f t="shared" ca="1" si="0"/>
        <v>50509.501722256944</v>
      </c>
      <c r="K13" s="1">
        <f t="shared" ca="1" si="0"/>
        <v>107478.50569891999</v>
      </c>
      <c r="L13" s="1">
        <f t="shared" ca="1" si="0"/>
        <v>103817.78696219996</v>
      </c>
      <c r="M13" s="1">
        <f t="shared" ca="1" si="0"/>
        <v>56424.633833553991</v>
      </c>
      <c r="O13" s="1"/>
      <c r="P13" s="1"/>
    </row>
    <row r="14" spans="1:16" ht="14.5" customHeight="1" x14ac:dyDescent="0.35">
      <c r="A14" t="s">
        <v>5</v>
      </c>
      <c r="B14" t="s">
        <v>10</v>
      </c>
      <c r="C14" t="s">
        <v>5</v>
      </c>
      <c r="D14" t="s">
        <v>19</v>
      </c>
      <c r="E14" t="s">
        <v>14</v>
      </c>
      <c r="F14" s="1">
        <f ca="1">OFFSET([1]aggregated_flows_exergy!B$39,0,0)-OFFSET([1]aggregated_flows_exergy!B$38,0,0)</f>
        <v>907242.41001824988</v>
      </c>
      <c r="G14" s="1">
        <f ca="1">OFFSET([1]aggregated_flows_exergy!C$39,0,0)-OFFSET([1]aggregated_flows_exergy!C$38,0,0)</f>
        <v>2650.986326730841</v>
      </c>
      <c r="H14" s="1">
        <f ca="1">OFFSET([1]aggregated_flows_exergy!D$39,0,0)-OFFSET([1]aggregated_flows_exergy!D$38,0,0)</f>
        <v>735328.19931151019</v>
      </c>
      <c r="I14" s="1">
        <f ca="1">OFFSET([1]aggregated_flows_exergy!E$39,0,0)-OFFSET([1]aggregated_flows_exergy!E$38,0,0)</f>
        <v>100147.42776121898</v>
      </c>
      <c r="J14" s="1">
        <f ca="1">OFFSET([1]aggregated_flows_exergy!F$39,0,0)-OFFSET([1]aggregated_flows_exergy!F$38,0,0)</f>
        <v>69115.796618772991</v>
      </c>
      <c r="K14" s="1">
        <f ca="1">OFFSET([1]aggregated_flows_exergy!G$39,0,0)-OFFSET([1]aggregated_flows_exergy!G$38,0,0)</f>
        <v>399754.49383283989</v>
      </c>
      <c r="L14" s="1">
        <f ca="1">OFFSET([1]aggregated_flows_exergy!H$39,0,0)-OFFSET([1]aggregated_flows_exergy!H$38,0,0)</f>
        <v>383020.17736294004</v>
      </c>
      <c r="M14" s="1">
        <f ca="1">OFFSET([1]aggregated_flows_exergy!I$39,0,0)-OFFSET([1]aggregated_flows_exergy!I$38,0,0)</f>
        <v>124467.73882245604</v>
      </c>
      <c r="O14" s="1"/>
      <c r="P14" s="1"/>
    </row>
    <row r="15" spans="1:16" ht="14.5" customHeight="1" x14ac:dyDescent="0.35">
      <c r="A15" t="s">
        <v>5</v>
      </c>
      <c r="B15" t="s">
        <v>10</v>
      </c>
      <c r="C15" t="s">
        <v>5</v>
      </c>
      <c r="D15" t="s">
        <v>20</v>
      </c>
      <c r="E15" t="s">
        <v>14</v>
      </c>
      <c r="F15" s="1">
        <f ca="1">OFFSET([1]aggregated_flows_exergy!B$36,0,0)</f>
        <v>1770429.3785562499</v>
      </c>
      <c r="G15" s="1">
        <f ca="1">OFFSET([1]aggregated_flows_exergy!C$36,0,0)</f>
        <v>5202.8971319345701</v>
      </c>
      <c r="H15" s="1">
        <f ca="1">OFFSET([1]aggregated_flows_exergy!D$36,0,0)</f>
        <v>1428275.1279267799</v>
      </c>
      <c r="I15" s="1">
        <f ca="1">OFFSET([1]aggregated_flows_exergy!E$36,0,0)</f>
        <v>199480.92704178399</v>
      </c>
      <c r="J15" s="1">
        <f ca="1">OFFSET([1]aggregated_flows_exergy!F$36,0,0)</f>
        <v>137470.42645575001</v>
      </c>
      <c r="K15" s="1">
        <f ca="1">OFFSET([1]aggregated_flows_exergy!G$36,0,0)</f>
        <v>740616.95877923898</v>
      </c>
      <c r="L15" s="1">
        <f ca="1">OFFSET([1]aggregated_flows_exergy!H$36,0,0)</f>
        <v>767304.01026428898</v>
      </c>
      <c r="M15" s="1">
        <f ca="1">OFFSET([1]aggregated_flows_exergy!I$36,0,0)</f>
        <v>262508.40951272403</v>
      </c>
      <c r="O15" s="1"/>
      <c r="P15" s="1"/>
    </row>
    <row r="16" spans="1:16" ht="14.5" customHeight="1" x14ac:dyDescent="0.35">
      <c r="A16" t="s">
        <v>5</v>
      </c>
      <c r="B16" t="s">
        <v>20</v>
      </c>
      <c r="C16" t="s">
        <v>16</v>
      </c>
      <c r="D16" t="s">
        <v>17</v>
      </c>
      <c r="E16" t="s">
        <v>14</v>
      </c>
      <c r="F16" s="1">
        <f t="shared" ref="F16:M16" ca="1" si="1">F15</f>
        <v>1770429.3785562499</v>
      </c>
      <c r="G16" s="1">
        <f t="shared" ca="1" si="1"/>
        <v>5202.8971319345701</v>
      </c>
      <c r="H16" s="1">
        <f t="shared" ca="1" si="1"/>
        <v>1428275.1279267799</v>
      </c>
      <c r="I16" s="1">
        <f t="shared" ca="1" si="1"/>
        <v>199480.92704178399</v>
      </c>
      <c r="J16" s="1">
        <f t="shared" ca="1" si="1"/>
        <v>137470.42645575001</v>
      </c>
      <c r="K16" s="1">
        <f t="shared" ca="1" si="1"/>
        <v>740616.95877923898</v>
      </c>
      <c r="L16" s="1">
        <f t="shared" ca="1" si="1"/>
        <v>767304.01026428898</v>
      </c>
      <c r="M16" s="1">
        <f t="shared" ca="1" si="1"/>
        <v>262508.40951272403</v>
      </c>
    </row>
    <row r="17" spans="1:13" ht="14.5" customHeight="1" x14ac:dyDescent="0.35">
      <c r="A17" t="s">
        <v>5</v>
      </c>
      <c r="B17" t="s">
        <v>19</v>
      </c>
      <c r="C17" t="s">
        <v>16</v>
      </c>
      <c r="D17" t="s">
        <v>18</v>
      </c>
      <c r="E17" t="s">
        <v>14</v>
      </c>
      <c r="F17" s="1">
        <f t="shared" ref="F17:M17" ca="1" si="2">F14</f>
        <v>907242.41001824988</v>
      </c>
      <c r="G17" s="1">
        <f t="shared" ca="1" si="2"/>
        <v>2650.986326730841</v>
      </c>
      <c r="H17" s="1">
        <f t="shared" ca="1" si="2"/>
        <v>735328.19931151019</v>
      </c>
      <c r="I17" s="1">
        <f t="shared" ca="1" si="2"/>
        <v>100147.42776121898</v>
      </c>
      <c r="J17" s="1">
        <f t="shared" ca="1" si="2"/>
        <v>69115.796618772991</v>
      </c>
      <c r="K17" s="1">
        <f t="shared" ca="1" si="2"/>
        <v>399754.49383283989</v>
      </c>
      <c r="L17" s="1">
        <f t="shared" ca="1" si="2"/>
        <v>383020.17736294004</v>
      </c>
      <c r="M17" s="1">
        <f t="shared" ca="1" si="2"/>
        <v>124467.73882245604</v>
      </c>
    </row>
    <row r="18" spans="1:13" ht="14.5" customHeight="1" x14ac:dyDescent="0.35">
      <c r="A18" t="s">
        <v>5</v>
      </c>
      <c r="B18" t="s">
        <v>10</v>
      </c>
      <c r="C18" t="s">
        <v>3</v>
      </c>
      <c r="D18" t="s">
        <v>13</v>
      </c>
      <c r="E18" t="s">
        <v>14</v>
      </c>
      <c r="F18" s="1">
        <f ca="1">OFFSET([1]aggregated_flows_exergy!B$37,0,0)</f>
        <v>149650.257112477</v>
      </c>
      <c r="G18" s="1">
        <f ca="1">OFFSET([1]aggregated_flows_exergy!C$37,0,0)</f>
        <v>438.43722028674699</v>
      </c>
      <c r="H18" s="1">
        <f ca="1">OFFSET([1]aggregated_flows_exergy!D$37,0,0)</f>
        <v>122415.185772198</v>
      </c>
      <c r="I18" s="1">
        <f ca="1">OFFSET([1]aggregated_flows_exergy!E$37,0,0)</f>
        <v>16540.342775470101</v>
      </c>
      <c r="J18" s="1">
        <f ca="1">OFFSET([1]aggregated_flows_exergy!F$37,0,0)</f>
        <v>10256.2913445218</v>
      </c>
      <c r="K18" s="1">
        <f ca="1">OFFSET([1]aggregated_flows_exergy!G$37,0,0)</f>
        <v>65099.5164220152</v>
      </c>
      <c r="L18" s="1">
        <f ca="1">OFFSET([1]aggregated_flows_exergy!H$37,0,0)</f>
        <v>63948.390813066697</v>
      </c>
      <c r="M18" s="1">
        <f ca="1">OFFSET([1]aggregated_flows_exergy!I$37,0,0)</f>
        <v>20602.3498773951</v>
      </c>
    </row>
    <row r="19" spans="1:13" ht="14.5" customHeight="1" x14ac:dyDescent="0.35">
      <c r="A19" t="s">
        <v>5</v>
      </c>
      <c r="B19" t="s">
        <v>10</v>
      </c>
      <c r="C19" t="s">
        <v>21</v>
      </c>
      <c r="D19" t="s">
        <v>22</v>
      </c>
      <c r="E19" t="s">
        <v>12</v>
      </c>
      <c r="F19" s="1">
        <f ca="1">OFFSET([1]aggregated_flows_exergy!B$35,0,0)</f>
        <v>24695344.552812401</v>
      </c>
      <c r="G19" s="1">
        <f ca="1">OFFSET([1]aggregated_flows_exergy!C$35,0,0)</f>
        <v>34023.279188351902</v>
      </c>
      <c r="H19" s="1">
        <f ca="1">OFFSET([1]aggregated_flows_exergy!D$35,0,0)</f>
        <v>19077607.3006819</v>
      </c>
      <c r="I19" s="1">
        <f ca="1">OFFSET([1]aggregated_flows_exergy!E$35,0,0)</f>
        <v>2489734.3939954801</v>
      </c>
      <c r="J19" s="1">
        <f ca="1">OFFSET([1]aggregated_flows_exergy!F$35,0,0)</f>
        <v>3093979.5789466901</v>
      </c>
      <c r="K19" s="1">
        <f ca="1">OFFSET([1]aggregated_flows_exergy!G$35,0,0)</f>
        <v>9613780.9673187993</v>
      </c>
      <c r="L19" s="1">
        <f ca="1">OFFSET([1]aggregated_flows_exergy!H$35,0,0)</f>
        <v>10508388.5042601</v>
      </c>
      <c r="M19" s="1">
        <f ca="1">OFFSET([1]aggregated_flows_exergy!I$35,0,0)</f>
        <v>4573175.0812335098</v>
      </c>
    </row>
    <row r="20" spans="1:13" ht="14.5" customHeight="1" x14ac:dyDescent="0.35">
      <c r="A20" t="s">
        <v>3</v>
      </c>
      <c r="B20" t="s">
        <v>4</v>
      </c>
      <c r="C20" t="s">
        <v>23</v>
      </c>
      <c r="D20" t="s">
        <v>6</v>
      </c>
      <c r="E20" t="s">
        <v>7</v>
      </c>
      <c r="F20" s="1">
        <f ca="1">OFFSET([1]aggregated_flows_exergy!B$2,47,0)</f>
        <v>42451.792179645199</v>
      </c>
      <c r="G20" s="1">
        <f ca="1">OFFSET([1]aggregated_flows_exergy!C$2,47,0)</f>
        <v>45.3999909712538</v>
      </c>
      <c r="H20" s="1">
        <f ca="1">OFFSET([1]aggregated_flows_exergy!D$2,47,0)</f>
        <v>36357.263145215496</v>
      </c>
      <c r="I20" s="1">
        <f ca="1">OFFSET([1]aggregated_flows_exergy!E$2,47,0)</f>
        <v>3469.6137841216801</v>
      </c>
      <c r="J20" s="1">
        <f ca="1">OFFSET([1]aggregated_flows_exergy!F$2,47,0)</f>
        <v>2579.5152593367002</v>
      </c>
      <c r="K20" s="1">
        <f ca="1">OFFSET([1]aggregated_flows_exergy!G$2,47,0)</f>
        <v>25773.755591173998</v>
      </c>
      <c r="L20" s="1">
        <f ca="1">OFFSET([1]aggregated_flows_exergy!H$2,47,0)</f>
        <v>12871.038104826201</v>
      </c>
      <c r="M20" s="1">
        <f ca="1">OFFSET([1]aggregated_flows_exergy!I$2,47,0)</f>
        <v>3806.9984836447102</v>
      </c>
    </row>
    <row r="21" spans="1:13" ht="14.5" customHeight="1" x14ac:dyDescent="0.35">
      <c r="A21" t="s">
        <v>23</v>
      </c>
      <c r="B21" t="s">
        <v>6</v>
      </c>
      <c r="C21" t="s">
        <v>23</v>
      </c>
      <c r="D21" t="s">
        <v>8</v>
      </c>
      <c r="E21" t="s">
        <v>7</v>
      </c>
      <c r="F21" s="1">
        <f ca="1">OFFSET([1]aggregated_flows_exergy!B$9,47,0)</f>
        <v>3333588.9302551602</v>
      </c>
      <c r="G21" s="1">
        <f ca="1">OFFSET([1]aggregated_flows_exergy!C$9,47,0)</f>
        <v>763.16878011430003</v>
      </c>
      <c r="H21" s="1">
        <f ca="1">OFFSET([1]aggregated_flows_exergy!D$9,47,0)</f>
        <v>2425327.6258937898</v>
      </c>
      <c r="I21" s="1">
        <f ca="1">OFFSET([1]aggregated_flows_exergy!E$9,47,0)</f>
        <v>303403.94305989199</v>
      </c>
      <c r="J21" s="1">
        <f ca="1">OFFSET([1]aggregated_flows_exergy!F$9,47,0)</f>
        <v>604094.19252137002</v>
      </c>
      <c r="K21" s="1">
        <f ca="1">OFFSET([1]aggregated_flows_exergy!G$9,47,0)</f>
        <v>1253991.21721841</v>
      </c>
      <c r="L21" s="1">
        <f ca="1">OFFSET([1]aggregated_flows_exergy!H$9,47,0)</f>
        <v>1341481.9812165899</v>
      </c>
      <c r="M21" s="1">
        <f ca="1">OFFSET([1]aggregated_flows_exergy!I$9,47,0)</f>
        <v>738115.73182016099</v>
      </c>
    </row>
    <row r="22" spans="1:13" ht="14.5" customHeight="1" x14ac:dyDescent="0.35">
      <c r="A22" t="s">
        <v>23</v>
      </c>
      <c r="B22" t="s">
        <v>8</v>
      </c>
      <c r="C22" t="s">
        <v>23</v>
      </c>
      <c r="D22" t="s">
        <v>9</v>
      </c>
      <c r="E22" t="s">
        <v>7</v>
      </c>
      <c r="F22" s="1">
        <f ca="1">OFFSET([1]aggregated_flows_exergy!B$18,47,0)</f>
        <v>3007337.6937891799</v>
      </c>
      <c r="G22" s="1">
        <f ca="1">OFFSET([1]aggregated_flows_exergy!C$18,47,0)</f>
        <v>763.16878011430003</v>
      </c>
      <c r="H22" s="1">
        <f ca="1">OFFSET([1]aggregated_flows_exergy!D$18,47,0)</f>
        <v>2222005.54897524</v>
      </c>
      <c r="I22" s="1">
        <f ca="1">OFFSET([1]aggregated_flows_exergy!E$18,47,0)</f>
        <v>271222.29469624598</v>
      </c>
      <c r="J22" s="1">
        <f ca="1">OFFSET([1]aggregated_flows_exergy!F$18,47,0)</f>
        <v>513346.68133757799</v>
      </c>
      <c r="K22" s="1">
        <f ca="1">OFFSET([1]aggregated_flows_exergy!G$18,47,0)</f>
        <v>1137540.22037038</v>
      </c>
      <c r="L22" s="1">
        <f ca="1">OFFSET([1]aggregated_flows_exergy!H$18,47,0)</f>
        <v>1223443.1672360101</v>
      </c>
      <c r="M22" s="1">
        <f ca="1">OFFSET([1]aggregated_flows_exergy!I$18,47,0)</f>
        <v>646354.30618277297</v>
      </c>
    </row>
    <row r="23" spans="1:13" ht="14.5" customHeight="1" x14ac:dyDescent="0.35">
      <c r="A23" t="s">
        <v>23</v>
      </c>
      <c r="B23" t="s">
        <v>9</v>
      </c>
      <c r="C23" t="s">
        <v>23</v>
      </c>
      <c r="D23" t="s">
        <v>10</v>
      </c>
      <c r="E23" t="s">
        <v>7</v>
      </c>
      <c r="F23" s="1">
        <f ca="1">OFFSET([1]aggregated_flows_exergy!B$22,47,0)</f>
        <v>2713569.9023056999</v>
      </c>
      <c r="G23" s="1">
        <f ca="1">OFFSET([1]aggregated_flows_exergy!C$22,47,0)</f>
        <v>740.26878198979398</v>
      </c>
      <c r="H23" s="1">
        <f ca="1">OFFSET([1]aggregated_flows_exergy!D$22,47,0)</f>
        <v>2000066.28346729</v>
      </c>
      <c r="I23" s="1">
        <f ca="1">OFFSET([1]aggregated_flows_exergy!E$22,47,0)</f>
        <v>246520.59293153801</v>
      </c>
      <c r="J23" s="1">
        <f ca="1">OFFSET([1]aggregated_flows_exergy!F$22,47,0)</f>
        <v>466242.75712487497</v>
      </c>
      <c r="K23" s="1">
        <f ca="1">OFFSET([1]aggregated_flows_exergy!G$22,47,0)</f>
        <v>1018990.60577185</v>
      </c>
      <c r="L23" s="1">
        <f ca="1">OFFSET([1]aggregated_flows_exergy!H$22,47,0)</f>
        <v>1107504.04362289</v>
      </c>
      <c r="M23" s="1">
        <f ca="1">OFFSET([1]aggregated_flows_exergy!I$22,47,0)</f>
        <v>587075.25291095302</v>
      </c>
    </row>
    <row r="24" spans="1:13" ht="14.5" customHeight="1" x14ac:dyDescent="0.35">
      <c r="A24" t="s">
        <v>23</v>
      </c>
      <c r="B24" t="s">
        <v>11</v>
      </c>
      <c r="C24" t="s">
        <v>23</v>
      </c>
      <c r="D24" t="s">
        <v>6</v>
      </c>
      <c r="E24" t="s">
        <v>12</v>
      </c>
      <c r="F24" s="1">
        <f ca="1">OFFSET([1]aggregated_flows_exergy!B$4,47,0)</f>
        <v>5046302.1311542504</v>
      </c>
      <c r="G24" s="1">
        <f ca="1">OFFSET([1]aggregated_flows_exergy!C$4,47,0)</f>
        <v>1334.67621474367</v>
      </c>
      <c r="H24" s="1">
        <f ca="1">OFFSET([1]aggregated_flows_exergy!D$4,47,0)</f>
        <v>3806569.4268213999</v>
      </c>
      <c r="I24" s="1">
        <f ca="1">OFFSET([1]aggregated_flows_exergy!E$4,47,0)</f>
        <v>449881.75425021199</v>
      </c>
      <c r="J24" s="1">
        <f ca="1">OFFSET([1]aggregated_flows_exergy!F$4,47,0)</f>
        <v>788516.27386791795</v>
      </c>
      <c r="K24" s="1">
        <f ca="1">OFFSET([1]aggregated_flows_exergy!G$4,47,0)</f>
        <v>1938367.51863275</v>
      </c>
      <c r="L24" s="1">
        <f ca="1">OFFSET([1]aggregated_flows_exergy!H$4,47,0)</f>
        <v>2073926.24330697</v>
      </c>
      <c r="M24" s="1">
        <f ca="1">OFFSET([1]aggregated_flows_exergy!I$4,47,0)</f>
        <v>1034008.36921454</v>
      </c>
    </row>
    <row r="25" spans="1:13" ht="14.5" customHeight="1" x14ac:dyDescent="0.35">
      <c r="A25" t="s">
        <v>23</v>
      </c>
      <c r="B25" t="s">
        <v>10</v>
      </c>
      <c r="C25" t="s">
        <v>23</v>
      </c>
      <c r="D25" t="s">
        <v>11</v>
      </c>
      <c r="E25" t="s">
        <v>7</v>
      </c>
      <c r="F25" s="1">
        <f ca="1">OFFSET([1]aggregated_flows_exergy!B$11,47,0)</f>
        <v>14739630.000992799</v>
      </c>
      <c r="G25" s="1">
        <f ca="1">OFFSET([1]aggregated_flows_exergy!C$11,47,0)</f>
        <v>8492.1290955718596</v>
      </c>
      <c r="H25" s="1">
        <f ca="1">OFFSET([1]aggregated_flows_exergy!D$11,47,0)</f>
        <v>11602583.736111101</v>
      </c>
      <c r="I25" s="1">
        <f ca="1">OFFSET([1]aggregated_flows_exergy!E$11,47,0)</f>
        <v>1336500.2875996199</v>
      </c>
      <c r="J25" s="1">
        <f ca="1">OFFSET([1]aggregated_flows_exergy!F$11,47,0)</f>
        <v>1792053.8481864401</v>
      </c>
      <c r="K25" s="1">
        <f ca="1">OFFSET([1]aggregated_flows_exergy!G$11,47,0)</f>
        <v>5901687.0535353804</v>
      </c>
      <c r="L25" s="1">
        <f ca="1">OFFSET([1]aggregated_flows_exergy!H$11,47,0)</f>
        <v>6131194.12717159</v>
      </c>
      <c r="M25" s="1">
        <f ca="1">OFFSET([1]aggregated_flows_exergy!I$11,47,0)</f>
        <v>2706748.8202858302</v>
      </c>
    </row>
    <row r="26" spans="1:13" ht="14.5" customHeight="1" x14ac:dyDescent="0.35">
      <c r="A26" t="s">
        <v>23</v>
      </c>
      <c r="B26" t="s">
        <v>11</v>
      </c>
      <c r="C26" t="s">
        <v>3</v>
      </c>
      <c r="D26" t="s">
        <v>24</v>
      </c>
      <c r="E26" t="s">
        <v>7</v>
      </c>
      <c r="F26" s="1">
        <f ca="1">OFFSET([1]aggregated_flows_exergy!B$6,47,0)</f>
        <v>8004848.3822903298</v>
      </c>
      <c r="G26" s="1">
        <f ca="1">OFFSET([1]aggregated_flows_exergy!C$6,47,0)</f>
        <v>6244.2920093736302</v>
      </c>
      <c r="H26" s="1">
        <f ca="1">OFFSET([1]aggregated_flows_exergy!D$6,47,0)</f>
        <v>6485794.54851487</v>
      </c>
      <c r="I26" s="1">
        <f ca="1">OFFSET([1]aggregated_flows_exergy!E$6,47,0)</f>
        <v>734714.01967211801</v>
      </c>
      <c r="J26" s="1">
        <f ca="1">OFFSET([1]aggregated_flows_exergy!F$6,47,0)</f>
        <v>778095.52209397301</v>
      </c>
      <c r="K26" s="1">
        <f ca="1">OFFSET([1]aggregated_flows_exergy!G$6,47,0)</f>
        <v>3320015.5441801902</v>
      </c>
      <c r="L26" s="1">
        <f ca="1">OFFSET([1]aggregated_flows_exergy!H$6,47,0)</f>
        <v>3346830.0315371999</v>
      </c>
      <c r="M26" s="1">
        <f ca="1">OFFSET([1]aggregated_flows_exergy!I$6,47,0)</f>
        <v>1338002.80657294</v>
      </c>
    </row>
    <row r="27" spans="1:13" ht="14.5" customHeight="1" x14ac:dyDescent="0.35">
      <c r="A27" t="s">
        <v>23</v>
      </c>
      <c r="B27" t="s">
        <v>11</v>
      </c>
      <c r="C27" t="s">
        <v>3</v>
      </c>
      <c r="D27" t="s">
        <v>13</v>
      </c>
      <c r="E27" t="s">
        <v>14</v>
      </c>
      <c r="F27" s="1">
        <f ca="1">OFFSET([1]aggregated_flows_exergy!B$48,47,0)</f>
        <v>211410.16001346899</v>
      </c>
      <c r="G27" s="1">
        <f ca="1">OFFSET([1]aggregated_flows_exergy!C$48,47,0)</f>
        <v>142.121148102376</v>
      </c>
      <c r="H27" s="1">
        <f ca="1">OFFSET([1]aggregated_flows_exergy!D$48,47,0)</f>
        <v>169923.75953912199</v>
      </c>
      <c r="I27" s="1">
        <f ca="1">OFFSET([1]aggregated_flows_exergy!E$48,47,0)</f>
        <v>18985.668424801799</v>
      </c>
      <c r="J27" s="1">
        <f ca="1">OFFSET([1]aggregated_flows_exergy!F$48,47,0)</f>
        <v>22358.610901442</v>
      </c>
      <c r="K27" s="1">
        <f ca="1">OFFSET([1]aggregated_flows_exergy!G$48,47,0)</f>
        <v>89987.391464631801</v>
      </c>
      <c r="L27" s="1">
        <f ca="1">OFFSET([1]aggregated_flows_exergy!H$48,47,0)</f>
        <v>87035.375106321895</v>
      </c>
      <c r="M27" s="1">
        <f ca="1">OFFSET([1]aggregated_flows_exergy!I$48,47,0)</f>
        <v>34387.393442515102</v>
      </c>
    </row>
    <row r="28" spans="1:13" ht="14.5" customHeight="1" x14ac:dyDescent="0.35">
      <c r="A28" t="s">
        <v>23</v>
      </c>
      <c r="B28" t="s">
        <v>6</v>
      </c>
      <c r="C28" t="s">
        <v>23</v>
      </c>
      <c r="D28" t="s">
        <v>15</v>
      </c>
      <c r="E28" t="s">
        <v>7</v>
      </c>
      <c r="F28" s="1">
        <f ca="1">OFFSET([1]aggregated_flows_exergy!B$8,47,0)</f>
        <v>4352747.8739494998</v>
      </c>
      <c r="G28" s="1">
        <f ca="1">OFFSET([1]aggregated_flows_exergy!C$8,47,0)</f>
        <v>978.17022244437203</v>
      </c>
      <c r="H28" s="1">
        <f ca="1">OFFSET([1]aggregated_flows_exergy!D$8,47,0)</f>
        <v>3271765.0187584702</v>
      </c>
      <c r="I28" s="1">
        <f ca="1">OFFSET([1]aggregated_flows_exergy!E$8,47,0)</f>
        <v>385736.698650821</v>
      </c>
      <c r="J28" s="1">
        <f ca="1">OFFSET([1]aggregated_flows_exergy!F$8,47,0)</f>
        <v>694267.98631776404</v>
      </c>
      <c r="K28" s="1">
        <f ca="1">OFFSET([1]aggregated_flows_exergy!G$8,47,0)</f>
        <v>1681182.6422109101</v>
      </c>
      <c r="L28" s="1">
        <f ca="1">OFFSET([1]aggregated_flows_exergy!H$8,47,0)</f>
        <v>1776437.48987486</v>
      </c>
      <c r="M28" s="1">
        <f ca="1">OFFSET([1]aggregated_flows_exergy!I$8,47,0)</f>
        <v>895127.74186373595</v>
      </c>
    </row>
    <row r="29" spans="1:13" ht="14.5" customHeight="1" x14ac:dyDescent="0.35">
      <c r="A29" t="s">
        <v>23</v>
      </c>
      <c r="B29" t="s">
        <v>15</v>
      </c>
      <c r="C29" t="s">
        <v>23</v>
      </c>
      <c r="D29" t="s">
        <v>11</v>
      </c>
      <c r="E29" t="s">
        <v>7</v>
      </c>
      <c r="F29" s="1">
        <f ca="1">OFFSET([1]aggregated_flows_exergy!B$10,47,0)</f>
        <v>1019158.9436943301</v>
      </c>
      <c r="G29" s="1">
        <f ca="1">OFFSET([1]aggregated_flows_exergy!C$10,47,0)</f>
        <v>215.001442330072</v>
      </c>
      <c r="H29" s="1">
        <f ca="1">OFFSET([1]aggregated_flows_exergy!D$10,47,0)</f>
        <v>846437.39286468702</v>
      </c>
      <c r="I29" s="1">
        <f ca="1">OFFSET([1]aggregated_flows_exergy!E$10,47,0)</f>
        <v>82332.755590927904</v>
      </c>
      <c r="J29" s="1">
        <f ca="1">OFFSET([1]aggregated_flows_exergy!F$10,47,0)</f>
        <v>90173.7937963937</v>
      </c>
      <c r="K29" s="1">
        <f ca="1">OFFSET([1]aggregated_flows_exergy!G$10,47,0)</f>
        <v>427191.42499249498</v>
      </c>
      <c r="L29" s="1">
        <f ca="1">OFFSET([1]aggregated_flows_exergy!H$10,47,0)</f>
        <v>434955.508658265</v>
      </c>
      <c r="M29" s="1">
        <f ca="1">OFFSET([1]aggregated_flows_exergy!I$10,47,0)</f>
        <v>157012.010043574</v>
      </c>
    </row>
    <row r="30" spans="1:13" ht="14.5" customHeight="1" x14ac:dyDescent="0.35">
      <c r="A30" t="s">
        <v>23</v>
      </c>
      <c r="B30" t="s">
        <v>8</v>
      </c>
      <c r="C30" t="s">
        <v>16</v>
      </c>
      <c r="D30" t="s">
        <v>17</v>
      </c>
      <c r="E30" t="s">
        <v>14</v>
      </c>
      <c r="F30" s="1">
        <f t="shared" ref="F30:M31" ca="1" si="3">F21-F22</f>
        <v>326251.2364659803</v>
      </c>
      <c r="G30" s="1">
        <f t="shared" ca="1" si="3"/>
        <v>0</v>
      </c>
      <c r="H30" s="1">
        <f t="shared" ca="1" si="3"/>
        <v>203322.07691854984</v>
      </c>
      <c r="I30" s="1">
        <f t="shared" ca="1" si="3"/>
        <v>32181.648363646003</v>
      </c>
      <c r="J30" s="1">
        <f t="shared" ca="1" si="3"/>
        <v>90747.511183792027</v>
      </c>
      <c r="K30" s="1">
        <f t="shared" ca="1" si="3"/>
        <v>116450.99684803002</v>
      </c>
      <c r="L30" s="1">
        <f t="shared" ca="1" si="3"/>
        <v>118038.81398057984</v>
      </c>
      <c r="M30" s="1">
        <f t="shared" ca="1" si="3"/>
        <v>91761.42563738802</v>
      </c>
    </row>
    <row r="31" spans="1:13" ht="14.5" customHeight="1" x14ac:dyDescent="0.35">
      <c r="A31" t="s">
        <v>23</v>
      </c>
      <c r="B31" t="s">
        <v>9</v>
      </c>
      <c r="C31" t="s">
        <v>16</v>
      </c>
      <c r="D31" t="s">
        <v>18</v>
      </c>
      <c r="E31" t="s">
        <v>14</v>
      </c>
      <c r="F31" s="1">
        <f t="shared" ca="1" si="3"/>
        <v>293767.79148348002</v>
      </c>
      <c r="G31" s="1">
        <f t="shared" ca="1" si="3"/>
        <v>22.899998124506055</v>
      </c>
      <c r="H31" s="1">
        <f t="shared" ca="1" si="3"/>
        <v>221939.26550794998</v>
      </c>
      <c r="I31" s="1">
        <f t="shared" ca="1" si="3"/>
        <v>24701.701764707977</v>
      </c>
      <c r="J31" s="1">
        <f t="shared" ca="1" si="3"/>
        <v>47103.924212703016</v>
      </c>
      <c r="K31" s="1">
        <f t="shared" ca="1" si="3"/>
        <v>118549.61459853</v>
      </c>
      <c r="L31" s="1">
        <f t="shared" ca="1" si="3"/>
        <v>115939.12361312006</v>
      </c>
      <c r="M31" s="1">
        <f t="shared" ca="1" si="3"/>
        <v>59279.053271819954</v>
      </c>
    </row>
    <row r="32" spans="1:13" ht="14.5" customHeight="1" x14ac:dyDescent="0.35">
      <c r="A32" t="s">
        <v>23</v>
      </c>
      <c r="B32" t="s">
        <v>10</v>
      </c>
      <c r="C32" t="s">
        <v>23</v>
      </c>
      <c r="D32" t="s">
        <v>19</v>
      </c>
      <c r="E32" t="s">
        <v>14</v>
      </c>
      <c r="F32" s="1">
        <f ca="1">OFFSET([1]aggregated_flows_exergy!B$39,47,0)-OFFSET([1]aggregated_flows_exergy!B$38,47,0)</f>
        <v>1079281.4141772799</v>
      </c>
      <c r="G32" s="1">
        <f ca="1">OFFSET([1]aggregated_flows_exergy!C$39,47,0)-OFFSET([1]aggregated_flows_exergy!C$38,47,0)</f>
        <v>2248.1423808799709</v>
      </c>
      <c r="H32" s="1">
        <f ca="1">OFFSET([1]aggregated_flows_exergy!D$39,47,0)-OFFSET([1]aggregated_flows_exergy!D$38,47,0)</f>
        <v>891808.56160460971</v>
      </c>
      <c r="I32" s="1">
        <f ca="1">OFFSET([1]aggregated_flows_exergy!E$39,47,0)-OFFSET([1]aggregated_flows_exergy!E$38,47,0)</f>
        <v>115510.28635304602</v>
      </c>
      <c r="J32" s="1">
        <f ca="1">OFFSET([1]aggregated_flows_exergy!F$39,47,0)-OFFSET([1]aggregated_flows_exergy!F$38,47,0)</f>
        <v>69714.423838741001</v>
      </c>
      <c r="K32" s="1">
        <f ca="1">OFFSET([1]aggregated_flows_exergy!G$39,47,0)-OFFSET([1]aggregated_flows_exergy!G$38,47,0)</f>
        <v>482270.22840326</v>
      </c>
      <c r="L32" s="1">
        <f ca="1">OFFSET([1]aggregated_flows_exergy!H$39,47,0)-OFFSET([1]aggregated_flows_exergy!H$38,47,0)</f>
        <v>453361.7949163001</v>
      </c>
      <c r="M32" s="1">
        <f ca="1">OFFSET([1]aggregated_flows_exergy!I$39,47,0)-OFFSET([1]aggregated_flows_exergy!I$38,47,0)</f>
        <v>143649.390857708</v>
      </c>
    </row>
    <row r="33" spans="1:13" ht="14.5" customHeight="1" x14ac:dyDescent="0.35">
      <c r="A33" t="s">
        <v>23</v>
      </c>
      <c r="B33" t="s">
        <v>10</v>
      </c>
      <c r="C33" t="s">
        <v>23</v>
      </c>
      <c r="D33" t="s">
        <v>20</v>
      </c>
      <c r="E33" t="s">
        <v>14</v>
      </c>
      <c r="F33" s="1">
        <f ca="1">OFFSET([1]aggregated_flows_exergy!B$36,47,0)</f>
        <v>2063758.34458015</v>
      </c>
      <c r="G33" s="1">
        <f ca="1">OFFSET([1]aggregated_flows_exergy!C$36,47,0)</f>
        <v>4397.7427347528601</v>
      </c>
      <c r="H33" s="1">
        <f ca="1">OFFSET([1]aggregated_flows_exergy!D$36,47,0)</f>
        <v>1698155.80245692</v>
      </c>
      <c r="I33" s="1">
        <f ca="1">OFFSET([1]aggregated_flows_exergy!E$36,47,0)</f>
        <v>225672.92261984199</v>
      </c>
      <c r="J33" s="1">
        <f ca="1">OFFSET([1]aggregated_flows_exergy!F$36,47,0)</f>
        <v>135531.87676863899</v>
      </c>
      <c r="K33" s="1">
        <f ca="1">OFFSET([1]aggregated_flows_exergy!G$36,47,0)</f>
        <v>876651.24318254297</v>
      </c>
      <c r="L33" s="1">
        <f ca="1">OFFSET([1]aggregated_flows_exergy!H$36,47,0)</f>
        <v>889977.77525946696</v>
      </c>
      <c r="M33" s="1">
        <f ca="1">OFFSET([1]aggregated_flows_exergy!I$36,47,0)</f>
        <v>297129.32613815001</v>
      </c>
    </row>
    <row r="34" spans="1:13" ht="14.5" customHeight="1" x14ac:dyDescent="0.35">
      <c r="A34" t="s">
        <v>23</v>
      </c>
      <c r="B34" t="s">
        <v>20</v>
      </c>
      <c r="C34" t="s">
        <v>16</v>
      </c>
      <c r="D34" t="s">
        <v>17</v>
      </c>
      <c r="E34" t="s">
        <v>14</v>
      </c>
      <c r="F34" s="1">
        <f t="shared" ref="F34:M34" ca="1" si="4">F33</f>
        <v>2063758.34458015</v>
      </c>
      <c r="G34" s="1">
        <f t="shared" ca="1" si="4"/>
        <v>4397.7427347528601</v>
      </c>
      <c r="H34" s="1">
        <f t="shared" ca="1" si="4"/>
        <v>1698155.80245692</v>
      </c>
      <c r="I34" s="1">
        <f t="shared" ca="1" si="4"/>
        <v>225672.92261984199</v>
      </c>
      <c r="J34" s="1">
        <f t="shared" ca="1" si="4"/>
        <v>135531.87676863899</v>
      </c>
      <c r="K34" s="1">
        <f t="shared" ca="1" si="4"/>
        <v>876651.24318254297</v>
      </c>
      <c r="L34" s="1">
        <f t="shared" ca="1" si="4"/>
        <v>889977.77525946696</v>
      </c>
      <c r="M34" s="1">
        <f t="shared" ca="1" si="4"/>
        <v>297129.32613815001</v>
      </c>
    </row>
    <row r="35" spans="1:13" ht="14.5" customHeight="1" x14ac:dyDescent="0.35">
      <c r="A35" t="s">
        <v>23</v>
      </c>
      <c r="B35" t="s">
        <v>19</v>
      </c>
      <c r="C35" t="s">
        <v>16</v>
      </c>
      <c r="D35" t="s">
        <v>18</v>
      </c>
      <c r="E35" t="s">
        <v>14</v>
      </c>
      <c r="F35" s="1">
        <f t="shared" ref="F35:M35" ca="1" si="5">F32</f>
        <v>1079281.4141772799</v>
      </c>
      <c r="G35" s="1">
        <f t="shared" ca="1" si="5"/>
        <v>2248.1423808799709</v>
      </c>
      <c r="H35" s="1">
        <f t="shared" ca="1" si="5"/>
        <v>891808.56160460971</v>
      </c>
      <c r="I35" s="1">
        <f t="shared" ca="1" si="5"/>
        <v>115510.28635304602</v>
      </c>
      <c r="J35" s="1">
        <f t="shared" ca="1" si="5"/>
        <v>69714.423838741001</v>
      </c>
      <c r="K35" s="1">
        <f t="shared" ca="1" si="5"/>
        <v>482270.22840326</v>
      </c>
      <c r="L35" s="1">
        <f t="shared" ca="1" si="5"/>
        <v>453361.7949163001</v>
      </c>
      <c r="M35" s="1">
        <f t="shared" ca="1" si="5"/>
        <v>143649.390857708</v>
      </c>
    </row>
    <row r="36" spans="1:13" ht="14.5" customHeight="1" x14ac:dyDescent="0.35">
      <c r="A36" t="s">
        <v>23</v>
      </c>
      <c r="B36" t="s">
        <v>10</v>
      </c>
      <c r="C36" t="s">
        <v>3</v>
      </c>
      <c r="D36" t="s">
        <v>13</v>
      </c>
      <c r="E36" t="s">
        <v>14</v>
      </c>
      <c r="F36" s="1">
        <f ca="1">OFFSET([1]aggregated_flows_exergy!B$37,47,0)</f>
        <v>162196.76735249499</v>
      </c>
      <c r="G36" s="1">
        <f ca="1">OFFSET([1]aggregated_flows_exergy!C$37,47,0)</f>
        <v>336.13487337531802</v>
      </c>
      <c r="H36" s="1">
        <f ca="1">OFFSET([1]aggregated_flows_exergy!D$37,47,0)</f>
        <v>134529.37622079899</v>
      </c>
      <c r="I36" s="1">
        <f ca="1">OFFSET([1]aggregated_flows_exergy!E$37,47,0)</f>
        <v>17306.257708249501</v>
      </c>
      <c r="J36" s="1">
        <f ca="1">OFFSET([1]aggregated_flows_exergy!F$37,47,0)</f>
        <v>10024.9985500692</v>
      </c>
      <c r="K36" s="1">
        <f ca="1">OFFSET([1]aggregated_flows_exergy!G$37,47,0)</f>
        <v>70425.658624547694</v>
      </c>
      <c r="L36" s="1">
        <f ca="1">OFFSET([1]aggregated_flows_exergy!H$37,47,0)</f>
        <v>69075.944696725797</v>
      </c>
      <c r="M36" s="1">
        <f ca="1">OFFSET([1]aggregated_flows_exergy!I$37,47,0)</f>
        <v>22695.164031220698</v>
      </c>
    </row>
    <row r="37" spans="1:13" ht="14.5" customHeight="1" x14ac:dyDescent="0.35">
      <c r="A37" t="s">
        <v>23</v>
      </c>
      <c r="B37" t="s">
        <v>24</v>
      </c>
      <c r="C37" t="s">
        <v>25</v>
      </c>
      <c r="D37" t="s">
        <v>26</v>
      </c>
      <c r="E37" t="s">
        <v>14</v>
      </c>
      <c r="F37" s="1">
        <f t="shared" ref="F37:M37" ca="1" si="6">F26-F38</f>
        <v>3587174.3074345794</v>
      </c>
      <c r="G37" s="1">
        <f t="shared" ca="1" si="6"/>
        <v>3869.4917156394704</v>
      </c>
      <c r="H37" s="1">
        <f t="shared" ca="1" si="6"/>
        <v>2963011.7185319401</v>
      </c>
      <c r="I37" s="1">
        <f t="shared" ca="1" si="6"/>
        <v>350671.15310723003</v>
      </c>
      <c r="J37" s="1">
        <f t="shared" ca="1" si="6"/>
        <v>269621.94407977199</v>
      </c>
      <c r="K37" s="1">
        <f t="shared" ca="1" si="6"/>
        <v>1480154.3392348301</v>
      </c>
      <c r="L37" s="1">
        <f t="shared" ca="1" si="6"/>
        <v>1500612.7352264298</v>
      </c>
      <c r="M37" s="1">
        <f t="shared" ca="1" si="6"/>
        <v>606407.23297331296</v>
      </c>
    </row>
    <row r="38" spans="1:13" ht="14.5" customHeight="1" x14ac:dyDescent="0.35">
      <c r="A38" t="s">
        <v>23</v>
      </c>
      <c r="B38" t="s">
        <v>24</v>
      </c>
      <c r="C38" t="s">
        <v>3</v>
      </c>
      <c r="D38" t="s">
        <v>4</v>
      </c>
      <c r="E38" t="s">
        <v>7</v>
      </c>
      <c r="F38" s="1">
        <f ca="1">OFFSET([1]aggregated_flows_exergy!B$97,0,0)</f>
        <v>4417674.0748557504</v>
      </c>
      <c r="G38" s="1">
        <f ca="1">OFFSET([1]aggregated_flows_exergy!C$97,0,0)</f>
        <v>2374.8002937341598</v>
      </c>
      <c r="H38" s="1">
        <f ca="1">OFFSET([1]aggregated_flows_exergy!D$97,0,0)</f>
        <v>3522782.8299829299</v>
      </c>
      <c r="I38" s="1">
        <f ca="1">OFFSET([1]aggregated_flows_exergy!E$97,0,0)</f>
        <v>384042.86656488798</v>
      </c>
      <c r="J38" s="1">
        <f ca="1">OFFSET([1]aggregated_flows_exergy!F$97,0,0)</f>
        <v>508473.57801420102</v>
      </c>
      <c r="K38" s="1">
        <f ca="1">OFFSET([1]aggregated_flows_exergy!G$97,0,0)</f>
        <v>1839861.2049453601</v>
      </c>
      <c r="L38" s="1">
        <f ca="1">OFFSET([1]aggregated_flows_exergy!H$97,0,0)</f>
        <v>1846217.2963107701</v>
      </c>
      <c r="M38" s="1">
        <f ca="1">OFFSET([1]aggregated_flows_exergy!I$97,0,0)</f>
        <v>731595.57359962701</v>
      </c>
    </row>
    <row r="39" spans="1:13" ht="14.5" customHeight="1" x14ac:dyDescent="0.35">
      <c r="A39" t="s">
        <v>23</v>
      </c>
      <c r="B39" t="s">
        <v>10</v>
      </c>
      <c r="C39" t="s">
        <v>21</v>
      </c>
      <c r="D39" t="s">
        <v>22</v>
      </c>
      <c r="E39" t="s">
        <v>12</v>
      </c>
      <c r="F39" s="1">
        <f ca="1">OFFSET([1]aggregated_flows_exergy!B$35,47,0)</f>
        <v>28210277.509803198</v>
      </c>
      <c r="G39" s="1">
        <f ca="1">OFFSET([1]aggregated_flows_exergy!C$35,47,0)</f>
        <v>29693.907944601498</v>
      </c>
      <c r="H39" s="1">
        <f ca="1">OFFSET([1]aggregated_flows_exergy!D$35,47,0)</f>
        <v>22423348.2534975</v>
      </c>
      <c r="I39" s="1">
        <f ca="1">OFFSET([1]aggregated_flows_exergy!E$35,47,0)</f>
        <v>2747204.06693066</v>
      </c>
      <c r="J39" s="1">
        <f ca="1">OFFSET([1]aggregated_flows_exergy!F$35,47,0)</f>
        <v>3010031.2814304102</v>
      </c>
      <c r="K39" s="1">
        <f ca="1">OFFSET([1]aggregated_flows_exergy!G$35,47,0)</f>
        <v>11179822.060657701</v>
      </c>
      <c r="L39" s="1">
        <f ca="1">OFFSET([1]aggregated_flows_exergy!H$35,47,0)</f>
        <v>12013465.321300499</v>
      </c>
      <c r="M39" s="1">
        <f ca="1">OFFSET([1]aggregated_flows_exergy!I$35,47,0)</f>
        <v>5016990.12784498</v>
      </c>
    </row>
    <row r="40" spans="1:13" ht="14.5" customHeight="1" x14ac:dyDescent="0.35">
      <c r="A40" t="s">
        <v>3</v>
      </c>
      <c r="B40" t="s">
        <v>4</v>
      </c>
      <c r="C40" t="s">
        <v>27</v>
      </c>
      <c r="D40" t="s">
        <v>6</v>
      </c>
      <c r="E40" t="s">
        <v>7</v>
      </c>
      <c r="F40" s="1">
        <f ca="1">OFFSET([1]aggregated_flows_exergy!B$2,98,0)</f>
        <v>41864.889495869997</v>
      </c>
      <c r="G40" s="1">
        <f ca="1">OFFSET([1]aggregated_flows_exergy!C$2,98,0)</f>
        <v>55.830834405498003</v>
      </c>
      <c r="H40" s="1">
        <f ca="1">OFFSET([1]aggregated_flows_exergy!D$2,98,0)</f>
        <v>36167.1131880666</v>
      </c>
      <c r="I40" s="1">
        <f ca="1">OFFSET([1]aggregated_flows_exergy!E$2,98,0)</f>
        <v>3096.0033327209499</v>
      </c>
      <c r="J40" s="1">
        <f ca="1">OFFSET([1]aggregated_flows_exergy!F$2,98,0)</f>
        <v>2545.9421406769502</v>
      </c>
      <c r="K40" s="1">
        <f ca="1">OFFSET([1]aggregated_flows_exergy!G$2,98,0)</f>
        <v>26265.274627782099</v>
      </c>
      <c r="L40" s="1">
        <f ca="1">OFFSET([1]aggregated_flows_exergy!H$2,98,0)</f>
        <v>11929.838957917</v>
      </c>
      <c r="M40" s="1">
        <f ca="1">OFFSET([1]aggregated_flows_exergy!I$2,98,0)</f>
        <v>3669.7759101707702</v>
      </c>
    </row>
    <row r="41" spans="1:13" ht="14.5" customHeight="1" x14ac:dyDescent="0.35">
      <c r="A41" t="s">
        <v>27</v>
      </c>
      <c r="B41" t="s">
        <v>6</v>
      </c>
      <c r="C41" t="s">
        <v>27</v>
      </c>
      <c r="D41" t="s">
        <v>8</v>
      </c>
      <c r="E41" t="s">
        <v>7</v>
      </c>
      <c r="F41" s="1">
        <f ca="1">OFFSET([1]aggregated_flows_exergy!B$9,98,0)</f>
        <v>3480647.6808136702</v>
      </c>
      <c r="G41" s="1">
        <f ca="1">OFFSET([1]aggregated_flows_exergy!C$9,98,0)</f>
        <v>1098.56118594545</v>
      </c>
      <c r="H41" s="1">
        <f ca="1">OFFSET([1]aggregated_flows_exergy!D$9,98,0)</f>
        <v>2568304.8622208601</v>
      </c>
      <c r="I41" s="1">
        <f ca="1">OFFSET([1]aggregated_flows_exergy!E$9,98,0)</f>
        <v>266408.95598632499</v>
      </c>
      <c r="J41" s="1">
        <f ca="1">OFFSET([1]aggregated_flows_exergy!F$9,98,0)</f>
        <v>644835.30142054695</v>
      </c>
      <c r="K41" s="1">
        <f ca="1">OFFSET([1]aggregated_flows_exergy!G$9,98,0)</f>
        <v>1173110.2626855399</v>
      </c>
      <c r="L41" s="1">
        <f ca="1">OFFSET([1]aggregated_flows_exergy!H$9,98,0)</f>
        <v>1500418.46807379</v>
      </c>
      <c r="M41" s="1">
        <f ca="1">OFFSET([1]aggregated_flows_exergy!I$9,98,0)</f>
        <v>807118.95005435299</v>
      </c>
    </row>
    <row r="42" spans="1:13" ht="14.5" customHeight="1" x14ac:dyDescent="0.35">
      <c r="A42" t="s">
        <v>27</v>
      </c>
      <c r="B42" t="s">
        <v>8</v>
      </c>
      <c r="C42" t="s">
        <v>27</v>
      </c>
      <c r="D42" t="s">
        <v>9</v>
      </c>
      <c r="E42" t="s">
        <v>7</v>
      </c>
      <c r="F42" s="1">
        <f ca="1">OFFSET([1]aggregated_flows_exergy!B$18,98,0)</f>
        <v>3122635.1232806998</v>
      </c>
      <c r="G42" s="1">
        <f ca="1">OFFSET([1]aggregated_flows_exergy!C$18,98,0)</f>
        <v>1098.56118594545</v>
      </c>
      <c r="H42" s="1">
        <f ca="1">OFFSET([1]aggregated_flows_exergy!D$18,98,0)</f>
        <v>2336956.8069859399</v>
      </c>
      <c r="I42" s="1">
        <f ca="1">OFFSET([1]aggregated_flows_exergy!E$18,98,0)</f>
        <v>238801.050394711</v>
      </c>
      <c r="J42" s="1">
        <f ca="1">OFFSET([1]aggregated_flows_exergy!F$18,98,0)</f>
        <v>545778.70471411501</v>
      </c>
      <c r="K42" s="1">
        <f ca="1">OFFSET([1]aggregated_flows_exergy!G$18,98,0)</f>
        <v>1067501.8432134001</v>
      </c>
      <c r="L42" s="1">
        <f ca="1">OFFSET([1]aggregated_flows_exergy!H$18,98,0)</f>
        <v>1353512.1707957799</v>
      </c>
      <c r="M42" s="1">
        <f ca="1">OFFSET([1]aggregated_flows_exergy!I$18,98,0)</f>
        <v>701621.10927153297</v>
      </c>
    </row>
    <row r="43" spans="1:13" ht="14.5" customHeight="1" x14ac:dyDescent="0.35">
      <c r="A43" t="s">
        <v>27</v>
      </c>
      <c r="B43" t="s">
        <v>9</v>
      </c>
      <c r="C43" t="s">
        <v>27</v>
      </c>
      <c r="D43" t="s">
        <v>10</v>
      </c>
      <c r="E43" t="s">
        <v>7</v>
      </c>
      <c r="F43" s="1">
        <f ca="1">OFFSET([1]aggregated_flows_exergy!B$22,98,0)</f>
        <v>2829675.7966118301</v>
      </c>
      <c r="G43" s="1">
        <f ca="1">OFFSET([1]aggregated_flows_exergy!C$22,98,0)</f>
        <v>1064.9344119566799</v>
      </c>
      <c r="H43" s="1">
        <f ca="1">OFFSET([1]aggregated_flows_exergy!D$22,98,0)</f>
        <v>2116467.0965119498</v>
      </c>
      <c r="I43" s="1">
        <f ca="1">OFFSET([1]aggregated_flows_exergy!E$22,98,0)</f>
        <v>218029.61584395901</v>
      </c>
      <c r="J43" s="1">
        <f ca="1">OFFSET([1]aggregated_flows_exergy!F$22,98,0)</f>
        <v>494114.14984397002</v>
      </c>
      <c r="K43" s="1">
        <f ca="1">OFFSET([1]aggregated_flows_exergy!G$22,98,0)</f>
        <v>956413.50923376996</v>
      </c>
      <c r="L43" s="1">
        <f ca="1">OFFSET([1]aggregated_flows_exergy!H$22,98,0)</f>
        <v>1234867.89432814</v>
      </c>
      <c r="M43" s="1">
        <f ca="1">OFFSET([1]aggregated_flows_exergy!I$22,98,0)</f>
        <v>638394.39304992696</v>
      </c>
    </row>
    <row r="44" spans="1:13" ht="14.5" customHeight="1" x14ac:dyDescent="0.35">
      <c r="A44" t="s">
        <v>27</v>
      </c>
      <c r="B44" t="s">
        <v>11</v>
      </c>
      <c r="C44" t="s">
        <v>27</v>
      </c>
      <c r="D44" t="s">
        <v>6</v>
      </c>
      <c r="E44" t="s">
        <v>12</v>
      </c>
      <c r="F44" s="1">
        <f ca="1">OFFSET([1]aggregated_flows_exergy!B$4,98,0)</f>
        <v>5142551.4881852502</v>
      </c>
      <c r="G44" s="1">
        <f ca="1">OFFSET([1]aggregated_flows_exergy!C$4,98,0)</f>
        <v>1856.3823870118199</v>
      </c>
      <c r="H44" s="1">
        <f ca="1">OFFSET([1]aggregated_flows_exergy!D$4,98,0)</f>
        <v>3960215.0273333602</v>
      </c>
      <c r="I44" s="1">
        <f ca="1">OFFSET([1]aggregated_flows_exergy!E$4,98,0)</f>
        <v>384615.259993352</v>
      </c>
      <c r="J44" s="1">
        <f ca="1">OFFSET([1]aggregated_flows_exergy!F$4,98,0)</f>
        <v>795864.81847150996</v>
      </c>
      <c r="K44" s="1">
        <f ca="1">OFFSET([1]aggregated_flows_exergy!G$4,98,0)</f>
        <v>1763274.0214034901</v>
      </c>
      <c r="L44" s="1">
        <f ca="1">OFFSET([1]aggregated_flows_exergy!H$4,98,0)</f>
        <v>2291886.2363026398</v>
      </c>
      <c r="M44" s="1">
        <f ca="1">OFFSET([1]aggregated_flows_exergy!I$4,98,0)</f>
        <v>1087391.2304791</v>
      </c>
    </row>
    <row r="45" spans="1:13" ht="14.5" customHeight="1" x14ac:dyDescent="0.35">
      <c r="A45" t="s">
        <v>27</v>
      </c>
      <c r="B45" t="s">
        <v>10</v>
      </c>
      <c r="C45" t="s">
        <v>27</v>
      </c>
      <c r="D45" t="s">
        <v>11</v>
      </c>
      <c r="E45" t="s">
        <v>7</v>
      </c>
      <c r="F45" s="1">
        <f ca="1">OFFSET([1]aggregated_flows_exergy!B$11,98,0)</f>
        <v>14168078.926135199</v>
      </c>
      <c r="G45" s="1">
        <f ca="1">OFFSET([1]aggregated_flows_exergy!C$11,98,0)</f>
        <v>10407.762553520601</v>
      </c>
      <c r="H45" s="1">
        <f ca="1">OFFSET([1]aggregated_flows_exergy!D$11,98,0)</f>
        <v>11325595.194263499</v>
      </c>
      <c r="I45" s="1">
        <f ca="1">OFFSET([1]aggregated_flows_exergy!E$11,98,0)</f>
        <v>1129373.3405813801</v>
      </c>
      <c r="J45" s="1">
        <f ca="1">OFFSET([1]aggregated_flows_exergy!F$11,98,0)</f>
        <v>1702702.6287368699</v>
      </c>
      <c r="K45" s="1">
        <f ca="1">OFFSET([1]aggregated_flows_exergy!G$11,98,0)</f>
        <v>5670452.3121612398</v>
      </c>
      <c r="L45" s="1">
        <f ca="1">OFFSET([1]aggregated_flows_exergy!H$11,98,0)</f>
        <v>5906400.2552611297</v>
      </c>
      <c r="M45" s="1">
        <f ca="1">OFFSET([1]aggregated_flows_exergy!I$11,98,0)</f>
        <v>2591226.3587128501</v>
      </c>
    </row>
    <row r="46" spans="1:13" ht="14.5" customHeight="1" x14ac:dyDescent="0.35">
      <c r="A46" t="s">
        <v>27</v>
      </c>
      <c r="B46" t="s">
        <v>11</v>
      </c>
      <c r="C46" t="s">
        <v>3</v>
      </c>
      <c r="D46" t="s">
        <v>24</v>
      </c>
      <c r="E46" t="s">
        <v>7</v>
      </c>
      <c r="F46" s="1">
        <f ca="1">OFFSET([1]aggregated_flows_exergy!B$6,98,0)</f>
        <v>7440691.3407093296</v>
      </c>
      <c r="G46" s="1">
        <f ca="1">OFFSET([1]aggregated_flows_exergy!C$6,98,0)</f>
        <v>7658.5640044580296</v>
      </c>
      <c r="H46" s="1">
        <f ca="1">OFFSET([1]aggregated_flows_exergy!D$6,98,0)</f>
        <v>6134788.7844526796</v>
      </c>
      <c r="I46" s="1">
        <f ca="1">OFFSET([1]aggregated_flows_exergy!E$6,98,0)</f>
        <v>618077.52513145702</v>
      </c>
      <c r="J46" s="1">
        <f ca="1">OFFSET([1]aggregated_flows_exergy!F$6,98,0)</f>
        <v>680166.46712071903</v>
      </c>
      <c r="K46" s="1">
        <f ca="1">OFFSET([1]aggregated_flows_exergy!G$6,98,0)</f>
        <v>3285379.93124176</v>
      </c>
      <c r="L46" s="1">
        <f ca="1">OFFSET([1]aggregated_flows_exergy!H$6,98,0)</f>
        <v>2973297.5061217099</v>
      </c>
      <c r="M46" s="1">
        <f ca="1">OFFSET([1]aggregated_flows_exergy!I$6,98,0)</f>
        <v>1182013.90334583</v>
      </c>
    </row>
    <row r="47" spans="1:13" ht="14.5" customHeight="1" x14ac:dyDescent="0.35">
      <c r="A47" t="s">
        <v>27</v>
      </c>
      <c r="B47" t="s">
        <v>11</v>
      </c>
      <c r="C47" t="s">
        <v>3</v>
      </c>
      <c r="D47" t="s">
        <v>13</v>
      </c>
      <c r="E47" t="s">
        <v>14</v>
      </c>
      <c r="F47" s="1">
        <f ca="1">OFFSET([1]aggregated_flows_exergy!B$48,98,0)</f>
        <v>209672.54971476999</v>
      </c>
      <c r="G47" s="1">
        <f ca="1">OFFSET([1]aggregated_flows_exergy!C$48,98,0)</f>
        <v>198.17375518569801</v>
      </c>
      <c r="H47" s="1">
        <f ca="1">OFFSET([1]aggregated_flows_exergy!D$48,98,0)</f>
        <v>171851.59332597</v>
      </c>
      <c r="I47" s="1">
        <f ca="1">OFFSET([1]aggregated_flows_exergy!E$48,98,0)</f>
        <v>16568.1033460871</v>
      </c>
      <c r="J47" s="1">
        <f ca="1">OFFSET([1]aggregated_flows_exergy!F$48,98,0)</f>
        <v>21054.679287526302</v>
      </c>
      <c r="K47" s="1">
        <f ca="1">OFFSET([1]aggregated_flows_exergy!G$48,98,0)</f>
        <v>86525.234106771793</v>
      </c>
      <c r="L47" s="1">
        <f ca="1">OFFSET([1]aggregated_flows_exergy!H$48,98,0)</f>
        <v>89215.648887374206</v>
      </c>
      <c r="M47" s="1">
        <f ca="1">OFFSET([1]aggregated_flows_exergy!I$48,98,0)</f>
        <v>33931.666720622801</v>
      </c>
    </row>
    <row r="48" spans="1:13" ht="14.5" customHeight="1" x14ac:dyDescent="0.35">
      <c r="A48" t="s">
        <v>27</v>
      </c>
      <c r="B48" t="s">
        <v>6</v>
      </c>
      <c r="C48" t="s">
        <v>27</v>
      </c>
      <c r="D48" t="s">
        <v>15</v>
      </c>
      <c r="E48" t="s">
        <v>7</v>
      </c>
      <c r="F48" s="1">
        <f ca="1">OFFSET([1]aggregated_flows_exergy!B$8,98,0)</f>
        <v>4442534.8942259001</v>
      </c>
      <c r="G48" s="1">
        <f ca="1">OFFSET([1]aggregated_flows_exergy!C$8,98,0)</f>
        <v>1302.19439296985</v>
      </c>
      <c r="H48" s="1">
        <f ca="1">OFFSET([1]aggregated_flows_exergy!D$8,98,0)</f>
        <v>3409128.4067510199</v>
      </c>
      <c r="I48" s="1">
        <f ca="1">OFFSET([1]aggregated_flows_exergy!E$8,98,0)</f>
        <v>329050.44138619199</v>
      </c>
      <c r="J48" s="1">
        <f ca="1">OFFSET([1]aggregated_flows_exergy!F$8,98,0)</f>
        <v>703053.85169571999</v>
      </c>
      <c r="K48" s="1">
        <f ca="1">OFFSET([1]aggregated_flows_exergy!G$8,98,0)</f>
        <v>1528958.1393086701</v>
      </c>
      <c r="L48" s="1">
        <f ca="1">OFFSET([1]aggregated_flows_exergy!H$8,98,0)</f>
        <v>1968710.6169881099</v>
      </c>
      <c r="M48" s="1">
        <f ca="1">OFFSET([1]aggregated_flows_exergy!I$8,98,0)</f>
        <v>944866.13792910601</v>
      </c>
    </row>
    <row r="49" spans="1:13" ht="14.5" customHeight="1" x14ac:dyDescent="0.35">
      <c r="A49" t="s">
        <v>27</v>
      </c>
      <c r="B49" t="s">
        <v>15</v>
      </c>
      <c r="C49" t="s">
        <v>27</v>
      </c>
      <c r="D49" t="s">
        <v>11</v>
      </c>
      <c r="E49" t="s">
        <v>7</v>
      </c>
      <c r="F49" s="1">
        <f ca="1">OFFSET([1]aggregated_flows_exergy!B$10,98,0)</f>
        <v>961887.21341221896</v>
      </c>
      <c r="G49" s="1">
        <f ca="1">OFFSET([1]aggregated_flows_exergy!C$10,98,0)</f>
        <v>203.63320702439199</v>
      </c>
      <c r="H49" s="1">
        <f ca="1">OFFSET([1]aggregated_flows_exergy!D$10,98,0)</f>
        <v>840823.54453015304</v>
      </c>
      <c r="I49" s="1">
        <f ca="1">OFFSET([1]aggregated_flows_exergy!E$10,98,0)</f>
        <v>62641.485399866397</v>
      </c>
      <c r="J49" s="1">
        <f ca="1">OFFSET([1]aggregated_flows_exergy!F$10,98,0)</f>
        <v>58218.550275174399</v>
      </c>
      <c r="K49" s="1">
        <f ca="1">OFFSET([1]aggregated_flows_exergy!G$10,98,0)</f>
        <v>355847.87662313401</v>
      </c>
      <c r="L49" s="1">
        <f ca="1">OFFSET([1]aggregated_flows_exergy!H$10,98,0)</f>
        <v>468292.14891432901</v>
      </c>
      <c r="M49" s="1">
        <f ca="1">OFFSET([1]aggregated_flows_exergy!I$10,98,0)</f>
        <v>137747.18787475399</v>
      </c>
    </row>
    <row r="50" spans="1:13" ht="14.5" customHeight="1" x14ac:dyDescent="0.35">
      <c r="A50" t="s">
        <v>27</v>
      </c>
      <c r="B50" t="s">
        <v>8</v>
      </c>
      <c r="C50" t="s">
        <v>16</v>
      </c>
      <c r="D50" t="s">
        <v>17</v>
      </c>
      <c r="E50" t="s">
        <v>14</v>
      </c>
      <c r="F50" s="1">
        <f t="shared" ref="F50:M51" ca="1" si="7">F41-F42</f>
        <v>358012.55753297033</v>
      </c>
      <c r="G50" s="1">
        <f t="shared" ca="1" si="7"/>
        <v>0</v>
      </c>
      <c r="H50" s="1">
        <f t="shared" ca="1" si="7"/>
        <v>231348.05523492023</v>
      </c>
      <c r="I50" s="1">
        <f t="shared" ca="1" si="7"/>
        <v>27607.905591613991</v>
      </c>
      <c r="J50" s="1">
        <f t="shared" ca="1" si="7"/>
        <v>99056.596706431941</v>
      </c>
      <c r="K50" s="1">
        <f t="shared" ca="1" si="7"/>
        <v>105608.41947213979</v>
      </c>
      <c r="L50" s="1">
        <f t="shared" ca="1" si="7"/>
        <v>146906.29727801005</v>
      </c>
      <c r="M50" s="1">
        <f t="shared" ca="1" si="7"/>
        <v>105497.84078282001</v>
      </c>
    </row>
    <row r="51" spans="1:13" ht="14.5" customHeight="1" x14ac:dyDescent="0.35">
      <c r="A51" t="s">
        <v>27</v>
      </c>
      <c r="B51" t="s">
        <v>9</v>
      </c>
      <c r="C51" t="s">
        <v>16</v>
      </c>
      <c r="D51" t="s">
        <v>18</v>
      </c>
      <c r="E51" t="s">
        <v>14</v>
      </c>
      <c r="F51" s="1">
        <f t="shared" ca="1" si="7"/>
        <v>292959.3266688697</v>
      </c>
      <c r="G51" s="1">
        <f t="shared" ca="1" si="7"/>
        <v>33.626773988770083</v>
      </c>
      <c r="H51" s="1">
        <f t="shared" ca="1" si="7"/>
        <v>220489.71047399007</v>
      </c>
      <c r="I51" s="1">
        <f t="shared" ca="1" si="7"/>
        <v>20771.43455075199</v>
      </c>
      <c r="J51" s="1">
        <f t="shared" ca="1" si="7"/>
        <v>51664.554870144988</v>
      </c>
      <c r="K51" s="1">
        <f t="shared" ca="1" si="7"/>
        <v>111088.33397963014</v>
      </c>
      <c r="L51" s="1">
        <f t="shared" ca="1" si="7"/>
        <v>118644.27646763995</v>
      </c>
      <c r="M51" s="1">
        <f t="shared" ca="1" si="7"/>
        <v>63226.71622160601</v>
      </c>
    </row>
    <row r="52" spans="1:13" ht="14.5" customHeight="1" x14ac:dyDescent="0.35">
      <c r="A52" t="s">
        <v>27</v>
      </c>
      <c r="B52" t="s">
        <v>10</v>
      </c>
      <c r="C52" t="s">
        <v>27</v>
      </c>
      <c r="D52" t="s">
        <v>19</v>
      </c>
      <c r="E52" t="s">
        <v>14</v>
      </c>
      <c r="F52" s="1">
        <f ca="1">OFFSET([1]aggregated_flows_exergy!B$39,98,0)-OFFSET([1]aggregated_flows_exergy!B$38,98,0)</f>
        <v>1221041.6861736798</v>
      </c>
      <c r="G52" s="1">
        <f ca="1">OFFSET([1]aggregated_flows_exergy!C$39,98,0)-OFFSET([1]aggregated_flows_exergy!C$38,98,0)</f>
        <v>3620.4378918990496</v>
      </c>
      <c r="H52" s="1">
        <f ca="1">OFFSET([1]aggregated_flows_exergy!D$39,98,0)-OFFSET([1]aggregated_flows_exergy!D$38,98,0)</f>
        <v>1011233.12290831</v>
      </c>
      <c r="I52" s="1">
        <f ca="1">OFFSET([1]aggregated_flows_exergy!E$39,98,0)-OFFSET([1]aggregated_flows_exergy!E$38,98,0)</f>
        <v>124311.49770066398</v>
      </c>
      <c r="J52" s="1">
        <f ca="1">OFFSET([1]aggregated_flows_exergy!F$39,98,0)-OFFSET([1]aggregated_flows_exergy!F$38,98,0)</f>
        <v>81876.627672828006</v>
      </c>
      <c r="K52" s="1">
        <f ca="1">OFFSET([1]aggregated_flows_exergy!G$39,98,0)-OFFSET([1]aggregated_flows_exergy!G$38,98,0)</f>
        <v>540039.60431927</v>
      </c>
      <c r="L52" s="1">
        <f ca="1">OFFSET([1]aggregated_flows_exergy!H$39,98,0)-OFFSET([1]aggregated_flows_exergy!H$38,98,0)</f>
        <v>513205.16965483013</v>
      </c>
      <c r="M52" s="1">
        <f ca="1">OFFSET([1]aggregated_flows_exergy!I$39,98,0)-OFFSET([1]aggregated_flows_exergy!I$38,98,0)</f>
        <v>167796.91219958098</v>
      </c>
    </row>
    <row r="53" spans="1:13" ht="14.5" customHeight="1" x14ac:dyDescent="0.35">
      <c r="A53" t="s">
        <v>27</v>
      </c>
      <c r="B53" t="s">
        <v>10</v>
      </c>
      <c r="C53" t="s">
        <v>27</v>
      </c>
      <c r="D53" t="s">
        <v>20</v>
      </c>
      <c r="E53" t="s">
        <v>14</v>
      </c>
      <c r="F53" s="1">
        <f ca="1">OFFSET([1]aggregated_flows_exergy!B$36,98,0)</f>
        <v>2368162.8243036098</v>
      </c>
      <c r="G53" s="1">
        <f ca="1">OFFSET([1]aggregated_flows_exergy!C$36,98,0)</f>
        <v>7141.4476864334902</v>
      </c>
      <c r="H53" s="1">
        <f ca="1">OFFSET([1]aggregated_flows_exergy!D$36,98,0)</f>
        <v>1954750.8751711899</v>
      </c>
      <c r="I53" s="1">
        <f ca="1">OFFSET([1]aggregated_flows_exergy!E$36,98,0)</f>
        <v>246289.160682366</v>
      </c>
      <c r="J53" s="1">
        <f ca="1">OFFSET([1]aggregated_flows_exergy!F$36,98,0)</f>
        <v>159981.340763607</v>
      </c>
      <c r="K53" s="1">
        <f ca="1">OFFSET([1]aggregated_flows_exergy!G$36,98,0)</f>
        <v>991901.36065818602</v>
      </c>
      <c r="L53" s="1">
        <f ca="1">OFFSET([1]aggregated_flows_exergy!H$36,98,0)</f>
        <v>1025456.47070141</v>
      </c>
      <c r="M53" s="1">
        <f ca="1">OFFSET([1]aggregated_flows_exergy!I$36,98,0)</f>
        <v>350804.99294400302</v>
      </c>
    </row>
    <row r="54" spans="1:13" ht="14.5" customHeight="1" x14ac:dyDescent="0.35">
      <c r="A54" t="s">
        <v>27</v>
      </c>
      <c r="B54" t="s">
        <v>20</v>
      </c>
      <c r="C54" t="s">
        <v>16</v>
      </c>
      <c r="D54" t="s">
        <v>17</v>
      </c>
      <c r="E54" t="s">
        <v>14</v>
      </c>
      <c r="F54" s="1">
        <f t="shared" ref="F54:M54" ca="1" si="8">F53</f>
        <v>2368162.8243036098</v>
      </c>
      <c r="G54" s="1">
        <f t="shared" ca="1" si="8"/>
        <v>7141.4476864334902</v>
      </c>
      <c r="H54" s="1">
        <f t="shared" ca="1" si="8"/>
        <v>1954750.8751711899</v>
      </c>
      <c r="I54" s="1">
        <f t="shared" ca="1" si="8"/>
        <v>246289.160682366</v>
      </c>
      <c r="J54" s="1">
        <f t="shared" ca="1" si="8"/>
        <v>159981.340763607</v>
      </c>
      <c r="K54" s="1">
        <f t="shared" ca="1" si="8"/>
        <v>991901.36065818602</v>
      </c>
      <c r="L54" s="1">
        <f t="shared" ca="1" si="8"/>
        <v>1025456.47070141</v>
      </c>
      <c r="M54" s="1">
        <f t="shared" ca="1" si="8"/>
        <v>350804.99294400302</v>
      </c>
    </row>
    <row r="55" spans="1:13" ht="14.5" customHeight="1" x14ac:dyDescent="0.35">
      <c r="A55" t="s">
        <v>27</v>
      </c>
      <c r="B55" t="s">
        <v>19</v>
      </c>
      <c r="C55" t="s">
        <v>16</v>
      </c>
      <c r="D55" t="s">
        <v>18</v>
      </c>
      <c r="E55" t="s">
        <v>14</v>
      </c>
      <c r="F55" s="1">
        <f t="shared" ref="F55:M55" ca="1" si="9">F52</f>
        <v>1221041.6861736798</v>
      </c>
      <c r="G55" s="1">
        <f t="shared" ca="1" si="9"/>
        <v>3620.4378918990496</v>
      </c>
      <c r="H55" s="1">
        <f t="shared" ca="1" si="9"/>
        <v>1011233.12290831</v>
      </c>
      <c r="I55" s="1">
        <f t="shared" ca="1" si="9"/>
        <v>124311.49770066398</v>
      </c>
      <c r="J55" s="1">
        <f t="shared" ca="1" si="9"/>
        <v>81876.627672828006</v>
      </c>
      <c r="K55" s="1">
        <f t="shared" ca="1" si="9"/>
        <v>540039.60431927</v>
      </c>
      <c r="L55" s="1">
        <f t="shared" ca="1" si="9"/>
        <v>513205.16965483013</v>
      </c>
      <c r="M55" s="1">
        <f t="shared" ca="1" si="9"/>
        <v>167796.91219958098</v>
      </c>
    </row>
    <row r="56" spans="1:13" ht="14.5" customHeight="1" x14ac:dyDescent="0.35">
      <c r="A56" t="s">
        <v>27</v>
      </c>
      <c r="B56" t="s">
        <v>10</v>
      </c>
      <c r="C56" t="s">
        <v>3</v>
      </c>
      <c r="D56" t="s">
        <v>13</v>
      </c>
      <c r="E56" t="s">
        <v>14</v>
      </c>
      <c r="F56" s="1">
        <f ca="1">OFFSET([1]aggregated_flows_exergy!B$37,98,0)</f>
        <v>167292.02936179601</v>
      </c>
      <c r="G56" s="1">
        <f ca="1">OFFSET([1]aggregated_flows_exergy!C$37,98,0)</f>
        <v>490.01950891062501</v>
      </c>
      <c r="H56" s="1">
        <f ca="1">OFFSET([1]aggregated_flows_exergy!D$37,98,0)</f>
        <v>140072.55580776301</v>
      </c>
      <c r="I56" s="1">
        <f ca="1">OFFSET([1]aggregated_flows_exergy!E$37,98,0)</f>
        <v>17037.896276798801</v>
      </c>
      <c r="J56" s="1">
        <f ca="1">OFFSET([1]aggregated_flows_exergy!F$37,98,0)</f>
        <v>9691.5577683237207</v>
      </c>
      <c r="K56" s="1">
        <f ca="1">OFFSET([1]aggregated_flows_exergy!G$37,98,0)</f>
        <v>73002.679631515799</v>
      </c>
      <c r="L56" s="1">
        <f ca="1">OFFSET([1]aggregated_flows_exergy!H$37,98,0)</f>
        <v>71375.778611427493</v>
      </c>
      <c r="M56" s="1">
        <f ca="1">OFFSET([1]aggregated_flows_exergy!I$37,98,0)</f>
        <v>22913.571118853</v>
      </c>
    </row>
    <row r="57" spans="1:13" ht="14.5" customHeight="1" x14ac:dyDescent="0.35">
      <c r="A57" t="s">
        <v>27</v>
      </c>
      <c r="B57" t="s">
        <v>24</v>
      </c>
      <c r="C57" t="s">
        <v>25</v>
      </c>
      <c r="D57" t="s">
        <v>26</v>
      </c>
      <c r="E57" t="s">
        <v>14</v>
      </c>
      <c r="F57" s="1">
        <f t="shared" ref="F57:M57" ca="1" si="10">F46-F58</f>
        <v>3168711.4337122794</v>
      </c>
      <c r="G57" s="1">
        <f t="shared" ca="1" si="10"/>
        <v>4414.1165117695091</v>
      </c>
      <c r="H57" s="1">
        <f t="shared" ca="1" si="10"/>
        <v>2659017.0612852396</v>
      </c>
      <c r="I57" s="1">
        <f t="shared" ca="1" si="10"/>
        <v>277379.77187944204</v>
      </c>
      <c r="J57" s="1">
        <f t="shared" ca="1" si="10"/>
        <v>227900.48403580004</v>
      </c>
      <c r="K57" s="1">
        <f t="shared" ca="1" si="10"/>
        <v>1534933.2043009801</v>
      </c>
      <c r="L57" s="1">
        <f t="shared" ca="1" si="10"/>
        <v>1176266.91664663</v>
      </c>
      <c r="M57" s="1">
        <f t="shared" ca="1" si="10"/>
        <v>457511.31276464509</v>
      </c>
    </row>
    <row r="58" spans="1:13" ht="14.5" customHeight="1" x14ac:dyDescent="0.35">
      <c r="A58" t="s">
        <v>27</v>
      </c>
      <c r="B58" t="s">
        <v>24</v>
      </c>
      <c r="C58" t="s">
        <v>3</v>
      </c>
      <c r="D58" t="s">
        <v>4</v>
      </c>
      <c r="E58" t="s">
        <v>7</v>
      </c>
      <c r="F58" s="1">
        <f ca="1">OFFSET([1]aggregated_flows_exergy!B$97,51,0)</f>
        <v>4271979.9069970502</v>
      </c>
      <c r="G58" s="1">
        <f ca="1">OFFSET([1]aggregated_flows_exergy!C$97,51,0)</f>
        <v>3244.44749268852</v>
      </c>
      <c r="H58" s="1">
        <f ca="1">OFFSET([1]aggregated_flows_exergy!D$97,51,0)</f>
        <v>3475771.7231674399</v>
      </c>
      <c r="I58" s="1">
        <f ca="1">OFFSET([1]aggregated_flows_exergy!E$97,51,0)</f>
        <v>340697.75325201498</v>
      </c>
      <c r="J58" s="1">
        <f ca="1">OFFSET([1]aggregated_flows_exergy!F$97,51,0)</f>
        <v>452265.98308491899</v>
      </c>
      <c r="K58" s="1">
        <f ca="1">OFFSET([1]aggregated_flows_exergy!G$97,51,0)</f>
        <v>1750446.7269407799</v>
      </c>
      <c r="L58" s="1">
        <f ca="1">OFFSET([1]aggregated_flows_exergy!H$97,51,0)</f>
        <v>1797030.5894750799</v>
      </c>
      <c r="M58" s="1">
        <f ca="1">OFFSET([1]aggregated_flows_exergy!I$97,51,0)</f>
        <v>724502.59058118495</v>
      </c>
    </row>
    <row r="59" spans="1:13" ht="14.5" customHeight="1" x14ac:dyDescent="0.35">
      <c r="A59" t="s">
        <v>27</v>
      </c>
      <c r="B59" t="s">
        <v>10</v>
      </c>
      <c r="C59" t="s">
        <v>21</v>
      </c>
      <c r="D59" t="s">
        <v>22</v>
      </c>
      <c r="E59" t="s">
        <v>12</v>
      </c>
      <c r="F59" s="1">
        <f ca="1">OFFSET([1]aggregated_flows_exergy!B$35,98,0)</f>
        <v>28718888.443801198</v>
      </c>
      <c r="G59" s="1">
        <f ca="1">OFFSET([1]aggregated_flows_exergy!C$35,98,0)</f>
        <v>43476.859558140699</v>
      </c>
      <c r="H59" s="1">
        <f ca="1">OFFSET([1]aggregated_flows_exergy!D$35,98,0)</f>
        <v>23130589.945955001</v>
      </c>
      <c r="I59" s="1">
        <f ca="1">OFFSET([1]aggregated_flows_exergy!E$35,98,0)</f>
        <v>2557653.0940981801</v>
      </c>
      <c r="J59" s="1">
        <f ca="1">OFFSET([1]aggregated_flows_exergy!F$35,98,0)</f>
        <v>2987168.5441898601</v>
      </c>
      <c r="K59" s="1">
        <f ca="1">OFFSET([1]aggregated_flows_exergy!G$35,98,0)</f>
        <v>11399134.091771601</v>
      </c>
      <c r="L59" s="1">
        <f ca="1">OFFSET([1]aggregated_flows_exergy!H$35,98,0)</f>
        <v>12244671.6356941</v>
      </c>
      <c r="M59" s="1">
        <f ca="1">OFFSET([1]aggregated_flows_exergy!I$35,98,0)</f>
        <v>5075082.7163353302</v>
      </c>
    </row>
    <row r="60" spans="1:13" ht="14.5" customHeight="1" x14ac:dyDescent="0.35">
      <c r="A60" t="s">
        <v>3</v>
      </c>
      <c r="B60" t="s">
        <v>4</v>
      </c>
      <c r="C60" t="s">
        <v>28</v>
      </c>
      <c r="D60" t="s">
        <v>6</v>
      </c>
      <c r="E60" t="s">
        <v>7</v>
      </c>
      <c r="F60" s="1">
        <f ca="1">OFFSET([1]aggregated_flows_exergy!B$2,149,0)</f>
        <v>40072.216024137502</v>
      </c>
      <c r="G60" s="1">
        <f ca="1">OFFSET([1]aggregated_flows_exergy!C$2,149,0)</f>
        <v>44.904375453295998</v>
      </c>
      <c r="H60" s="1">
        <f ca="1">OFFSET([1]aggregated_flows_exergy!D$2,149,0)</f>
        <v>34577.778220979097</v>
      </c>
      <c r="I60" s="1">
        <f ca="1">OFFSET([1]aggregated_flows_exergy!E$2,149,0)</f>
        <v>2969.9790064005601</v>
      </c>
      <c r="J60" s="1">
        <f ca="1">OFFSET([1]aggregated_flows_exergy!F$2,149,0)</f>
        <v>2479.5544213043499</v>
      </c>
      <c r="K60" s="1">
        <f ca="1">OFFSET([1]aggregated_flows_exergy!G$2,149,0)</f>
        <v>25635.780559109699</v>
      </c>
      <c r="L60" s="1">
        <f ca="1">OFFSET([1]aggregated_flows_exergy!H$2,149,0)</f>
        <v>11140.1339631422</v>
      </c>
      <c r="M60" s="1">
        <f ca="1">OFFSET([1]aggregated_flows_exergy!I$2,149,0)</f>
        <v>3296.3015018854499</v>
      </c>
    </row>
    <row r="61" spans="1:13" ht="14.5" customHeight="1" x14ac:dyDescent="0.35">
      <c r="A61" t="s">
        <v>28</v>
      </c>
      <c r="B61" t="s">
        <v>6</v>
      </c>
      <c r="C61" t="s">
        <v>28</v>
      </c>
      <c r="D61" t="s">
        <v>8</v>
      </c>
      <c r="E61" t="s">
        <v>7</v>
      </c>
      <c r="F61" s="1">
        <f ca="1">OFFSET([1]aggregated_flows_exergy!B$9,149,0)</f>
        <v>3521398.5222012801</v>
      </c>
      <c r="G61" s="1">
        <f ca="1">OFFSET([1]aggregated_flows_exergy!C$9,149,0)</f>
        <v>849.54486257449105</v>
      </c>
      <c r="H61" s="1">
        <f ca="1">OFFSET([1]aggregated_flows_exergy!D$9,149,0)</f>
        <v>2605274.1533049601</v>
      </c>
      <c r="I61" s="1">
        <f ca="1">OFFSET([1]aggregated_flows_exergy!E$9,149,0)</f>
        <v>273481.10133124399</v>
      </c>
      <c r="J61" s="1">
        <f ca="1">OFFSET([1]aggregated_flows_exergy!F$9,149,0)</f>
        <v>641793.72270250297</v>
      </c>
      <c r="K61" s="1">
        <f ca="1">OFFSET([1]aggregated_flows_exergy!G$9,149,0)</f>
        <v>1302128.7226754799</v>
      </c>
      <c r="L61" s="1">
        <f ca="1">OFFSET([1]aggregated_flows_exergy!H$9,149,0)</f>
        <v>1457216.92022456</v>
      </c>
      <c r="M61" s="1">
        <f ca="1">OFFSET([1]aggregated_flows_exergy!I$9,149,0)</f>
        <v>762052.87930123298</v>
      </c>
    </row>
    <row r="62" spans="1:13" ht="14.5" customHeight="1" x14ac:dyDescent="0.35">
      <c r="A62" t="s">
        <v>28</v>
      </c>
      <c r="B62" t="s">
        <v>8</v>
      </c>
      <c r="C62" t="s">
        <v>28</v>
      </c>
      <c r="D62" t="s">
        <v>9</v>
      </c>
      <c r="E62" t="s">
        <v>7</v>
      </c>
      <c r="F62" s="1">
        <f ca="1">OFFSET([1]aggregated_flows_exergy!B$18,149,0)</f>
        <v>3133483.5405182699</v>
      </c>
      <c r="G62" s="1">
        <f ca="1">OFFSET([1]aggregated_flows_exergy!C$18,149,0)</f>
        <v>849.54486257449105</v>
      </c>
      <c r="H62" s="1">
        <f ca="1">OFFSET([1]aggregated_flows_exergy!D$18,149,0)</f>
        <v>2345370.6899289498</v>
      </c>
      <c r="I62" s="1">
        <f ca="1">OFFSET([1]aggregated_flows_exergy!E$18,149,0)</f>
        <v>243547.52323814901</v>
      </c>
      <c r="J62" s="1">
        <f ca="1">OFFSET([1]aggregated_flows_exergy!F$18,149,0)</f>
        <v>543715.78248858999</v>
      </c>
      <c r="K62" s="1">
        <f ca="1">OFFSET([1]aggregated_flows_exergy!G$18,149,0)</f>
        <v>1159259.5104572901</v>
      </c>
      <c r="L62" s="1">
        <f ca="1">OFFSET([1]aggregated_flows_exergy!H$18,149,0)</f>
        <v>1311847.09574774</v>
      </c>
      <c r="M62" s="1">
        <f ca="1">OFFSET([1]aggregated_flows_exergy!I$18,149,0)</f>
        <v>662376.93431322696</v>
      </c>
    </row>
    <row r="63" spans="1:13" ht="14.5" customHeight="1" x14ac:dyDescent="0.35">
      <c r="A63" t="s">
        <v>28</v>
      </c>
      <c r="B63" t="s">
        <v>9</v>
      </c>
      <c r="C63" t="s">
        <v>28</v>
      </c>
      <c r="D63" t="s">
        <v>10</v>
      </c>
      <c r="E63" t="s">
        <v>7</v>
      </c>
      <c r="F63" s="1">
        <f ca="1">OFFSET([1]aggregated_flows_exergy!B$22,149,0)</f>
        <v>2829809.3251318298</v>
      </c>
      <c r="G63" s="1">
        <f ca="1">OFFSET([1]aggregated_flows_exergy!C$22,149,0)</f>
        <v>827.49756882670101</v>
      </c>
      <c r="H63" s="1">
        <f ca="1">OFFSET([1]aggregated_flows_exergy!D$22,149,0)</f>
        <v>2117866.81934941</v>
      </c>
      <c r="I63" s="1">
        <f ca="1">OFFSET([1]aggregated_flows_exergy!E$22,149,0)</f>
        <v>221341.36966217699</v>
      </c>
      <c r="J63" s="1">
        <f ca="1">OFFSET([1]aggregated_flows_exergy!F$22,149,0)</f>
        <v>489773.63855140301</v>
      </c>
      <c r="K63" s="1">
        <f ca="1">OFFSET([1]aggregated_flows_exergy!G$22,149,0)</f>
        <v>1040136.40669151</v>
      </c>
      <c r="L63" s="1">
        <f ca="1">OFFSET([1]aggregated_flows_exergy!H$22,149,0)</f>
        <v>1190339.45200675</v>
      </c>
      <c r="M63" s="1">
        <f ca="1">OFFSET([1]aggregated_flows_exergy!I$22,149,0)</f>
        <v>599333.46643354895</v>
      </c>
    </row>
    <row r="64" spans="1:13" ht="14.5" customHeight="1" x14ac:dyDescent="0.35">
      <c r="A64" t="s">
        <v>28</v>
      </c>
      <c r="B64" t="s">
        <v>11</v>
      </c>
      <c r="C64" t="s">
        <v>28</v>
      </c>
      <c r="D64" t="s">
        <v>6</v>
      </c>
      <c r="E64" t="s">
        <v>12</v>
      </c>
      <c r="F64" s="1">
        <f ca="1">OFFSET([1]aggregated_flows_exergy!B$4,149,0)</f>
        <v>5044658.0365031203</v>
      </c>
      <c r="G64" s="1">
        <f ca="1">OFFSET([1]aggregated_flows_exergy!C$4,149,0)</f>
        <v>1215.8076042039299</v>
      </c>
      <c r="H64" s="1">
        <f ca="1">OFFSET([1]aggregated_flows_exergy!D$4,149,0)</f>
        <v>3889180.07952965</v>
      </c>
      <c r="I64" s="1">
        <f ca="1">OFFSET([1]aggregated_flows_exergy!E$4,149,0)</f>
        <v>379868.663738598</v>
      </c>
      <c r="J64" s="1">
        <f ca="1">OFFSET([1]aggregated_flows_exergy!F$4,149,0)</f>
        <v>774393.48563067801</v>
      </c>
      <c r="K64" s="1">
        <f ca="1">OFFSET([1]aggregated_flows_exergy!G$4,149,0)</f>
        <v>1919782.65822808</v>
      </c>
      <c r="L64" s="1">
        <f ca="1">OFFSET([1]aggregated_flows_exergy!H$4,149,0)</f>
        <v>2132930.6619974598</v>
      </c>
      <c r="M64" s="1">
        <f ca="1">OFFSET([1]aggregated_flows_exergy!I$4,149,0)</f>
        <v>991944.71627757302</v>
      </c>
    </row>
    <row r="65" spans="1:13" ht="14.5" customHeight="1" x14ac:dyDescent="0.35">
      <c r="A65" t="s">
        <v>28</v>
      </c>
      <c r="B65" t="s">
        <v>10</v>
      </c>
      <c r="C65" t="s">
        <v>28</v>
      </c>
      <c r="D65" t="s">
        <v>11</v>
      </c>
      <c r="E65" t="s">
        <v>7</v>
      </c>
      <c r="F65" s="1">
        <f ca="1">OFFSET([1]aggregated_flows_exergy!B$11,149,0)</f>
        <v>13586656.0510619</v>
      </c>
      <c r="G65" s="1">
        <f ca="1">OFFSET([1]aggregated_flows_exergy!C$11,149,0)</f>
        <v>7946.0710474709404</v>
      </c>
      <c r="H65" s="1">
        <f ca="1">OFFSET([1]aggregated_flows_exergy!D$11,149,0)</f>
        <v>10756855.999611599</v>
      </c>
      <c r="I65" s="1">
        <f ca="1">OFFSET([1]aggregated_flows_exergy!E$11,149,0)</f>
        <v>1108960.7545811399</v>
      </c>
      <c r="J65" s="1">
        <f ca="1">OFFSET([1]aggregated_flows_exergy!F$11,149,0)</f>
        <v>1712893.22582172</v>
      </c>
      <c r="K65" s="1">
        <f ca="1">OFFSET([1]aggregated_flows_exergy!G$11,149,0)</f>
        <v>5318984.4904121002</v>
      </c>
      <c r="L65" s="1">
        <f ca="1">OFFSET([1]aggregated_flows_exergy!H$11,149,0)</f>
        <v>5788332.1439669402</v>
      </c>
      <c r="M65" s="1">
        <f ca="1">OFFSET([1]aggregated_flows_exergy!I$11,149,0)</f>
        <v>2479339.4166829102</v>
      </c>
    </row>
    <row r="66" spans="1:13" ht="14.5" customHeight="1" x14ac:dyDescent="0.35">
      <c r="A66" t="s">
        <v>28</v>
      </c>
      <c r="B66" t="s">
        <v>11</v>
      </c>
      <c r="C66" t="s">
        <v>3</v>
      </c>
      <c r="D66" t="s">
        <v>4</v>
      </c>
      <c r="E66" t="s">
        <v>7</v>
      </c>
      <c r="F66" s="1">
        <f ca="1">OFFSET([1]aggregated_flows_exergy!B$6,149,0)</f>
        <v>7033181.9679227797</v>
      </c>
      <c r="G66" s="1">
        <f ca="1">OFFSET([1]aggregated_flows_exergy!C$6,149,0)</f>
        <v>6221.5793152730603</v>
      </c>
      <c r="H66" s="1">
        <f ca="1">OFFSET([1]aggregated_flows_exergy!D$6,149,0)</f>
        <v>5719076.4190975204</v>
      </c>
      <c r="I66" s="1">
        <f ca="1">OFFSET([1]aggregated_flows_exergy!E$6,149,0)</f>
        <v>606386.38830372505</v>
      </c>
      <c r="J66" s="1">
        <f ca="1">OFFSET([1]aggregated_flows_exergy!F$6,149,0)</f>
        <v>701497.58120627503</v>
      </c>
      <c r="K66" s="1">
        <f ca="1">OFFSET([1]aggregated_flows_exergy!G$6,149,0)</f>
        <v>2858954.3681556899</v>
      </c>
      <c r="L66" s="1">
        <f ca="1">OFFSET([1]aggregated_flows_exergy!H$6,149,0)</f>
        <v>3004743.58340709</v>
      </c>
      <c r="M66" s="1">
        <f ca="1">OFFSET([1]aggregated_flows_exergy!I$6,149,0)</f>
        <v>1169484.01635997</v>
      </c>
    </row>
    <row r="67" spans="1:13" ht="14.5" customHeight="1" x14ac:dyDescent="0.35">
      <c r="A67" t="s">
        <v>28</v>
      </c>
      <c r="B67" t="s">
        <v>11</v>
      </c>
      <c r="C67" t="s">
        <v>3</v>
      </c>
      <c r="D67" t="s">
        <v>13</v>
      </c>
      <c r="E67" t="s">
        <v>14</v>
      </c>
      <c r="F67" s="1">
        <f ca="1">OFFSET([1]aggregated_flows_exergy!B$48,149,0)</f>
        <v>192880.15894588199</v>
      </c>
      <c r="G67" s="1">
        <f ca="1">OFFSET([1]aggregated_flows_exergy!C$48,149,0)</f>
        <v>131.29396842901701</v>
      </c>
      <c r="H67" s="1">
        <f ca="1">OFFSET([1]aggregated_flows_exergy!D$48,149,0)</f>
        <v>157250.33646722799</v>
      </c>
      <c r="I67" s="1">
        <f ca="1">OFFSET([1]aggregated_flows_exergy!E$48,149,0)</f>
        <v>15326.4470236169</v>
      </c>
      <c r="J67" s="1">
        <f ca="1">OFFSET([1]aggregated_flows_exergy!F$48,149,0)</f>
        <v>20172.0814866086</v>
      </c>
      <c r="K67" s="1">
        <f ca="1">OFFSET([1]aggregated_flows_exergy!G$48,149,0)</f>
        <v>81387.883707497895</v>
      </c>
      <c r="L67" s="1">
        <f ca="1">OFFSET([1]aggregated_flows_exergy!H$48,149,0)</f>
        <v>81120.021886810093</v>
      </c>
      <c r="M67" s="1">
        <f ca="1">OFFSET([1]aggregated_flows_exergy!I$48,149,0)</f>
        <v>30372.253351575</v>
      </c>
    </row>
    <row r="68" spans="1:13" ht="14.5" customHeight="1" x14ac:dyDescent="0.35">
      <c r="A68" t="s">
        <v>28</v>
      </c>
      <c r="B68" t="s">
        <v>6</v>
      </c>
      <c r="C68" t="s">
        <v>28</v>
      </c>
      <c r="D68" t="s">
        <v>15</v>
      </c>
      <c r="E68" t="s">
        <v>7</v>
      </c>
      <c r="F68" s="1">
        <f ca="1">OFFSET([1]aggregated_flows_exergy!B$8,149,0)</f>
        <v>4375762.7013560599</v>
      </c>
      <c r="G68" s="1">
        <f ca="1">OFFSET([1]aggregated_flows_exergy!C$8,149,0)</f>
        <v>887.43953192373601</v>
      </c>
      <c r="H68" s="1">
        <f ca="1">OFFSET([1]aggregated_flows_exergy!D$8,149,0)</f>
        <v>3363533.3860175898</v>
      </c>
      <c r="I68" s="1">
        <f ca="1">OFFSET([1]aggregated_flows_exergy!E$8,149,0)</f>
        <v>327041.15373335499</v>
      </c>
      <c r="J68" s="1">
        <f ca="1">OFFSET([1]aggregated_flows_exergy!F$8,149,0)</f>
        <v>684300.722073182</v>
      </c>
      <c r="K68" s="1">
        <f ca="1">OFFSET([1]aggregated_flows_exergy!G$8,149,0)</f>
        <v>1676287.2993354299</v>
      </c>
      <c r="L68" s="1">
        <f ca="1">OFFSET([1]aggregated_flows_exergy!H$8,149,0)</f>
        <v>1836511.4938904999</v>
      </c>
      <c r="M68" s="1">
        <f ca="1">OFFSET([1]aggregated_flows_exergy!I$8,149,0)</f>
        <v>862963.90813013003</v>
      </c>
    </row>
    <row r="69" spans="1:13" ht="14.5" customHeight="1" x14ac:dyDescent="0.35">
      <c r="A69" t="s">
        <v>28</v>
      </c>
      <c r="B69" t="s">
        <v>15</v>
      </c>
      <c r="C69" t="s">
        <v>28</v>
      </c>
      <c r="D69" t="s">
        <v>11</v>
      </c>
      <c r="E69" t="s">
        <v>7</v>
      </c>
      <c r="F69" s="1">
        <f ca="1">OFFSET([1]aggregated_flows_exergy!B$10,149,0)</f>
        <v>854364.17915477499</v>
      </c>
      <c r="G69" s="1">
        <f ca="1">OFFSET([1]aggregated_flows_exergy!C$10,149,0)</f>
        <v>37.894669349245099</v>
      </c>
      <c r="H69" s="1">
        <f ca="1">OFFSET([1]aggregated_flows_exergy!D$10,149,0)</f>
        <v>758259.232712636</v>
      </c>
      <c r="I69" s="1">
        <f ca="1">OFFSET([1]aggregated_flows_exergy!E$10,149,0)</f>
        <v>53560.052402110799</v>
      </c>
      <c r="J69" s="1">
        <f ca="1">OFFSET([1]aggregated_flows_exergy!F$10,149,0)</f>
        <v>42506.999370678597</v>
      </c>
      <c r="K69" s="1">
        <f ca="1">OFFSET([1]aggregated_flows_exergy!G$10,149,0)</f>
        <v>374158.57665993797</v>
      </c>
      <c r="L69" s="1">
        <f ca="1">OFFSET([1]aggregated_flows_exergy!H$10,149,0)</f>
        <v>379294.57366594201</v>
      </c>
      <c r="M69" s="1">
        <f ca="1">OFFSET([1]aggregated_flows_exergy!I$10,149,0)</f>
        <v>100911.02882889799</v>
      </c>
    </row>
    <row r="70" spans="1:13" ht="14.5" customHeight="1" x14ac:dyDescent="0.35">
      <c r="A70" t="s">
        <v>28</v>
      </c>
      <c r="B70" t="s">
        <v>8</v>
      </c>
      <c r="C70" t="s">
        <v>16</v>
      </c>
      <c r="D70" t="s">
        <v>17</v>
      </c>
      <c r="E70" t="s">
        <v>14</v>
      </c>
      <c r="F70" s="1">
        <f t="shared" ref="F70:M71" ca="1" si="11">F61-F62</f>
        <v>387914.98168301024</v>
      </c>
      <c r="G70" s="1">
        <f t="shared" ca="1" si="11"/>
        <v>0</v>
      </c>
      <c r="H70" s="1">
        <f t="shared" ca="1" si="11"/>
        <v>259903.4633760103</v>
      </c>
      <c r="I70" s="1">
        <f t="shared" ca="1" si="11"/>
        <v>29933.578093094984</v>
      </c>
      <c r="J70" s="1">
        <f t="shared" ca="1" si="11"/>
        <v>98077.940213912982</v>
      </c>
      <c r="K70" s="1">
        <f t="shared" ca="1" si="11"/>
        <v>142869.21221818984</v>
      </c>
      <c r="L70" s="1">
        <f t="shared" ca="1" si="11"/>
        <v>145369.82447681995</v>
      </c>
      <c r="M70" s="1">
        <f t="shared" ca="1" si="11"/>
        <v>99675.944988006027</v>
      </c>
    </row>
    <row r="71" spans="1:13" ht="14.5" customHeight="1" x14ac:dyDescent="0.35">
      <c r="A71" t="s">
        <v>28</v>
      </c>
      <c r="B71" t="s">
        <v>9</v>
      </c>
      <c r="C71" t="s">
        <v>16</v>
      </c>
      <c r="D71" t="s">
        <v>18</v>
      </c>
      <c r="E71" t="s">
        <v>14</v>
      </c>
      <c r="F71" s="1">
        <f t="shared" ca="1" si="11"/>
        <v>303674.21538644005</v>
      </c>
      <c r="G71" s="1">
        <f t="shared" ca="1" si="11"/>
        <v>22.047293747790036</v>
      </c>
      <c r="H71" s="1">
        <f t="shared" ca="1" si="11"/>
        <v>227503.8705795398</v>
      </c>
      <c r="I71" s="1">
        <f t="shared" ca="1" si="11"/>
        <v>22206.153575972014</v>
      </c>
      <c r="J71" s="1">
        <f t="shared" ca="1" si="11"/>
        <v>53942.143937186978</v>
      </c>
      <c r="K71" s="1">
        <f t="shared" ca="1" si="11"/>
        <v>119123.10376578011</v>
      </c>
      <c r="L71" s="1">
        <f t="shared" ca="1" si="11"/>
        <v>121507.64374098997</v>
      </c>
      <c r="M71" s="1">
        <f t="shared" ca="1" si="11"/>
        <v>63043.467879678006</v>
      </c>
    </row>
    <row r="72" spans="1:13" ht="14.5" customHeight="1" x14ac:dyDescent="0.35">
      <c r="A72" t="s">
        <v>28</v>
      </c>
      <c r="B72" t="s">
        <v>10</v>
      </c>
      <c r="C72" t="s">
        <v>28</v>
      </c>
      <c r="D72" t="s">
        <v>19</v>
      </c>
      <c r="E72" t="s">
        <v>14</v>
      </c>
      <c r="F72" s="1">
        <f ca="1">OFFSET([1]aggregated_flows_exergy!B$39,149,0)-OFFSET([1]aggregated_flows_exergy!B$38,149,0)</f>
        <v>974766.52484124992</v>
      </c>
      <c r="G72" s="1">
        <f ca="1">OFFSET([1]aggregated_flows_exergy!C$39,149,0)-OFFSET([1]aggregated_flows_exergy!C$38,149,0)</f>
        <v>2771.7620715284393</v>
      </c>
      <c r="H72" s="1">
        <f ca="1">OFFSET([1]aggregated_flows_exergy!D$39,149,0)-OFFSET([1]aggregated_flows_exergy!D$38,149,0)</f>
        <v>803412.24402724998</v>
      </c>
      <c r="I72" s="1">
        <f ca="1">OFFSET([1]aggregated_flows_exergy!E$39,149,0)-OFFSET([1]aggregated_flows_exergy!E$38,149,0)</f>
        <v>103136.11271547398</v>
      </c>
      <c r="J72" s="1">
        <f ca="1">OFFSET([1]aggregated_flows_exergy!F$39,149,0)-OFFSET([1]aggregated_flows_exergy!F$38,149,0)</f>
        <v>65446.40602701201</v>
      </c>
      <c r="K72" s="1">
        <f ca="1">OFFSET([1]aggregated_flows_exergy!G$39,149,0)-OFFSET([1]aggregated_flows_exergy!G$38,149,0)</f>
        <v>437750.49188643997</v>
      </c>
      <c r="L72" s="1">
        <f ca="1">OFFSET([1]aggregated_flows_exergy!H$39,149,0)-OFFSET([1]aggregated_flows_exergy!H$38,149,0)</f>
        <v>408046.97406951012</v>
      </c>
      <c r="M72" s="1">
        <f ca="1">OFFSET([1]aggregated_flows_exergy!I$39,149,0)-OFFSET([1]aggregated_flows_exergy!I$38,149,0)</f>
        <v>128969.05888532399</v>
      </c>
    </row>
    <row r="73" spans="1:13" ht="14.5" customHeight="1" x14ac:dyDescent="0.35">
      <c r="A73" t="s">
        <v>28</v>
      </c>
      <c r="B73" t="s">
        <v>10</v>
      </c>
      <c r="C73" t="s">
        <v>28</v>
      </c>
      <c r="D73" t="s">
        <v>20</v>
      </c>
      <c r="E73" t="s">
        <v>14</v>
      </c>
      <c r="F73" s="1">
        <f ca="1">OFFSET([1]aggregated_flows_exergy!B$36,149,0)</f>
        <v>1923572.74378567</v>
      </c>
      <c r="G73" s="1">
        <f ca="1">OFFSET([1]aggregated_flows_exergy!C$36,149,0)</f>
        <v>5580.8869777125901</v>
      </c>
      <c r="H73" s="1">
        <f ca="1">OFFSET([1]aggregated_flows_exergy!D$36,149,0)</f>
        <v>1578459.3706976401</v>
      </c>
      <c r="I73" s="1">
        <f ca="1">OFFSET([1]aggregated_flows_exergy!E$36,149,0)</f>
        <v>208006.573713755</v>
      </c>
      <c r="J73" s="1">
        <f ca="1">OFFSET([1]aggregated_flows_exergy!F$36,149,0)</f>
        <v>131525.91239655699</v>
      </c>
      <c r="K73" s="1">
        <f ca="1">OFFSET([1]aggregated_flows_exergy!G$36,149,0)</f>
        <v>815132.05845533998</v>
      </c>
      <c r="L73" s="1">
        <f ca="1">OFFSET([1]aggregated_flows_exergy!H$36,149,0)</f>
        <v>830821.66332895099</v>
      </c>
      <c r="M73" s="1">
        <f ca="1">OFFSET([1]aggregated_flows_exergy!I$36,149,0)</f>
        <v>277619.02200137998</v>
      </c>
    </row>
    <row r="74" spans="1:13" ht="14.5" customHeight="1" x14ac:dyDescent="0.35">
      <c r="A74" t="s">
        <v>28</v>
      </c>
      <c r="B74" t="s">
        <v>20</v>
      </c>
      <c r="C74" t="s">
        <v>16</v>
      </c>
      <c r="D74" t="s">
        <v>17</v>
      </c>
      <c r="E74" t="s">
        <v>14</v>
      </c>
      <c r="F74" s="1">
        <f t="shared" ref="F74:M74" ca="1" si="12">F73</f>
        <v>1923572.74378567</v>
      </c>
      <c r="G74" s="1">
        <f t="shared" ca="1" si="12"/>
        <v>5580.8869777125901</v>
      </c>
      <c r="H74" s="1">
        <f t="shared" ca="1" si="12"/>
        <v>1578459.3706976401</v>
      </c>
      <c r="I74" s="1">
        <f t="shared" ca="1" si="12"/>
        <v>208006.573713755</v>
      </c>
      <c r="J74" s="1">
        <f t="shared" ca="1" si="12"/>
        <v>131525.91239655699</v>
      </c>
      <c r="K74" s="1">
        <f t="shared" ca="1" si="12"/>
        <v>815132.05845533998</v>
      </c>
      <c r="L74" s="1">
        <f t="shared" ca="1" si="12"/>
        <v>830821.66332895099</v>
      </c>
      <c r="M74" s="1">
        <f t="shared" ca="1" si="12"/>
        <v>277619.02200137998</v>
      </c>
    </row>
    <row r="75" spans="1:13" ht="14.5" customHeight="1" x14ac:dyDescent="0.35">
      <c r="A75" t="s">
        <v>28</v>
      </c>
      <c r="B75" t="s">
        <v>19</v>
      </c>
      <c r="C75" t="s">
        <v>16</v>
      </c>
      <c r="D75" t="s">
        <v>18</v>
      </c>
      <c r="E75" t="s">
        <v>14</v>
      </c>
      <c r="F75" s="1">
        <f t="shared" ref="F75:M75" ca="1" si="13">F72</f>
        <v>974766.52484124992</v>
      </c>
      <c r="G75" s="1">
        <f t="shared" ca="1" si="13"/>
        <v>2771.7620715284393</v>
      </c>
      <c r="H75" s="1">
        <f t="shared" ca="1" si="13"/>
        <v>803412.24402724998</v>
      </c>
      <c r="I75" s="1">
        <f t="shared" ca="1" si="13"/>
        <v>103136.11271547398</v>
      </c>
      <c r="J75" s="1">
        <f t="shared" ca="1" si="13"/>
        <v>65446.40602701201</v>
      </c>
      <c r="K75" s="1">
        <f t="shared" ca="1" si="13"/>
        <v>437750.49188643997</v>
      </c>
      <c r="L75" s="1">
        <f t="shared" ca="1" si="13"/>
        <v>408046.97406951012</v>
      </c>
      <c r="M75" s="1">
        <f t="shared" ca="1" si="13"/>
        <v>128969.05888532399</v>
      </c>
    </row>
    <row r="76" spans="1:13" ht="14.5" customHeight="1" x14ac:dyDescent="0.35">
      <c r="A76" t="s">
        <v>28</v>
      </c>
      <c r="B76" t="s">
        <v>10</v>
      </c>
      <c r="C76" t="s">
        <v>3</v>
      </c>
      <c r="D76" t="s">
        <v>13</v>
      </c>
      <c r="E76" t="s">
        <v>14</v>
      </c>
      <c r="F76" s="1">
        <f ca="1">OFFSET([1]aggregated_flows_exergy!B$37,149,0)</f>
        <v>154311.518145629</v>
      </c>
      <c r="G76" s="1">
        <f ca="1">OFFSET([1]aggregated_flows_exergy!C$37,149,0)</f>
        <v>430.81171043816101</v>
      </c>
      <c r="H76" s="1">
        <f ca="1">OFFSET([1]aggregated_flows_exergy!D$37,149,0)</f>
        <v>128045.014575293</v>
      </c>
      <c r="I76" s="1">
        <f ca="1">OFFSET([1]aggregated_flows_exergy!E$37,149,0)</f>
        <v>16283.590081792299</v>
      </c>
      <c r="J76" s="1">
        <f ca="1">OFFSET([1]aggregated_flows_exergy!F$37,149,0)</f>
        <v>9552.1017781053106</v>
      </c>
      <c r="K76" s="1">
        <f ca="1">OFFSET([1]aggregated_flows_exergy!G$37,149,0)</f>
        <v>66335.9588677477</v>
      </c>
      <c r="L76" s="1">
        <f ca="1">OFFSET([1]aggregated_flows_exergy!H$37,149,0)</f>
        <v>66671.200007481195</v>
      </c>
      <c r="M76" s="1">
        <f ca="1">OFFSET([1]aggregated_flows_exergy!I$37,149,0)</f>
        <v>21304.359270400601</v>
      </c>
    </row>
    <row r="77" spans="1:13" ht="14.5" customHeight="1" x14ac:dyDescent="0.35">
      <c r="A77" t="s">
        <v>28</v>
      </c>
      <c r="B77" t="s">
        <v>10</v>
      </c>
      <c r="C77" t="s">
        <v>21</v>
      </c>
      <c r="D77" t="s">
        <v>22</v>
      </c>
      <c r="E77" t="s">
        <v>12</v>
      </c>
      <c r="F77" s="1">
        <f ca="1">OFFSET([1]aggregated_flows_exergy!B$35,149,0)</f>
        <v>25761567.854706299</v>
      </c>
      <c r="G77" s="1">
        <f ca="1">OFFSET([1]aggregated_flows_exergy!C$35,149,0)</f>
        <v>33614.068866018897</v>
      </c>
      <c r="H77" s="1">
        <f ca="1">OFFSET([1]aggregated_flows_exergy!D$35,149,0)</f>
        <v>20526080.507839199</v>
      </c>
      <c r="I77" s="1">
        <f ca="1">OFFSET([1]aggregated_flows_exergy!E$35,149,0)</f>
        <v>2346271.6180780898</v>
      </c>
      <c r="J77" s="1">
        <f ca="1">OFFSET([1]aggregated_flows_exergy!F$35,149,0)</f>
        <v>2855601.6599229602</v>
      </c>
      <c r="K77" s="1">
        <f ca="1">OFFSET([1]aggregated_flows_exergy!G$35,149,0)</f>
        <v>10044861.8674892</v>
      </c>
      <c r="L77" s="1">
        <f ca="1">OFFSET([1]aggregated_flows_exergy!H$35,149,0)</f>
        <v>11149440.9818155</v>
      </c>
      <c r="M77" s="1">
        <f ca="1">OFFSET([1]aggregated_flows_exergy!I$35,149,0)</f>
        <v>4567265.0054015098</v>
      </c>
    </row>
    <row r="78" spans="1:13" ht="14.5" customHeight="1" x14ac:dyDescent="0.35">
      <c r="G78" s="1"/>
      <c r="H78" s="1"/>
      <c r="I78" s="1"/>
      <c r="J78" s="1"/>
      <c r="K78" s="1"/>
      <c r="L78" s="1"/>
      <c r="M78" s="1"/>
    </row>
    <row r="79" spans="1:13" ht="14.5" customHeight="1" x14ac:dyDescent="0.35">
      <c r="A79" t="s">
        <v>3</v>
      </c>
      <c r="B79" t="s">
        <v>4</v>
      </c>
      <c r="C79" t="s">
        <v>29</v>
      </c>
      <c r="D79" t="s">
        <v>6</v>
      </c>
      <c r="E79" t="s">
        <v>7</v>
      </c>
      <c r="F79" s="1">
        <f ca="1">OFFSET([1]aggregated_flows_exergy!B$2,196,0)</f>
        <v>1812.6175914013199</v>
      </c>
      <c r="G79" s="1">
        <f ca="1">OFFSET([1]aggregated_flows_exergy!C$2,196,0)</f>
        <v>331.52887825112799</v>
      </c>
      <c r="H79" s="1">
        <f ca="1">OFFSET([1]aggregated_flows_exergy!D$2,196,0)</f>
        <v>1242.9428303371899</v>
      </c>
      <c r="I79" s="1">
        <f ca="1">OFFSET([1]aggregated_flows_exergy!E$2,196,0)</f>
        <v>200.18184123201701</v>
      </c>
      <c r="J79" s="1">
        <f ca="1">OFFSET([1]aggregated_flows_exergy!F$2,196,0)</f>
        <v>37.964041580994198</v>
      </c>
      <c r="K79" s="1">
        <f ca="1">OFFSET([1]aggregated_flows_exergy!G$2,196,0)</f>
        <v>1144.8170462043399</v>
      </c>
      <c r="L79" s="1">
        <f ca="1">OFFSET([1]aggregated_flows_exergy!H$2,196,0)</f>
        <v>402.66752465746401</v>
      </c>
      <c r="M79" s="1">
        <f ca="1">OFFSET([1]aggregated_flows_exergy!I$2,196,0)</f>
        <v>265.13302053952702</v>
      </c>
    </row>
    <row r="80" spans="1:13" ht="14.5" customHeight="1" x14ac:dyDescent="0.35">
      <c r="A80" t="s">
        <v>29</v>
      </c>
      <c r="B80" t="s">
        <v>6</v>
      </c>
      <c r="C80" t="s">
        <v>29</v>
      </c>
      <c r="D80" t="s">
        <v>8</v>
      </c>
      <c r="E80" t="s">
        <v>7</v>
      </c>
      <c r="F80" s="1">
        <f ca="1">OFFSET([1]aggregated_flows_exergy!B$9,196,0)</f>
        <v>2528369.8674104698</v>
      </c>
      <c r="G80" s="1">
        <f ca="1">OFFSET([1]aggregated_flows_exergy!C$9,196,0)</f>
        <v>611199.54106671398</v>
      </c>
      <c r="H80" s="1">
        <f ca="1">OFFSET([1]aggregated_flows_exergy!D$9,196,0)</f>
        <v>1581809.2104837</v>
      </c>
      <c r="I80" s="1">
        <f ca="1">OFFSET([1]aggregated_flows_exergy!E$9,196,0)</f>
        <v>221394.91168331099</v>
      </c>
      <c r="J80" s="1">
        <f ca="1">OFFSET([1]aggregated_flows_exergy!F$9,196,0)</f>
        <v>113966.20417676101</v>
      </c>
      <c r="K80" s="1">
        <f ca="1">OFFSET([1]aggregated_flows_exergy!G$9,196,0)</f>
        <v>1185747.7847361199</v>
      </c>
      <c r="L80" s="1">
        <f ca="1">OFFSET([1]aggregated_flows_exergy!H$9,196,0)</f>
        <v>858224.24394790304</v>
      </c>
      <c r="M80" s="1">
        <f ca="1">OFFSET([1]aggregated_flows_exergy!I$9,196,0)</f>
        <v>484397.83872644999</v>
      </c>
    </row>
    <row r="81" spans="1:13" ht="14.5" customHeight="1" x14ac:dyDescent="0.35">
      <c r="A81" t="s">
        <v>29</v>
      </c>
      <c r="B81" t="s">
        <v>8</v>
      </c>
      <c r="C81" t="s">
        <v>29</v>
      </c>
      <c r="D81" t="s">
        <v>9</v>
      </c>
      <c r="E81" t="s">
        <v>7</v>
      </c>
      <c r="F81" s="1">
        <f ca="1">OFFSET([1]aggregated_flows_exergy!B$18,196,0)</f>
        <v>2456132.4809272098</v>
      </c>
      <c r="G81" s="1">
        <f ca="1">OFFSET([1]aggregated_flows_exergy!C$18,196,0)</f>
        <v>590246.443417856</v>
      </c>
      <c r="H81" s="1">
        <f ca="1">OFFSET([1]aggregated_flows_exergy!D$18,196,0)</f>
        <v>1543399.4147043701</v>
      </c>
      <c r="I81" s="1">
        <f ca="1">OFFSET([1]aggregated_flows_exergy!E$18,196,0)</f>
        <v>215870.50239283199</v>
      </c>
      <c r="J81" s="1">
        <f ca="1">OFFSET([1]aggregated_flows_exergy!F$18,196,0)</f>
        <v>106616.120412164</v>
      </c>
      <c r="K81" s="1">
        <f ca="1">OFFSET([1]aggregated_flows_exergy!G$18,196,0)</f>
        <v>1159136.4093637001</v>
      </c>
      <c r="L81" s="1">
        <f ca="1">OFFSET([1]aggregated_flows_exergy!H$18,196,0)</f>
        <v>841393.17831936001</v>
      </c>
      <c r="M81" s="1">
        <f ca="1">OFFSET([1]aggregated_flows_exergy!I$18,196,0)</f>
        <v>455602.89324415597</v>
      </c>
    </row>
    <row r="82" spans="1:13" ht="14.5" customHeight="1" x14ac:dyDescent="0.35">
      <c r="A82" t="s">
        <v>29</v>
      </c>
      <c r="B82" t="s">
        <v>9</v>
      </c>
      <c r="C82" t="s">
        <v>29</v>
      </c>
      <c r="D82" t="s">
        <v>10</v>
      </c>
      <c r="E82" t="s">
        <v>7</v>
      </c>
      <c r="F82" s="1">
        <f ca="1">OFFSET([1]aggregated_flows_exergy!B$22,196,0)</f>
        <v>2290188.6938336198</v>
      </c>
      <c r="G82" s="1">
        <f ca="1">OFFSET([1]aggregated_flows_exergy!C$22,196,0)</f>
        <v>539410.68784226396</v>
      </c>
      <c r="H82" s="1">
        <f ca="1">OFFSET([1]aggregated_flows_exergy!D$22,196,0)</f>
        <v>1449229.3031918099</v>
      </c>
      <c r="I82" s="1">
        <f ca="1">OFFSET([1]aggregated_flows_exergy!E$22,196,0)</f>
        <v>203060.96151885399</v>
      </c>
      <c r="J82" s="1">
        <f ca="1">OFFSET([1]aggregated_flows_exergy!F$22,196,0)</f>
        <v>98487.741280687405</v>
      </c>
      <c r="K82" s="1">
        <f ca="1">OFFSET([1]aggregated_flows_exergy!G$22,196,0)</f>
        <v>1085598.27937808</v>
      </c>
      <c r="L82" s="1">
        <f ca="1">OFFSET([1]aggregated_flows_exergy!H$22,196,0)</f>
        <v>786712.987157939</v>
      </c>
      <c r="M82" s="1">
        <f ca="1">OFFSET([1]aggregated_flows_exergy!I$22,196,0)</f>
        <v>417877.42729761102</v>
      </c>
    </row>
    <row r="83" spans="1:13" ht="14.5" customHeight="1" x14ac:dyDescent="0.35">
      <c r="A83" t="s">
        <v>29</v>
      </c>
      <c r="B83" t="s">
        <v>11</v>
      </c>
      <c r="C83" t="s">
        <v>29</v>
      </c>
      <c r="D83" t="s">
        <v>6</v>
      </c>
      <c r="E83" t="s">
        <v>12</v>
      </c>
      <c r="F83" s="1">
        <f ca="1">OFFSET([1]aggregated_flows_exergy!B$4,196,0)</f>
        <v>3053756.16776508</v>
      </c>
      <c r="G83" s="1">
        <f ca="1">OFFSET([1]aggregated_flows_exergy!C$4,196,0)</f>
        <v>729642.78775803198</v>
      </c>
      <c r="H83" s="1">
        <f ca="1">OFFSET([1]aggregated_flows_exergy!D$4,196,0)</f>
        <v>1912548.8243818399</v>
      </c>
      <c r="I83" s="1">
        <f ca="1">OFFSET([1]aggregated_flows_exergy!E$4,196,0)</f>
        <v>277699.995305499</v>
      </c>
      <c r="J83" s="1">
        <f ca="1">OFFSET([1]aggregated_flows_exergy!F$4,196,0)</f>
        <v>133864.56031971899</v>
      </c>
      <c r="K83" s="1">
        <f ca="1">OFFSET([1]aggregated_flows_exergy!G$4,196,0)</f>
        <v>1433853.4366273801</v>
      </c>
      <c r="L83" s="1">
        <f ca="1">OFFSET([1]aggregated_flows_exergy!H$4,196,0)</f>
        <v>1047318.53695291</v>
      </c>
      <c r="M83" s="1">
        <f ca="1">OFFSET([1]aggregated_flows_exergy!I$4,196,0)</f>
        <v>572584.19418478198</v>
      </c>
    </row>
    <row r="84" spans="1:13" ht="14.5" customHeight="1" x14ac:dyDescent="0.35">
      <c r="A84" t="s">
        <v>29</v>
      </c>
      <c r="B84" t="s">
        <v>10</v>
      </c>
      <c r="C84" t="s">
        <v>29</v>
      </c>
      <c r="D84" t="s">
        <v>11</v>
      </c>
      <c r="E84" t="s">
        <v>7</v>
      </c>
      <c r="F84" s="1">
        <f ca="1">OFFSET([1]aggregated_flows_exergy!B$11,196,0)</f>
        <v>12142379.6335489</v>
      </c>
      <c r="G84" s="1">
        <f ca="1">OFFSET([1]aggregated_flows_exergy!C$11,196,0)</f>
        <v>2471086.0230573402</v>
      </c>
      <c r="H84" s="1">
        <f ca="1">OFFSET([1]aggregated_flows_exergy!D$11,196,0)</f>
        <v>8043460.8741669897</v>
      </c>
      <c r="I84" s="1">
        <f ca="1">OFFSET([1]aggregated_flows_exergy!E$11,196,0)</f>
        <v>1195712.9594513101</v>
      </c>
      <c r="J84" s="1">
        <f ca="1">OFFSET([1]aggregated_flows_exergy!F$11,196,0)</f>
        <v>432119.77687320998</v>
      </c>
      <c r="K84" s="1">
        <f ca="1">OFFSET([1]aggregated_flows_exergy!G$11,196,0)</f>
        <v>5749112.6896547703</v>
      </c>
      <c r="L84" s="1">
        <f ca="1">OFFSET([1]aggregated_flows_exergy!H$11,196,0)</f>
        <v>4420664.2841507904</v>
      </c>
      <c r="M84" s="1">
        <f ca="1">OFFSET([1]aggregated_flows_exergy!I$11,196,0)</f>
        <v>1972602.6597432599</v>
      </c>
    </row>
    <row r="85" spans="1:13" ht="14.5" customHeight="1" x14ac:dyDescent="0.35">
      <c r="A85" t="s">
        <v>29</v>
      </c>
      <c r="B85" t="s">
        <v>11</v>
      </c>
      <c r="C85" t="s">
        <v>25</v>
      </c>
      <c r="D85" t="s">
        <v>24</v>
      </c>
      <c r="E85" t="s">
        <v>7</v>
      </c>
      <c r="F85" s="1">
        <f ca="1">OFFSET([1]aggregated_flows_exergy!B$6,196,0)</f>
        <v>7021882.5042165201</v>
      </c>
      <c r="G85" s="1">
        <f ca="1">OFFSET([1]aggregated_flows_exergy!C$6,196,0)</f>
        <v>1312975.82536786</v>
      </c>
      <c r="H85" s="1">
        <f ca="1">OFFSET([1]aggregated_flows_exergy!D$6,196,0)</f>
        <v>4776471.9454194196</v>
      </c>
      <c r="I85" s="1">
        <f ca="1">OFFSET([1]aggregated_flows_exergy!E$6,196,0)</f>
        <v>709210.41464177205</v>
      </c>
      <c r="J85" s="1">
        <f ca="1">OFFSET([1]aggregated_flows_exergy!F$6,196,0)</f>
        <v>223224.318787464</v>
      </c>
      <c r="K85" s="1">
        <f ca="1">OFFSET([1]aggregated_flows_exergy!G$6,196,0)</f>
        <v>3379225.43131939</v>
      </c>
      <c r="L85" s="1">
        <f ca="1">OFFSET([1]aggregated_flows_exergy!H$6,196,0)</f>
        <v>2592577.2147250902</v>
      </c>
      <c r="M85" s="1">
        <f ca="1">OFFSET([1]aggregated_flows_exergy!I$6,196,0)</f>
        <v>1050079.8581720199</v>
      </c>
    </row>
    <row r="86" spans="1:13" ht="14.5" customHeight="1" x14ac:dyDescent="0.35">
      <c r="A86" t="s">
        <v>29</v>
      </c>
      <c r="B86" t="s">
        <v>11</v>
      </c>
      <c r="C86" t="s">
        <v>3</v>
      </c>
      <c r="D86" t="s">
        <v>13</v>
      </c>
      <c r="E86" t="s">
        <v>14</v>
      </c>
      <c r="F86" s="1">
        <f ca="1">OFFSET([1]aggregated_flows_exergy!B$48,196,0)</f>
        <v>164783.60676464101</v>
      </c>
      <c r="G86" s="1">
        <f ca="1">OFFSET([1]aggregated_flows_exergy!C$48,196,0)</f>
        <v>31049.529045089599</v>
      </c>
      <c r="H86" s="1">
        <f ca="1">OFFSET([1]aggregated_flows_exergy!D$48,196,0)</f>
        <v>110117.949803447</v>
      </c>
      <c r="I86" s="1">
        <f ca="1">OFFSET([1]aggregated_flows_exergy!E$48,196,0)</f>
        <v>18787.174253938301</v>
      </c>
      <c r="J86" s="1">
        <f ca="1">OFFSET([1]aggregated_flows_exergy!F$48,196,0)</f>
        <v>4828.95366216613</v>
      </c>
      <c r="K86" s="1">
        <f ca="1">OFFSET([1]aggregated_flows_exergy!G$48,196,0)</f>
        <v>79176.844905754901</v>
      </c>
      <c r="L86" s="1">
        <f ca="1">OFFSET([1]aggregated_flows_exergy!H$48,196,0)</f>
        <v>63021.811148844703</v>
      </c>
      <c r="M86" s="1">
        <f ca="1">OFFSET([1]aggregated_flows_exergy!I$48,196,0)</f>
        <v>22584.9507100423</v>
      </c>
    </row>
    <row r="87" spans="1:13" ht="14.5" customHeight="1" x14ac:dyDescent="0.35">
      <c r="A87" t="s">
        <v>29</v>
      </c>
      <c r="B87" t="s">
        <v>6</v>
      </c>
      <c r="C87" t="s">
        <v>29</v>
      </c>
      <c r="D87" t="s">
        <v>15</v>
      </c>
      <c r="E87" t="s">
        <v>7</v>
      </c>
      <c r="F87" s="1">
        <f ca="1">OFFSET([1]aggregated_flows_exergy!B$8,196,0)</f>
        <v>2528369.8674104698</v>
      </c>
      <c r="G87" s="1">
        <f ca="1">OFFSET([1]aggregated_flows_exergy!C$8,196,0)</f>
        <v>611199.54106671398</v>
      </c>
      <c r="H87" s="1">
        <f ca="1">OFFSET([1]aggregated_flows_exergy!D$8,196,0)</f>
        <v>1581809.2104837</v>
      </c>
      <c r="I87" s="1">
        <f ca="1">OFFSET([1]aggregated_flows_exergy!E$8,196,0)</f>
        <v>221394.91168331099</v>
      </c>
      <c r="J87" s="1">
        <f ca="1">OFFSET([1]aggregated_flows_exergy!F$8,196,0)</f>
        <v>113966.20417676101</v>
      </c>
      <c r="K87" s="1">
        <f ca="1">OFFSET([1]aggregated_flows_exergy!G$8,196,0)</f>
        <v>1185747.7847361199</v>
      </c>
      <c r="L87" s="1">
        <f ca="1">OFFSET([1]aggregated_flows_exergy!H$8,196,0)</f>
        <v>858224.24394790304</v>
      </c>
      <c r="M87" s="1">
        <f ca="1">OFFSET([1]aggregated_flows_exergy!I$8,196,0)</f>
        <v>484397.83872644999</v>
      </c>
    </row>
    <row r="88" spans="1:13" ht="14.5" customHeight="1" x14ac:dyDescent="0.35">
      <c r="A88" t="s">
        <v>29</v>
      </c>
      <c r="B88" t="s">
        <v>15</v>
      </c>
      <c r="C88" t="s">
        <v>29</v>
      </c>
      <c r="D88" t="s">
        <v>11</v>
      </c>
      <c r="E88" t="s">
        <v>7</v>
      </c>
      <c r="F88" s="1">
        <f ca="1">OFFSET([1]aggregated_flows_exergy!B$10,196,0)</f>
        <v>0</v>
      </c>
      <c r="G88" s="1">
        <f ca="1">OFFSET([1]aggregated_flows_exergy!C$10,196,0)</f>
        <v>0</v>
      </c>
      <c r="H88" s="1">
        <f ca="1">OFFSET([1]aggregated_flows_exergy!D$10,196,0)</f>
        <v>0</v>
      </c>
      <c r="I88" s="1">
        <f ca="1">OFFSET([1]aggregated_flows_exergy!E$10,196,0)</f>
        <v>0</v>
      </c>
      <c r="J88" s="1">
        <f ca="1">OFFSET([1]aggregated_flows_exergy!F$10,196,0)</f>
        <v>0</v>
      </c>
      <c r="K88" s="1">
        <f ca="1">OFFSET([1]aggregated_flows_exergy!G$10,196,0)</f>
        <v>0</v>
      </c>
      <c r="L88" s="1">
        <f ca="1">OFFSET([1]aggregated_flows_exergy!H$10,196,0)</f>
        <v>0</v>
      </c>
      <c r="M88" s="1">
        <f ca="1">OFFSET([1]aggregated_flows_exergy!I$10,196,0)</f>
        <v>0</v>
      </c>
    </row>
    <row r="89" spans="1:13" ht="14.5" customHeight="1" x14ac:dyDescent="0.35">
      <c r="A89" t="s">
        <v>29</v>
      </c>
      <c r="B89" t="s">
        <v>8</v>
      </c>
      <c r="C89" t="s">
        <v>16</v>
      </c>
      <c r="D89" t="s">
        <v>17</v>
      </c>
      <c r="E89" t="s">
        <v>14</v>
      </c>
      <c r="F89" s="1">
        <f t="shared" ref="F89:M90" ca="1" si="14">F80-F81</f>
        <v>72237.386483259965</v>
      </c>
      <c r="G89" s="1">
        <f t="shared" ca="1" si="14"/>
        <v>20953.097648857976</v>
      </c>
      <c r="H89" s="1">
        <f t="shared" ca="1" si="14"/>
        <v>38409.795779329957</v>
      </c>
      <c r="I89" s="1">
        <f t="shared" ca="1" si="14"/>
        <v>5524.4092904790014</v>
      </c>
      <c r="J89" s="1">
        <f t="shared" ca="1" si="14"/>
        <v>7350.0837645970023</v>
      </c>
      <c r="K89" s="1">
        <f t="shared" ca="1" si="14"/>
        <v>26611.375372419832</v>
      </c>
      <c r="L89" s="1">
        <f t="shared" ca="1" si="14"/>
        <v>16831.06562854303</v>
      </c>
      <c r="M89" s="1">
        <f t="shared" ca="1" si="14"/>
        <v>28794.945482294017</v>
      </c>
    </row>
    <row r="90" spans="1:13" ht="14.5" customHeight="1" x14ac:dyDescent="0.35">
      <c r="A90" t="s">
        <v>29</v>
      </c>
      <c r="B90" t="s">
        <v>9</v>
      </c>
      <c r="C90" t="s">
        <v>16</v>
      </c>
      <c r="D90" t="s">
        <v>18</v>
      </c>
      <c r="E90" t="s">
        <v>14</v>
      </c>
      <c r="F90" s="1">
        <f t="shared" ca="1" si="14"/>
        <v>165943.78709359001</v>
      </c>
      <c r="G90" s="1">
        <f t="shared" ca="1" si="14"/>
        <v>50835.755575592048</v>
      </c>
      <c r="H90" s="1">
        <f t="shared" ca="1" si="14"/>
        <v>94170.111512560165</v>
      </c>
      <c r="I90" s="1">
        <f t="shared" ca="1" si="14"/>
        <v>12809.540873977996</v>
      </c>
      <c r="J90" s="1">
        <f t="shared" ca="1" si="14"/>
        <v>8128.3791314765986</v>
      </c>
      <c r="K90" s="1">
        <f t="shared" ca="1" si="14"/>
        <v>73538.129985620035</v>
      </c>
      <c r="L90" s="1">
        <f t="shared" ca="1" si="14"/>
        <v>54680.191161421011</v>
      </c>
      <c r="M90" s="1">
        <f t="shared" ca="1" si="14"/>
        <v>37725.465946544951</v>
      </c>
    </row>
    <row r="91" spans="1:13" ht="14.5" customHeight="1" x14ac:dyDescent="0.35">
      <c r="A91" t="s">
        <v>29</v>
      </c>
      <c r="B91" t="s">
        <v>10</v>
      </c>
      <c r="C91" t="s">
        <v>29</v>
      </c>
      <c r="D91" t="s">
        <v>19</v>
      </c>
      <c r="E91" t="s">
        <v>14</v>
      </c>
      <c r="F91" s="1">
        <f ca="1">OFFSET([1]aggregated_flows_exergy!B$39,196,0)-OFFSET([1]aggregated_flows_exergy!B$38,196,0)</f>
        <v>1101723.0782528599</v>
      </c>
      <c r="G91" s="1">
        <f ca="1">OFFSET([1]aggregated_flows_exergy!C$39,196,0)-OFFSET([1]aggregated_flows_exergy!C$38,196,0)</f>
        <v>212311.04948227806</v>
      </c>
      <c r="H91" s="1">
        <f ca="1">OFFSET([1]aggregated_flows_exergy!D$39,196,0)-OFFSET([1]aggregated_flows_exergy!D$38,196,0)</f>
        <v>747219.06833164021</v>
      </c>
      <c r="I91" s="1">
        <f ca="1">OFFSET([1]aggregated_flows_exergy!E$39,196,0)-OFFSET([1]aggregated_flows_exergy!E$38,196,0)</f>
        <v>110370.75861095299</v>
      </c>
      <c r="J91" s="1">
        <f ca="1">OFFSET([1]aggregated_flows_exergy!F$39,196,0)-OFFSET([1]aggregated_flows_exergy!F$38,196,0)</f>
        <v>31822.201827983503</v>
      </c>
      <c r="K91" s="1">
        <f ca="1">OFFSET([1]aggregated_flows_exergy!G$39,196,0)-OFFSET([1]aggregated_flows_exergy!G$38,196,0)</f>
        <v>570109.01765233022</v>
      </c>
      <c r="L91" s="1">
        <f ca="1">OFFSET([1]aggregated_flows_exergy!H$39,196,0)-OFFSET([1]aggregated_flows_exergy!H$38,196,0)</f>
        <v>393518.55580547987</v>
      </c>
      <c r="M91" s="1">
        <f ca="1">OFFSET([1]aggregated_flows_exergy!I$39,196,0)-OFFSET([1]aggregated_flows_exergy!I$38,196,0)</f>
        <v>138095.50479504</v>
      </c>
    </row>
    <row r="92" spans="1:13" ht="14.5" customHeight="1" x14ac:dyDescent="0.35">
      <c r="A92" t="s">
        <v>29</v>
      </c>
      <c r="B92" t="s">
        <v>10</v>
      </c>
      <c r="C92" t="s">
        <v>29</v>
      </c>
      <c r="D92" t="s">
        <v>20</v>
      </c>
      <c r="E92" t="s">
        <v>14</v>
      </c>
      <c r="F92" s="1">
        <f ca="1">OFFSET([1]aggregated_flows_exergy!B$36,196,0)</f>
        <v>2054771.63374259</v>
      </c>
      <c r="G92" s="1">
        <f ca="1">OFFSET([1]aggregated_flows_exergy!C$36,196,0)</f>
        <v>387898.09373049001</v>
      </c>
      <c r="H92" s="1">
        <f ca="1">OFFSET([1]aggregated_flows_exergy!D$36,196,0)</f>
        <v>1394718.2038554901</v>
      </c>
      <c r="I92" s="1">
        <f ca="1">OFFSET([1]aggregated_flows_exergy!E$36,196,0)</f>
        <v>211150.06501319801</v>
      </c>
      <c r="J92" s="1">
        <f ca="1">OFFSET([1]aggregated_flows_exergy!F$36,196,0)</f>
        <v>61005.271143411403</v>
      </c>
      <c r="K92" s="1">
        <f ca="1">OFFSET([1]aggregated_flows_exergy!G$36,196,0)</f>
        <v>1012992.4889735</v>
      </c>
      <c r="L92" s="1">
        <f ca="1">OFFSET([1]aggregated_flows_exergy!H$36,196,0)</f>
        <v>760248.48942852695</v>
      </c>
      <c r="M92" s="1">
        <f ca="1">OFFSET([1]aggregated_flows_exergy!I$36,196,0)</f>
        <v>281530.65534055</v>
      </c>
    </row>
    <row r="93" spans="1:13" ht="14.5" customHeight="1" x14ac:dyDescent="0.35">
      <c r="A93" t="s">
        <v>29</v>
      </c>
      <c r="B93" t="s">
        <v>20</v>
      </c>
      <c r="C93" t="s">
        <v>16</v>
      </c>
      <c r="D93" t="s">
        <v>17</v>
      </c>
      <c r="E93" t="s">
        <v>14</v>
      </c>
      <c r="F93" s="1">
        <f t="shared" ref="F93:M93" ca="1" si="15">F92</f>
        <v>2054771.63374259</v>
      </c>
      <c r="G93" s="1">
        <f t="shared" ca="1" si="15"/>
        <v>387898.09373049001</v>
      </c>
      <c r="H93" s="1">
        <f t="shared" ca="1" si="15"/>
        <v>1394718.2038554901</v>
      </c>
      <c r="I93" s="1">
        <f t="shared" ca="1" si="15"/>
        <v>211150.06501319801</v>
      </c>
      <c r="J93" s="1">
        <f t="shared" ca="1" si="15"/>
        <v>61005.271143411403</v>
      </c>
      <c r="K93" s="1">
        <f t="shared" ca="1" si="15"/>
        <v>1012992.4889735</v>
      </c>
      <c r="L93" s="1">
        <f t="shared" ca="1" si="15"/>
        <v>760248.48942852695</v>
      </c>
      <c r="M93" s="1">
        <f t="shared" ca="1" si="15"/>
        <v>281530.65534055</v>
      </c>
    </row>
    <row r="94" spans="1:13" ht="14.5" customHeight="1" x14ac:dyDescent="0.35">
      <c r="A94" t="s">
        <v>29</v>
      </c>
      <c r="B94" t="s">
        <v>19</v>
      </c>
      <c r="C94" t="s">
        <v>16</v>
      </c>
      <c r="D94" t="s">
        <v>18</v>
      </c>
      <c r="E94" t="s">
        <v>14</v>
      </c>
      <c r="F94" s="1">
        <f t="shared" ref="F94:M94" ca="1" si="16">F91</f>
        <v>1101723.0782528599</v>
      </c>
      <c r="G94" s="1">
        <f t="shared" ca="1" si="16"/>
        <v>212311.04948227806</v>
      </c>
      <c r="H94" s="1">
        <f t="shared" ca="1" si="16"/>
        <v>747219.06833164021</v>
      </c>
      <c r="I94" s="1">
        <f t="shared" ca="1" si="16"/>
        <v>110370.75861095299</v>
      </c>
      <c r="J94" s="1">
        <f t="shared" ca="1" si="16"/>
        <v>31822.201827983503</v>
      </c>
      <c r="K94" s="1">
        <f t="shared" ca="1" si="16"/>
        <v>570109.01765233022</v>
      </c>
      <c r="L94" s="1">
        <f t="shared" ca="1" si="16"/>
        <v>393518.55580547987</v>
      </c>
      <c r="M94" s="1">
        <f t="shared" ca="1" si="16"/>
        <v>138095.50479504</v>
      </c>
    </row>
    <row r="95" spans="1:13" ht="14.5" customHeight="1" x14ac:dyDescent="0.35">
      <c r="A95" t="s">
        <v>29</v>
      </c>
      <c r="B95" t="s">
        <v>10</v>
      </c>
      <c r="C95" t="s">
        <v>3</v>
      </c>
      <c r="D95" t="s">
        <v>13</v>
      </c>
      <c r="E95" t="s">
        <v>14</v>
      </c>
      <c r="F95" s="1">
        <f ca="1">OFFSET([1]aggregated_flows_exergy!B$37,196,0)</f>
        <v>128037.444384295</v>
      </c>
      <c r="G95" s="1">
        <f ca="1">OFFSET([1]aggregated_flows_exergy!C$37,196,0)</f>
        <v>21587.2388221894</v>
      </c>
      <c r="H95" s="1">
        <f ca="1">OFFSET([1]aggregated_flows_exergy!D$37,196,0)</f>
        <v>88437.026252847296</v>
      </c>
      <c r="I95" s="1">
        <f ca="1">OFFSET([1]aggregated_flows_exergy!E$37,196,0)</f>
        <v>14681.5131535575</v>
      </c>
      <c r="J95" s="1">
        <f ca="1">OFFSET([1]aggregated_flows_exergy!F$37,196,0)</f>
        <v>3331.66615570145</v>
      </c>
      <c r="K95" s="1">
        <f ca="1">OFFSET([1]aggregated_flows_exergy!G$37,196,0)</f>
        <v>63458.242671848202</v>
      </c>
      <c r="L95" s="1">
        <f ca="1">OFFSET([1]aggregated_flows_exergy!H$37,196,0)</f>
        <v>48724.346024386803</v>
      </c>
      <c r="M95" s="1">
        <f ca="1">OFFSET([1]aggregated_flows_exergy!I$37,196,0)</f>
        <v>15854.855688061099</v>
      </c>
    </row>
    <row r="96" spans="1:13" ht="14.5" customHeight="1" x14ac:dyDescent="0.35">
      <c r="A96" t="s">
        <v>29</v>
      </c>
      <c r="B96" t="s">
        <v>24</v>
      </c>
      <c r="C96" t="s">
        <v>25</v>
      </c>
      <c r="D96" t="s">
        <v>26</v>
      </c>
      <c r="E96" t="s">
        <v>14</v>
      </c>
      <c r="F96" s="1">
        <f t="shared" ref="F96:M96" ca="1" si="17">F85-F97</f>
        <v>3315917.48533053</v>
      </c>
      <c r="G96" s="1">
        <f t="shared" ca="1" si="17"/>
        <v>569528.78465562104</v>
      </c>
      <c r="H96" s="1">
        <f t="shared" ca="1" si="17"/>
        <v>2315923.2144837198</v>
      </c>
      <c r="I96" s="1">
        <f t="shared" ca="1" si="17"/>
        <v>329896.35223089607</v>
      </c>
      <c r="J96" s="1">
        <f t="shared" ca="1" si="17"/>
        <v>100569.133960304</v>
      </c>
      <c r="K96" s="1">
        <f t="shared" ca="1" si="17"/>
        <v>1674749.7188965098</v>
      </c>
      <c r="L96" s="1">
        <f t="shared" ca="1" si="17"/>
        <v>1113534.5907064402</v>
      </c>
      <c r="M96" s="1">
        <f t="shared" ca="1" si="17"/>
        <v>527633.175727583</v>
      </c>
    </row>
    <row r="97" spans="1:13" ht="14.5" customHeight="1" x14ac:dyDescent="0.35">
      <c r="A97" t="s">
        <v>29</v>
      </c>
      <c r="B97" t="s">
        <v>24</v>
      </c>
      <c r="C97" t="s">
        <v>3</v>
      </c>
      <c r="D97" t="s">
        <v>4</v>
      </c>
      <c r="E97" t="s">
        <v>7</v>
      </c>
      <c r="F97" s="1">
        <f ca="1">OFFSET([1]aggregated_flows_exergy!B$97,149,0)</f>
        <v>3705965.0188859901</v>
      </c>
      <c r="G97" s="1">
        <f ca="1">OFFSET([1]aggregated_flows_exergy!C$97,149,0)</f>
        <v>743447.04071223899</v>
      </c>
      <c r="H97" s="1">
        <f ca="1">OFFSET([1]aggregated_flows_exergy!D$97,149,0)</f>
        <v>2460548.7309356998</v>
      </c>
      <c r="I97" s="1">
        <f ca="1">OFFSET([1]aggregated_flows_exergy!E$97,149,0)</f>
        <v>379314.06241087598</v>
      </c>
      <c r="J97" s="1">
        <f ca="1">OFFSET([1]aggregated_flows_exergy!F$97,149,0)</f>
        <v>122655.18482716</v>
      </c>
      <c r="K97" s="1">
        <f ca="1">OFFSET([1]aggregated_flows_exergy!G$97,149,0)</f>
        <v>1704475.7124228801</v>
      </c>
      <c r="L97" s="1">
        <f ca="1">OFFSET([1]aggregated_flows_exergy!H$97,149,0)</f>
        <v>1479042.62401865</v>
      </c>
      <c r="M97" s="1">
        <f ca="1">OFFSET([1]aggregated_flows_exergy!I$97,149,0)</f>
        <v>522446.682444437</v>
      </c>
    </row>
    <row r="98" spans="1:13" ht="14.5" customHeight="1" x14ac:dyDescent="0.35">
      <c r="A98" t="s">
        <v>29</v>
      </c>
      <c r="B98" t="s">
        <v>10</v>
      </c>
      <c r="C98" t="s">
        <v>30</v>
      </c>
      <c r="D98" t="s">
        <v>31</v>
      </c>
      <c r="E98" t="s">
        <v>12</v>
      </c>
      <c r="F98" s="1">
        <f ca="1">OFFSET([1]aggregated_flows_exergy!B$54,196,0)</f>
        <v>20649788.5419183</v>
      </c>
      <c r="G98" s="1">
        <f ca="1">OFFSET([1]aggregated_flows_exergy!C$35,196,0)</f>
        <v>4463809.8095454797</v>
      </c>
      <c r="H98" s="1">
        <f ca="1">OFFSET([1]aggregated_flows_exergy!D$35,196,0)</f>
        <v>14470088.2483896</v>
      </c>
      <c r="I98" s="1">
        <f ca="1">OFFSET([1]aggregated_flows_exergy!E$35,196,0)</f>
        <v>2144848.3376392601</v>
      </c>
      <c r="J98" s="1">
        <f ca="1">OFFSET([1]aggregated_flows_exergy!F$35,196,0)</f>
        <v>765862.03857292305</v>
      </c>
      <c r="K98" s="1">
        <f ca="1">OFFSET([1]aggregated_flows_exergy!G$35,196,0)</f>
        <v>10258492.754309</v>
      </c>
      <c r="L98" s="1">
        <f ca="1">OFFSET([1]aggregated_flows_exergy!H$35,196,0)</f>
        <v>8029972.2491027704</v>
      </c>
      <c r="M98" s="1">
        <f ca="1">OFFSET([1]aggregated_flows_exergy!I$35,196,0)</f>
        <v>3556143.4307354698</v>
      </c>
    </row>
    <row r="99" spans="1:13" ht="14.5" customHeight="1" x14ac:dyDescent="0.35">
      <c r="A99" t="s">
        <v>29</v>
      </c>
      <c r="B99" t="s">
        <v>10</v>
      </c>
      <c r="C99" t="s">
        <v>3</v>
      </c>
      <c r="D99" t="s">
        <v>32</v>
      </c>
      <c r="E99" t="s">
        <v>14</v>
      </c>
      <c r="F99" s="1">
        <f ca="1">OFFSET([1]aggregated_flows_exergy!B$55,196,0)</f>
        <v>294543.04850307602</v>
      </c>
      <c r="G99" s="1">
        <f ca="1">OFFSET([1]aggregated_flows_exergy!C$55,196,0)</f>
        <v>50217.323999136403</v>
      </c>
      <c r="H99" s="1">
        <f ca="1">OFFSET([1]aggregated_flows_exergy!D$55,196,0)</f>
        <v>203420.37118104601</v>
      </c>
      <c r="I99" s="1">
        <f ca="1">OFFSET([1]aggregated_flows_exergy!E$55,196,0)</f>
        <v>32917.942635731299</v>
      </c>
      <c r="J99" s="1">
        <f ca="1">OFFSET([1]aggregated_flows_exergy!F$55,196,0)</f>
        <v>7987.4106871591703</v>
      </c>
      <c r="K99" s="1">
        <f ca="1">OFFSET([1]aggregated_flows_exergy!G$55,196,0)</f>
        <v>146223.587966789</v>
      </c>
      <c r="L99" s="1">
        <f ca="1">OFFSET([1]aggregated_flows_exergy!H$55,196,0)</f>
        <v>110921.837967906</v>
      </c>
      <c r="M99" s="1">
        <f ca="1">OFFSET([1]aggregated_flows_exergy!I$55,196,0)</f>
        <v>37397.6225683788</v>
      </c>
    </row>
    <row r="100" spans="1:13" ht="14.5" customHeight="1" x14ac:dyDescent="0.35">
      <c r="A100" t="s">
        <v>3</v>
      </c>
      <c r="B100" t="s">
        <v>4</v>
      </c>
      <c r="C100" t="s">
        <v>33</v>
      </c>
      <c r="D100" t="s">
        <v>6</v>
      </c>
      <c r="E100" t="s">
        <v>7</v>
      </c>
      <c r="F100" s="1">
        <f ca="1">OFFSET([1]aggregated_flows_exergy!B$2,250,0)</f>
        <v>1271.5384938172899</v>
      </c>
      <c r="G100" s="1">
        <f ca="1">OFFSET([1]aggregated_flows_exergy!C$2,250,0)</f>
        <v>261.64485729973097</v>
      </c>
      <c r="H100" s="1">
        <f ca="1">OFFSET([1]aggregated_flows_exergy!D$2,250,0)</f>
        <v>812.25509240910401</v>
      </c>
      <c r="I100" s="1">
        <f ca="1">OFFSET([1]aggregated_flows_exergy!E$2,250,0)</f>
        <v>160.710498549009</v>
      </c>
      <c r="J100" s="1">
        <f ca="1">OFFSET([1]aggregated_flows_exergy!F$2,250,0)</f>
        <v>36.928045559452698</v>
      </c>
      <c r="K100" s="1">
        <f ca="1">OFFSET([1]aggregated_flows_exergy!G$2,250,0)</f>
        <v>733.44317481013297</v>
      </c>
      <c r="L100" s="1">
        <f ca="1">OFFSET([1]aggregated_flows_exergy!H$2,250,0)</f>
        <v>351.24517500856598</v>
      </c>
      <c r="M100" s="1">
        <f ca="1">OFFSET([1]aggregated_flows_exergy!I$2,250,0)</f>
        <v>186.85014399859801</v>
      </c>
    </row>
    <row r="101" spans="1:13" ht="14.5" customHeight="1" x14ac:dyDescent="0.35">
      <c r="A101" t="s">
        <v>33</v>
      </c>
      <c r="B101" t="s">
        <v>6</v>
      </c>
      <c r="C101" t="s">
        <v>33</v>
      </c>
      <c r="D101" t="s">
        <v>8</v>
      </c>
      <c r="E101" t="s">
        <v>7</v>
      </c>
      <c r="F101" s="1">
        <f ca="1">OFFSET([1]aggregated_flows_exergy!B$9,250,0)</f>
        <v>2460256.7461209199</v>
      </c>
      <c r="G101" s="1">
        <f ca="1">OFFSET([1]aggregated_flows_exergy!C$9,250,0)</f>
        <v>637805.43776747701</v>
      </c>
      <c r="H101" s="1">
        <f ca="1">OFFSET([1]aggregated_flows_exergy!D$9,250,0)</f>
        <v>1466566.3793273401</v>
      </c>
      <c r="I101" s="1">
        <f ca="1">OFFSET([1]aggregated_flows_exergy!E$9,250,0)</f>
        <v>225453.079480652</v>
      </c>
      <c r="J101" s="1">
        <f ca="1">OFFSET([1]aggregated_flows_exergy!F$9,250,0)</f>
        <v>130431.84954543901</v>
      </c>
      <c r="K101" s="1">
        <f ca="1">OFFSET([1]aggregated_flows_exergy!G$9,250,0)</f>
        <v>941431.693545499</v>
      </c>
      <c r="L101" s="1">
        <f ca="1">OFFSET([1]aggregated_flows_exergy!H$9,250,0)</f>
        <v>1089836.8533574501</v>
      </c>
      <c r="M101" s="1">
        <f ca="1">OFFSET([1]aggregated_flows_exergy!I$9,250,0)</f>
        <v>428988.199217955</v>
      </c>
    </row>
    <row r="102" spans="1:13" ht="14.5" customHeight="1" x14ac:dyDescent="0.35">
      <c r="A102" t="s">
        <v>33</v>
      </c>
      <c r="B102" t="s">
        <v>8</v>
      </c>
      <c r="C102" t="s">
        <v>33</v>
      </c>
      <c r="D102" t="s">
        <v>9</v>
      </c>
      <c r="E102" t="s">
        <v>7</v>
      </c>
      <c r="F102" s="1">
        <f ca="1">OFFSET([1]aggregated_flows_exergy!B$18,250,0)</f>
        <v>2373988.3921236498</v>
      </c>
      <c r="G102" s="1">
        <f ca="1">OFFSET([1]aggregated_flows_exergy!C$18,250,0)</f>
        <v>611206.08448506496</v>
      </c>
      <c r="H102" s="1">
        <f ca="1">OFFSET([1]aggregated_flows_exergy!D$18,250,0)</f>
        <v>1421737.4444178401</v>
      </c>
      <c r="I102" s="1">
        <f ca="1">OFFSET([1]aggregated_flows_exergy!E$18,250,0)</f>
        <v>220018.02475939799</v>
      </c>
      <c r="J102" s="1">
        <f ca="1">OFFSET([1]aggregated_flows_exergy!F$18,250,0)</f>
        <v>121026.83846133</v>
      </c>
      <c r="K102" s="1">
        <f ca="1">OFFSET([1]aggregated_flows_exergy!G$18,250,0)</f>
        <v>916075.82615441503</v>
      </c>
      <c r="L102" s="1">
        <f ca="1">OFFSET([1]aggregated_flows_exergy!H$18,250,0)</f>
        <v>1060579.5890824699</v>
      </c>
      <c r="M102" s="1">
        <f ca="1">OFFSET([1]aggregated_flows_exergy!I$18,250,0)</f>
        <v>397332.97688675299</v>
      </c>
    </row>
    <row r="103" spans="1:13" ht="14.5" customHeight="1" x14ac:dyDescent="0.35">
      <c r="A103" t="s">
        <v>33</v>
      </c>
      <c r="B103" t="s">
        <v>9</v>
      </c>
      <c r="C103" t="s">
        <v>33</v>
      </c>
      <c r="D103" t="s">
        <v>10</v>
      </c>
      <c r="E103" t="s">
        <v>7</v>
      </c>
      <c r="F103" s="1">
        <f ca="1">OFFSET([1]aggregated_flows_exergy!B$22,250,0)</f>
        <v>2193037.5336175701</v>
      </c>
      <c r="G103" s="1">
        <f ca="1">OFFSET([1]aggregated_flows_exergy!C$22,250,0)</f>
        <v>559405.516559146</v>
      </c>
      <c r="H103" s="1">
        <f ca="1">OFFSET([1]aggregated_flows_exergy!D$22,250,0)</f>
        <v>1316647.25697397</v>
      </c>
      <c r="I103" s="1">
        <f ca="1">OFFSET([1]aggregated_flows_exergy!E$22,250,0)</f>
        <v>205626.388678091</v>
      </c>
      <c r="J103" s="1">
        <f ca="1">OFFSET([1]aggregated_flows_exergy!F$22,250,0)</f>
        <v>111358.37140638</v>
      </c>
      <c r="K103" s="1">
        <f ca="1">OFFSET([1]aggregated_flows_exergy!G$22,250,0)</f>
        <v>847458.107207819</v>
      </c>
      <c r="L103" s="1">
        <f ca="1">OFFSET([1]aggregated_flows_exergy!H$22,250,0)</f>
        <v>980253.86314997997</v>
      </c>
      <c r="M103" s="1">
        <f ca="1">OFFSET([1]aggregated_flows_exergy!I$22,250,0)</f>
        <v>365325.56325977697</v>
      </c>
    </row>
    <row r="104" spans="1:13" ht="14.5" customHeight="1" x14ac:dyDescent="0.35">
      <c r="A104" t="s">
        <v>33</v>
      </c>
      <c r="B104" t="s">
        <v>11</v>
      </c>
      <c r="C104" t="s">
        <v>33</v>
      </c>
      <c r="D104" t="s">
        <v>6</v>
      </c>
      <c r="E104" t="s">
        <v>12</v>
      </c>
      <c r="F104" s="1">
        <f ca="1">OFFSET([1]aggregated_flows_exergy!B$4,250,0)</f>
        <v>2925042.1853629099</v>
      </c>
      <c r="G104" s="1">
        <f ca="1">OFFSET([1]aggregated_flows_exergy!C$4,250,0)</f>
        <v>751927.36853084597</v>
      </c>
      <c r="H104" s="1">
        <f ca="1">OFFSET([1]aggregated_flows_exergy!D$4,250,0)</f>
        <v>1748157.95653032</v>
      </c>
      <c r="I104" s="1">
        <f ca="1">OFFSET([1]aggregated_flows_exergy!E$4,250,0)</f>
        <v>272969.83169355098</v>
      </c>
      <c r="J104" s="1">
        <f ca="1">OFFSET([1]aggregated_flows_exergy!F$4,250,0)</f>
        <v>151987.02860818899</v>
      </c>
      <c r="K104" s="1">
        <f ca="1">OFFSET([1]aggregated_flows_exergy!G$4,250,0)</f>
        <v>1119951.2222881699</v>
      </c>
      <c r="L104" s="1">
        <f ca="1">OFFSET([1]aggregated_flows_exergy!H$4,250,0)</f>
        <v>1303486.91751136</v>
      </c>
      <c r="M104" s="1">
        <f ca="1">OFFSET([1]aggregated_flows_exergy!I$4,250,0)</f>
        <v>501604.04556338501</v>
      </c>
    </row>
    <row r="105" spans="1:13" ht="14.5" customHeight="1" x14ac:dyDescent="0.35">
      <c r="A105" t="s">
        <v>33</v>
      </c>
      <c r="B105" t="s">
        <v>10</v>
      </c>
      <c r="C105" t="s">
        <v>33</v>
      </c>
      <c r="D105" t="s">
        <v>11</v>
      </c>
      <c r="E105" t="s">
        <v>7</v>
      </c>
      <c r="F105" s="1">
        <f ca="1">OFFSET([1]aggregated_flows_exergy!B$11,250,0)</f>
        <v>10661018.799557099</v>
      </c>
      <c r="G105" s="1">
        <f ca="1">OFFSET([1]aggregated_flows_exergy!C$11,250,0)</f>
        <v>2489604.7702430799</v>
      </c>
      <c r="H105" s="1">
        <f ca="1">OFFSET([1]aggregated_flows_exergy!D$11,250,0)</f>
        <v>6614575.6473976905</v>
      </c>
      <c r="I105" s="1">
        <f ca="1">OFFSET([1]aggregated_flows_exergy!E$11,250,0)</f>
        <v>1093643.9929690501</v>
      </c>
      <c r="J105" s="1">
        <f ca="1">OFFSET([1]aggregated_flows_exergy!F$11,250,0)</f>
        <v>463194.38894737401</v>
      </c>
      <c r="K105" s="1">
        <f ca="1">OFFSET([1]aggregated_flows_exergy!G$11,250,0)</f>
        <v>4216866.5961706201</v>
      </c>
      <c r="L105" s="1">
        <f ca="1">OFFSET([1]aggregated_flows_exergy!H$11,250,0)</f>
        <v>4875698.1188677801</v>
      </c>
      <c r="M105" s="1">
        <f ca="1">OFFSET([1]aggregated_flows_exergy!I$11,250,0)</f>
        <v>1568454.08451874</v>
      </c>
    </row>
    <row r="106" spans="1:13" ht="14.5" customHeight="1" x14ac:dyDescent="0.35">
      <c r="A106" t="s">
        <v>33</v>
      </c>
      <c r="B106" t="s">
        <v>11</v>
      </c>
      <c r="C106" t="s">
        <v>25</v>
      </c>
      <c r="D106" t="s">
        <v>24</v>
      </c>
      <c r="E106" t="s">
        <v>7</v>
      </c>
      <c r="F106" s="1">
        <f ca="1">OFFSET([1]aggregated_flows_exergy!B$6,250,0)</f>
        <v>6300100.07001842</v>
      </c>
      <c r="G106" s="1">
        <f ca="1">OFFSET([1]aggregated_flows_exergy!C$6,250,0)</f>
        <v>1383224.3020895901</v>
      </c>
      <c r="H106" s="1">
        <f ca="1">OFFSET([1]aggregated_flows_exergy!D$6,250,0)</f>
        <v>3991341.6959548299</v>
      </c>
      <c r="I106" s="1">
        <f ca="1">OFFSET([1]aggregated_flows_exergy!E$6,250,0)</f>
        <v>679882.10710380995</v>
      </c>
      <c r="J106" s="1">
        <f ca="1">OFFSET([1]aggregated_flows_exergy!F$6,250,0)</f>
        <v>245651.96487018999</v>
      </c>
      <c r="K106" s="1">
        <f ca="1">OFFSET([1]aggregated_flows_exergy!G$6,250,0)</f>
        <v>2523517.9589656801</v>
      </c>
      <c r="L106" s="1">
        <f ca="1">OFFSET([1]aggregated_flows_exergy!H$6,250,0)</f>
        <v>2927380.6881675301</v>
      </c>
      <c r="M106" s="1">
        <f ca="1">OFFSET([1]aggregated_flows_exergy!I$6,250,0)</f>
        <v>849201.42288522294</v>
      </c>
    </row>
    <row r="107" spans="1:13" ht="14.5" customHeight="1" x14ac:dyDescent="0.35">
      <c r="A107" t="s">
        <v>33</v>
      </c>
      <c r="B107" t="s">
        <v>11</v>
      </c>
      <c r="C107" t="s">
        <v>3</v>
      </c>
      <c r="D107" t="s">
        <v>13</v>
      </c>
      <c r="E107" t="s">
        <v>14</v>
      </c>
      <c r="F107" s="1">
        <f ca="1">OFFSET([1]aggregated_flows_exergy!B$48,250,0)</f>
        <v>124645.87588512601</v>
      </c>
      <c r="G107" s="1">
        <f ca="1">OFFSET([1]aggregated_flows_exergy!C$48,250,0)</f>
        <v>27845.870832592002</v>
      </c>
      <c r="H107" s="1">
        <f ca="1">OFFSET([1]aggregated_flows_exergy!D$48,250,0)</f>
        <v>77892.227512252895</v>
      </c>
      <c r="I107" s="1">
        <f ca="1">OFFSET([1]aggregated_flows_exergy!E$48,250,0)</f>
        <v>14410.172696444</v>
      </c>
      <c r="J107" s="1">
        <f ca="1">OFFSET([1]aggregated_flows_exergy!F$48,250,0)</f>
        <v>4497.6048438380403</v>
      </c>
      <c r="K107" s="1">
        <f ca="1">OFFSET([1]aggregated_flows_exergy!G$48,250,0)</f>
        <v>52343.341004908798</v>
      </c>
      <c r="L107" s="1">
        <f ca="1">OFFSET([1]aggregated_flows_exergy!H$48,250,0)</f>
        <v>56997.564695631801</v>
      </c>
      <c r="M107" s="1">
        <f ca="1">OFFSET([1]aggregated_flows_exergy!I$48,250,0)</f>
        <v>15304.970184586</v>
      </c>
    </row>
    <row r="108" spans="1:13" ht="14.5" customHeight="1" x14ac:dyDescent="0.35">
      <c r="A108" t="s">
        <v>33</v>
      </c>
      <c r="B108" t="s">
        <v>6</v>
      </c>
      <c r="C108" t="s">
        <v>33</v>
      </c>
      <c r="D108" t="s">
        <v>15</v>
      </c>
      <c r="E108" t="s">
        <v>7</v>
      </c>
      <c r="F108" s="1">
        <f ca="1">OFFSET([1]aggregated_flows_exergy!B$8,250,0)</f>
        <v>2460256.7461209199</v>
      </c>
      <c r="G108" s="1">
        <f ca="1">OFFSET([1]aggregated_flows_exergy!C$8,250,0)</f>
        <v>637805.43776747701</v>
      </c>
      <c r="H108" s="1">
        <f ca="1">OFFSET([1]aggregated_flows_exergy!D$8,250,0)</f>
        <v>1466566.3793273401</v>
      </c>
      <c r="I108" s="1">
        <f ca="1">OFFSET([1]aggregated_flows_exergy!E$8,250,0)</f>
        <v>225453.079480652</v>
      </c>
      <c r="J108" s="1">
        <f ca="1">OFFSET([1]aggregated_flows_exergy!F$8,250,0)</f>
        <v>130431.84954543901</v>
      </c>
      <c r="K108" s="1">
        <f ca="1">OFFSET([1]aggregated_flows_exergy!G$8,250,0)</f>
        <v>941431.693545499</v>
      </c>
      <c r="L108" s="1">
        <f ca="1">OFFSET([1]aggregated_flows_exergy!H$8,250,0)</f>
        <v>1089836.8533574501</v>
      </c>
      <c r="M108" s="1">
        <f ca="1">OFFSET([1]aggregated_flows_exergy!I$8,250,0)</f>
        <v>428988.199217955</v>
      </c>
    </row>
    <row r="109" spans="1:13" ht="14.5" customHeight="1" x14ac:dyDescent="0.35">
      <c r="A109" t="s">
        <v>33</v>
      </c>
      <c r="B109" t="s">
        <v>15</v>
      </c>
      <c r="C109" t="s">
        <v>33</v>
      </c>
      <c r="D109" t="s">
        <v>11</v>
      </c>
      <c r="E109" t="s">
        <v>7</v>
      </c>
      <c r="F109" s="1">
        <f ca="1">OFFSET([1]aggregated_flows_exergy!B$10,250,0)</f>
        <v>0</v>
      </c>
      <c r="G109" s="1">
        <f ca="1">OFFSET([1]aggregated_flows_exergy!C$10,250,0)</f>
        <v>0</v>
      </c>
      <c r="H109" s="1">
        <f ca="1">OFFSET([1]aggregated_flows_exergy!D$10,250,0)</f>
        <v>0</v>
      </c>
      <c r="I109" s="1">
        <f ca="1">OFFSET([1]aggregated_flows_exergy!E$10,250,0)</f>
        <v>0</v>
      </c>
      <c r="J109" s="1">
        <f ca="1">OFFSET([1]aggregated_flows_exergy!F$10,250,0)</f>
        <v>0</v>
      </c>
      <c r="K109" s="1">
        <f ca="1">OFFSET([1]aggregated_flows_exergy!G$10,250,0)</f>
        <v>0</v>
      </c>
      <c r="L109" s="1">
        <f ca="1">OFFSET([1]aggregated_flows_exergy!H$10,250,0)</f>
        <v>0</v>
      </c>
      <c r="M109" s="1">
        <f ca="1">OFFSET([1]aggregated_flows_exergy!I$10,250,0)</f>
        <v>0</v>
      </c>
    </row>
    <row r="110" spans="1:13" ht="14.5" customHeight="1" x14ac:dyDescent="0.35">
      <c r="A110" t="s">
        <v>33</v>
      </c>
      <c r="B110" t="s">
        <v>8</v>
      </c>
      <c r="C110" t="s">
        <v>16</v>
      </c>
      <c r="D110" t="s">
        <v>17</v>
      </c>
      <c r="E110" t="s">
        <v>14</v>
      </c>
      <c r="F110" s="1">
        <f t="shared" ref="F110:M111" ca="1" si="18">F101-F102</f>
        <v>86268.353997270111</v>
      </c>
      <c r="G110" s="1">
        <f t="shared" ca="1" si="18"/>
        <v>26599.353282412048</v>
      </c>
      <c r="H110" s="1">
        <f t="shared" ca="1" si="18"/>
        <v>44828.934909499949</v>
      </c>
      <c r="I110" s="1">
        <f t="shared" ca="1" si="18"/>
        <v>5435.0547212540114</v>
      </c>
      <c r="J110" s="1">
        <f t="shared" ca="1" si="18"/>
        <v>9405.0110841090063</v>
      </c>
      <c r="K110" s="1">
        <f t="shared" ca="1" si="18"/>
        <v>25355.867391083972</v>
      </c>
      <c r="L110" s="1">
        <f t="shared" ca="1" si="18"/>
        <v>29257.264274980174</v>
      </c>
      <c r="M110" s="1">
        <f t="shared" ca="1" si="18"/>
        <v>31655.222331202007</v>
      </c>
    </row>
    <row r="111" spans="1:13" ht="14.5" customHeight="1" x14ac:dyDescent="0.35">
      <c r="A111" t="s">
        <v>33</v>
      </c>
      <c r="B111" t="s">
        <v>9</v>
      </c>
      <c r="C111" t="s">
        <v>16</v>
      </c>
      <c r="D111" t="s">
        <v>18</v>
      </c>
      <c r="E111" t="s">
        <v>14</v>
      </c>
      <c r="F111" s="1">
        <f t="shared" ca="1" si="18"/>
        <v>180950.85850607976</v>
      </c>
      <c r="G111" s="1">
        <f t="shared" ca="1" si="18"/>
        <v>51800.567925918964</v>
      </c>
      <c r="H111" s="1">
        <f t="shared" ca="1" si="18"/>
        <v>105090.18744387012</v>
      </c>
      <c r="I111" s="1">
        <f t="shared" ca="1" si="18"/>
        <v>14391.636081306991</v>
      </c>
      <c r="J111" s="1">
        <f t="shared" ca="1" si="18"/>
        <v>9668.4670549500006</v>
      </c>
      <c r="K111" s="1">
        <f t="shared" ca="1" si="18"/>
        <v>68617.718946596025</v>
      </c>
      <c r="L111" s="1">
        <f t="shared" ca="1" si="18"/>
        <v>80325.725932489964</v>
      </c>
      <c r="M111" s="1">
        <f t="shared" ca="1" si="18"/>
        <v>32007.41362697602</v>
      </c>
    </row>
    <row r="112" spans="1:13" ht="14.5" customHeight="1" x14ac:dyDescent="0.35">
      <c r="A112" t="s">
        <v>33</v>
      </c>
      <c r="B112" t="s">
        <v>10</v>
      </c>
      <c r="C112" t="s">
        <v>33</v>
      </c>
      <c r="D112" t="s">
        <v>19</v>
      </c>
      <c r="E112" t="s">
        <v>14</v>
      </c>
      <c r="F112" s="1">
        <f ca="1">OFFSET([1]aggregated_flows_exergy!B$39,250,0)-OFFSET([1]aggregated_flows_exergy!B$38,250,0)</f>
        <v>669692.85056812037</v>
      </c>
      <c r="G112" s="1">
        <f ca="1">OFFSET([1]aggregated_flows_exergy!C$39,250,0)-OFFSET([1]aggregated_flows_exergy!C$38,250,0)</f>
        <v>155664.02301188902</v>
      </c>
      <c r="H112" s="1">
        <f ca="1">OFFSET([1]aggregated_flows_exergy!D$39,250,0)-OFFSET([1]aggregated_flows_exergy!D$38,250,0)</f>
        <v>419870.86432055011</v>
      </c>
      <c r="I112" s="1">
        <f ca="1">OFFSET([1]aggregated_flows_exergy!E$39,250,0)-OFFSET([1]aggregated_flows_exergy!E$38,250,0)</f>
        <v>69528.070773151994</v>
      </c>
      <c r="J112" s="1">
        <f ca="1">OFFSET([1]aggregated_flows_exergy!F$39,250,0)-OFFSET([1]aggregated_flows_exergy!F$38,250,0)</f>
        <v>24629.892462532502</v>
      </c>
      <c r="K112" s="1">
        <f ca="1">OFFSET([1]aggregated_flows_exergy!G$39,250,0)-OFFSET([1]aggregated_flows_exergy!G$38,250,0)</f>
        <v>291682.74740769994</v>
      </c>
      <c r="L112" s="1">
        <f ca="1">OFFSET([1]aggregated_flows_exergy!H$39,250,0)-OFFSET([1]aggregated_flows_exergy!H$38,250,0)</f>
        <v>297759.42157614999</v>
      </c>
      <c r="M112" s="1">
        <f ca="1">OFFSET([1]aggregated_flows_exergy!I$39,250,0)-OFFSET([1]aggregated_flows_exergy!I$38,250,0)</f>
        <v>80250.681584269012</v>
      </c>
    </row>
    <row r="113" spans="1:13" ht="14.5" customHeight="1" x14ac:dyDescent="0.35">
      <c r="A113" t="s">
        <v>33</v>
      </c>
      <c r="B113" t="s">
        <v>10</v>
      </c>
      <c r="C113" t="s">
        <v>33</v>
      </c>
      <c r="D113" t="s">
        <v>20</v>
      </c>
      <c r="E113" t="s">
        <v>14</v>
      </c>
      <c r="F113" s="1">
        <f ca="1">OFFSET([1]aggregated_flows_exergy!B$36,250,0)</f>
        <v>1293127.3205410701</v>
      </c>
      <c r="G113" s="1">
        <f ca="1">OFFSET([1]aggregated_flows_exergy!C$36,250,0)</f>
        <v>295470.14728823601</v>
      </c>
      <c r="H113" s="1">
        <f ca="1">OFFSET([1]aggregated_flows_exergy!D$36,250,0)</f>
        <v>811474.91659138398</v>
      </c>
      <c r="I113" s="1">
        <f ca="1">OFFSET([1]aggregated_flows_exergy!E$36,250,0)</f>
        <v>137171.20693591301</v>
      </c>
      <c r="J113" s="1">
        <f ca="1">OFFSET([1]aggregated_flows_exergy!F$36,250,0)</f>
        <v>49011.049725535398</v>
      </c>
      <c r="K113" s="1">
        <f ca="1">OFFSET([1]aggregated_flows_exergy!G$36,250,0)</f>
        <v>533099.73253091495</v>
      </c>
      <c r="L113" s="1">
        <f ca="1">OFFSET([1]aggregated_flows_exergy!H$36,250,0)</f>
        <v>593311.56006099004</v>
      </c>
      <c r="M113" s="1">
        <f ca="1">OFFSET([1]aggregated_flows_exergy!I$36,250,0)</f>
        <v>166716.027949168</v>
      </c>
    </row>
    <row r="114" spans="1:13" ht="14.5" customHeight="1" x14ac:dyDescent="0.35">
      <c r="A114" t="s">
        <v>33</v>
      </c>
      <c r="B114" t="s">
        <v>20</v>
      </c>
      <c r="C114" t="s">
        <v>16</v>
      </c>
      <c r="D114" t="s">
        <v>17</v>
      </c>
      <c r="E114" t="s">
        <v>14</v>
      </c>
      <c r="F114" s="1">
        <f t="shared" ref="F114:M114" ca="1" si="19">F113</f>
        <v>1293127.3205410701</v>
      </c>
      <c r="G114" s="1">
        <f t="shared" ca="1" si="19"/>
        <v>295470.14728823601</v>
      </c>
      <c r="H114" s="1">
        <f t="shared" ca="1" si="19"/>
        <v>811474.91659138398</v>
      </c>
      <c r="I114" s="1">
        <f t="shared" ca="1" si="19"/>
        <v>137171.20693591301</v>
      </c>
      <c r="J114" s="1">
        <f t="shared" ca="1" si="19"/>
        <v>49011.049725535398</v>
      </c>
      <c r="K114" s="1">
        <f t="shared" ca="1" si="19"/>
        <v>533099.73253091495</v>
      </c>
      <c r="L114" s="1">
        <f t="shared" ca="1" si="19"/>
        <v>593311.56006099004</v>
      </c>
      <c r="M114" s="1">
        <f t="shared" ca="1" si="19"/>
        <v>166716.027949168</v>
      </c>
    </row>
    <row r="115" spans="1:13" ht="14.5" customHeight="1" x14ac:dyDescent="0.35">
      <c r="A115" t="s">
        <v>33</v>
      </c>
      <c r="B115" t="s">
        <v>19</v>
      </c>
      <c r="C115" t="s">
        <v>16</v>
      </c>
      <c r="D115" t="s">
        <v>18</v>
      </c>
      <c r="E115" t="s">
        <v>14</v>
      </c>
      <c r="F115" s="1">
        <f t="shared" ref="F115:M115" ca="1" si="20">F112</f>
        <v>669692.85056812037</v>
      </c>
      <c r="G115" s="1">
        <f t="shared" ca="1" si="20"/>
        <v>155664.02301188902</v>
      </c>
      <c r="H115" s="1">
        <f t="shared" ca="1" si="20"/>
        <v>419870.86432055011</v>
      </c>
      <c r="I115" s="1">
        <f t="shared" ca="1" si="20"/>
        <v>69528.070773151994</v>
      </c>
      <c r="J115" s="1">
        <f t="shared" ca="1" si="20"/>
        <v>24629.892462532502</v>
      </c>
      <c r="K115" s="1">
        <f t="shared" ca="1" si="20"/>
        <v>291682.74740769994</v>
      </c>
      <c r="L115" s="1">
        <f t="shared" ca="1" si="20"/>
        <v>297759.42157614999</v>
      </c>
      <c r="M115" s="1">
        <f t="shared" ca="1" si="20"/>
        <v>80250.681584269012</v>
      </c>
    </row>
    <row r="116" spans="1:13" ht="14.5" customHeight="1" x14ac:dyDescent="0.35">
      <c r="A116" t="s">
        <v>33</v>
      </c>
      <c r="B116" t="s">
        <v>10</v>
      </c>
      <c r="C116" t="s">
        <v>3</v>
      </c>
      <c r="D116" t="s">
        <v>13</v>
      </c>
      <c r="E116" t="s">
        <v>14</v>
      </c>
      <c r="F116" s="1">
        <f ca="1">OFFSET([1]aggregated_flows_exergy!B$37,250,0)</f>
        <v>100510.32974474</v>
      </c>
      <c r="G116" s="1">
        <f ca="1">OFFSET([1]aggregated_flows_exergy!C$37,250,0)</f>
        <v>20307.677322792399</v>
      </c>
      <c r="H116" s="1">
        <f ca="1">OFFSET([1]aggregated_flows_exergy!D$37,250,0)</f>
        <v>64464.137578721697</v>
      </c>
      <c r="I116" s="1">
        <f ca="1">OFFSET([1]aggregated_flows_exergy!E$37,250,0)</f>
        <v>12551.361019027199</v>
      </c>
      <c r="J116" s="1">
        <f ca="1">OFFSET([1]aggregated_flows_exergy!F$37,250,0)</f>
        <v>3187.1538241993799</v>
      </c>
      <c r="K116" s="1">
        <f ca="1">OFFSET([1]aggregated_flows_exergy!G$37,250,0)</f>
        <v>41760.606037786303</v>
      </c>
      <c r="L116" s="1">
        <f ca="1">OFFSET([1]aggregated_flows_exergy!H$37,250,0)</f>
        <v>47486.981573763798</v>
      </c>
      <c r="M116" s="1">
        <f ca="1">OFFSET([1]aggregated_flows_exergy!I$37,250,0)</f>
        <v>11262.742133190401</v>
      </c>
    </row>
    <row r="117" spans="1:13" ht="14.5" customHeight="1" x14ac:dyDescent="0.35">
      <c r="A117" t="s">
        <v>33</v>
      </c>
      <c r="B117" t="s">
        <v>24</v>
      </c>
      <c r="C117" t="s">
        <v>25</v>
      </c>
      <c r="D117" t="s">
        <v>26</v>
      </c>
      <c r="E117" t="s">
        <v>14</v>
      </c>
      <c r="F117" s="1">
        <f t="shared" ref="F117:M117" ca="1" si="21">F106-F118</f>
        <v>2579939.7216586601</v>
      </c>
      <c r="G117" s="1">
        <f t="shared" ca="1" si="21"/>
        <v>538607.76415555016</v>
      </c>
      <c r="H117" s="1">
        <f t="shared" ca="1" si="21"/>
        <v>1649750.4187997901</v>
      </c>
      <c r="I117" s="1">
        <f t="shared" ca="1" si="21"/>
        <v>303589.07505276497</v>
      </c>
      <c r="J117" s="1">
        <f t="shared" ca="1" si="21"/>
        <v>87992.463650545978</v>
      </c>
      <c r="K117" s="1">
        <f t="shared" ca="1" si="21"/>
        <v>1038439.6327808101</v>
      </c>
      <c r="L117" s="1">
        <f t="shared" ca="1" si="21"/>
        <v>1221785.7904515401</v>
      </c>
      <c r="M117" s="1">
        <f t="shared" ca="1" si="21"/>
        <v>319714.2984263479</v>
      </c>
    </row>
    <row r="118" spans="1:13" ht="14.5" customHeight="1" x14ac:dyDescent="0.35">
      <c r="A118" t="s">
        <v>33</v>
      </c>
      <c r="B118" t="s">
        <v>24</v>
      </c>
      <c r="C118" t="s">
        <v>3</v>
      </c>
      <c r="D118" t="s">
        <v>4</v>
      </c>
      <c r="E118" t="s">
        <v>7</v>
      </c>
      <c r="F118" s="1">
        <f ca="1">OFFSET([1]aggregated_flows_exergy!B$97,203,0)</f>
        <v>3720160.3483597599</v>
      </c>
      <c r="G118" s="1">
        <f ca="1">OFFSET([1]aggregated_flows_exergy!C$97,203,0)</f>
        <v>844616.53793403995</v>
      </c>
      <c r="H118" s="1">
        <f ca="1">OFFSET([1]aggregated_flows_exergy!D$97,203,0)</f>
        <v>2341591.2771550398</v>
      </c>
      <c r="I118" s="1">
        <f ca="1">OFFSET([1]aggregated_flows_exergy!E$97,203,0)</f>
        <v>376293.03205104498</v>
      </c>
      <c r="J118" s="1">
        <f ca="1">OFFSET([1]aggregated_flows_exergy!F$97,203,0)</f>
        <v>157659.50121964401</v>
      </c>
      <c r="K118" s="1">
        <f ca="1">OFFSET([1]aggregated_flows_exergy!G$97,203,0)</f>
        <v>1485078.32618487</v>
      </c>
      <c r="L118" s="1">
        <f ca="1">OFFSET([1]aggregated_flows_exergy!H$97,203,0)</f>
        <v>1705594.89771599</v>
      </c>
      <c r="M118" s="1">
        <f ca="1">OFFSET([1]aggregated_flows_exergy!I$97,203,0)</f>
        <v>529487.12445887504</v>
      </c>
    </row>
    <row r="119" spans="1:13" ht="14.5" customHeight="1" x14ac:dyDescent="0.35">
      <c r="A119" t="s">
        <v>33</v>
      </c>
      <c r="B119" t="s">
        <v>10</v>
      </c>
      <c r="C119" t="s">
        <v>30</v>
      </c>
      <c r="D119" t="s">
        <v>31</v>
      </c>
      <c r="E119" t="s">
        <v>12</v>
      </c>
      <c r="F119" s="1">
        <f ca="1">OFFSET([1]aggregated_flows_exergy!B$54,250,0)</f>
        <v>16674633.054605</v>
      </c>
      <c r="G119" s="1">
        <f ca="1">OFFSET([1]aggregated_flows_exergy!C$54,250,0)</f>
        <v>3991353.9382588998</v>
      </c>
      <c r="H119" s="1">
        <f ca="1">OFFSET([1]aggregated_flows_exergy!D$54,250,0)</f>
        <v>10275714.153757101</v>
      </c>
      <c r="I119" s="1">
        <f ca="1">OFFSET([1]aggregated_flows_exergy!E$54,250,0)</f>
        <v>1667194.88076369</v>
      </c>
      <c r="J119" s="1">
        <f ca="1">OFFSET([1]aggregated_flows_exergy!F$54,250,0)</f>
        <v>740370.081825261</v>
      </c>
      <c r="K119" s="1">
        <f ca="1">OFFSET([1]aggregated_flows_exergy!G$54,250,0)</f>
        <v>6492525.8124993704</v>
      </c>
      <c r="L119" s="1">
        <f ca="1">OFFSET([1]aggregated_flows_exergy!H$54,250,0)</f>
        <v>7669392.54260231</v>
      </c>
      <c r="M119" s="1">
        <f ca="1">OFFSET([1]aggregated_flows_exergy!I$54,250,0)</f>
        <v>2512714.6995034199</v>
      </c>
    </row>
    <row r="120" spans="1:13" ht="14.5" customHeight="1" x14ac:dyDescent="0.35">
      <c r="A120" t="s">
        <v>33</v>
      </c>
      <c r="B120" t="s">
        <v>10</v>
      </c>
      <c r="C120" t="s">
        <v>3</v>
      </c>
      <c r="D120" t="s">
        <v>32</v>
      </c>
      <c r="E120" t="s">
        <v>14</v>
      </c>
      <c r="F120" s="1">
        <f ca="1">OFFSET([1]aggregated_flows_exergy!B$55,250,0)</f>
        <v>231187.33068944799</v>
      </c>
      <c r="G120" s="1">
        <f ca="1">OFFSET([1]aggregated_flows_exergy!C$55,250,0)</f>
        <v>47080.264247498897</v>
      </c>
      <c r="H120" s="1">
        <f ca="1">OFFSET([1]aggregated_flows_exergy!D$55,250,0)</f>
        <v>148406.80442572001</v>
      </c>
      <c r="I120" s="1">
        <f ca="1">OFFSET([1]aggregated_flows_exergy!E$55,250,0)</f>
        <v>28028.029799501601</v>
      </c>
      <c r="J120" s="1">
        <f ca="1">OFFSET([1]aggregated_flows_exergy!F$55,250,0)</f>
        <v>7672.23221672816</v>
      </c>
      <c r="K120" s="1">
        <f ca="1">OFFSET([1]aggregated_flows_exergy!G$55,250,0)</f>
        <v>96004.577835476899</v>
      </c>
      <c r="L120" s="1">
        <f ca="1">OFFSET([1]aggregated_flows_exergy!H$55,250,0)</f>
        <v>108366.81360291201</v>
      </c>
      <c r="M120" s="1">
        <f ca="1">OFFSET([1]aggregated_flows_exergy!I$55,250,0)</f>
        <v>26815.939251060299</v>
      </c>
    </row>
    <row r="121" spans="1:13" ht="14.5" customHeight="1" x14ac:dyDescent="0.35">
      <c r="A121" t="s">
        <v>3</v>
      </c>
      <c r="B121" t="s">
        <v>4</v>
      </c>
      <c r="C121" t="s">
        <v>34</v>
      </c>
      <c r="D121" t="s">
        <v>6</v>
      </c>
      <c r="E121" t="s">
        <v>7</v>
      </c>
      <c r="F121" s="1">
        <f ca="1">OFFSET([1]aggregated_flows_exergy!B$2,304,0)</f>
        <v>1122.37469328367</v>
      </c>
      <c r="G121" s="1">
        <f ca="1">OFFSET([1]aggregated_flows_exergy!C$2,304,0)</f>
        <v>973.62315062253401</v>
      </c>
      <c r="H121" s="1">
        <f ca="1">OFFSET([1]aggregated_flows_exergy!D$2,304,0)</f>
        <v>38.209717104035597</v>
      </c>
      <c r="I121" s="1">
        <f ca="1">OFFSET([1]aggregated_flows_exergy!E$2,304,0)</f>
        <v>110.359407777873</v>
      </c>
      <c r="J121" s="1">
        <f ca="1">OFFSET([1]aggregated_flows_exergy!F$2,304,0)</f>
        <v>0.18241777923206101</v>
      </c>
      <c r="K121" s="1">
        <f ca="1">OFFSET([1]aggregated_flows_exergy!G$2,304,0)</f>
        <v>597.37391686943295</v>
      </c>
      <c r="L121" s="1">
        <f ca="1">OFFSET([1]aggregated_flows_exergy!H$2,304,0)</f>
        <v>301.672514595476</v>
      </c>
      <c r="M121" s="1">
        <f ca="1">OFFSET([1]aggregated_flows_exergy!I$2,304,0)</f>
        <v>223.32826181876399</v>
      </c>
    </row>
    <row r="122" spans="1:13" ht="14.5" customHeight="1" x14ac:dyDescent="0.35">
      <c r="A122" t="s">
        <v>34</v>
      </c>
      <c r="B122" t="s">
        <v>6</v>
      </c>
      <c r="C122" t="s">
        <v>34</v>
      </c>
      <c r="D122" t="s">
        <v>8</v>
      </c>
      <c r="E122" t="s">
        <v>7</v>
      </c>
      <c r="F122" s="1">
        <f ca="1">OFFSET([1]aggregated_flows_exergy!B$9,304,0)</f>
        <v>1406572.8583232099</v>
      </c>
      <c r="G122" s="1">
        <f ca="1">OFFSET([1]aggregated_flows_exergy!C$9,304,0)</f>
        <v>1295719.3010354701</v>
      </c>
      <c r="H122" s="1">
        <f ca="1">OFFSET([1]aggregated_flows_exergy!D$9,304,0)</f>
        <v>45525.990489382602</v>
      </c>
      <c r="I122" s="1">
        <f ca="1">OFFSET([1]aggregated_flows_exergy!E$9,304,0)</f>
        <v>64927.430448064901</v>
      </c>
      <c r="J122" s="1">
        <f ca="1">OFFSET([1]aggregated_flows_exergy!F$9,304,0)</f>
        <v>400.13635028505303</v>
      </c>
      <c r="K122" s="1">
        <f ca="1">OFFSET([1]aggregated_flows_exergy!G$9,304,0)</f>
        <v>534977.203533152</v>
      </c>
      <c r="L122" s="1">
        <f ca="1">OFFSET([1]aggregated_flows_exergy!H$9,304,0)</f>
        <v>590358.30407530197</v>
      </c>
      <c r="M122" s="1">
        <f ca="1">OFFSET([1]aggregated_flows_exergy!I$9,304,0)</f>
        <v>281237.35071475699</v>
      </c>
    </row>
    <row r="123" spans="1:13" ht="14.5" customHeight="1" x14ac:dyDescent="0.35">
      <c r="A123" t="s">
        <v>34</v>
      </c>
      <c r="B123" t="s">
        <v>8</v>
      </c>
      <c r="C123" t="s">
        <v>34</v>
      </c>
      <c r="D123" t="s">
        <v>9</v>
      </c>
      <c r="E123" t="s">
        <v>7</v>
      </c>
      <c r="F123" s="1">
        <f ca="1">OFFSET([1]aggregated_flows_exergy!B$18,304,0)</f>
        <v>1338486.9237961699</v>
      </c>
      <c r="G123" s="1">
        <f ca="1">OFFSET([1]aggregated_flows_exergy!C$18,304,0)</f>
        <v>1229003.5994126101</v>
      </c>
      <c r="H123" s="1">
        <f ca="1">OFFSET([1]aggregated_flows_exergy!D$18,304,0)</f>
        <v>45311.206132425199</v>
      </c>
      <c r="I123" s="1">
        <f ca="1">OFFSET([1]aggregated_flows_exergy!E$18,304,0)</f>
        <v>63778.743491382702</v>
      </c>
      <c r="J123" s="1">
        <f ca="1">OFFSET([1]aggregated_flows_exergy!F$18,304,0)</f>
        <v>393.37475974823701</v>
      </c>
      <c r="K123" s="1">
        <f ca="1">OFFSET([1]aggregated_flows_exergy!G$18,304,0)</f>
        <v>510536.28058256902</v>
      </c>
      <c r="L123" s="1">
        <f ca="1">OFFSET([1]aggregated_flows_exergy!H$18,304,0)</f>
        <v>570298.11618667503</v>
      </c>
      <c r="M123" s="1">
        <f ca="1">OFFSET([1]aggregated_flows_exergy!I$18,304,0)</f>
        <v>257652.52702693001</v>
      </c>
    </row>
    <row r="124" spans="1:13" ht="14.5" customHeight="1" x14ac:dyDescent="0.35">
      <c r="A124" t="s">
        <v>34</v>
      </c>
      <c r="B124" t="s">
        <v>9</v>
      </c>
      <c r="C124" t="s">
        <v>34</v>
      </c>
      <c r="D124" t="s">
        <v>10</v>
      </c>
      <c r="E124" t="s">
        <v>7</v>
      </c>
      <c r="F124" s="1">
        <f ca="1">OFFSET([1]aggregated_flows_exergy!B$22,304,0)</f>
        <v>1228494.3667172401</v>
      </c>
      <c r="G124" s="1">
        <f ca="1">OFFSET([1]aggregated_flows_exergy!C$22,304,0)</f>
        <v>1123094.07959616</v>
      </c>
      <c r="H124" s="1">
        <f ca="1">OFFSET([1]aggregated_flows_exergy!D$22,304,0)</f>
        <v>43783.288181318399</v>
      </c>
      <c r="I124" s="1">
        <f ca="1">OFFSET([1]aggregated_flows_exergy!E$22,304,0)</f>
        <v>61241.111842312501</v>
      </c>
      <c r="J124" s="1">
        <f ca="1">OFFSET([1]aggregated_flows_exergy!F$22,304,0)</f>
        <v>375.88709744024499</v>
      </c>
      <c r="K124" s="1">
        <f ca="1">OFFSET([1]aggregated_flows_exergy!G$22,304,0)</f>
        <v>465917.00347256003</v>
      </c>
      <c r="L124" s="1">
        <f ca="1">OFFSET([1]aggregated_flows_exergy!H$22,304,0)</f>
        <v>524968.90369508998</v>
      </c>
      <c r="M124" s="1">
        <f ca="1">OFFSET([1]aggregated_flows_exergy!I$22,304,0)</f>
        <v>237608.45954958399</v>
      </c>
    </row>
    <row r="125" spans="1:13" ht="14.5" customHeight="1" x14ac:dyDescent="0.35">
      <c r="A125" t="s">
        <v>34</v>
      </c>
      <c r="B125" t="s">
        <v>11</v>
      </c>
      <c r="C125" t="s">
        <v>34</v>
      </c>
      <c r="D125" t="s">
        <v>6</v>
      </c>
      <c r="E125" t="s">
        <v>12</v>
      </c>
      <c r="F125" s="1">
        <f ca="1">OFFSET([1]aggregated_flows_exergy!B$4,304,0)</f>
        <v>1690545.4100772699</v>
      </c>
      <c r="G125" s="1">
        <f ca="1">OFFSET([1]aggregated_flows_exergy!C$4,304,0)</f>
        <v>1520213.5781942499</v>
      </c>
      <c r="H125" s="1">
        <f ca="1">OFFSET([1]aggregated_flows_exergy!D$4,304,0)</f>
        <v>71475.676706033002</v>
      </c>
      <c r="I125" s="1">
        <f ca="1">OFFSET([1]aggregated_flows_exergy!E$4,304,0)</f>
        <v>98157.194340030401</v>
      </c>
      <c r="J125" s="1">
        <f ca="1">OFFSET([1]aggregated_flows_exergy!F$4,304,0)</f>
        <v>698.96083695063203</v>
      </c>
      <c r="K125" s="1">
        <f ca="1">OFFSET([1]aggregated_flows_exergy!G$4,304,0)</f>
        <v>639113.097823138</v>
      </c>
      <c r="L125" s="1">
        <f ca="1">OFFSET([1]aggregated_flows_exergy!H$4,304,0)</f>
        <v>721734.99989960599</v>
      </c>
      <c r="M125" s="1">
        <f ca="1">OFFSET([1]aggregated_flows_exergy!I$4,304,0)</f>
        <v>329697.31235453702</v>
      </c>
    </row>
    <row r="126" spans="1:13" ht="14.5" customHeight="1" x14ac:dyDescent="0.35">
      <c r="A126" t="s">
        <v>34</v>
      </c>
      <c r="B126" t="s">
        <v>10</v>
      </c>
      <c r="C126" t="s">
        <v>34</v>
      </c>
      <c r="D126" t="s">
        <v>11</v>
      </c>
      <c r="E126" t="s">
        <v>7</v>
      </c>
      <c r="F126" s="1">
        <f ca="1">OFFSET([1]aggregated_flows_exergy!B$11,304,0)</f>
        <v>5895000.2573345704</v>
      </c>
      <c r="G126" s="1">
        <f ca="1">OFFSET([1]aggregated_flows_exergy!C$11,304,0)</f>
        <v>5103157.5643512197</v>
      </c>
      <c r="H126" s="1">
        <f ca="1">OFFSET([1]aggregated_flows_exergy!D$11,304,0)</f>
        <v>338624.051394118</v>
      </c>
      <c r="I126" s="1">
        <f ca="1">OFFSET([1]aggregated_flows_exergy!E$11,304,0)</f>
        <v>450196.26391640399</v>
      </c>
      <c r="J126" s="1">
        <f ca="1">OFFSET([1]aggregated_flows_exergy!F$11,304,0)</f>
        <v>3022.3776728340099</v>
      </c>
      <c r="K126" s="1">
        <f ca="1">OFFSET([1]aggregated_flows_exergy!G$11,304,0)</f>
        <v>2159247.10938138</v>
      </c>
      <c r="L126" s="1">
        <f ca="1">OFFSET([1]aggregated_flows_exergy!H$11,304,0)</f>
        <v>2683865.3030515499</v>
      </c>
      <c r="M126" s="1">
        <f ca="1">OFFSET([1]aggregated_flows_exergy!I$11,304,0)</f>
        <v>1051887.84490165</v>
      </c>
    </row>
    <row r="127" spans="1:13" ht="14.5" customHeight="1" x14ac:dyDescent="0.35">
      <c r="A127" t="s">
        <v>34</v>
      </c>
      <c r="B127" t="s">
        <v>11</v>
      </c>
      <c r="C127" t="s">
        <v>25</v>
      </c>
      <c r="D127" t="s">
        <v>24</v>
      </c>
      <c r="E127" t="s">
        <v>7</v>
      </c>
      <c r="F127" s="1">
        <f ca="1">OFFSET([1]aggregated_flows_exergy!B$6,304,0)</f>
        <v>3213362.5774916299</v>
      </c>
      <c r="G127" s="1">
        <f ca="1">OFFSET([1]aggregated_flows_exergy!C$6,304,0)</f>
        <v>2746195.1487439801</v>
      </c>
      <c r="H127" s="1">
        <f ca="1">OFFSET([1]aggregated_flows_exergy!D$6,304,0)</f>
        <v>219361.681273911</v>
      </c>
      <c r="I127" s="1">
        <f ca="1">OFFSET([1]aggregated_flows_exergy!E$6,304,0)</f>
        <v>245874.81952044601</v>
      </c>
      <c r="J127" s="1">
        <f ca="1">OFFSET([1]aggregated_flows_exergy!F$6,304,0)</f>
        <v>1930.92795328783</v>
      </c>
      <c r="K127" s="1">
        <f ca="1">OFFSET([1]aggregated_flows_exergy!G$6,304,0)</f>
        <v>1138415.6346684601</v>
      </c>
      <c r="L127" s="1">
        <f ca="1">OFFSET([1]aggregated_flows_exergy!H$6,304,0)</f>
        <v>1520103.42098878</v>
      </c>
      <c r="M127" s="1">
        <f ca="1">OFFSET([1]aggregated_flows_exergy!I$6,304,0)</f>
        <v>554843.52183437895</v>
      </c>
    </row>
    <row r="128" spans="1:13" ht="14.5" customHeight="1" x14ac:dyDescent="0.35">
      <c r="A128" t="s">
        <v>34</v>
      </c>
      <c r="B128" t="s">
        <v>11</v>
      </c>
      <c r="C128" t="s">
        <v>3</v>
      </c>
      <c r="D128" t="s">
        <v>13</v>
      </c>
      <c r="E128" t="s">
        <v>14</v>
      </c>
      <c r="F128" s="1">
        <f ca="1">OFFSET([1]aggregated_flows_exergy!B$48,304,0)</f>
        <v>72317.438855280299</v>
      </c>
      <c r="G128" s="1">
        <f ca="1">OFFSET([1]aggregated_flows_exergy!C$48,304,0)</f>
        <v>51851.917145802698</v>
      </c>
      <c r="H128" s="1">
        <f ca="1">OFFSET([1]aggregated_flows_exergy!D$48,304,0)</f>
        <v>7391.8745131793903</v>
      </c>
      <c r="I128" s="1">
        <f ca="1">OFFSET([1]aggregated_flows_exergy!E$48,304,0)</f>
        <v>13003.454753244399</v>
      </c>
      <c r="J128" s="1">
        <f ca="1">OFFSET([1]aggregated_flows_exergy!F$48,304,0)</f>
        <v>70.192443053612493</v>
      </c>
      <c r="K128" s="1">
        <f ca="1">OFFSET([1]aggregated_flows_exergy!G$48,304,0)</f>
        <v>28451.5857397691</v>
      </c>
      <c r="L128" s="1">
        <f ca="1">OFFSET([1]aggregated_flows_exergy!H$48,304,0)</f>
        <v>33585.520153721103</v>
      </c>
      <c r="M128" s="1">
        <f ca="1">OFFSET([1]aggregated_flows_exergy!I$48,304,0)</f>
        <v>10280.33296179</v>
      </c>
    </row>
    <row r="129" spans="1:13" ht="14.5" customHeight="1" x14ac:dyDescent="0.35">
      <c r="A129" t="s">
        <v>34</v>
      </c>
      <c r="B129" t="s">
        <v>6</v>
      </c>
      <c r="C129" t="s">
        <v>34</v>
      </c>
      <c r="D129" t="s">
        <v>15</v>
      </c>
      <c r="E129" t="s">
        <v>7</v>
      </c>
      <c r="F129" s="1">
        <f ca="1">OFFSET([1]aggregated_flows_exergy!B$8,304,0)</f>
        <v>1406572.8583232099</v>
      </c>
      <c r="G129" s="1">
        <f ca="1">OFFSET([1]aggregated_flows_exergy!C$8,304,0)</f>
        <v>1295719.3010354701</v>
      </c>
      <c r="H129" s="1">
        <f ca="1">OFFSET([1]aggregated_flows_exergy!D$8,304,0)</f>
        <v>45525.990489382602</v>
      </c>
      <c r="I129" s="1">
        <f ca="1">OFFSET([1]aggregated_flows_exergy!E$8,304,0)</f>
        <v>64927.430448064901</v>
      </c>
      <c r="J129" s="1">
        <f ca="1">OFFSET([1]aggregated_flows_exergy!F$8,304,0)</f>
        <v>400.13635028505303</v>
      </c>
      <c r="K129" s="1">
        <f ca="1">OFFSET([1]aggregated_flows_exergy!G$8,304,0)</f>
        <v>534977.203533152</v>
      </c>
      <c r="L129" s="1">
        <f ca="1">OFFSET([1]aggregated_flows_exergy!H$8,304,0)</f>
        <v>590358.30407530197</v>
      </c>
      <c r="M129" s="1">
        <f ca="1">OFFSET([1]aggregated_flows_exergy!I$8,304,0)</f>
        <v>281237.35071475699</v>
      </c>
    </row>
    <row r="130" spans="1:13" ht="14.5" customHeight="1" x14ac:dyDescent="0.35">
      <c r="A130" t="s">
        <v>34</v>
      </c>
      <c r="B130" t="s">
        <v>15</v>
      </c>
      <c r="C130" t="s">
        <v>34</v>
      </c>
      <c r="D130" t="s">
        <v>11</v>
      </c>
      <c r="E130" t="s">
        <v>7</v>
      </c>
      <c r="F130" s="1">
        <f ca="1">OFFSET([1]aggregated_flows_exergy!B$10,304,0)</f>
        <v>0</v>
      </c>
      <c r="G130" s="1">
        <f ca="1">OFFSET([1]aggregated_flows_exergy!C$10,304,0)</f>
        <v>0</v>
      </c>
      <c r="H130" s="1">
        <f ca="1">OFFSET([1]aggregated_flows_exergy!D$10,304,0)</f>
        <v>0</v>
      </c>
      <c r="I130" s="1">
        <f ca="1">OFFSET([1]aggregated_flows_exergy!E$10,304,0)</f>
        <v>0</v>
      </c>
      <c r="J130" s="1">
        <f ca="1">OFFSET([1]aggregated_flows_exergy!F$10,304,0)</f>
        <v>0</v>
      </c>
      <c r="K130" s="1">
        <f ca="1">OFFSET([1]aggregated_flows_exergy!G$10,304,0)</f>
        <v>0</v>
      </c>
      <c r="L130" s="1">
        <f ca="1">OFFSET([1]aggregated_flows_exergy!H$10,304,0)</f>
        <v>0</v>
      </c>
      <c r="M130" s="1">
        <f ca="1">OFFSET([1]aggregated_flows_exergy!I$10,304,0)</f>
        <v>0</v>
      </c>
    </row>
    <row r="131" spans="1:13" ht="14.5" customHeight="1" x14ac:dyDescent="0.35">
      <c r="A131" t="s">
        <v>34</v>
      </c>
      <c r="B131" t="s">
        <v>8</v>
      </c>
      <c r="C131" t="s">
        <v>16</v>
      </c>
      <c r="D131" t="s">
        <v>17</v>
      </c>
      <c r="E131" t="s">
        <v>14</v>
      </c>
      <c r="F131" s="1">
        <f t="shared" ref="F131:M132" ca="1" si="22">F122-F123</f>
        <v>68085.934527039994</v>
      </c>
      <c r="G131" s="1">
        <f t="shared" ca="1" si="22"/>
        <v>66715.701622860041</v>
      </c>
      <c r="H131" s="1">
        <f t="shared" ca="1" si="22"/>
        <v>214.78435695740336</v>
      </c>
      <c r="I131" s="1">
        <f t="shared" ca="1" si="22"/>
        <v>1148.6869566821988</v>
      </c>
      <c r="J131" s="1">
        <f t="shared" ca="1" si="22"/>
        <v>6.7615905368160156</v>
      </c>
      <c r="K131" s="1">
        <f t="shared" ca="1" si="22"/>
        <v>24440.922950582986</v>
      </c>
      <c r="L131" s="1">
        <f t="shared" ca="1" si="22"/>
        <v>20060.187888626941</v>
      </c>
      <c r="M131" s="1">
        <f t="shared" ca="1" si="22"/>
        <v>23584.823687826982</v>
      </c>
    </row>
    <row r="132" spans="1:13" ht="14.5" customHeight="1" x14ac:dyDescent="0.35">
      <c r="A132" t="s">
        <v>34</v>
      </c>
      <c r="B132" t="s">
        <v>9</v>
      </c>
      <c r="C132" t="s">
        <v>16</v>
      </c>
      <c r="D132" t="s">
        <v>18</v>
      </c>
      <c r="E132" t="s">
        <v>14</v>
      </c>
      <c r="F132" s="1">
        <f t="shared" ca="1" si="22"/>
        <v>109992.55707892985</v>
      </c>
      <c r="G132" s="1">
        <f t="shared" ca="1" si="22"/>
        <v>105909.51981645008</v>
      </c>
      <c r="H132" s="1">
        <f t="shared" ca="1" si="22"/>
        <v>1527.9179511067996</v>
      </c>
      <c r="I132" s="1">
        <f t="shared" ca="1" si="22"/>
        <v>2537.6316490702011</v>
      </c>
      <c r="J132" s="1">
        <f t="shared" ca="1" si="22"/>
        <v>17.487662307992025</v>
      </c>
      <c r="K132" s="1">
        <f t="shared" ca="1" si="22"/>
        <v>44619.277110008989</v>
      </c>
      <c r="L132" s="1">
        <f t="shared" ca="1" si="22"/>
        <v>45329.212491585058</v>
      </c>
      <c r="M132" s="1">
        <f t="shared" ca="1" si="22"/>
        <v>20044.06747734602</v>
      </c>
    </row>
    <row r="133" spans="1:13" ht="14.5" customHeight="1" x14ac:dyDescent="0.35">
      <c r="A133" t="s">
        <v>34</v>
      </c>
      <c r="B133" t="s">
        <v>10</v>
      </c>
      <c r="C133" t="s">
        <v>34</v>
      </c>
      <c r="D133" t="s">
        <v>19</v>
      </c>
      <c r="E133" t="s">
        <v>14</v>
      </c>
      <c r="F133" s="1">
        <f ca="1">OFFSET([1]aggregated_flows_exergy!B$39,304,0)-OFFSET([1]aggregated_flows_exergy!B$38,304,0)</f>
        <v>526204.76527693984</v>
      </c>
      <c r="G133" s="1">
        <f ca="1">OFFSET([1]aggregated_flows_exergy!C$39,304,0)-OFFSET([1]aggregated_flows_exergy!C$38,304,0)</f>
        <v>418394.97272141592</v>
      </c>
      <c r="H133" s="1">
        <f ca="1">OFFSET([1]aggregated_flows_exergy!D$39,304,0)-OFFSET([1]aggregated_flows_exergy!D$38,304,0)</f>
        <v>43412.694124975009</v>
      </c>
      <c r="I133" s="1">
        <f ca="1">OFFSET([1]aggregated_flows_exergy!E$39,304,0)-OFFSET([1]aggregated_flows_exergy!E$38,304,0)</f>
        <v>64067.826565525</v>
      </c>
      <c r="J133" s="1">
        <f ca="1">OFFSET([1]aggregated_flows_exergy!F$39,304,0)-OFFSET([1]aggregated_flows_exergy!F$38,304,0)</f>
        <v>329.27186501972005</v>
      </c>
      <c r="K133" s="1">
        <f ca="1">OFFSET([1]aggregated_flows_exergy!G$39,304,0)-OFFSET([1]aggregated_flows_exergy!G$38,304,0)</f>
        <v>198564.50093476602</v>
      </c>
      <c r="L133" s="1">
        <f ca="1">OFFSET([1]aggregated_flows_exergy!H$39,304,0)-OFFSET([1]aggregated_flows_exergy!H$38,304,0)</f>
        <v>250051.78783883899</v>
      </c>
      <c r="M133" s="1">
        <f ca="1">OFFSET([1]aggregated_flows_exergy!I$39,304,0)-OFFSET([1]aggregated_flows_exergy!I$38,304,0)</f>
        <v>77588.476503334008</v>
      </c>
    </row>
    <row r="134" spans="1:13" ht="14.5" customHeight="1" x14ac:dyDescent="0.35">
      <c r="A134" t="s">
        <v>34</v>
      </c>
      <c r="B134" t="s">
        <v>10</v>
      </c>
      <c r="C134" t="s">
        <v>34</v>
      </c>
      <c r="D134" t="s">
        <v>20</v>
      </c>
      <c r="E134" t="s">
        <v>14</v>
      </c>
      <c r="F134" s="1">
        <f ca="1">OFFSET([1]aggregated_flows_exergy!B$36,304,0)</f>
        <v>990351.90530164097</v>
      </c>
      <c r="G134" s="1">
        <f ca="1">OFFSET([1]aggregated_flows_exergy!C$36,304,0)</f>
        <v>781080.17116329796</v>
      </c>
      <c r="H134" s="1">
        <f ca="1">OFFSET([1]aggregated_flows_exergy!D$36,304,0)</f>
        <v>84884.875264931703</v>
      </c>
      <c r="I134" s="1">
        <f ca="1">OFFSET([1]aggregated_flows_exergy!E$36,304,0)</f>
        <v>123727.99393161001</v>
      </c>
      <c r="J134" s="1">
        <f ca="1">OFFSET([1]aggregated_flows_exergy!F$36,304,0)</f>
        <v>658.86494180020804</v>
      </c>
      <c r="K134" s="1">
        <f ca="1">OFFSET([1]aggregated_flows_exergy!G$36,304,0)</f>
        <v>350636.97542100499</v>
      </c>
      <c r="L134" s="1">
        <f ca="1">OFFSET([1]aggregated_flows_exergy!H$36,304,0)</f>
        <v>483049.05584452499</v>
      </c>
      <c r="M134" s="1">
        <f ca="1">OFFSET([1]aggregated_flows_exergy!I$36,304,0)</f>
        <v>156665.87403610899</v>
      </c>
    </row>
    <row r="135" spans="1:13" ht="14.5" customHeight="1" x14ac:dyDescent="0.35">
      <c r="A135" t="s">
        <v>34</v>
      </c>
      <c r="B135" t="s">
        <v>20</v>
      </c>
      <c r="C135" t="s">
        <v>16</v>
      </c>
      <c r="D135" t="s">
        <v>17</v>
      </c>
      <c r="E135" t="s">
        <v>14</v>
      </c>
      <c r="F135" s="1">
        <f t="shared" ref="F135:M135" ca="1" si="23">F134</f>
        <v>990351.90530164097</v>
      </c>
      <c r="G135" s="1">
        <f t="shared" ca="1" si="23"/>
        <v>781080.17116329796</v>
      </c>
      <c r="H135" s="1">
        <f t="shared" ca="1" si="23"/>
        <v>84884.875264931703</v>
      </c>
      <c r="I135" s="1">
        <f t="shared" ca="1" si="23"/>
        <v>123727.99393161001</v>
      </c>
      <c r="J135" s="1">
        <f t="shared" ca="1" si="23"/>
        <v>658.86494180020804</v>
      </c>
      <c r="K135" s="1">
        <f t="shared" ca="1" si="23"/>
        <v>350636.97542100499</v>
      </c>
      <c r="L135" s="1">
        <f t="shared" ca="1" si="23"/>
        <v>483049.05584452499</v>
      </c>
      <c r="M135" s="1">
        <f t="shared" ca="1" si="23"/>
        <v>156665.87403610899</v>
      </c>
    </row>
    <row r="136" spans="1:13" ht="14.5" customHeight="1" x14ac:dyDescent="0.35">
      <c r="A136" t="s">
        <v>34</v>
      </c>
      <c r="B136" t="s">
        <v>19</v>
      </c>
      <c r="C136" t="s">
        <v>16</v>
      </c>
      <c r="D136" t="s">
        <v>18</v>
      </c>
      <c r="E136" t="s">
        <v>14</v>
      </c>
      <c r="F136" s="1">
        <f t="shared" ref="F136:M136" ca="1" si="24">F133</f>
        <v>526204.76527693984</v>
      </c>
      <c r="G136" s="1">
        <f t="shared" ca="1" si="24"/>
        <v>418394.97272141592</v>
      </c>
      <c r="H136" s="1">
        <f t="shared" ca="1" si="24"/>
        <v>43412.694124975009</v>
      </c>
      <c r="I136" s="1">
        <f t="shared" ca="1" si="24"/>
        <v>64067.826565525</v>
      </c>
      <c r="J136" s="1">
        <f t="shared" ca="1" si="24"/>
        <v>329.27186501972005</v>
      </c>
      <c r="K136" s="1">
        <f t="shared" ca="1" si="24"/>
        <v>198564.50093476602</v>
      </c>
      <c r="L136" s="1">
        <f t="shared" ca="1" si="24"/>
        <v>250051.78783883899</v>
      </c>
      <c r="M136" s="1">
        <f t="shared" ca="1" si="24"/>
        <v>77588.476503334008</v>
      </c>
    </row>
    <row r="137" spans="1:13" ht="14.5" customHeight="1" x14ac:dyDescent="0.35">
      <c r="A137" t="s">
        <v>34</v>
      </c>
      <c r="B137" t="s">
        <v>10</v>
      </c>
      <c r="C137" t="s">
        <v>3</v>
      </c>
      <c r="D137" t="s">
        <v>13</v>
      </c>
      <c r="E137" t="s">
        <v>14</v>
      </c>
      <c r="F137" s="1">
        <f ca="1">OFFSET([1]aggregated_flows_exergy!B$37,304,0)</f>
        <v>51285.1573181024</v>
      </c>
      <c r="G137" s="1">
        <f ca="1">OFFSET([1]aggregated_flows_exergy!C$37,304,0)</f>
        <v>37579.921648130599</v>
      </c>
      <c r="H137" s="1">
        <f ca="1">OFFSET([1]aggregated_flows_exergy!D$37,304,0)</f>
        <v>5908.97989548439</v>
      </c>
      <c r="I137" s="1">
        <f ca="1">OFFSET([1]aggregated_flows_exergy!E$37,304,0)</f>
        <v>7737.3068638617096</v>
      </c>
      <c r="J137" s="1">
        <f ca="1">OFFSET([1]aggregated_flows_exergy!F$37,304,0)</f>
        <v>58.948910625753697</v>
      </c>
      <c r="K137" s="1">
        <f ca="1">OFFSET([1]aggregated_flows_exergy!G$37,304,0)</f>
        <v>18381.314495511098</v>
      </c>
      <c r="L137" s="1">
        <f ca="1">OFFSET([1]aggregated_flows_exergy!H$37,304,0)</f>
        <v>25535.490645182799</v>
      </c>
      <c r="M137" s="1">
        <f ca="1">OFFSET([1]aggregated_flows_exergy!I$37,304,0)</f>
        <v>7368.3521774085402</v>
      </c>
    </row>
    <row r="138" spans="1:13" ht="14.5" customHeight="1" x14ac:dyDescent="0.35">
      <c r="A138" t="s">
        <v>34</v>
      </c>
      <c r="B138" t="s">
        <v>24</v>
      </c>
      <c r="C138" t="s">
        <v>25</v>
      </c>
      <c r="D138" t="s">
        <v>26</v>
      </c>
      <c r="E138" t="s">
        <v>14</v>
      </c>
      <c r="F138" s="1">
        <f t="shared" ref="F138:M138" ca="1" si="25">F127-F139</f>
        <v>1607817.3618410798</v>
      </c>
      <c r="G138" s="1">
        <f t="shared" ca="1" si="25"/>
        <v>1343257.9746493902</v>
      </c>
      <c r="H138" s="1">
        <f t="shared" ca="1" si="25"/>
        <v>130644.8843066501</v>
      </c>
      <c r="I138" s="1">
        <f t="shared" ca="1" si="25"/>
        <v>132769.79434240301</v>
      </c>
      <c r="J138" s="1">
        <f t="shared" ca="1" si="25"/>
        <v>1144.708542622672</v>
      </c>
      <c r="K138" s="1">
        <f t="shared" ca="1" si="25"/>
        <v>547008.97468201315</v>
      </c>
      <c r="L138" s="1">
        <f t="shared" ca="1" si="25"/>
        <v>790410.159786809</v>
      </c>
      <c r="M138" s="1">
        <f t="shared" ca="1" si="25"/>
        <v>270398.22737223696</v>
      </c>
    </row>
    <row r="139" spans="1:13" ht="14.5" customHeight="1" x14ac:dyDescent="0.35">
      <c r="A139" t="s">
        <v>34</v>
      </c>
      <c r="B139" t="s">
        <v>24</v>
      </c>
      <c r="C139" t="s">
        <v>3</v>
      </c>
      <c r="D139" t="s">
        <v>4</v>
      </c>
      <c r="E139" t="s">
        <v>7</v>
      </c>
      <c r="F139" s="1">
        <f ca="1">OFFSET([1]aggregated_flows_exergy!B$97,257,0)</f>
        <v>1605545.2156505501</v>
      </c>
      <c r="G139" s="1">
        <f ca="1">OFFSET([1]aggregated_flows_exergy!C$97,257,0)</f>
        <v>1402937.1740945899</v>
      </c>
      <c r="H139" s="1">
        <f ca="1">OFFSET([1]aggregated_flows_exergy!D$97,257,0)</f>
        <v>88716.796967260903</v>
      </c>
      <c r="I139" s="1">
        <f ca="1">OFFSET([1]aggregated_flows_exergy!E$97,257,0)</f>
        <v>113105.025178043</v>
      </c>
      <c r="J139" s="1">
        <f ca="1">OFFSET([1]aggregated_flows_exergy!F$97,257,0)</f>
        <v>786.21941066515797</v>
      </c>
      <c r="K139" s="1">
        <f ca="1">OFFSET([1]aggregated_flows_exergy!G$97,257,0)</f>
        <v>591406.65998644696</v>
      </c>
      <c r="L139" s="1">
        <f ca="1">OFFSET([1]aggregated_flows_exergy!H$97,257,0)</f>
        <v>729693.26120197098</v>
      </c>
      <c r="M139" s="1">
        <f ca="1">OFFSET([1]aggregated_flows_exergy!I$97,257,0)</f>
        <v>284445.29446214199</v>
      </c>
    </row>
    <row r="140" spans="1:13" ht="14.5" customHeight="1" x14ac:dyDescent="0.35">
      <c r="A140" t="s">
        <v>34</v>
      </c>
      <c r="B140" t="s">
        <v>10</v>
      </c>
      <c r="C140" t="s">
        <v>30</v>
      </c>
      <c r="D140" t="s">
        <v>31</v>
      </c>
      <c r="E140" t="s">
        <v>12</v>
      </c>
      <c r="F140" s="1">
        <f ca="1">OFFSET([1]aggregated_flows_exergy!B$54,304,0)</f>
        <v>10665186.6249272</v>
      </c>
      <c r="G140" s="1">
        <f ca="1">OFFSET([1]aggregated_flows_exergy!C$54,304,0)</f>
        <v>9147529.2718664203</v>
      </c>
      <c r="H140" s="1">
        <f ca="1">OFFSET([1]aggregated_flows_exergy!D$54,304,0)</f>
        <v>652221.48896025401</v>
      </c>
      <c r="I140" s="1">
        <f ca="1">OFFSET([1]aggregated_flows_exergy!E$54,304,0)</f>
        <v>860003.64171861799</v>
      </c>
      <c r="J140" s="1">
        <f ca="1">OFFSET([1]aggregated_flows_exergy!F$54,304,0)</f>
        <v>5432.2223819255796</v>
      </c>
      <c r="K140" s="1">
        <f ca="1">OFFSET([1]aggregated_flows_exergy!G$54,304,0)</f>
        <v>3729217.8599907099</v>
      </c>
      <c r="L140" s="1">
        <f ca="1">OFFSET([1]aggregated_flows_exergy!H$54,304,0)</f>
        <v>5010807.8652630197</v>
      </c>
      <c r="M140" s="1">
        <f ca="1">OFFSET([1]aggregated_flows_exergy!I$54,304,0)</f>
        <v>1925160.8996734901</v>
      </c>
    </row>
    <row r="141" spans="1:13" ht="14.5" customHeight="1" x14ac:dyDescent="0.35">
      <c r="A141" t="s">
        <v>34</v>
      </c>
      <c r="B141" t="s">
        <v>10</v>
      </c>
      <c r="C141" t="s">
        <v>3</v>
      </c>
      <c r="D141" t="s">
        <v>32</v>
      </c>
      <c r="E141" t="s">
        <v>14</v>
      </c>
      <c r="F141" s="1">
        <f ca="1">OFFSET([1]aggregated_flows_exergy!B$55,304,0)</f>
        <v>121642.244619695</v>
      </c>
      <c r="G141" s="1">
        <f ca="1">OFFSET([1]aggregated_flows_exergy!C$55,304,0)</f>
        <v>92318.079961090596</v>
      </c>
      <c r="H141" s="1">
        <f ca="1">OFFSET([1]aggregated_flows_exergy!D$55,304,0)</f>
        <v>12547.1367431197</v>
      </c>
      <c r="I141" s="1">
        <f ca="1">OFFSET([1]aggregated_flows_exergy!E$55,304,0)</f>
        <v>16659.885924661499</v>
      </c>
      <c r="J141" s="1">
        <f ca="1">OFFSET([1]aggregated_flows_exergy!F$55,304,0)</f>
        <v>117.14199082266499</v>
      </c>
      <c r="K141" s="1">
        <f ca="1">OFFSET([1]aggregated_flows_exergy!G$55,304,0)</f>
        <v>44084.922653741</v>
      </c>
      <c r="L141" s="1">
        <f ca="1">OFFSET([1]aggregated_flows_exergy!H$55,304,0)</f>
        <v>59405.182586508097</v>
      </c>
      <c r="M141" s="1">
        <f ca="1">OFFSET([1]aggregated_flows_exergy!I$55,304,0)</f>
        <v>18152.1393794457</v>
      </c>
    </row>
    <row r="142" spans="1:13" ht="14.5" customHeight="1" x14ac:dyDescent="0.35">
      <c r="A142" t="s">
        <v>3</v>
      </c>
      <c r="B142" t="s">
        <v>4</v>
      </c>
      <c r="C142" t="s">
        <v>35</v>
      </c>
      <c r="D142" t="s">
        <v>6</v>
      </c>
      <c r="E142" t="s">
        <v>7</v>
      </c>
      <c r="F142" s="1">
        <f ca="1">OFFSET([1]aggregated_flows_exergy!B$2,358,0)</f>
        <v>1132.47156813787</v>
      </c>
      <c r="G142" s="1">
        <f ca="1">OFFSET([1]aggregated_flows_exergy!C$2,358,0)</f>
        <v>197.95496716196999</v>
      </c>
      <c r="H142" s="1">
        <f ca="1">OFFSET([1]aggregated_flows_exergy!D$2,358,0)</f>
        <v>765.797729799541</v>
      </c>
      <c r="I142" s="1">
        <f ca="1">OFFSET([1]aggregated_flows_exergy!E$2,358,0)</f>
        <v>153.45413958214701</v>
      </c>
      <c r="J142" s="1">
        <f ca="1">OFFSET([1]aggregated_flows_exergy!F$2,358,0)</f>
        <v>15.264731594217899</v>
      </c>
      <c r="K142" s="1">
        <f ca="1">OFFSET([1]aggregated_flows_exergy!G$2,358,0)</f>
        <v>693.42960711100102</v>
      </c>
      <c r="L142" s="1">
        <f ca="1">OFFSET([1]aggregated_flows_exergy!H$2,358,0)</f>
        <v>266.21161061275501</v>
      </c>
      <c r="M142" s="1">
        <f ca="1">OFFSET([1]aggregated_flows_exergy!I$2,358,0)</f>
        <v>172.830350414121</v>
      </c>
    </row>
    <row r="143" spans="1:13" ht="14.5" customHeight="1" x14ac:dyDescent="0.35">
      <c r="A143" t="s">
        <v>35</v>
      </c>
      <c r="B143" t="s">
        <v>6</v>
      </c>
      <c r="C143" t="s">
        <v>35</v>
      </c>
      <c r="D143" t="s">
        <v>8</v>
      </c>
      <c r="E143" t="s">
        <v>7</v>
      </c>
      <c r="F143" s="1">
        <f ca="1">OFFSET([1]aggregated_flows_exergy!B$9,358,0)</f>
        <v>1518788.5435574399</v>
      </c>
      <c r="G143" s="1">
        <f ca="1">OFFSET([1]aggregated_flows_exergy!C$9,358,0)</f>
        <v>414957.33503496798</v>
      </c>
      <c r="H143" s="1">
        <f ca="1">OFFSET([1]aggregated_flows_exergy!D$9,358,0)</f>
        <v>913793.72753119899</v>
      </c>
      <c r="I143" s="1">
        <f ca="1">OFFSET([1]aggregated_flows_exergy!E$9,358,0)</f>
        <v>147217.71983533399</v>
      </c>
      <c r="J143" s="1">
        <f ca="1">OFFSET([1]aggregated_flows_exergy!F$9,358,0)</f>
        <v>42819.7611559426</v>
      </c>
      <c r="K143" s="1">
        <f ca="1">OFFSET([1]aggregated_flows_exergy!G$9,358,0)</f>
        <v>729470.39351536601</v>
      </c>
      <c r="L143" s="1">
        <f ca="1">OFFSET([1]aggregated_flows_exergy!H$9,358,0)</f>
        <v>552082.37144613604</v>
      </c>
      <c r="M143" s="1">
        <f ca="1">OFFSET([1]aggregated_flows_exergy!I$9,358,0)</f>
        <v>237235.77859594399</v>
      </c>
    </row>
    <row r="144" spans="1:13" ht="14.5" customHeight="1" x14ac:dyDescent="0.35">
      <c r="A144" t="s">
        <v>35</v>
      </c>
      <c r="B144" t="s">
        <v>8</v>
      </c>
      <c r="C144" t="s">
        <v>35</v>
      </c>
      <c r="D144" t="s">
        <v>9</v>
      </c>
      <c r="E144" t="s">
        <v>7</v>
      </c>
      <c r="F144" s="1">
        <f ca="1">OFFSET([1]aggregated_flows_exergy!B$18,358,0)</f>
        <v>1485349.77913706</v>
      </c>
      <c r="G144" s="1">
        <f ca="1">OFFSET([1]aggregated_flows_exergy!C$18,358,0)</f>
        <v>404289.93951974402</v>
      </c>
      <c r="H144" s="1">
        <f ca="1">OFFSET([1]aggregated_flows_exergy!D$18,358,0)</f>
        <v>895702.34040526405</v>
      </c>
      <c r="I144" s="1">
        <f ca="1">OFFSET([1]aggregated_flows_exergy!E$18,358,0)</f>
        <v>144153.03968883801</v>
      </c>
      <c r="J144" s="1">
        <f ca="1">OFFSET([1]aggregated_flows_exergy!F$18,358,0)</f>
        <v>41204.459523227597</v>
      </c>
      <c r="K144" s="1">
        <f ca="1">OFFSET([1]aggregated_flows_exergy!G$18,358,0)</f>
        <v>716338.07078232605</v>
      </c>
      <c r="L144" s="1">
        <f ca="1">OFFSET([1]aggregated_flows_exergy!H$18,358,0)</f>
        <v>544645.93886074005</v>
      </c>
      <c r="M144" s="1">
        <f ca="1">OFFSET([1]aggregated_flows_exergy!I$18,358,0)</f>
        <v>224365.76949401101</v>
      </c>
    </row>
    <row r="145" spans="1:13" ht="14.5" customHeight="1" x14ac:dyDescent="0.35">
      <c r="A145" t="s">
        <v>35</v>
      </c>
      <c r="B145" t="s">
        <v>9</v>
      </c>
      <c r="C145" t="s">
        <v>35</v>
      </c>
      <c r="D145" t="s">
        <v>10</v>
      </c>
      <c r="E145" t="s">
        <v>7</v>
      </c>
      <c r="F145" s="1">
        <f ca="1">OFFSET([1]aggregated_flows_exergy!B$22,358,0)</f>
        <v>1382532.3501305999</v>
      </c>
      <c r="G145" s="1">
        <f ca="1">OFFSET([1]aggregated_flows_exergy!C$22,358,0)</f>
        <v>367463.41856639902</v>
      </c>
      <c r="H145" s="1">
        <f ca="1">OFFSET([1]aggregated_flows_exergy!D$22,358,0)</f>
        <v>840661.56942419196</v>
      </c>
      <c r="I145" s="1">
        <f ca="1">OFFSET([1]aggregated_flows_exergy!E$22,358,0)</f>
        <v>136500.20521605501</v>
      </c>
      <c r="J145" s="1">
        <f ca="1">OFFSET([1]aggregated_flows_exergy!F$22,358,0)</f>
        <v>37907.156923954703</v>
      </c>
      <c r="K145" s="1">
        <f ca="1">OFFSET([1]aggregated_flows_exergy!G$22,358,0)</f>
        <v>666885.69620911905</v>
      </c>
      <c r="L145" s="1">
        <f ca="1">OFFSET([1]aggregated_flows_exergy!H$22,358,0)</f>
        <v>509646.13660772401</v>
      </c>
      <c r="M145" s="1">
        <f ca="1">OFFSET([1]aggregated_flows_exergy!I$22,358,0)</f>
        <v>206000.51731375899</v>
      </c>
    </row>
    <row r="146" spans="1:13" ht="14.5" customHeight="1" x14ac:dyDescent="0.35">
      <c r="A146" t="s">
        <v>35</v>
      </c>
      <c r="B146" t="s">
        <v>11</v>
      </c>
      <c r="C146" t="s">
        <v>35</v>
      </c>
      <c r="D146" t="s">
        <v>6</v>
      </c>
      <c r="E146" t="s">
        <v>12</v>
      </c>
      <c r="F146" s="1">
        <f ca="1">OFFSET([1]aggregated_flows_exergy!B$4,358,0)</f>
        <v>1867073.9095874401</v>
      </c>
      <c r="G146" s="1">
        <f ca="1">OFFSET([1]aggregated_flows_exergy!C$4,358,0)</f>
        <v>502203.14259355201</v>
      </c>
      <c r="H146" s="1">
        <f ca="1">OFFSET([1]aggregated_flows_exergy!D$4,358,0)</f>
        <v>1121121.4938196701</v>
      </c>
      <c r="I146" s="1">
        <f ca="1">OFFSET([1]aggregated_flows_exergy!E$4,358,0)</f>
        <v>192158.52157079801</v>
      </c>
      <c r="J146" s="1">
        <f ca="1">OFFSET([1]aggregated_flows_exergy!F$4,358,0)</f>
        <v>51590.751603415702</v>
      </c>
      <c r="K146" s="1">
        <f ca="1">OFFSET([1]aggregated_flows_exergy!G$4,358,0)</f>
        <v>894310.72648057295</v>
      </c>
      <c r="L146" s="1">
        <f ca="1">OFFSET([1]aggregated_flows_exergy!H$4,358,0)</f>
        <v>689288.58034801995</v>
      </c>
      <c r="M146" s="1">
        <f ca="1">OFFSET([1]aggregated_flows_exergy!I$4,358,0)</f>
        <v>283474.60275885498</v>
      </c>
    </row>
    <row r="147" spans="1:13" ht="14.5" customHeight="1" x14ac:dyDescent="0.35">
      <c r="A147" t="s">
        <v>35</v>
      </c>
      <c r="B147" t="s">
        <v>10</v>
      </c>
      <c r="C147" t="s">
        <v>35</v>
      </c>
      <c r="D147" t="s">
        <v>11</v>
      </c>
      <c r="E147" t="s">
        <v>7</v>
      </c>
      <c r="F147" s="1">
        <f ca="1">OFFSET([1]aggregated_flows_exergy!B$11,358,0)</f>
        <v>7564422.3322999403</v>
      </c>
      <c r="G147" s="1">
        <f ca="1">OFFSET([1]aggregated_flows_exergy!C$11,358,0)</f>
        <v>1712230.6672650201</v>
      </c>
      <c r="H147" s="1">
        <f ca="1">OFFSET([1]aggregated_flows_exergy!D$11,358,0)</f>
        <v>4818325.6093286304</v>
      </c>
      <c r="I147" s="1">
        <f ca="1">OFFSET([1]aggregated_flows_exergy!E$11,358,0)</f>
        <v>852827.37431075203</v>
      </c>
      <c r="J147" s="1">
        <f ca="1">OFFSET([1]aggregated_flows_exergy!F$11,358,0)</f>
        <v>181038.681395566</v>
      </c>
      <c r="K147" s="1">
        <f ca="1">OFFSET([1]aggregated_flows_exergy!G$11,358,0)</f>
        <v>3580010.7374162502</v>
      </c>
      <c r="L147" s="1">
        <f ca="1">OFFSET([1]aggregated_flows_exergy!H$11,358,0)</f>
        <v>2980597.52396722</v>
      </c>
      <c r="M147" s="1">
        <f ca="1">OFFSET([1]aggregated_flows_exergy!I$11,358,0)</f>
        <v>1003814.07091647</v>
      </c>
    </row>
    <row r="148" spans="1:13" ht="14.5" customHeight="1" x14ac:dyDescent="0.35">
      <c r="A148" t="s">
        <v>35</v>
      </c>
      <c r="B148" t="s">
        <v>11</v>
      </c>
      <c r="C148" t="s">
        <v>25</v>
      </c>
      <c r="D148" t="s">
        <v>24</v>
      </c>
      <c r="E148" t="s">
        <v>7</v>
      </c>
      <c r="F148" s="1">
        <f ca="1">OFFSET([1]aggregated_flows_exergy!B$6,358,0)</f>
        <v>4507132.9475496802</v>
      </c>
      <c r="G148" s="1">
        <f ca="1">OFFSET([1]aggregated_flows_exergy!C$6,358,0)</f>
        <v>935949.33179852297</v>
      </c>
      <c r="H148" s="1">
        <f ca="1">OFFSET([1]aggregated_flows_exergy!D$6,358,0)</f>
        <v>2949038.3968099798</v>
      </c>
      <c r="I148" s="1">
        <f ca="1">OFFSET([1]aggregated_flows_exergy!E$6,358,0)</f>
        <v>521541.49517139897</v>
      </c>
      <c r="J148" s="1">
        <f ca="1">OFFSET([1]aggregated_flows_exergy!F$6,358,0)</f>
        <v>100603.72376979599</v>
      </c>
      <c r="K148" s="1">
        <f ca="1">OFFSET([1]aggregated_flows_exergy!G$6,358,0)</f>
        <v>2124345.1338407798</v>
      </c>
      <c r="L148" s="1">
        <f ca="1">OFFSET([1]aggregated_flows_exergy!H$6,358,0)</f>
        <v>1825860.5069253701</v>
      </c>
      <c r="M148" s="1">
        <f ca="1">OFFSET([1]aggregated_flows_exergy!I$6,358,0)</f>
        <v>556927.30678354204</v>
      </c>
    </row>
    <row r="149" spans="1:13" ht="14.5" customHeight="1" x14ac:dyDescent="0.35">
      <c r="A149" t="s">
        <v>35</v>
      </c>
      <c r="B149" t="s">
        <v>11</v>
      </c>
      <c r="C149" t="s">
        <v>3</v>
      </c>
      <c r="D149" t="s">
        <v>13</v>
      </c>
      <c r="E149" t="s">
        <v>14</v>
      </c>
      <c r="F149" s="1">
        <f ca="1">OFFSET([1]aggregated_flows_exergy!B$48,358,0)</f>
        <v>101056.329907345</v>
      </c>
      <c r="G149" s="1">
        <f ca="1">OFFSET([1]aggregated_flows_exergy!C$48,358,0)</f>
        <v>20986.629572596201</v>
      </c>
      <c r="H149" s="1">
        <f ca="1">OFFSET([1]aggregated_flows_exergy!D$48,358,0)</f>
        <v>63968.509609004002</v>
      </c>
      <c r="I149" s="1">
        <f ca="1">OFFSET([1]aggregated_flows_exergy!E$48,358,0)</f>
        <v>13968.5751451206</v>
      </c>
      <c r="J149" s="1">
        <f ca="1">OFFSET([1]aggregated_flows_exergy!F$48,358,0)</f>
        <v>2132.6155806236102</v>
      </c>
      <c r="K149" s="1">
        <f ca="1">OFFSET([1]aggregated_flows_exergy!G$48,358,0)</f>
        <v>49125.068752930798</v>
      </c>
      <c r="L149" s="1">
        <f ca="1">OFFSET([1]aggregated_flows_exergy!H$48,358,0)</f>
        <v>40581.182840110698</v>
      </c>
      <c r="M149" s="1">
        <f ca="1">OFFSET([1]aggregated_flows_exergy!I$48,358,0)</f>
        <v>11350.0783143031</v>
      </c>
    </row>
    <row r="150" spans="1:13" ht="14.5" customHeight="1" x14ac:dyDescent="0.35">
      <c r="A150" t="s">
        <v>35</v>
      </c>
      <c r="B150" t="s">
        <v>6</v>
      </c>
      <c r="C150" t="s">
        <v>35</v>
      </c>
      <c r="D150" t="s">
        <v>15</v>
      </c>
      <c r="E150" t="s">
        <v>7</v>
      </c>
      <c r="F150" s="1">
        <f ca="1">OFFSET([1]aggregated_flows_exergy!B$8,358,0)</f>
        <v>1518788.5435574399</v>
      </c>
      <c r="G150" s="1">
        <f ca="1">OFFSET([1]aggregated_flows_exergy!C$8,358,0)</f>
        <v>414957.33503496798</v>
      </c>
      <c r="H150" s="1">
        <f ca="1">OFFSET([1]aggregated_flows_exergy!D$8,358,0)</f>
        <v>913793.72753119899</v>
      </c>
      <c r="I150" s="1">
        <f ca="1">OFFSET([1]aggregated_flows_exergy!E$8,358,0)</f>
        <v>147217.71983533399</v>
      </c>
      <c r="J150" s="1">
        <f ca="1">OFFSET([1]aggregated_flows_exergy!F$8,358,0)</f>
        <v>42819.7611559426</v>
      </c>
      <c r="K150" s="1">
        <f ca="1">OFFSET([1]aggregated_flows_exergy!G$8,358,0)</f>
        <v>729470.39351536601</v>
      </c>
      <c r="L150" s="1">
        <f ca="1">OFFSET([1]aggregated_flows_exergy!H$8,358,0)</f>
        <v>552082.37144613604</v>
      </c>
      <c r="M150" s="1">
        <f ca="1">OFFSET([1]aggregated_flows_exergy!I$8,358,0)</f>
        <v>237235.77859594399</v>
      </c>
    </row>
    <row r="151" spans="1:13" ht="14.5" customHeight="1" x14ac:dyDescent="0.35">
      <c r="A151" t="s">
        <v>35</v>
      </c>
      <c r="B151" t="s">
        <v>15</v>
      </c>
      <c r="C151" t="s">
        <v>35</v>
      </c>
      <c r="D151" t="s">
        <v>11</v>
      </c>
      <c r="E151" t="s">
        <v>7</v>
      </c>
      <c r="F151" s="1">
        <f ca="1">OFFSET([1]aggregated_flows_exergy!B$10,358,0)</f>
        <v>0</v>
      </c>
      <c r="G151" s="1">
        <f ca="1">OFFSET([1]aggregated_flows_exergy!C$10,358,0)</f>
        <v>0</v>
      </c>
      <c r="H151" s="1">
        <f ca="1">OFFSET([1]aggregated_flows_exergy!D$10,358,0)</f>
        <v>0</v>
      </c>
      <c r="I151" s="1">
        <f ca="1">OFFSET([1]aggregated_flows_exergy!E$10,358,0)</f>
        <v>0</v>
      </c>
      <c r="J151" s="1">
        <f ca="1">OFFSET([1]aggregated_flows_exergy!F$10,358,0)</f>
        <v>0</v>
      </c>
      <c r="K151" s="1">
        <f ca="1">OFFSET([1]aggregated_flows_exergy!G$10,358,0)</f>
        <v>0</v>
      </c>
      <c r="L151" s="1">
        <f ca="1">OFFSET([1]aggregated_flows_exergy!H$10,358,0)</f>
        <v>0</v>
      </c>
      <c r="M151" s="1">
        <f ca="1">OFFSET([1]aggregated_flows_exergy!I$10,358,0)</f>
        <v>0</v>
      </c>
    </row>
    <row r="152" spans="1:13" ht="14.5" customHeight="1" x14ac:dyDescent="0.35">
      <c r="A152" t="s">
        <v>35</v>
      </c>
      <c r="B152" t="s">
        <v>8</v>
      </c>
      <c r="C152" t="s">
        <v>16</v>
      </c>
      <c r="D152" t="s">
        <v>17</v>
      </c>
      <c r="E152" t="s">
        <v>14</v>
      </c>
      <c r="F152" s="1">
        <f t="shared" ref="F152:M153" ca="1" si="26">F143-F144</f>
        <v>33438.764420379885</v>
      </c>
      <c r="G152" s="1">
        <f t="shared" ca="1" si="26"/>
        <v>10667.395515223965</v>
      </c>
      <c r="H152" s="1">
        <f t="shared" ca="1" si="26"/>
        <v>18091.38712593494</v>
      </c>
      <c r="I152" s="1">
        <f t="shared" ca="1" si="26"/>
        <v>3064.6801464959863</v>
      </c>
      <c r="J152" s="1">
        <f t="shared" ca="1" si="26"/>
        <v>1615.3016327150035</v>
      </c>
      <c r="K152" s="1">
        <f t="shared" ca="1" si="26"/>
        <v>13132.322733039968</v>
      </c>
      <c r="L152" s="1">
        <f t="shared" ca="1" si="26"/>
        <v>7436.432585395989</v>
      </c>
      <c r="M152" s="1">
        <f t="shared" ca="1" si="26"/>
        <v>12870.009101932985</v>
      </c>
    </row>
    <row r="153" spans="1:13" ht="14.5" customHeight="1" x14ac:dyDescent="0.35">
      <c r="A153" t="s">
        <v>35</v>
      </c>
      <c r="B153" t="s">
        <v>9</v>
      </c>
      <c r="C153" t="s">
        <v>16</v>
      </c>
      <c r="D153" t="s">
        <v>18</v>
      </c>
      <c r="E153" t="s">
        <v>14</v>
      </c>
      <c r="F153" s="1">
        <f t="shared" ca="1" si="26"/>
        <v>102817.42900646012</v>
      </c>
      <c r="G153" s="1">
        <f t="shared" ca="1" si="26"/>
        <v>36826.520953344996</v>
      </c>
      <c r="H153" s="1">
        <f t="shared" ca="1" si="26"/>
        <v>55040.770981072099</v>
      </c>
      <c r="I153" s="1">
        <f t="shared" ca="1" si="26"/>
        <v>7652.8344727829972</v>
      </c>
      <c r="J153" s="1">
        <f t="shared" ca="1" si="26"/>
        <v>3297.3025992728944</v>
      </c>
      <c r="K153" s="1">
        <f t="shared" ca="1" si="26"/>
        <v>49452.374573206995</v>
      </c>
      <c r="L153" s="1">
        <f t="shared" ca="1" si="26"/>
        <v>34999.802253016038</v>
      </c>
      <c r="M153" s="1">
        <f t="shared" ca="1" si="26"/>
        <v>18365.25218025202</v>
      </c>
    </row>
    <row r="154" spans="1:13" ht="14.5" customHeight="1" x14ac:dyDescent="0.35">
      <c r="A154" t="s">
        <v>35</v>
      </c>
      <c r="B154" t="s">
        <v>10</v>
      </c>
      <c r="C154" t="s">
        <v>35</v>
      </c>
      <c r="D154" t="s">
        <v>19</v>
      </c>
      <c r="E154" t="s">
        <v>14</v>
      </c>
      <c r="F154" s="1">
        <f ca="1">OFFSET([1]aggregated_flows_exergy!B$39,358,0)-OFFSET([1]aggregated_flows_exergy!B$38,358,0)</f>
        <v>839717.71142380964</v>
      </c>
      <c r="G154" s="1">
        <f ca="1">OFFSET([1]aggregated_flows_exergy!C$39,358,0)-OFFSET([1]aggregated_flows_exergy!C$38,358,0)</f>
        <v>175104.15710064</v>
      </c>
      <c r="H154" s="1">
        <f ca="1">OFFSET([1]aggregated_flows_exergy!D$39,358,0)-OFFSET([1]aggregated_flows_exergy!D$38,358,0)</f>
        <v>546242.12892598985</v>
      </c>
      <c r="I154" s="1">
        <f ca="1">OFFSET([1]aggregated_flows_exergy!E$39,358,0)-OFFSET([1]aggregated_flows_exergy!E$38,358,0)</f>
        <v>100247.18168384198</v>
      </c>
      <c r="J154" s="1">
        <f ca="1">OFFSET([1]aggregated_flows_exergy!F$39,358,0)-OFFSET([1]aggregated_flows_exergy!F$38,358,0)</f>
        <v>18124.243713322809</v>
      </c>
      <c r="K154" s="1">
        <f ca="1">OFFSET([1]aggregated_flows_exergy!G$39,358,0)-OFFSET([1]aggregated_flows_exergy!G$38,358,0)</f>
        <v>415479.45241138991</v>
      </c>
      <c r="L154" s="1">
        <f ca="1">OFFSET([1]aggregated_flows_exergy!H$39,358,0)-OFFSET([1]aggregated_flows_exergy!H$38,358,0)</f>
        <v>333257.53684804705</v>
      </c>
      <c r="M154" s="1">
        <f ca="1">OFFSET([1]aggregated_flows_exergy!I$39,358,0)-OFFSET([1]aggregated_flows_exergy!I$38,358,0)</f>
        <v>90980.722164362989</v>
      </c>
    </row>
    <row r="155" spans="1:13" ht="14.5" customHeight="1" x14ac:dyDescent="0.35">
      <c r="A155" t="s">
        <v>35</v>
      </c>
      <c r="B155" t="s">
        <v>10</v>
      </c>
      <c r="C155" t="s">
        <v>35</v>
      </c>
      <c r="D155" t="s">
        <v>20</v>
      </c>
      <c r="E155" t="s">
        <v>14</v>
      </c>
      <c r="F155" s="1">
        <f ca="1">OFFSET([1]aggregated_flows_exergy!B$36,358,0)</f>
        <v>1501740.0512274101</v>
      </c>
      <c r="G155" s="1">
        <f ca="1">OFFSET([1]aggregated_flows_exergy!C$36,358,0)</f>
        <v>306853.11262497201</v>
      </c>
      <c r="H155" s="1">
        <f ca="1">OFFSET([1]aggregated_flows_exergy!D$36,358,0)</f>
        <v>977601.92454036104</v>
      </c>
      <c r="I155" s="1">
        <f ca="1">OFFSET([1]aggregated_flows_exergy!E$36,358,0)</f>
        <v>184266.683959163</v>
      </c>
      <c r="J155" s="1">
        <f ca="1">OFFSET([1]aggregated_flows_exergy!F$36,358,0)</f>
        <v>33018.330102906701</v>
      </c>
      <c r="K155" s="1">
        <f ca="1">OFFSET([1]aggregated_flows_exergy!G$36,358,0)</f>
        <v>711322.87755429</v>
      </c>
      <c r="L155" s="1">
        <f ca="1">OFFSET([1]aggregated_flows_exergy!H$36,358,0)</f>
        <v>614564.56068124098</v>
      </c>
      <c r="M155" s="1">
        <f ca="1">OFFSET([1]aggregated_flows_exergy!I$36,358,0)</f>
        <v>175852.612991876</v>
      </c>
    </row>
    <row r="156" spans="1:13" ht="14.5" customHeight="1" x14ac:dyDescent="0.35">
      <c r="A156" t="s">
        <v>35</v>
      </c>
      <c r="B156" t="s">
        <v>20</v>
      </c>
      <c r="C156" t="s">
        <v>16</v>
      </c>
      <c r="D156" t="s">
        <v>17</v>
      </c>
      <c r="E156" t="s">
        <v>14</v>
      </c>
      <c r="F156" s="1">
        <f t="shared" ref="F156:M156" ca="1" si="27">F155</f>
        <v>1501740.0512274101</v>
      </c>
      <c r="G156" s="1">
        <f t="shared" ca="1" si="27"/>
        <v>306853.11262497201</v>
      </c>
      <c r="H156" s="1">
        <f t="shared" ca="1" si="27"/>
        <v>977601.92454036104</v>
      </c>
      <c r="I156" s="1">
        <f t="shared" ca="1" si="27"/>
        <v>184266.683959163</v>
      </c>
      <c r="J156" s="1">
        <f t="shared" ca="1" si="27"/>
        <v>33018.330102906701</v>
      </c>
      <c r="K156" s="1">
        <f t="shared" ca="1" si="27"/>
        <v>711322.87755429</v>
      </c>
      <c r="L156" s="1">
        <f t="shared" ca="1" si="27"/>
        <v>614564.56068124098</v>
      </c>
      <c r="M156" s="1">
        <f t="shared" ca="1" si="27"/>
        <v>175852.612991876</v>
      </c>
    </row>
    <row r="157" spans="1:13" ht="14.5" customHeight="1" x14ac:dyDescent="0.35">
      <c r="A157" t="s">
        <v>35</v>
      </c>
      <c r="B157" t="s">
        <v>19</v>
      </c>
      <c r="C157" t="s">
        <v>16</v>
      </c>
      <c r="D157" t="s">
        <v>18</v>
      </c>
      <c r="E157" t="s">
        <v>14</v>
      </c>
      <c r="F157" s="1">
        <f t="shared" ref="F157:M157" ca="1" si="28">F154</f>
        <v>839717.71142380964</v>
      </c>
      <c r="G157" s="1">
        <f t="shared" ca="1" si="28"/>
        <v>175104.15710064</v>
      </c>
      <c r="H157" s="1">
        <f t="shared" ca="1" si="28"/>
        <v>546242.12892598985</v>
      </c>
      <c r="I157" s="1">
        <f t="shared" ca="1" si="28"/>
        <v>100247.18168384198</v>
      </c>
      <c r="J157" s="1">
        <f t="shared" ca="1" si="28"/>
        <v>18124.243713322809</v>
      </c>
      <c r="K157" s="1">
        <f t="shared" ca="1" si="28"/>
        <v>415479.45241138991</v>
      </c>
      <c r="L157" s="1">
        <f t="shared" ca="1" si="28"/>
        <v>333257.53684804705</v>
      </c>
      <c r="M157" s="1">
        <f t="shared" ca="1" si="28"/>
        <v>90980.722164362989</v>
      </c>
    </row>
    <row r="158" spans="1:13" ht="14.5" customHeight="1" x14ac:dyDescent="0.35">
      <c r="A158" t="s">
        <v>35</v>
      </c>
      <c r="B158" t="s">
        <v>10</v>
      </c>
      <c r="C158" t="s">
        <v>3</v>
      </c>
      <c r="D158" t="s">
        <v>13</v>
      </c>
      <c r="E158" t="s">
        <v>14</v>
      </c>
      <c r="F158" s="1">
        <f ca="1">OFFSET([1]aggregated_flows_exergy!B$37,358,0)</f>
        <v>89075.764729331393</v>
      </c>
      <c r="G158" s="1">
        <f ca="1">OFFSET([1]aggregated_flows_exergy!C$37,358,0)</f>
        <v>16540.645298137501</v>
      </c>
      <c r="H158" s="1">
        <f ca="1">OFFSET([1]aggregated_flows_exergy!D$37,358,0)</f>
        <v>58565.042690607101</v>
      </c>
      <c r="I158" s="1">
        <f ca="1">OFFSET([1]aggregated_flows_exergy!E$37,358,0)</f>
        <v>12206.9440781187</v>
      </c>
      <c r="J158" s="1">
        <f ca="1">OFFSET([1]aggregated_flows_exergy!F$37,358,0)</f>
        <v>1763.1326624681701</v>
      </c>
      <c r="K158" s="1">
        <f ca="1">OFFSET([1]aggregated_flows_exergy!G$37,358,0)</f>
        <v>42356.355902452196</v>
      </c>
      <c r="L158" s="1">
        <f ca="1">OFFSET([1]aggregated_flows_exergy!H$37,358,0)</f>
        <v>37380.4695343696</v>
      </c>
      <c r="M158" s="1">
        <f ca="1">OFFSET([1]aggregated_flows_exergy!I$37,358,0)</f>
        <v>9338.93929250974</v>
      </c>
    </row>
    <row r="159" spans="1:13" ht="14.5" customHeight="1" x14ac:dyDescent="0.35">
      <c r="A159" t="s">
        <v>35</v>
      </c>
      <c r="B159" t="s">
        <v>24</v>
      </c>
      <c r="C159" t="s">
        <v>25</v>
      </c>
      <c r="D159" t="s">
        <v>26</v>
      </c>
      <c r="E159" t="s">
        <v>14</v>
      </c>
      <c r="F159" s="1">
        <f t="shared" ref="F159:M159" ca="1" si="29">F148-F160</f>
        <v>2118151.4635091601</v>
      </c>
      <c r="G159" s="1">
        <f t="shared" ca="1" si="29"/>
        <v>417860.39272822195</v>
      </c>
      <c r="H159" s="1">
        <f t="shared" ca="1" si="29"/>
        <v>1407700.8442262898</v>
      </c>
      <c r="I159" s="1">
        <f t="shared" ca="1" si="29"/>
        <v>244811.86580681696</v>
      </c>
      <c r="J159" s="1">
        <f t="shared" ca="1" si="29"/>
        <v>47778.360747856095</v>
      </c>
      <c r="K159" s="1">
        <f t="shared" ca="1" si="29"/>
        <v>1048360.3414843797</v>
      </c>
      <c r="L159" s="1">
        <f t="shared" ca="1" si="29"/>
        <v>775326.71538269008</v>
      </c>
      <c r="M159" s="1">
        <f t="shared" ca="1" si="29"/>
        <v>294464.40664212301</v>
      </c>
    </row>
    <row r="160" spans="1:13" ht="14.5" customHeight="1" x14ac:dyDescent="0.35">
      <c r="A160" t="s">
        <v>35</v>
      </c>
      <c r="B160" t="s">
        <v>24</v>
      </c>
      <c r="C160" t="s">
        <v>3</v>
      </c>
      <c r="D160" t="s">
        <v>4</v>
      </c>
      <c r="E160" t="s">
        <v>7</v>
      </c>
      <c r="F160" s="1">
        <f ca="1">OFFSET([1]aggregated_flows_exergy!B$97,311,0)</f>
        <v>2388981.4840405202</v>
      </c>
      <c r="G160" s="1">
        <f ca="1">OFFSET([1]aggregated_flows_exergy!C$97,311,0)</f>
        <v>518088.93907030101</v>
      </c>
      <c r="H160" s="1">
        <f ca="1">OFFSET([1]aggregated_flows_exergy!D$97,311,0)</f>
        <v>1541337.55258369</v>
      </c>
      <c r="I160" s="1">
        <f ca="1">OFFSET([1]aggregated_flows_exergy!E$97,311,0)</f>
        <v>276729.62936458201</v>
      </c>
      <c r="J160" s="1">
        <f ca="1">OFFSET([1]aggregated_flows_exergy!F$97,311,0)</f>
        <v>52825.363021939898</v>
      </c>
      <c r="K160" s="1">
        <f ca="1">OFFSET([1]aggregated_flows_exergy!G$97,311,0)</f>
        <v>1075984.7923564001</v>
      </c>
      <c r="L160" s="1">
        <f ca="1">OFFSET([1]aggregated_flows_exergy!H$97,311,0)</f>
        <v>1050533.79154268</v>
      </c>
      <c r="M160" s="1">
        <f ca="1">OFFSET([1]aggregated_flows_exergy!I$97,311,0)</f>
        <v>262462.90014141903</v>
      </c>
    </row>
    <row r="161" spans="1:13" ht="14.5" customHeight="1" x14ac:dyDescent="0.35">
      <c r="A161" t="s">
        <v>35</v>
      </c>
      <c r="B161" t="s">
        <v>10</v>
      </c>
      <c r="C161" t="s">
        <v>30</v>
      </c>
      <c r="D161" t="s">
        <v>31</v>
      </c>
      <c r="E161" t="s">
        <v>12</v>
      </c>
      <c r="F161" s="1">
        <f ca="1">OFFSET([1]aggregated_flows_exergy!B$54,358,0)</f>
        <v>14025452.4918362</v>
      </c>
      <c r="G161" s="1">
        <f ca="1">OFFSET([1]aggregated_flows_exergy!C$54,358,0)</f>
        <v>3178408.9849997</v>
      </c>
      <c r="H161" s="1">
        <f ca="1">OFFSET([1]aggregated_flows_exergy!D$54,358,0)</f>
        <v>8930038.3976592999</v>
      </c>
      <c r="I161" s="1">
        <f ca="1">OFFSET([1]aggregated_flows_exergy!E$54,358,0)</f>
        <v>1577172.4361733899</v>
      </c>
      <c r="J161" s="1">
        <f ca="1">OFFSET([1]aggregated_flows_exergy!F$54,358,0)</f>
        <v>339832.67300383199</v>
      </c>
      <c r="K161" s="1">
        <f ca="1">OFFSET([1]aggregated_flows_exergy!G$54,358,0)</f>
        <v>6491056.8701360598</v>
      </c>
      <c r="L161" s="1">
        <f ca="1">OFFSET([1]aggregated_flows_exergy!H$54,358,0)</f>
        <v>5634118.3176164096</v>
      </c>
      <c r="M161" s="1">
        <f ca="1">OFFSET([1]aggregated_flows_exergy!I$54,358,0)</f>
        <v>1900277.3040837301</v>
      </c>
    </row>
    <row r="162" spans="1:13" ht="14.5" customHeight="1" x14ac:dyDescent="0.35">
      <c r="A162" t="s">
        <v>35</v>
      </c>
      <c r="B162" t="s">
        <v>10</v>
      </c>
      <c r="C162" t="s">
        <v>3</v>
      </c>
      <c r="D162" t="s">
        <v>32</v>
      </c>
      <c r="E162" t="s">
        <v>14</v>
      </c>
      <c r="F162" s="1">
        <f ca="1">OFFSET([1]aggregated_flows_exergy!B$55,358,0)</f>
        <v>203577.81957970301</v>
      </c>
      <c r="G162" s="1">
        <f ca="1">OFFSET([1]aggregated_flows_exergy!C$55,358,0)</f>
        <v>38162.623601881103</v>
      </c>
      <c r="H162" s="1">
        <f ca="1">OFFSET([1]aggregated_flows_exergy!D$55,358,0)</f>
        <v>134204.13020221301</v>
      </c>
      <c r="I162" s="1">
        <f ca="1">OFFSET([1]aggregated_flows_exergy!E$55,358,0)</f>
        <v>27085.859288248499</v>
      </c>
      <c r="J162" s="1">
        <f ca="1">OFFSET([1]aggregated_flows_exergy!F$55,358,0)</f>
        <v>4125.2064873603003</v>
      </c>
      <c r="K162" s="1">
        <f ca="1">OFFSET([1]aggregated_flows_exergy!G$55,358,0)</f>
        <v>97275.380085591503</v>
      </c>
      <c r="L162" s="1">
        <f ca="1">OFFSET([1]aggregated_flows_exergy!H$55,358,0)</f>
        <v>84495.493700539402</v>
      </c>
      <c r="M162" s="1">
        <f ca="1">OFFSET([1]aggregated_flows_exergy!I$55,358,0)</f>
        <v>21806.945793572599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D46" sqref="D46"/>
    </sheetView>
  </sheetViews>
  <sheetFormatPr defaultRowHeight="14.5" customHeight="1" x14ac:dyDescent="0.35"/>
  <cols>
    <col min="2" max="2" width="11.54296875" bestFit="1" customWidth="1"/>
    <col min="4" max="4" width="22.08984375" bestFit="1" customWidth="1"/>
    <col min="5" max="5" width="7.36328125" bestFit="1" customWidth="1"/>
    <col min="6" max="6" width="10.81640625" bestFit="1" customWidth="1"/>
  </cols>
  <sheetData>
    <row r="1" spans="1:13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3" ht="14.5" customHeight="1" x14ac:dyDescent="0.35">
      <c r="A2" t="s">
        <v>3</v>
      </c>
      <c r="B2" t="s">
        <v>4</v>
      </c>
      <c r="C2" t="s">
        <v>36</v>
      </c>
      <c r="D2" t="s">
        <v>6</v>
      </c>
      <c r="E2" t="s">
        <v>7</v>
      </c>
      <c r="F2" s="2">
        <f ca="1">SUMIFS('Engines indvidual'!F$1:F$77,'Engines indvidual'!$B$1:$B$77,'Full system - simplified'!$B2,'Engines indvidual'!$D$1:$D$77,'Full system - simplified'!$D2)*0.000001</f>
        <v>0.16386071481350747</v>
      </c>
      <c r="G2" s="3">
        <f ca="1">SUMIFS('Engines indvidual'!G$1:G$77,'Engines indvidual'!$B$1:$B$77,'Full system - simplified'!$B2,'Engines indvidual'!$D$1:$D$77,'Full system - simplified'!$D2)*0.000001</f>
        <v>1.9719628228085149E-4</v>
      </c>
      <c r="H2" s="3">
        <f ca="1">SUMIFS('Engines indvidual'!H$1:H$77,'Engines indvidual'!$B$1:$B$77,'Full system - simplified'!$B2,'Engines indvidual'!$D$1:$D$77,'Full system - simplified'!$D2)*0.000001</f>
        <v>0.14063041002530968</v>
      </c>
      <c r="I2" s="3">
        <f ca="1">SUMIFS('Engines indvidual'!I$1:I$77,'Engines indvidual'!$B$1:$B$77,'Full system - simplified'!$B2,'Engines indvidual'!$D$1:$D$77,'Full system - simplified'!$D2)*0.000001</f>
        <v>1.2831814379719392E-2</v>
      </c>
      <c r="J2" s="3">
        <f ca="1">SUMIFS('Engines indvidual'!J$1:J$77,'Engines indvidual'!$B$1:$B$77,'Full system - simplified'!$B2,'Engines indvidual'!$D$1:$D$77,'Full system - simplified'!$D2)*0.000001</f>
        <v>1.0201294126197261E-2</v>
      </c>
      <c r="K2" s="3">
        <f ca="1">SUMIFS('Engines indvidual'!K$1:K$77,'Engines indvidual'!$B$1:$B$77,'Full system - simplified'!$B2,'Engines indvidual'!$D$1:$D$77,'Full system - simplified'!$D2)*0.000001</f>
        <v>0.10164813340963609</v>
      </c>
      <c r="L2" s="3">
        <f ca="1">SUMIFS('Engines indvidual'!L$1:L$77,'Engines indvidual'!$B$1:$B$77,'Full system - simplified'!$B2,'Engines indvidual'!$D$1:$D$77,'Full system - simplified'!$D2)*0.000001</f>
        <v>4.8027000150418199E-2</v>
      </c>
      <c r="M2" s="3">
        <f ca="1">SUMIFS('Engines indvidual'!M$1:M$77,'Engines indvidual'!$B$1:$B$77,'Full system - simplified'!$B2,'Engines indvidual'!$D$1:$D$77,'Full system - simplified'!$D2)*0.000001</f>
        <v>1.418558125345251E-2</v>
      </c>
    </row>
    <row r="3" spans="1:13" ht="14.5" customHeight="1" x14ac:dyDescent="0.35">
      <c r="A3" t="s">
        <v>36</v>
      </c>
      <c r="B3" t="s">
        <v>6</v>
      </c>
      <c r="C3" t="s">
        <v>36</v>
      </c>
      <c r="D3" t="s">
        <v>8</v>
      </c>
      <c r="E3" t="s">
        <v>7</v>
      </c>
      <c r="F3" s="2">
        <f ca="1">SUMIFS('Engines indvidual'!F$1:F$77,'Engines indvidual'!$B$1:$B$77,'Full system - simplified'!$B3,'Engines indvidual'!$D$1:$D$77,'Full system - simplified'!$D3)*0.000001</f>
        <v>13.639312433587621</v>
      </c>
      <c r="G3" s="3">
        <f ca="1">SUMIFS('Engines indvidual'!G$1:G$77,'Engines indvidual'!$B$1:$B$77,'Full system - simplified'!$B3,'Engines indvidual'!$D$1:$D$77,'Full system - simplified'!$D3)*0.000001</f>
        <v>3.679393801285766E-3</v>
      </c>
      <c r="H3" s="3">
        <f ca="1">SUMIFS('Engines indvidual'!H$1:H$77,'Engines indvidual'!$B$1:$B$77,'Full system - simplified'!$B3,'Engines indvidual'!$D$1:$D$77,'Full system - simplified'!$D3)*0.000001</f>
        <v>9.9323962269435686</v>
      </c>
      <c r="I3" s="3">
        <f ca="1">SUMIFS('Engines indvidual'!I$1:I$77,'Engines indvidual'!$B$1:$B$77,'Full system - simplified'!$B3,'Engines indvidual'!$D$1:$D$77,'Full system - simplified'!$D3)*0.000001</f>
        <v>1.1480391577433668</v>
      </c>
      <c r="J3" s="3">
        <f ca="1">SUMIFS('Engines indvidual'!J$1:J$77,'Engines indvidual'!$B$1:$B$77,'Full system - simplified'!$B3,'Engines indvidual'!$D$1:$D$77,'Full system - simplified'!$D3)*0.000001</f>
        <v>2.5551976550994078</v>
      </c>
      <c r="K3" s="3">
        <f ca="1">SUMIFS('Engines indvidual'!K$1:K$77,'Engines indvidual'!$B$1:$B$77,'Full system - simplified'!$B3,'Engines indvidual'!$D$1:$D$77,'Full system - simplified'!$D3)*0.000001</f>
        <v>4.9763761772052995</v>
      </c>
      <c r="L3" s="3">
        <f ca="1">SUMIFS('Engines indvidual'!L$1:L$77,'Engines indvidual'!$B$1:$B$77,'Full system - simplified'!$B3,'Engines indvidual'!$D$1:$D$77,'Full system - simplified'!$D3)*0.000001</f>
        <v>5.6261658461808803</v>
      </c>
      <c r="M3" s="3">
        <f ca="1">SUMIFS('Engines indvidual'!M$1:M$77,'Engines indvidual'!$B$1:$B$77,'Full system - simplified'!$B3,'Engines indvidual'!$D$1:$D$77,'Full system - simplified'!$D3)*0.000001</f>
        <v>3.0367704102014295</v>
      </c>
    </row>
    <row r="4" spans="1:13" ht="14.5" customHeight="1" x14ac:dyDescent="0.35">
      <c r="A4" t="s">
        <v>36</v>
      </c>
      <c r="B4" t="s">
        <v>8</v>
      </c>
      <c r="C4" t="s">
        <v>36</v>
      </c>
      <c r="D4" t="s">
        <v>9</v>
      </c>
      <c r="E4" t="s">
        <v>7</v>
      </c>
      <c r="F4" s="2">
        <f ca="1">SUMIFS('Engines indvidual'!F$1:F$77,'Engines indvidual'!$B$1:$B$77,'Full system - simplified'!$B4,'Engines indvidual'!$D$1:$D$77,'Full system - simplified'!$D4)*0.000001</f>
        <v>12.198228833399719</v>
      </c>
      <c r="G4" s="3">
        <f ca="1">SUMIFS('Engines indvidual'!G$1:G$77,'Engines indvidual'!$B$1:$B$77,'Full system - simplified'!$B4,'Engines indvidual'!$D$1:$D$77,'Full system - simplified'!$D4)*0.000001</f>
        <v>3.679393801285766E-3</v>
      </c>
      <c r="H4" s="3">
        <f ca="1">SUMIFS('Engines indvidual'!H$1:H$77,'Engines indvidual'!$B$1:$B$77,'Full system - simplified'!$B4,'Engines indvidual'!$D$1:$D$77,'Full system - simplified'!$D4)*0.000001</f>
        <v>9.0082507907532303</v>
      </c>
      <c r="I4" s="3">
        <f ca="1">SUMIFS('Engines indvidual'!I$1:I$77,'Engines indvidual'!$B$1:$B$77,'Full system - simplified'!$B4,'Engines indvidual'!$D$1:$D$77,'Full system - simplified'!$D4)*0.000001</f>
        <v>1.0227721315962379</v>
      </c>
      <c r="J4" s="3">
        <f ca="1">SUMIFS('Engines indvidual'!J$1:J$77,'Engines indvidual'!$B$1:$B$77,'Full system - simplified'!$B4,'Engines indvidual'!$D$1:$D$77,'Full system - simplified'!$D4)*0.000001</f>
        <v>2.1635265172489788</v>
      </c>
      <c r="K4" s="3">
        <f ca="1">SUMIFS('Engines indvidual'!K$1:K$77,'Engines indvidual'!$B$1:$B$77,'Full system - simplified'!$B4,'Engines indvidual'!$D$1:$D$77,'Full system - simplified'!$D4)*0.000001</f>
        <v>4.4756902797934401</v>
      </c>
      <c r="L4" s="3">
        <f ca="1">SUMIFS('Engines indvidual'!L$1:L$77,'Engines indvidual'!$B$1:$B$77,'Full system - simplified'!$B4,'Engines indvidual'!$D$1:$D$77,'Full system - simplified'!$D4)*0.000001</f>
        <v>5.0793506648311197</v>
      </c>
      <c r="M4" s="3">
        <f ca="1">SUMIFS('Engines indvidual'!M$1:M$77,'Engines indvidual'!$B$1:$B$77,'Full system - simplified'!$B4,'Engines indvidual'!$D$1:$D$77,'Full system - simplified'!$D4)*0.000001</f>
        <v>2.6431878887751425</v>
      </c>
    </row>
    <row r="5" spans="1:13" ht="14.5" customHeight="1" x14ac:dyDescent="0.35">
      <c r="A5" t="s">
        <v>36</v>
      </c>
      <c r="B5" t="s">
        <v>9</v>
      </c>
      <c r="C5" t="s">
        <v>36</v>
      </c>
      <c r="D5" t="s">
        <v>10</v>
      </c>
      <c r="E5" t="s">
        <v>7</v>
      </c>
      <c r="F5" s="2">
        <f ca="1">SUMIFS('Engines indvidual'!F$1:F$77,'Engines indvidual'!$B$1:$B$77,'Full system - simplified'!$B5,'Engines indvidual'!$D$1:$D$77,'Full system - simplified'!$D5)*0.000001</f>
        <v>11.040106573366259</v>
      </c>
      <c r="G5" s="3">
        <f ca="1">SUMIFS('Engines indvidual'!G$1:G$77,'Engines indvidual'!$B$1:$B$77,'Full system - simplified'!$B5,'Engines indvidual'!$D$1:$D$77,'Full system - simplified'!$D5)*0.000001</f>
        <v>3.5746950898187537E-3</v>
      </c>
      <c r="H5" s="3">
        <f ca="1">SUMIFS('Engines indvidual'!H$1:H$77,'Engines indvidual'!$B$1:$B$77,'Full system - simplified'!$B5,'Engines indvidual'!$D$1:$D$77,'Full system - simplified'!$D5)*0.000001</f>
        <v>8.1439778681534492</v>
      </c>
      <c r="I5" s="3">
        <f ca="1">SUMIFS('Engines indvidual'!I$1:I$77,'Engines indvidual'!$B$1:$B$77,'Full system - simplified'!$B5,'Engines indvidual'!$D$1:$D$77,'Full system - simplified'!$D5)*0.000001</f>
        <v>0.93224761761628394</v>
      </c>
      <c r="J5" s="3">
        <f ca="1">SUMIFS('Engines indvidual'!J$1:J$77,'Engines indvidual'!$B$1:$B$77,'Full system - simplified'!$B5,'Engines indvidual'!$D$1:$D$77,'Full system - simplified'!$D5)*0.000001</f>
        <v>1.960306392506687</v>
      </c>
      <c r="K5" s="3">
        <f ca="1">SUMIFS('Engines indvidual'!K$1:K$77,'Engines indvidual'!$B$1:$B$77,'Full system - simplified'!$B5,'Engines indvidual'!$D$1:$D$77,'Full system - simplified'!$D5)*0.000001</f>
        <v>4.0194507217505793</v>
      </c>
      <c r="L5" s="3">
        <f ca="1">SUMIFS('Engines indvidual'!L$1:L$77,'Engines indvidual'!$B$1:$B$77,'Full system - simplified'!$B5,'Engines indvidual'!$D$1:$D$77,'Full system - simplified'!$D5)*0.000001</f>
        <v>4.6194418340471692</v>
      </c>
      <c r="M5" s="3">
        <f ca="1">SUMIFS('Engines indvidual'!M$1:M$77,'Engines indvidual'!$B$1:$B$77,'Full system - simplified'!$B5,'Engines indvidual'!$D$1:$D$77,'Full system - simplified'!$D5)*0.000001</f>
        <v>2.4012140175684848</v>
      </c>
    </row>
    <row r="6" spans="1:13" ht="14.5" customHeight="1" x14ac:dyDescent="0.35">
      <c r="A6" t="s">
        <v>36</v>
      </c>
      <c r="B6" t="s">
        <v>11</v>
      </c>
      <c r="C6" t="s">
        <v>36</v>
      </c>
      <c r="D6" t="s">
        <v>6</v>
      </c>
      <c r="E6" t="s">
        <v>12</v>
      </c>
      <c r="F6" s="2">
        <f ca="1">SUMIFS('Engines indvidual'!F$1:F$77,'Engines indvidual'!$B$1:$B$77,'Full system - simplified'!$B6,'Engines indvidual'!$D$1:$D$77,'Full system - simplified'!$D6)*0.000001</f>
        <v>20.16047402223596</v>
      </c>
      <c r="G6" s="3">
        <f ca="1">SUMIFS('Engines indvidual'!G$1:G$77,'Engines indvidual'!$B$1:$B$77,'Full system - simplified'!$B6,'Engines indvidual'!$D$1:$D$77,'Full system - simplified'!$D6)*0.000001</f>
        <v>6.0276289007896904E-3</v>
      </c>
      <c r="H6" s="3">
        <f ca="1">SUMIFS('Engines indvidual'!H$1:H$77,'Engines indvidual'!$B$1:$B$77,'Full system - simplified'!$B6,'Engines indvidual'!$D$1:$D$77,'Full system - simplified'!$D6)*0.000001</f>
        <v>15.28748599812274</v>
      </c>
      <c r="I6" s="3">
        <f ca="1">SUMIFS('Engines indvidual'!I$1:I$77,'Engines indvidual'!$B$1:$B$77,'Full system - simplified'!$B6,'Engines indvidual'!$D$1:$D$77,'Full system - simplified'!$D6)*0.000001</f>
        <v>1.6594663559578018</v>
      </c>
      <c r="J6" s="3">
        <f ca="1">SUMIFS('Engines indvidual'!J$1:J$77,'Engines indvidual'!$B$1:$B$77,'Full system - simplified'!$B6,'Engines indvidual'!$D$1:$D$77,'Full system - simplified'!$D6)*0.000001</f>
        <v>3.2074940392546418</v>
      </c>
      <c r="K6" s="3">
        <f ca="1">SUMIFS('Engines indvidual'!K$1:K$77,'Engines indvidual'!$B$1:$B$77,'Full system - simplified'!$B6,'Engines indvidual'!$D$1:$D$77,'Full system - simplified'!$D6)*0.000001</f>
        <v>7.5394231847760791</v>
      </c>
      <c r="L6" s="3">
        <f ca="1">SUMIFS('Engines indvidual'!L$1:L$77,'Engines indvidual'!$B$1:$B$77,'Full system - simplified'!$B6,'Engines indvidual'!$D$1:$D$77,'Full system - simplified'!$D6)*0.000001</f>
        <v>8.5227643390825492</v>
      </c>
      <c r="M6" s="3">
        <f ca="1">SUMIFS('Engines indvidual'!M$1:M$77,'Engines indvidual'!$B$1:$B$77,'Full system - simplified'!$B6,'Engines indvidual'!$D$1:$D$77,'Full system - simplified'!$D6)*0.000001</f>
        <v>4.0982864983773073</v>
      </c>
    </row>
    <row r="7" spans="1:13" ht="14.5" customHeight="1" x14ac:dyDescent="0.35">
      <c r="A7" t="s">
        <v>36</v>
      </c>
      <c r="B7" t="s">
        <v>10</v>
      </c>
      <c r="C7" t="s">
        <v>36</v>
      </c>
      <c r="D7" t="s">
        <v>11</v>
      </c>
      <c r="E7" t="s">
        <v>7</v>
      </c>
      <c r="F7" s="2">
        <f ca="1">SUMIFS('Engines indvidual'!F$1:F$77,'Engines indvidual'!$B$1:$B$77,'Full system - simplified'!$B7,'Engines indvidual'!$D$1:$D$77,'Full system - simplified'!$D7)*0.000001</f>
        <v>55.911030650748593</v>
      </c>
      <c r="G7" s="3">
        <f ca="1">SUMIFS('Engines indvidual'!G$1:G$77,'Engines indvidual'!$B$1:$B$77,'Full system - simplified'!$B7,'Engines indvidual'!$D$1:$D$77,'Full system - simplified'!$D7)*0.000001</f>
        <v>3.6645310122340895E-2</v>
      </c>
      <c r="H7" s="3">
        <f ca="1">SUMIFS('Engines indvidual'!H$1:H$77,'Engines indvidual'!$B$1:$B$77,'Full system - simplified'!$B7,'Engines indvidual'!$D$1:$D$77,'Full system - simplified'!$D7)*0.000001</f>
        <v>43.951247622512795</v>
      </c>
      <c r="I7" s="3">
        <f ca="1">SUMIFS('Engines indvidual'!I$1:I$77,'Engines indvidual'!$B$1:$B$77,'Full system - simplified'!$B7,'Engines indvidual'!$D$1:$D$77,'Full system - simplified'!$D7)*0.000001</f>
        <v>4.8386222968817298</v>
      </c>
      <c r="J7" s="3">
        <f ca="1">SUMIFS('Engines indvidual'!J$1:J$77,'Engines indvidual'!$B$1:$B$77,'Full system - simplified'!$B7,'Engines indvidual'!$D$1:$D$77,'Full system - simplified'!$D7)*0.000001</f>
        <v>7.0845154212318002</v>
      </c>
      <c r="K7" s="3">
        <f ca="1">SUMIFS('Engines indvidual'!K$1:K$77,'Engines indvidual'!$B$1:$B$77,'Full system - simplified'!$B7,'Engines indvidual'!$D$1:$D$77,'Full system - simplified'!$D7)*0.000001</f>
        <v>22.176646742267582</v>
      </c>
      <c r="L7" s="3">
        <f ca="1">SUMIFS('Engines indvidual'!L$1:L$77,'Engines indvidual'!$B$1:$B$77,'Full system - simplified'!$B7,'Engines indvidual'!$D$1:$D$77,'Full system - simplified'!$D7)*0.000001</f>
        <v>23.407681014971686</v>
      </c>
      <c r="M7" s="3">
        <f ca="1">SUMIFS('Engines indvidual'!M$1:M$77,'Engines indvidual'!$B$1:$B$77,'Full system - simplified'!$B7,'Engines indvidual'!$D$1:$D$77,'Full system - simplified'!$D7)*0.000001</f>
        <v>10.326702893509498</v>
      </c>
    </row>
    <row r="8" spans="1:13" ht="14.5" customHeight="1" x14ac:dyDescent="0.35">
      <c r="A8" t="s">
        <v>36</v>
      </c>
      <c r="B8" t="s">
        <v>11</v>
      </c>
      <c r="C8" t="s">
        <v>3</v>
      </c>
      <c r="D8" t="s">
        <v>24</v>
      </c>
      <c r="E8" t="s">
        <v>7</v>
      </c>
      <c r="F8" s="2">
        <f ca="1">SUMIFS('Engines indvidual'!F$1:F$77,'Engines indvidual'!$B$1:$B$77,'Full system - simplified'!$B8,'Engines indvidual'!$D$1:$D$77,'Full system - simplified'!$D8)*0.000001</f>
        <v>15.445539722999658</v>
      </c>
      <c r="G8" s="3">
        <f ca="1">SUMIFS('Engines indvidual'!G$1:G$77,'Engines indvidual'!$B$1:$B$77,'Full system - simplified'!$B8,'Engines indvidual'!$D$1:$D$77,'Full system - simplified'!$D8)*0.000001</f>
        <v>1.390285601383166E-2</v>
      </c>
      <c r="H8" s="3">
        <f ca="1">SUMIFS('Engines indvidual'!H$1:H$77,'Engines indvidual'!$B$1:$B$77,'Full system - simplified'!$B8,'Engines indvidual'!$D$1:$D$77,'Full system - simplified'!$D8)*0.000001</f>
        <v>12.620583332967549</v>
      </c>
      <c r="I8" s="3">
        <f ca="1">SUMIFS('Engines indvidual'!I$1:I$77,'Engines indvidual'!$B$1:$B$77,'Full system - simplified'!$B8,'Engines indvidual'!$D$1:$D$77,'Full system - simplified'!$D8)*0.000001</f>
        <v>1.352791544803575</v>
      </c>
      <c r="J8" s="3">
        <f ca="1">SUMIFS('Engines indvidual'!J$1:J$77,'Engines indvidual'!$B$1:$B$77,'Full system - simplified'!$B8,'Engines indvidual'!$D$1:$D$77,'Full system - simplified'!$D8)*0.000001</f>
        <v>1.458261989214692</v>
      </c>
      <c r="K8" s="3">
        <f ca="1">SUMIFS('Engines indvidual'!K$1:K$77,'Engines indvidual'!$B$1:$B$77,'Full system - simplified'!$B8,'Engines indvidual'!$D$1:$D$77,'Full system - simplified'!$D8)*0.000001</f>
        <v>6.6053954754219495</v>
      </c>
      <c r="L8" s="3">
        <f ca="1">SUMIFS('Engines indvidual'!L$1:L$77,'Engines indvidual'!$B$1:$B$77,'Full system - simplified'!$B8,'Engines indvidual'!$D$1:$D$77,'Full system - simplified'!$D8)*0.000001</f>
        <v>6.3201275376589088</v>
      </c>
      <c r="M8" s="3">
        <f ca="1">SUMIFS('Engines indvidual'!M$1:M$77,'Engines indvidual'!$B$1:$B$77,'Full system - simplified'!$B8,'Engines indvidual'!$D$1:$D$77,'Full system - simplified'!$D8)*0.000001</f>
        <v>2.52001670991877</v>
      </c>
    </row>
    <row r="9" spans="1:13" ht="14.5" customHeight="1" x14ac:dyDescent="0.35">
      <c r="A9" t="s">
        <v>36</v>
      </c>
      <c r="B9" t="s">
        <v>11</v>
      </c>
      <c r="C9" t="s">
        <v>3</v>
      </c>
      <c r="D9" t="s">
        <v>13</v>
      </c>
      <c r="E9" t="s">
        <v>14</v>
      </c>
      <c r="F9" s="2">
        <f ca="1">SUMIFS('Engines indvidual'!F$1:F$77,'Engines indvidual'!$B$1:$B$77,'Full system - simplified'!$B9,'Engines indvidual'!$D$1:$D$77,'Full system - simplified'!$D9)*0.000001</f>
        <v>0.80923977701977401</v>
      </c>
      <c r="G9" s="3">
        <f ca="1">SUMIFS('Engines indvidual'!G$1:G$77,'Engines indvidual'!$B$1:$B$77,'Full system - simplified'!$B9,'Engines indvidual'!$D$1:$D$77,'Full system - simplified'!$D9)*0.000001</f>
        <v>6.4688468191441298E-4</v>
      </c>
      <c r="H9" s="3">
        <f ca="1">SUMIFS('Engines indvidual'!H$1:H$77,'Engines indvidual'!$B$1:$B$77,'Full system - simplified'!$B9,'Engines indvidual'!$D$1:$D$77,'Full system - simplified'!$D9)*0.000001</f>
        <v>0.65301080262626887</v>
      </c>
      <c r="I9" s="3">
        <f ca="1">SUMIFS('Engines indvidual'!I$1:I$77,'Engines indvidual'!$B$1:$B$77,'Full system - simplified'!$B9,'Engines indvidual'!$D$1:$D$77,'Full system - simplified'!$D9)*0.000001</f>
        <v>6.8916206341175484E-2</v>
      </c>
      <c r="J9" s="3">
        <f ca="1">SUMIFS('Engines indvidual'!J$1:J$77,'Engines indvidual'!$B$1:$B$77,'Full system - simplified'!$B9,'Engines indvidual'!$D$1:$D$77,'Full system - simplified'!$D9)*0.000001</f>
        <v>8.6665883370413907E-2</v>
      </c>
      <c r="K9" s="3">
        <f ca="1">SUMIFS('Engines indvidual'!K$1:K$77,'Engines indvidual'!$B$1:$B$77,'Full system - simplified'!$B9,'Engines indvidual'!$D$1:$D$77,'Full system - simplified'!$D9)*0.000001</f>
        <v>0.34074184352874498</v>
      </c>
      <c r="L9" s="3">
        <f ca="1">SUMIFS('Engines indvidual'!L$1:L$77,'Engines indvidual'!$B$1:$B$77,'Full system - simplified'!$B9,'Engines indvidual'!$D$1:$D$77,'Full system - simplified'!$D9)*0.000001</f>
        <v>0.3379151587899652</v>
      </c>
      <c r="M9" s="3">
        <f ca="1">SUMIFS('Engines indvidual'!M$1:M$77,'Engines indvidual'!$B$1:$B$77,'Full system - simplified'!$B9,'Engines indvidual'!$D$1:$D$77,'Full system - simplified'!$D9)*0.000001</f>
        <v>0.13058277470106389</v>
      </c>
    </row>
    <row r="10" spans="1:13" ht="14.5" customHeight="1" x14ac:dyDescent="0.35">
      <c r="A10" t="s">
        <v>36</v>
      </c>
      <c r="B10" t="s">
        <v>6</v>
      </c>
      <c r="C10" t="s">
        <v>36</v>
      </c>
      <c r="D10" t="s">
        <v>15</v>
      </c>
      <c r="E10" t="s">
        <v>7</v>
      </c>
      <c r="F10" s="2">
        <f ca="1">SUMIFS('Engines indvidual'!F$1:F$77,'Engines indvidual'!$B$1:$B$77,'Full system - simplified'!$B10,'Engines indvidual'!$D$1:$D$77,'Full system - simplified'!$D10)*0.000001</f>
        <v>17.439247824180359</v>
      </c>
      <c r="G10" s="3">
        <f ca="1">SUMIFS('Engines indvidual'!G$1:G$77,'Engines indvidual'!$B$1:$B$77,'Full system - simplified'!$B10,'Engines indvidual'!$D$1:$D$77,'Full system - simplified'!$D10)*0.000001</f>
        <v>4.3218348741539282E-3</v>
      </c>
      <c r="H10" s="3">
        <f ca="1">SUMIFS('Engines indvidual'!H$1:H$77,'Engines indvidual'!$B$1:$B$77,'Full system - simplified'!$B10,'Engines indvidual'!$D$1:$D$77,'Full system - simplified'!$D10)*0.000001</f>
        <v>13.178877246739969</v>
      </c>
      <c r="I10" s="3">
        <f ca="1">SUMIFS('Engines indvidual'!I$1:I$77,'Engines indvidual'!$B$1:$B$77,'Full system - simplified'!$B10,'Engines indvidual'!$D$1:$D$77,'Full system - simplified'!$D10)*0.000001</f>
        <v>1.425357096581308</v>
      </c>
      <c r="J10" s="3">
        <f ca="1">SUMIFS('Engines indvidual'!J$1:J$77,'Engines indvidual'!$B$1:$B$77,'Full system - simplified'!$B10,'Engines indvidual'!$D$1:$D$77,'Full system - simplified'!$D10)*0.000001</f>
        <v>2.8306916459849121</v>
      </c>
      <c r="K10" s="3">
        <f ca="1">SUMIFS('Engines indvidual'!K$1:K$77,'Engines indvidual'!$B$1:$B$77,'Full system - simplified'!$B10,'Engines indvidual'!$D$1:$D$77,'Full system - simplified'!$D10)*0.000001</f>
        <v>6.5568994212321599</v>
      </c>
      <c r="L10" s="3">
        <f ca="1">SUMIFS('Engines indvidual'!L$1:L$77,'Engines indvidual'!$B$1:$B$77,'Full system - simplified'!$B10,'Engines indvidual'!$D$1:$D$77,'Full system - simplified'!$D10)*0.000001</f>
        <v>7.3234366661389894</v>
      </c>
      <c r="M10" s="3">
        <f ca="1">SUMIFS('Engines indvidual'!M$1:M$77,'Engines indvidual'!$B$1:$B$77,'Full system - simplified'!$B10,'Engines indvidual'!$D$1:$D$77,'Full system - simplified'!$D10)*0.000001</f>
        <v>3.5589117368091947</v>
      </c>
    </row>
    <row r="11" spans="1:13" ht="14.5" customHeight="1" x14ac:dyDescent="0.35">
      <c r="A11" t="s">
        <v>36</v>
      </c>
      <c r="B11" t="s">
        <v>15</v>
      </c>
      <c r="C11" t="s">
        <v>36</v>
      </c>
      <c r="D11" t="s">
        <v>11</v>
      </c>
      <c r="E11" t="s">
        <v>7</v>
      </c>
      <c r="F11" s="2">
        <f ca="1">SUMIFS('Engines indvidual'!F$1:F$77,'Engines indvidual'!$B$1:$B$77,'Full system - simplified'!$B11,'Engines indvidual'!$D$1:$D$77,'Full system - simplified'!$D11)*0.000001</f>
        <v>3.79993539059272</v>
      </c>
      <c r="G11" s="3">
        <f ca="1">SUMIFS('Engines indvidual'!G$1:G$77,'Engines indvidual'!$B$1:$B$77,'Full system - simplified'!$B11,'Engines indvidual'!$D$1:$D$77,'Full system - simplified'!$D11)*0.000001</f>
        <v>6.4244107286816213E-4</v>
      </c>
      <c r="H11" s="3">
        <f ca="1">SUMIFS('Engines indvidual'!H$1:H$77,'Engines indvidual'!$B$1:$B$77,'Full system - simplified'!$B11,'Engines indvidual'!$D$1:$D$77,'Full system - simplified'!$D11)*0.000001</f>
        <v>3.2464810197964162</v>
      </c>
      <c r="I11" s="3">
        <f ca="1">SUMIFS('Engines indvidual'!I$1:I$77,'Engines indvidual'!$B$1:$B$77,'Full system - simplified'!$B11,'Engines indvidual'!$D$1:$D$77,'Full system - simplified'!$D11)*0.000001</f>
        <v>0.2773179388379387</v>
      </c>
      <c r="J11" s="3">
        <f ca="1">SUMIFS('Engines indvidual'!J$1:J$77,'Engines indvidual'!$B$1:$B$77,'Full system - simplified'!$B11,'Engines indvidual'!$D$1:$D$77,'Full system - simplified'!$D11)*0.000001</f>
        <v>0.27549399088550397</v>
      </c>
      <c r="K11" s="3">
        <f ca="1">SUMIFS('Engines indvidual'!K$1:K$77,'Engines indvidual'!$B$1:$B$77,'Full system - simplified'!$B11,'Engines indvidual'!$D$1:$D$77,'Full system - simplified'!$D11)*0.000001</f>
        <v>1.5805232440268449</v>
      </c>
      <c r="L11" s="3">
        <f ca="1">SUMIFS('Engines indvidual'!L$1:L$77,'Engines indvidual'!$B$1:$B$77,'Full system - simplified'!$B11,'Engines indvidual'!$D$1:$D$77,'Full system - simplified'!$D11)*0.000001</f>
        <v>1.697270819958113</v>
      </c>
      <c r="M11" s="3">
        <f ca="1">SUMIFS('Engines indvidual'!M$1:M$77,'Engines indvidual'!$B$1:$B$77,'Full system - simplified'!$B11,'Engines indvidual'!$D$1:$D$77,'Full system - simplified'!$D11)*0.000001</f>
        <v>0.52214132660776491</v>
      </c>
    </row>
    <row r="12" spans="1:13" ht="14.5" customHeight="1" x14ac:dyDescent="0.35">
      <c r="A12" t="s">
        <v>36</v>
      </c>
      <c r="B12" t="s">
        <v>8</v>
      </c>
      <c r="C12" t="s">
        <v>16</v>
      </c>
      <c r="D12" t="s">
        <v>17</v>
      </c>
      <c r="E12" t="s">
        <v>14</v>
      </c>
      <c r="F12" s="2">
        <f ca="1">SUMIFS('Engines indvidual'!F$1:F$77,'Engines indvidual'!$B$1:$B$77,'Full system - simplified'!$B12,'Engines indvidual'!$D$1:$D$77,'Full system - simplified'!$D12)*0.000001</f>
        <v>1.4410836001879008</v>
      </c>
      <c r="G12" s="3">
        <f ca="1">SUMIFS('Engines indvidual'!G$1:G$77,'Engines indvidual'!$B$1:$B$77,'Full system - simplified'!$B12,'Engines indvidual'!$D$1:$D$77,'Full system - simplified'!$D12)*0.000001</f>
        <v>0</v>
      </c>
      <c r="H12" s="3">
        <f ca="1">SUMIFS('Engines indvidual'!H$1:H$77,'Engines indvidual'!$B$1:$B$77,'Full system - simplified'!$B12,'Engines indvidual'!$D$1:$D$77,'Full system - simplified'!$D12)*0.000001</f>
        <v>0.92414543619034062</v>
      </c>
      <c r="I12" s="3">
        <f ca="1">SUMIFS('Engines indvidual'!I$1:I$77,'Engines indvidual'!$B$1:$B$77,'Full system - simplified'!$B12,'Engines indvidual'!$D$1:$D$77,'Full system - simplified'!$D12)*0.000001</f>
        <v>0.12526702614712898</v>
      </c>
      <c r="J12" s="3">
        <f ca="1">SUMIFS('Engines indvidual'!J$1:J$77,'Engines indvidual'!$B$1:$B$77,'Full system - simplified'!$B12,'Engines indvidual'!$D$1:$D$77,'Full system - simplified'!$D12)*0.000001</f>
        <v>0.3916711378504289</v>
      </c>
      <c r="K12" s="3">
        <f ca="1">SUMIFS('Engines indvidual'!K$1:K$77,'Engines indvidual'!$B$1:$B$77,'Full system - simplified'!$B12,'Engines indvidual'!$D$1:$D$77,'Full system - simplified'!$D12)*0.000001</f>
        <v>0.50068589741185954</v>
      </c>
      <c r="L12" s="3">
        <f ca="1">SUMIFS('Engines indvidual'!L$1:L$77,'Engines indvidual'!$B$1:$B$77,'Full system - simplified'!$B12,'Engines indvidual'!$D$1:$D$77,'Full system - simplified'!$D12)*0.000001</f>
        <v>0.5468151813497597</v>
      </c>
      <c r="M12" s="3">
        <f ca="1">SUMIFS('Engines indvidual'!M$1:M$77,'Engines indvidual'!$B$1:$B$77,'Full system - simplified'!$B12,'Engines indvidual'!$D$1:$D$77,'Full system - simplified'!$D12)*0.000001</f>
        <v>0.39358252142628608</v>
      </c>
    </row>
    <row r="13" spans="1:13" ht="14.5" customHeight="1" x14ac:dyDescent="0.35">
      <c r="A13" t="s">
        <v>36</v>
      </c>
      <c r="B13" t="s">
        <v>9</v>
      </c>
      <c r="C13" t="s">
        <v>16</v>
      </c>
      <c r="D13" t="s">
        <v>18</v>
      </c>
      <c r="E13" t="s">
        <v>14</v>
      </c>
      <c r="F13" s="2">
        <f ca="1">SUMIFS('Engines indvidual'!F$1:F$77,'Engines indvidual'!$B$1:$B$77,'Full system - simplified'!$B13,'Engines indvidual'!$D$1:$D$77,'Full system - simplified'!$D13)*0.000001</f>
        <v>1.1581222600334597</v>
      </c>
      <c r="G13" s="3">
        <f ca="1">SUMIFS('Engines indvidual'!G$1:G$77,'Engines indvidual'!$B$1:$B$77,'Full system - simplified'!$B13,'Engines indvidual'!$D$1:$D$77,'Full system - simplified'!$D13)*0.000001</f>
        <v>1.0469871146701222E-4</v>
      </c>
      <c r="H13" s="3">
        <f ca="1">SUMIFS('Engines indvidual'!H$1:H$77,'Engines indvidual'!$B$1:$B$77,'Full system - simplified'!$B13,'Engines indvidual'!$D$1:$D$77,'Full system - simplified'!$D13)*0.000001</f>
        <v>0.86427292259977961</v>
      </c>
      <c r="I13" s="3">
        <f ca="1">SUMIFS('Engines indvidual'!I$1:I$77,'Engines indvidual'!$B$1:$B$77,'Full system - simplified'!$B13,'Engines indvidual'!$D$1:$D$77,'Full system - simplified'!$D13)*0.000001</f>
        <v>9.0524513979953966E-2</v>
      </c>
      <c r="J13" s="3">
        <f ca="1">SUMIFS('Engines indvidual'!J$1:J$77,'Engines indvidual'!$B$1:$B$77,'Full system - simplified'!$B13,'Engines indvidual'!$D$1:$D$77,'Full system - simplified'!$D13)*0.000001</f>
        <v>0.20322012474229192</v>
      </c>
      <c r="K13" s="3">
        <f ca="1">SUMIFS('Engines indvidual'!K$1:K$77,'Engines indvidual'!$B$1:$B$77,'Full system - simplified'!$B13,'Engines indvidual'!$D$1:$D$77,'Full system - simplified'!$D13)*0.000001</f>
        <v>0.4562395580428602</v>
      </c>
      <c r="L13" s="3">
        <f ca="1">SUMIFS('Engines indvidual'!L$1:L$77,'Engines indvidual'!$B$1:$B$77,'Full system - simplified'!$B13,'Engines indvidual'!$D$1:$D$77,'Full system - simplified'!$D13)*0.000001</f>
        <v>0.4599088307839499</v>
      </c>
      <c r="M13" s="3">
        <f ca="1">SUMIFS('Engines indvidual'!M$1:M$77,'Engines indvidual'!$B$1:$B$77,'Full system - simplified'!$B13,'Engines indvidual'!$D$1:$D$77,'Full system - simplified'!$D13)*0.000001</f>
        <v>0.24197387120665795</v>
      </c>
    </row>
    <row r="14" spans="1:13" ht="14.5" customHeight="1" x14ac:dyDescent="0.35">
      <c r="A14" t="s">
        <v>36</v>
      </c>
      <c r="B14" t="s">
        <v>10</v>
      </c>
      <c r="C14" t="s">
        <v>36</v>
      </c>
      <c r="D14" t="s">
        <v>19</v>
      </c>
      <c r="E14" t="s">
        <v>14</v>
      </c>
      <c r="F14" s="2">
        <f ca="1">SUMIFS('Engines indvidual'!F$1:F$77,'Engines indvidual'!$B$1:$B$77,'Full system - simplified'!$B14,'Engines indvidual'!$D$1:$D$77,'Full system - simplified'!$D14)*0.000001</f>
        <v>4.1823320352104592</v>
      </c>
      <c r="G14" s="3">
        <f ca="1">SUMIFS('Engines indvidual'!G$1:G$77,'Engines indvidual'!$B$1:$B$77,'Full system - simplified'!$B14,'Engines indvidual'!$D$1:$D$77,'Full system - simplified'!$D14)*0.000001</f>
        <v>1.1291328671038299E-2</v>
      </c>
      <c r="H14" s="3">
        <f ca="1">SUMIFS('Engines indvidual'!H$1:H$77,'Engines indvidual'!$B$1:$B$77,'Full system - simplified'!$B14,'Engines indvidual'!$D$1:$D$77,'Full system - simplified'!$D14)*0.000001</f>
        <v>3.4417821278516798</v>
      </c>
      <c r="I14" s="3">
        <f ca="1">SUMIFS('Engines indvidual'!I$1:I$77,'Engines indvidual'!$B$1:$B$77,'Full system - simplified'!$B14,'Engines indvidual'!$D$1:$D$77,'Full system - simplified'!$D14)*0.000001</f>
        <v>0.44310532453040291</v>
      </c>
      <c r="J14" s="3">
        <f ca="1">SUMIFS('Engines indvidual'!J$1:J$77,'Engines indvidual'!$B$1:$B$77,'Full system - simplified'!$B14,'Engines indvidual'!$D$1:$D$77,'Full system - simplified'!$D14)*0.000001</f>
        <v>0.28615325415735399</v>
      </c>
      <c r="K14" s="3">
        <f ca="1">SUMIFS('Engines indvidual'!K$1:K$77,'Engines indvidual'!$B$1:$B$77,'Full system - simplified'!$B14,'Engines indvidual'!$D$1:$D$77,'Full system - simplified'!$D14)*0.000001</f>
        <v>1.8598148184418097</v>
      </c>
      <c r="L14" s="3">
        <f ca="1">SUMIFS('Engines indvidual'!L$1:L$77,'Engines indvidual'!$B$1:$B$77,'Full system - simplified'!$B14,'Engines indvidual'!$D$1:$D$77,'Full system - simplified'!$D14)*0.000001</f>
        <v>1.7576341160035802</v>
      </c>
      <c r="M14" s="3">
        <f ca="1">SUMIFS('Engines indvidual'!M$1:M$77,'Engines indvidual'!$B$1:$B$77,'Full system - simplified'!$B14,'Engines indvidual'!$D$1:$D$77,'Full system - simplified'!$D14)*0.000001</f>
        <v>0.56488310076506898</v>
      </c>
    </row>
    <row r="15" spans="1:13" ht="14.5" customHeight="1" x14ac:dyDescent="0.35">
      <c r="A15" t="s">
        <v>36</v>
      </c>
      <c r="B15" t="s">
        <v>10</v>
      </c>
      <c r="C15" t="s">
        <v>36</v>
      </c>
      <c r="D15" t="s">
        <v>20</v>
      </c>
      <c r="E15" t="s">
        <v>14</v>
      </c>
      <c r="F15" s="2">
        <f ca="1">SUMIFS('Engines indvidual'!F$1:F$77,'Engines indvidual'!$B$1:$B$77,'Full system - simplified'!$B15,'Engines indvidual'!$D$1:$D$77,'Full system - simplified'!$D15)*0.000001</f>
        <v>8.1259232912256785</v>
      </c>
      <c r="G15" s="3">
        <f ca="1">SUMIFS('Engines indvidual'!G$1:G$77,'Engines indvidual'!$B$1:$B$77,'Full system - simplified'!$B15,'Engines indvidual'!$D$1:$D$77,'Full system - simplified'!$D15)*0.000001</f>
        <v>2.2322974530833511E-2</v>
      </c>
      <c r="H15" s="3">
        <f ca="1">SUMIFS('Engines indvidual'!H$1:H$77,'Engines indvidual'!$B$1:$B$77,'Full system - simplified'!$B15,'Engines indvidual'!$D$1:$D$77,'Full system - simplified'!$D15)*0.000001</f>
        <v>6.6596411762525296</v>
      </c>
      <c r="I15" s="3">
        <f ca="1">SUMIFS('Engines indvidual'!I$1:I$77,'Engines indvidual'!$B$1:$B$77,'Full system - simplified'!$B15,'Engines indvidual'!$D$1:$D$77,'Full system - simplified'!$D15)*0.000001</f>
        <v>0.87944958405774687</v>
      </c>
      <c r="J15" s="3">
        <f ca="1">SUMIFS('Engines indvidual'!J$1:J$77,'Engines indvidual'!$B$1:$B$77,'Full system - simplified'!$B15,'Engines indvidual'!$D$1:$D$77,'Full system - simplified'!$D15)*0.000001</f>
        <v>0.56450955638455291</v>
      </c>
      <c r="K15" s="3">
        <f ca="1">SUMIFS('Engines indvidual'!K$1:K$77,'Engines indvidual'!$B$1:$B$77,'Full system - simplified'!$B15,'Engines indvidual'!$D$1:$D$77,'Full system - simplified'!$D15)*0.000001</f>
        <v>3.4243016210753079</v>
      </c>
      <c r="L15" s="3">
        <f ca="1">SUMIFS('Engines indvidual'!L$1:L$77,'Engines indvidual'!$B$1:$B$77,'Full system - simplified'!$B15,'Engines indvidual'!$D$1:$D$77,'Full system - simplified'!$D15)*0.000001</f>
        <v>3.5135599195541172</v>
      </c>
      <c r="M15" s="3">
        <f ca="1">SUMIFS('Engines indvidual'!M$1:M$77,'Engines indvidual'!$B$1:$B$77,'Full system - simplified'!$B15,'Engines indvidual'!$D$1:$D$77,'Full system - simplified'!$D15)*0.000001</f>
        <v>1.188061750596257</v>
      </c>
    </row>
    <row r="16" spans="1:13" ht="14.5" customHeight="1" x14ac:dyDescent="0.35">
      <c r="A16" t="s">
        <v>36</v>
      </c>
      <c r="B16" t="s">
        <v>20</v>
      </c>
      <c r="C16" t="s">
        <v>16</v>
      </c>
      <c r="D16" t="s">
        <v>17</v>
      </c>
      <c r="E16" t="s">
        <v>14</v>
      </c>
      <c r="F16" s="2">
        <f ca="1">SUMIFS('Engines indvidual'!F$1:F$77,'Engines indvidual'!$B$1:$B$77,'Full system - simplified'!$B16,'Engines indvidual'!$D$1:$D$77,'Full system - simplified'!$D16)*0.000001</f>
        <v>8.1259232912256785</v>
      </c>
      <c r="G16" s="3">
        <f ca="1">SUMIFS('Engines indvidual'!G$1:G$77,'Engines indvidual'!$B$1:$B$77,'Full system - simplified'!$B16,'Engines indvidual'!$D$1:$D$77,'Full system - simplified'!$D16)*0.000001</f>
        <v>2.2322974530833511E-2</v>
      </c>
      <c r="H16" s="3">
        <f ca="1">SUMIFS('Engines indvidual'!H$1:H$77,'Engines indvidual'!$B$1:$B$77,'Full system - simplified'!$B16,'Engines indvidual'!$D$1:$D$77,'Full system - simplified'!$D16)*0.000001</f>
        <v>6.6596411762525296</v>
      </c>
      <c r="I16" s="3">
        <f ca="1">SUMIFS('Engines indvidual'!I$1:I$77,'Engines indvidual'!$B$1:$B$77,'Full system - simplified'!$B16,'Engines indvidual'!$D$1:$D$77,'Full system - simplified'!$D16)*0.000001</f>
        <v>0.87944958405774687</v>
      </c>
      <c r="J16" s="3">
        <f ca="1">SUMIFS('Engines indvidual'!J$1:J$77,'Engines indvidual'!$B$1:$B$77,'Full system - simplified'!$B16,'Engines indvidual'!$D$1:$D$77,'Full system - simplified'!$D16)*0.000001</f>
        <v>0.56450955638455291</v>
      </c>
      <c r="K16" s="3">
        <f ca="1">SUMIFS('Engines indvidual'!K$1:K$77,'Engines indvidual'!$B$1:$B$77,'Full system - simplified'!$B16,'Engines indvidual'!$D$1:$D$77,'Full system - simplified'!$D16)*0.000001</f>
        <v>3.4243016210753079</v>
      </c>
      <c r="L16" s="3">
        <f ca="1">SUMIFS('Engines indvidual'!L$1:L$77,'Engines indvidual'!$B$1:$B$77,'Full system - simplified'!$B16,'Engines indvidual'!$D$1:$D$77,'Full system - simplified'!$D16)*0.000001</f>
        <v>3.5135599195541172</v>
      </c>
      <c r="M16" s="3">
        <f ca="1">SUMIFS('Engines indvidual'!M$1:M$77,'Engines indvidual'!$B$1:$B$77,'Full system - simplified'!$B16,'Engines indvidual'!$D$1:$D$77,'Full system - simplified'!$D16)*0.000001</f>
        <v>1.188061750596257</v>
      </c>
    </row>
    <row r="17" spans="1:13" ht="14.5" customHeight="1" x14ac:dyDescent="0.35">
      <c r="A17" t="s">
        <v>36</v>
      </c>
      <c r="B17" t="s">
        <v>19</v>
      </c>
      <c r="C17" t="s">
        <v>16</v>
      </c>
      <c r="D17" t="s">
        <v>18</v>
      </c>
      <c r="E17" t="s">
        <v>14</v>
      </c>
      <c r="F17" s="2">
        <f ca="1">SUMIFS('Engines indvidual'!F$1:F$77,'Engines indvidual'!$B$1:$B$77,'Full system - simplified'!$B17,'Engines indvidual'!$D$1:$D$77,'Full system - simplified'!$D17)*0.000001</f>
        <v>4.1823320352104592</v>
      </c>
      <c r="G17" s="3">
        <f ca="1">SUMIFS('Engines indvidual'!G$1:G$77,'Engines indvidual'!$B$1:$B$77,'Full system - simplified'!$B17,'Engines indvidual'!$D$1:$D$77,'Full system - simplified'!$D17)*0.000001</f>
        <v>1.1291328671038299E-2</v>
      </c>
      <c r="H17" s="3">
        <f ca="1">SUMIFS('Engines indvidual'!H$1:H$77,'Engines indvidual'!$B$1:$B$77,'Full system - simplified'!$B17,'Engines indvidual'!$D$1:$D$77,'Full system - simplified'!$D17)*0.000001</f>
        <v>3.4417821278516798</v>
      </c>
      <c r="I17" s="3">
        <f ca="1">SUMIFS('Engines indvidual'!I$1:I$77,'Engines indvidual'!$B$1:$B$77,'Full system - simplified'!$B17,'Engines indvidual'!$D$1:$D$77,'Full system - simplified'!$D17)*0.000001</f>
        <v>0.44310532453040291</v>
      </c>
      <c r="J17" s="3">
        <f ca="1">SUMIFS('Engines indvidual'!J$1:J$77,'Engines indvidual'!$B$1:$B$77,'Full system - simplified'!$B17,'Engines indvidual'!$D$1:$D$77,'Full system - simplified'!$D17)*0.000001</f>
        <v>0.28615325415735399</v>
      </c>
      <c r="K17" s="3">
        <f ca="1">SUMIFS('Engines indvidual'!K$1:K$77,'Engines indvidual'!$B$1:$B$77,'Full system - simplified'!$B17,'Engines indvidual'!$D$1:$D$77,'Full system - simplified'!$D17)*0.000001</f>
        <v>1.8598148184418097</v>
      </c>
      <c r="L17" s="3">
        <f ca="1">SUMIFS('Engines indvidual'!L$1:L$77,'Engines indvidual'!$B$1:$B$77,'Full system - simplified'!$B17,'Engines indvidual'!$D$1:$D$77,'Full system - simplified'!$D17)*0.000001</f>
        <v>1.7576341160035802</v>
      </c>
      <c r="M17" s="3">
        <f ca="1">SUMIFS('Engines indvidual'!M$1:M$77,'Engines indvidual'!$B$1:$B$77,'Full system - simplified'!$B17,'Engines indvidual'!$D$1:$D$77,'Full system - simplified'!$D17)*0.000001</f>
        <v>0.56488310076506898</v>
      </c>
    </row>
    <row r="18" spans="1:13" ht="14.5" customHeight="1" x14ac:dyDescent="0.35">
      <c r="A18" t="s">
        <v>36</v>
      </c>
      <c r="B18" t="s">
        <v>10</v>
      </c>
      <c r="C18" t="s">
        <v>3</v>
      </c>
      <c r="D18" t="s">
        <v>13</v>
      </c>
      <c r="E18" t="s">
        <v>14</v>
      </c>
      <c r="F18" s="2">
        <f ca="1">SUMIFS('Engines indvidual'!F$1:F$77,'Engines indvidual'!$B$1:$B$77,'Full system - simplified'!$B18,'Engines indvidual'!$D$1:$D$77,'Full system - simplified'!$D18)*0.000001</f>
        <v>0.63345057197239685</v>
      </c>
      <c r="G18" s="3">
        <f ca="1">SUMIFS('Engines indvidual'!G$1:G$77,'Engines indvidual'!$B$1:$B$77,'Full system - simplified'!$B18,'Engines indvidual'!$D$1:$D$77,'Full system - simplified'!$D18)*0.000001</f>
        <v>1.6954033130108512E-3</v>
      </c>
      <c r="H18" s="3">
        <f ca="1">SUMIFS('Engines indvidual'!H$1:H$77,'Engines indvidual'!$B$1:$B$77,'Full system - simplified'!$B18,'Engines indvidual'!$D$1:$D$77,'Full system - simplified'!$D18)*0.000001</f>
        <v>0.52506213237605304</v>
      </c>
      <c r="I18" s="3">
        <f ca="1">SUMIFS('Engines indvidual'!I$1:I$77,'Engines indvidual'!$B$1:$B$77,'Full system - simplified'!$B18,'Engines indvidual'!$D$1:$D$77,'Full system - simplified'!$D18)*0.000001</f>
        <v>6.7168086842310695E-2</v>
      </c>
      <c r="J18" s="3">
        <f ca="1">SUMIFS('Engines indvidual'!J$1:J$77,'Engines indvidual'!$B$1:$B$77,'Full system - simplified'!$B18,'Engines indvidual'!$D$1:$D$77,'Full system - simplified'!$D18)*0.000001</f>
        <v>3.9524949441020023E-2</v>
      </c>
      <c r="K18" s="3">
        <f ca="1">SUMIFS('Engines indvidual'!K$1:K$77,'Engines indvidual'!$B$1:$B$77,'Full system - simplified'!$B18,'Engines indvidual'!$D$1:$D$77,'Full system - simplified'!$D18)*0.000001</f>
        <v>0.27486381354582634</v>
      </c>
      <c r="L18" s="3">
        <f ca="1">SUMIFS('Engines indvidual'!L$1:L$77,'Engines indvidual'!$B$1:$B$77,'Full system - simplified'!$B18,'Engines indvidual'!$D$1:$D$77,'Full system - simplified'!$D18)*0.000001</f>
        <v>0.27107131412870117</v>
      </c>
      <c r="M18" s="3">
        <f ca="1">SUMIFS('Engines indvidual'!M$1:M$77,'Engines indvidual'!$B$1:$B$77,'Full system - simplified'!$B18,'Engines indvidual'!$D$1:$D$77,'Full system - simplified'!$D18)*0.000001</f>
        <v>8.7515444297869394E-2</v>
      </c>
    </row>
    <row r="19" spans="1:13" ht="14.5" customHeight="1" x14ac:dyDescent="0.35">
      <c r="A19" t="s">
        <v>36</v>
      </c>
      <c r="B19" t="s">
        <v>24</v>
      </c>
      <c r="C19" t="s">
        <v>25</v>
      </c>
      <c r="D19" t="s">
        <v>26</v>
      </c>
      <c r="E19" t="s">
        <v>14</v>
      </c>
      <c r="F19" s="2">
        <f ca="1">SUMIFS('Engines indvidual'!F$1:F$77,'Engines indvidual'!$B$1:$B$77,'Full system - simplified'!$B19,'Engines indvidual'!$D$1:$D$77,'Full system - simplified'!$D19)*0.000001</f>
        <v>6.7558857411468587</v>
      </c>
      <c r="G19" s="3">
        <f ca="1">SUMIFS('Engines indvidual'!G$1:G$77,'Engines indvidual'!$B$1:$B$77,'Full system - simplified'!$B19,'Engines indvidual'!$D$1:$D$77,'Full system - simplified'!$D19)*0.000001</f>
        <v>8.2836082274089784E-3</v>
      </c>
      <c r="H19" s="3">
        <f ca="1">SUMIFS('Engines indvidual'!H$1:H$77,'Engines indvidual'!$B$1:$B$77,'Full system - simplified'!$B19,'Engines indvidual'!$D$1:$D$77,'Full system - simplified'!$D19)*0.000001</f>
        <v>5.62202877981718</v>
      </c>
      <c r="I19" s="3">
        <f ca="1">SUMIFS('Engines indvidual'!I$1:I$77,'Engines indvidual'!$B$1:$B$77,'Full system - simplified'!$B19,'Engines indvidual'!$D$1:$D$77,'Full system - simplified'!$D19)*0.000001</f>
        <v>0.62805092498667214</v>
      </c>
      <c r="J19" s="3">
        <f ca="1">SUMIFS('Engines indvidual'!J$1:J$77,'Engines indvidual'!$B$1:$B$77,'Full system - simplified'!$B19,'Engines indvidual'!$D$1:$D$77,'Full system - simplified'!$D19)*0.000001</f>
        <v>0.49752242811557201</v>
      </c>
      <c r="K19" s="3">
        <f ca="1">SUMIFS('Engines indvidual'!K$1:K$77,'Engines indvidual'!$B$1:$B$77,'Full system - simplified'!$B19,'Engines indvidual'!$D$1:$D$77,'Full system - simplified'!$D19)*0.000001</f>
        <v>3.01508754353581</v>
      </c>
      <c r="L19" s="3">
        <f ca="1">SUMIFS('Engines indvidual'!L$1:L$77,'Engines indvidual'!$B$1:$B$77,'Full system - simplified'!$B19,'Engines indvidual'!$D$1:$D$77,'Full system - simplified'!$D19)*0.000001</f>
        <v>2.6768796518730595</v>
      </c>
      <c r="M19" s="3">
        <f ca="1">SUMIFS('Engines indvidual'!M$1:M$77,'Engines indvidual'!$B$1:$B$77,'Full system - simplified'!$B19,'Engines indvidual'!$D$1:$D$77,'Full system - simplified'!$D19)*0.000001</f>
        <v>1.0639185457379581</v>
      </c>
    </row>
    <row r="20" spans="1:13" ht="14.5" customHeight="1" x14ac:dyDescent="0.35">
      <c r="A20" t="s">
        <v>36</v>
      </c>
      <c r="B20" t="s">
        <v>24</v>
      </c>
      <c r="C20" t="s">
        <v>3</v>
      </c>
      <c r="D20" t="s">
        <v>4</v>
      </c>
      <c r="E20" t="s">
        <v>7</v>
      </c>
      <c r="F20" s="2">
        <f ca="1">SUMIFS('Engines indvidual'!F$1:F$77,'Engines indvidual'!$B$1:$B$77,'Full system - simplified'!$B20,'Engines indvidual'!$D$1:$D$77,'Full system - simplified'!$D20)*0.000001</f>
        <v>8.6896539818527998</v>
      </c>
      <c r="G20" s="3">
        <f ca="1">SUMIFS('Engines indvidual'!G$1:G$77,'Engines indvidual'!$B$1:$B$77,'Full system - simplified'!$B20,'Engines indvidual'!$D$1:$D$77,'Full system - simplified'!$D20)*0.000001</f>
        <v>5.6192477864226804E-3</v>
      </c>
      <c r="H20" s="3">
        <f ca="1">SUMIFS('Engines indvidual'!H$1:H$77,'Engines indvidual'!$B$1:$B$77,'Full system - simplified'!$B20,'Engines indvidual'!$D$1:$D$77,'Full system - simplified'!$D20)*0.000001</f>
        <v>6.9985545531503695</v>
      </c>
      <c r="I20" s="3">
        <f ca="1">SUMIFS('Engines indvidual'!I$1:I$77,'Engines indvidual'!$B$1:$B$77,'Full system - simplified'!$B20,'Engines indvidual'!$D$1:$D$77,'Full system - simplified'!$D20)*0.000001</f>
        <v>0.72474061981690296</v>
      </c>
      <c r="J20" s="3">
        <f ca="1">SUMIFS('Engines indvidual'!J$1:J$77,'Engines indvidual'!$B$1:$B$77,'Full system - simplified'!$B20,'Engines indvidual'!$D$1:$D$77,'Full system - simplified'!$D20)*0.000001</f>
        <v>0.96073956109911995</v>
      </c>
      <c r="K20" s="3">
        <f ca="1">SUMIFS('Engines indvidual'!K$1:K$77,'Engines indvidual'!$B$1:$B$77,'Full system - simplified'!$B20,'Engines indvidual'!$D$1:$D$77,'Full system - simplified'!$D20)*0.000001</f>
        <v>3.5903079318861399</v>
      </c>
      <c r="L20" s="3">
        <f ca="1">SUMIFS('Engines indvidual'!L$1:L$77,'Engines indvidual'!$B$1:$B$77,'Full system - simplified'!$B20,'Engines indvidual'!$D$1:$D$77,'Full system - simplified'!$D20)*0.000001</f>
        <v>3.6432478857858497</v>
      </c>
      <c r="M20" s="3">
        <f ca="1">SUMIFS('Engines indvidual'!M$1:M$77,'Engines indvidual'!$B$1:$B$77,'Full system - simplified'!$B20,'Engines indvidual'!$D$1:$D$77,'Full system - simplified'!$D20)*0.000001</f>
        <v>1.4560981641808119</v>
      </c>
    </row>
    <row r="21" spans="1:13" ht="14.5" customHeight="1" x14ac:dyDescent="0.35">
      <c r="A21" t="s">
        <v>36</v>
      </c>
      <c r="B21" t="s">
        <v>10</v>
      </c>
      <c r="C21" t="s">
        <v>21</v>
      </c>
      <c r="D21" t="s">
        <v>22</v>
      </c>
      <c r="E21" t="s">
        <v>12</v>
      </c>
      <c r="F21" s="2">
        <f ca="1">SUMIFS('Engines indvidual'!F$1:F$77,'Engines indvidual'!$B$1:$B$77,'Full system - simplified'!$B21,'Engines indvidual'!$D$1:$D$77,'Full system - simplified'!$D21)*0.000001</f>
        <v>107.3860783611231</v>
      </c>
      <c r="G21" s="3">
        <f ca="1">SUMIFS('Engines indvidual'!G$1:G$77,'Engines indvidual'!$B$1:$B$77,'Full system - simplified'!$B21,'Engines indvidual'!$D$1:$D$77,'Full system - simplified'!$D21)*0.000001</f>
        <v>0.14080811555711298</v>
      </c>
      <c r="H21" s="3">
        <f ca="1">SUMIFS('Engines indvidual'!H$1:H$77,'Engines indvidual'!$B$1:$B$77,'Full system - simplified'!$B21,'Engines indvidual'!$D$1:$D$77,'Full system - simplified'!$D21)*0.000001</f>
        <v>85.15762600797359</v>
      </c>
      <c r="I21" s="3">
        <f ca="1">SUMIFS('Engines indvidual'!I$1:I$77,'Engines indvidual'!$B$1:$B$77,'Full system - simplified'!$B21,'Engines indvidual'!$D$1:$D$77,'Full system - simplified'!$D21)*0.000001</f>
        <v>10.14086317310241</v>
      </c>
      <c r="J21" s="3">
        <f ca="1">SUMIFS('Engines indvidual'!J$1:J$77,'Engines indvidual'!$B$1:$B$77,'Full system - simplified'!$B21,'Engines indvidual'!$D$1:$D$77,'Full system - simplified'!$D21)*0.000001</f>
        <v>11.946781064489919</v>
      </c>
      <c r="K21" s="3">
        <f ca="1">SUMIFS('Engines indvidual'!K$1:K$77,'Engines indvidual'!$B$1:$B$77,'Full system - simplified'!$B21,'Engines indvidual'!$D$1:$D$77,'Full system - simplified'!$D21)*0.000001</f>
        <v>42.237598987237305</v>
      </c>
      <c r="L21" s="3">
        <f ca="1">SUMIFS('Engines indvidual'!L$1:L$77,'Engines indvidual'!$B$1:$B$77,'Full system - simplified'!$B21,'Engines indvidual'!$D$1:$D$77,'Full system - simplified'!$D21)*0.000001</f>
        <v>45.915966443070204</v>
      </c>
      <c r="M21" s="3">
        <f ca="1">SUMIFS('Engines indvidual'!M$1:M$77,'Engines indvidual'!$B$1:$B$77,'Full system - simplified'!$B21,'Engines indvidual'!$D$1:$D$77,'Full system - simplified'!$D21)*0.000001</f>
        <v>19.232512930815332</v>
      </c>
    </row>
    <row r="23" spans="1:13" ht="14.5" customHeight="1" x14ac:dyDescent="0.35">
      <c r="A23" t="s">
        <v>3</v>
      </c>
      <c r="B23" t="s">
        <v>4</v>
      </c>
      <c r="C23" t="s">
        <v>37</v>
      </c>
      <c r="D23" t="s">
        <v>6</v>
      </c>
      <c r="E23" t="s">
        <v>7</v>
      </c>
      <c r="F23" s="2">
        <f ca="1">SUMIFS('Engines indvidual'!F$79:F$161,'Engines indvidual'!$B$79:$B$161,'Full system - simplified'!$B23,'Engines indvidual'!$D$79:$D$161,'Full system - simplified'!$D23)*0.000001</f>
        <v>5.3390023466401496E-3</v>
      </c>
      <c r="G23" s="3">
        <f ca="1">SUMIFS('Engines indvidual'!G$79:G$161,'Engines indvidual'!$B$79:$B$161,'Full system - simplified'!$B23,'Engines indvidual'!$D$79:$D$161,'Full system - simplified'!$D23)*0.000001</f>
        <v>1.7647518533353628E-3</v>
      </c>
      <c r="H23" s="3">
        <f ca="1">SUMIFS('Engines indvidual'!H$79:H$161,'Engines indvidual'!$B$79:$B$161,'Full system - simplified'!$B23,'Engines indvidual'!$D$79:$D$161,'Full system - simplified'!$D23)*0.000001</f>
        <v>2.8592053696498703E-3</v>
      </c>
      <c r="I23" s="3">
        <f ca="1">SUMIFS('Engines indvidual'!I$79:I$161,'Engines indvidual'!$B$79:$B$161,'Full system - simplified'!$B23,'Engines indvidual'!$D$79:$D$161,'Full system - simplified'!$D23)*0.000001</f>
        <v>6.2470588714104598E-4</v>
      </c>
      <c r="J23" s="3">
        <f ca="1">SUMIFS('Engines indvidual'!J$79:J$161,'Engines indvidual'!$B$79:$B$161,'Full system - simplified'!$B23,'Engines indvidual'!$D$79:$D$161,'Full system - simplified'!$D23)*0.000001</f>
        <v>9.033923651389685E-5</v>
      </c>
      <c r="K23" s="3">
        <f ca="1">SUMIFS('Engines indvidual'!K$79:K$161,'Engines indvidual'!$B$79:$B$161,'Full system - simplified'!$B23,'Engines indvidual'!$D$79:$D$161,'Full system - simplified'!$D23)*0.000001</f>
        <v>3.1690637449949067E-3</v>
      </c>
      <c r="L23" s="3">
        <f ca="1">SUMIFS('Engines indvidual'!L$79:L$161,'Engines indvidual'!$B$79:$B$161,'Full system - simplified'!$B23,'Engines indvidual'!$D$79:$D$161,'Full system - simplified'!$D23)*0.000001</f>
        <v>1.321796824874261E-3</v>
      </c>
      <c r="M23" s="3">
        <f ca="1">SUMIFS('Engines indvidual'!M$79:M$161,'Engines indvidual'!$B$79:$B$161,'Full system - simplified'!$B23,'Engines indvidual'!$D$79:$D$161,'Full system - simplified'!$D23)*0.000001</f>
        <v>8.4814177677100988E-4</v>
      </c>
    </row>
    <row r="24" spans="1:13" ht="14.5" customHeight="1" x14ac:dyDescent="0.35">
      <c r="A24" t="s">
        <v>37</v>
      </c>
      <c r="B24" t="s">
        <v>6</v>
      </c>
      <c r="C24" t="s">
        <v>37</v>
      </c>
      <c r="D24" t="s">
        <v>8</v>
      </c>
      <c r="E24" t="s">
        <v>7</v>
      </c>
      <c r="F24" s="2">
        <f ca="1">SUMIFS('Engines indvidual'!F$79:F$161,'Engines indvidual'!$B$79:$B$161,'Full system - simplified'!$B24,'Engines indvidual'!$D$79:$D$161,'Full system - simplified'!$D24)*0.000001</f>
        <v>7.9139880154120394</v>
      </c>
      <c r="G24" s="3">
        <f ca="1">SUMIFS('Engines indvidual'!G$79:G$161,'Engines indvidual'!$B$79:$B$161,'Full system - simplified'!$B24,'Engines indvidual'!$D$79:$D$161,'Full system - simplified'!$D24)*0.000001</f>
        <v>2.9596816149046283</v>
      </c>
      <c r="H24" s="3">
        <f ca="1">SUMIFS('Engines indvidual'!H$79:H$161,'Engines indvidual'!$B$79:$B$161,'Full system - simplified'!$B24,'Engines indvidual'!$D$79:$D$161,'Full system - simplified'!$D24)*0.000001</f>
        <v>4.0076953078316215</v>
      </c>
      <c r="I24" s="3">
        <f ca="1">SUMIFS('Engines indvidual'!I$79:I$161,'Engines indvidual'!$B$79:$B$161,'Full system - simplified'!$B24,'Engines indvidual'!$D$79:$D$161,'Full system - simplified'!$D24)*0.000001</f>
        <v>0.65899314144736187</v>
      </c>
      <c r="J24" s="3">
        <f ca="1">SUMIFS('Engines indvidual'!J$79:J$161,'Engines indvidual'!$B$79:$B$161,'Full system - simplified'!$B24,'Engines indvidual'!$D$79:$D$161,'Full system - simplified'!$D24)*0.000001</f>
        <v>0.2876179512284277</v>
      </c>
      <c r="K24" s="3">
        <f ca="1">SUMIFS('Engines indvidual'!K$79:K$161,'Engines indvidual'!$B$79:$B$161,'Full system - simplified'!$B24,'Engines indvidual'!$D$79:$D$161,'Full system - simplified'!$D24)*0.000001</f>
        <v>3.391627075330137</v>
      </c>
      <c r="L24" s="3">
        <f ca="1">SUMIFS('Engines indvidual'!L$79:L$161,'Engines indvidual'!$B$79:$B$161,'Full system - simplified'!$B24,'Engines indvidual'!$D$79:$D$161,'Full system - simplified'!$D24)*0.000001</f>
        <v>3.0905017728267912</v>
      </c>
      <c r="M24" s="3">
        <f ca="1">SUMIFS('Engines indvidual'!M$79:M$161,'Engines indvidual'!$B$79:$B$161,'Full system - simplified'!$B24,'Engines indvidual'!$D$79:$D$161,'Full system - simplified'!$D24)*0.000001</f>
        <v>1.4318591672551058</v>
      </c>
    </row>
    <row r="25" spans="1:13" ht="14.5" customHeight="1" x14ac:dyDescent="0.35">
      <c r="A25" t="s">
        <v>37</v>
      </c>
      <c r="B25" t="s">
        <v>8</v>
      </c>
      <c r="C25" t="s">
        <v>37</v>
      </c>
      <c r="D25" t="s">
        <v>9</v>
      </c>
      <c r="E25" t="s">
        <v>7</v>
      </c>
      <c r="F25" s="2">
        <f ca="1">SUMIFS('Engines indvidual'!F$79:F$161,'Engines indvidual'!$B$79:$B$161,'Full system - simplified'!$B25,'Engines indvidual'!$D$79:$D$161,'Full system - simplified'!$D25)*0.000001</f>
        <v>7.6539575759840881</v>
      </c>
      <c r="G25" s="3">
        <f ca="1">SUMIFS('Engines indvidual'!G$79:G$161,'Engines indvidual'!$B$79:$B$161,'Full system - simplified'!$B25,'Engines indvidual'!$D$79:$D$161,'Full system - simplified'!$D25)*0.000001</f>
        <v>2.8347460668352746</v>
      </c>
      <c r="H25" s="3">
        <f ca="1">SUMIFS('Engines indvidual'!H$79:H$161,'Engines indvidual'!$B$79:$B$161,'Full system - simplified'!$B25,'Engines indvidual'!$D$79:$D$161,'Full system - simplified'!$D25)*0.000001</f>
        <v>3.9061504056598988</v>
      </c>
      <c r="I25" s="3">
        <f ca="1">SUMIFS('Engines indvidual'!I$79:I$161,'Engines indvidual'!$B$79:$B$161,'Full system - simplified'!$B25,'Engines indvidual'!$D$79:$D$161,'Full system - simplified'!$D25)*0.000001</f>
        <v>0.64382031033245068</v>
      </c>
      <c r="J25" s="3">
        <f ca="1">SUMIFS('Engines indvidual'!J$79:J$161,'Engines indvidual'!$B$79:$B$161,'Full system - simplified'!$B25,'Engines indvidual'!$D$79:$D$161,'Full system - simplified'!$D25)*0.000001</f>
        <v>0.26924079315646982</v>
      </c>
      <c r="K25" s="3">
        <f ca="1">SUMIFS('Engines indvidual'!K$79:K$161,'Engines indvidual'!$B$79:$B$161,'Full system - simplified'!$B25,'Engines indvidual'!$D$79:$D$161,'Full system - simplified'!$D25)*0.000001</f>
        <v>3.3020865868830103</v>
      </c>
      <c r="L25" s="3">
        <f ca="1">SUMIFS('Engines indvidual'!L$79:L$161,'Engines indvidual'!$B$79:$B$161,'Full system - simplified'!$B25,'Engines indvidual'!$D$79:$D$161,'Full system - simplified'!$D25)*0.000001</f>
        <v>3.0169168224492449</v>
      </c>
      <c r="M25" s="3">
        <f ca="1">SUMIFS('Engines indvidual'!M$79:M$161,'Engines indvidual'!$B$79:$B$161,'Full system - simplified'!$B25,'Engines indvidual'!$D$79:$D$161,'Full system - simplified'!$D25)*0.000001</f>
        <v>1.3349541666518501</v>
      </c>
    </row>
    <row r="26" spans="1:13" ht="14.5" customHeight="1" x14ac:dyDescent="0.35">
      <c r="A26" t="s">
        <v>37</v>
      </c>
      <c r="B26" t="s">
        <v>9</v>
      </c>
      <c r="C26" t="s">
        <v>37</v>
      </c>
      <c r="D26" t="s">
        <v>10</v>
      </c>
      <c r="E26" t="s">
        <v>7</v>
      </c>
      <c r="F26" s="2">
        <f ca="1">SUMIFS('Engines indvidual'!F$79:F$161,'Engines indvidual'!$B$79:$B$161,'Full system - simplified'!$B26,'Engines indvidual'!$D$79:$D$161,'Full system - simplified'!$D26)*0.000001</f>
        <v>7.0942529442990301</v>
      </c>
      <c r="G26" s="3">
        <f ca="1">SUMIFS('Engines indvidual'!G$79:G$161,'Engines indvidual'!$B$79:$B$161,'Full system - simplified'!$B26,'Engines indvidual'!$D$79:$D$161,'Full system - simplified'!$D26)*0.000001</f>
        <v>2.5893737025639694</v>
      </c>
      <c r="H26" s="3">
        <f ca="1">SUMIFS('Engines indvidual'!H$79:H$161,'Engines indvidual'!$B$79:$B$161,'Full system - simplified'!$B26,'Engines indvidual'!$D$79:$D$161,'Full system - simplified'!$D26)*0.000001</f>
        <v>3.6503214177712899</v>
      </c>
      <c r="I26" s="3">
        <f ca="1">SUMIFS('Engines indvidual'!I$79:I$161,'Engines indvidual'!$B$79:$B$161,'Full system - simplified'!$B26,'Engines indvidual'!$D$79:$D$161,'Full system - simplified'!$D26)*0.000001</f>
        <v>0.60642866725531253</v>
      </c>
      <c r="J26" s="3">
        <f ca="1">SUMIFS('Engines indvidual'!J$79:J$161,'Engines indvidual'!$B$79:$B$161,'Full system - simplified'!$B26,'Engines indvidual'!$D$79:$D$161,'Full system - simplified'!$D26)*0.000001</f>
        <v>0.24812915670846236</v>
      </c>
      <c r="K26" s="3">
        <f ca="1">SUMIFS('Engines indvidual'!K$79:K$161,'Engines indvidual'!$B$79:$B$161,'Full system - simplified'!$B26,'Engines indvidual'!$D$79:$D$161,'Full system - simplified'!$D26)*0.000001</f>
        <v>3.0658590862675781</v>
      </c>
      <c r="L26" s="3">
        <f ca="1">SUMIFS('Engines indvidual'!L$79:L$161,'Engines indvidual'!$B$79:$B$161,'Full system - simplified'!$B26,'Engines indvidual'!$D$79:$D$161,'Full system - simplified'!$D26)*0.000001</f>
        <v>2.8015818906107328</v>
      </c>
      <c r="M26" s="3">
        <f ca="1">SUMIFS('Engines indvidual'!M$79:M$161,'Engines indvidual'!$B$79:$B$161,'Full system - simplified'!$B26,'Engines indvidual'!$D$79:$D$161,'Full system - simplified'!$D26)*0.000001</f>
        <v>1.226811967420731</v>
      </c>
    </row>
    <row r="27" spans="1:13" ht="14.5" customHeight="1" x14ac:dyDescent="0.35">
      <c r="A27" t="s">
        <v>37</v>
      </c>
      <c r="B27" t="s">
        <v>11</v>
      </c>
      <c r="C27" t="s">
        <v>37</v>
      </c>
      <c r="D27" t="s">
        <v>6</v>
      </c>
      <c r="E27" t="s">
        <v>12</v>
      </c>
      <c r="F27" s="2">
        <f ca="1">SUMIFS('Engines indvidual'!F$79:F$161,'Engines indvidual'!$B$79:$B$161,'Full system - simplified'!$B27,'Engines indvidual'!$D$79:$D$161,'Full system - simplified'!$D27)*0.000001</f>
        <v>9.5364176727926981</v>
      </c>
      <c r="G27" s="3">
        <f ca="1">SUMIFS('Engines indvidual'!G$79:G$161,'Engines indvidual'!$B$79:$B$161,'Full system - simplified'!$B27,'Engines indvidual'!$D$79:$D$161,'Full system - simplified'!$D27)*0.000001</f>
        <v>3.5039868770766796</v>
      </c>
      <c r="H27" s="3">
        <f ca="1">SUMIFS('Engines indvidual'!H$79:H$161,'Engines indvidual'!$B$79:$B$161,'Full system - simplified'!$B27,'Engines indvidual'!$D$79:$D$161,'Full system - simplified'!$D27)*0.000001</f>
        <v>4.8533039514378622</v>
      </c>
      <c r="I27" s="3">
        <f ca="1">SUMIFS('Engines indvidual'!I$79:I$161,'Engines indvidual'!$B$79:$B$161,'Full system - simplified'!$B27,'Engines indvidual'!$D$79:$D$161,'Full system - simplified'!$D27)*0.000001</f>
        <v>0.84098554290987837</v>
      </c>
      <c r="J27" s="3">
        <f ca="1">SUMIFS('Engines indvidual'!J$79:J$161,'Engines indvidual'!$B$79:$B$161,'Full system - simplified'!$B27,'Engines indvidual'!$D$79:$D$161,'Full system - simplified'!$D27)*0.000001</f>
        <v>0.33814130136827431</v>
      </c>
      <c r="K27" s="3">
        <f ca="1">SUMIFS('Engines indvidual'!K$79:K$161,'Engines indvidual'!$B$79:$B$161,'Full system - simplified'!$B27,'Engines indvidual'!$D$79:$D$161,'Full system - simplified'!$D27)*0.000001</f>
        <v>4.0872284832192607</v>
      </c>
      <c r="L27" s="3">
        <f ca="1">SUMIFS('Engines indvidual'!L$79:L$161,'Engines indvidual'!$B$79:$B$161,'Full system - simplified'!$B27,'Engines indvidual'!$D$79:$D$161,'Full system - simplified'!$D27)*0.000001</f>
        <v>3.7618290347118957</v>
      </c>
      <c r="M27" s="3">
        <f ca="1">SUMIFS('Engines indvidual'!M$79:M$161,'Engines indvidual'!$B$79:$B$161,'Full system - simplified'!$B27,'Engines indvidual'!$D$79:$D$161,'Full system - simplified'!$D27)*0.000001</f>
        <v>1.6873601548615587</v>
      </c>
    </row>
    <row r="28" spans="1:13" ht="14.5" customHeight="1" x14ac:dyDescent="0.35">
      <c r="A28" t="s">
        <v>37</v>
      </c>
      <c r="B28" t="s">
        <v>10</v>
      </c>
      <c r="C28" t="s">
        <v>37</v>
      </c>
      <c r="D28" t="s">
        <v>11</v>
      </c>
      <c r="E28" t="s">
        <v>7</v>
      </c>
      <c r="F28" s="2">
        <f ca="1">SUMIFS('Engines indvidual'!F$79:F$161,'Engines indvidual'!$B$79:$B$161,'Full system - simplified'!$B28,'Engines indvidual'!$D$79:$D$161,'Full system - simplified'!$D28)*0.000001</f>
        <v>36.262821022740511</v>
      </c>
      <c r="G28" s="3">
        <f ca="1">SUMIFS('Engines indvidual'!G$79:G$161,'Engines indvidual'!$B$79:$B$161,'Full system - simplified'!$B28,'Engines indvidual'!$D$79:$D$161,'Full system - simplified'!$D28)*0.000001</f>
        <v>11.77607902491666</v>
      </c>
      <c r="H28" s="3">
        <f ca="1">SUMIFS('Engines indvidual'!H$79:H$161,'Engines indvidual'!$B$79:$B$161,'Full system - simplified'!$B28,'Engines indvidual'!$D$79:$D$161,'Full system - simplified'!$D28)*0.000001</f>
        <v>19.814986182287427</v>
      </c>
      <c r="I28" s="3">
        <f ca="1">SUMIFS('Engines indvidual'!I$79:I$161,'Engines indvidual'!$B$79:$B$161,'Full system - simplified'!$B28,'Engines indvidual'!$D$79:$D$161,'Full system - simplified'!$D28)*0.000001</f>
        <v>3.5923805906475161</v>
      </c>
      <c r="J28" s="3">
        <f ca="1">SUMIFS('Engines indvidual'!J$79:J$161,'Engines indvidual'!$B$79:$B$161,'Full system - simplified'!$B28,'Engines indvidual'!$D$79:$D$161,'Full system - simplified'!$D28)*0.000001</f>
        <v>1.0793752248889839</v>
      </c>
      <c r="K28" s="3">
        <f ca="1">SUMIFS('Engines indvidual'!K$79:K$161,'Engines indvidual'!$B$79:$B$161,'Full system - simplified'!$B28,'Engines indvidual'!$D$79:$D$161,'Full system - simplified'!$D28)*0.000001</f>
        <v>15.70523713262302</v>
      </c>
      <c r="L28" s="3">
        <f ca="1">SUMIFS('Engines indvidual'!L$79:L$161,'Engines indvidual'!$B$79:$B$161,'Full system - simplified'!$B28,'Engines indvidual'!$D$79:$D$161,'Full system - simplified'!$D28)*0.000001</f>
        <v>14.96082523003734</v>
      </c>
      <c r="M28" s="3">
        <f ca="1">SUMIFS('Engines indvidual'!M$79:M$161,'Engines indvidual'!$B$79:$B$161,'Full system - simplified'!$B28,'Engines indvidual'!$D$79:$D$161,'Full system - simplified'!$D28)*0.000001</f>
        <v>5.5967586600801198</v>
      </c>
    </row>
    <row r="29" spans="1:13" ht="14.5" customHeight="1" x14ac:dyDescent="0.35">
      <c r="A29" t="s">
        <v>37</v>
      </c>
      <c r="B29" t="s">
        <v>11</v>
      </c>
      <c r="C29" t="s">
        <v>3</v>
      </c>
      <c r="D29" t="s">
        <v>24</v>
      </c>
      <c r="E29" t="s">
        <v>7</v>
      </c>
      <c r="F29" s="2">
        <f ca="1">SUMIFS('Engines indvidual'!F$79:F$161,'Engines indvidual'!$B$79:$B$161,'Full system - simplified'!$B29,'Engines indvidual'!$D$79:$D$161,'Full system - simplified'!$D29)*0.000001</f>
        <v>21.042478099276252</v>
      </c>
      <c r="G29" s="3">
        <f ca="1">SUMIFS('Engines indvidual'!G$79:G$161,'Engines indvidual'!$B$79:$B$161,'Full system - simplified'!$B29,'Engines indvidual'!$D$79:$D$161,'Full system - simplified'!$D29)*0.000001</f>
        <v>6.3783446079999528</v>
      </c>
      <c r="H29" s="3">
        <f ca="1">SUMIFS('Engines indvidual'!H$79:H$161,'Engines indvidual'!$B$79:$B$161,'Full system - simplified'!$B29,'Engines indvidual'!$D$79:$D$161,'Full system - simplified'!$D29)*0.000001</f>
        <v>11.93621371945814</v>
      </c>
      <c r="I29" s="3">
        <f ca="1">SUMIFS('Engines indvidual'!I$79:I$161,'Engines indvidual'!$B$79:$B$161,'Full system - simplified'!$B29,'Engines indvidual'!$D$79:$D$161,'Full system - simplified'!$D29)*0.000001</f>
        <v>2.156508836437427</v>
      </c>
      <c r="J29" s="3">
        <f ca="1">SUMIFS('Engines indvidual'!J$79:J$161,'Engines indvidual'!$B$79:$B$161,'Full system - simplified'!$B29,'Engines indvidual'!$D$79:$D$161,'Full system - simplified'!$D29)*0.000001</f>
        <v>0.57141093538073773</v>
      </c>
      <c r="K29" s="3">
        <f ca="1">SUMIFS('Engines indvidual'!K$79:K$161,'Engines indvidual'!$B$79:$B$161,'Full system - simplified'!$B29,'Engines indvidual'!$D$79:$D$161,'Full system - simplified'!$D29)*0.000001</f>
        <v>9.1655041587943096</v>
      </c>
      <c r="L29" s="3">
        <f ca="1">SUMIFS('Engines indvidual'!L$79:L$161,'Engines indvidual'!$B$79:$B$161,'Full system - simplified'!$B29,'Engines indvidual'!$D$79:$D$161,'Full system - simplified'!$D29)*0.000001</f>
        <v>8.8659218308067711</v>
      </c>
      <c r="M29" s="3">
        <f ca="1">SUMIFS('Engines indvidual'!M$79:M$161,'Engines indvidual'!$B$79:$B$161,'Full system - simplified'!$B29,'Engines indvidual'!$D$79:$D$161,'Full system - simplified'!$D29)*0.000001</f>
        <v>3.0110521096751639</v>
      </c>
    </row>
    <row r="30" spans="1:13" ht="14.5" customHeight="1" x14ac:dyDescent="0.35">
      <c r="A30" t="s">
        <v>37</v>
      </c>
      <c r="B30" t="s">
        <v>11</v>
      </c>
      <c r="C30" t="s">
        <v>3</v>
      </c>
      <c r="D30" t="s">
        <v>13</v>
      </c>
      <c r="E30" t="s">
        <v>14</v>
      </c>
      <c r="F30" s="2">
        <f ca="1">SUMIFS('Engines indvidual'!F$79:F$161,'Engines indvidual'!$B$79:$B$161,'Full system - simplified'!$B30,'Engines indvidual'!$D$79:$D$161,'Full system - simplified'!$D30)*0.000001</f>
        <v>0.46280325141239226</v>
      </c>
      <c r="G30" s="3">
        <f ca="1">SUMIFS('Engines indvidual'!G$79:G$161,'Engines indvidual'!$B$79:$B$161,'Full system - simplified'!$B30,'Engines indvidual'!$D$79:$D$161,'Full system - simplified'!$D30)*0.000001</f>
        <v>0.13173394659608048</v>
      </c>
      <c r="H30" s="3">
        <f ca="1">SUMIFS('Engines indvidual'!H$79:H$161,'Engines indvidual'!$B$79:$B$161,'Full system - simplified'!$B30,'Engines indvidual'!$D$79:$D$161,'Full system - simplified'!$D30)*0.000001</f>
        <v>0.25937056143788328</v>
      </c>
      <c r="I30" s="3">
        <f ca="1">SUMIFS('Engines indvidual'!I$79:I$161,'Engines indvidual'!$B$79:$B$161,'Full system - simplified'!$B30,'Engines indvidual'!$D$79:$D$161,'Full system - simplified'!$D30)*0.000001</f>
        <v>6.0169376848747298E-2</v>
      </c>
      <c r="J30" s="3">
        <f ca="1">SUMIFS('Engines indvidual'!J$79:J$161,'Engines indvidual'!$B$79:$B$161,'Full system - simplified'!$B30,'Engines indvidual'!$D$79:$D$161,'Full system - simplified'!$D30)*0.000001</f>
        <v>1.1529366529681392E-2</v>
      </c>
      <c r="K30" s="3">
        <f ca="1">SUMIFS('Engines indvidual'!K$79:K$161,'Engines indvidual'!$B$79:$B$161,'Full system - simplified'!$B30,'Engines indvidual'!$D$79:$D$161,'Full system - simplified'!$D30)*0.000001</f>
        <v>0.20909684040336357</v>
      </c>
      <c r="L30" s="3">
        <f ca="1">SUMIFS('Engines indvidual'!L$79:L$161,'Engines indvidual'!$B$79:$B$161,'Full system - simplified'!$B30,'Engines indvidual'!$D$79:$D$161,'Full system - simplified'!$D30)*0.000001</f>
        <v>0.1941860788383083</v>
      </c>
      <c r="M30" s="3">
        <f ca="1">SUMIFS('Engines indvidual'!M$79:M$161,'Engines indvidual'!$B$79:$B$161,'Full system - simplified'!$B30,'Engines indvidual'!$D$79:$D$161,'Full system - simplified'!$D30)*0.000001</f>
        <v>5.9520332170721404E-2</v>
      </c>
    </row>
    <row r="31" spans="1:13" ht="14.5" customHeight="1" x14ac:dyDescent="0.35">
      <c r="A31" t="s">
        <v>37</v>
      </c>
      <c r="B31" t="s">
        <v>6</v>
      </c>
      <c r="C31" t="s">
        <v>37</v>
      </c>
      <c r="D31" t="s">
        <v>15</v>
      </c>
      <c r="E31" t="s">
        <v>7</v>
      </c>
      <c r="F31" s="2">
        <f ca="1">SUMIFS('Engines indvidual'!F$79:F$161,'Engines indvidual'!$B$79:$B$161,'Full system - simplified'!$B31,'Engines indvidual'!$D$79:$D$161,'Full system - simplified'!$D31)*0.000001</f>
        <v>7.9139880154120394</v>
      </c>
      <c r="G31" s="3">
        <f ca="1">SUMIFS('Engines indvidual'!G$79:G$161,'Engines indvidual'!$B$79:$B$161,'Full system - simplified'!$B31,'Engines indvidual'!$D$79:$D$161,'Full system - simplified'!$D31)*0.000001</f>
        <v>2.9596816149046283</v>
      </c>
      <c r="H31" s="3">
        <f ca="1">SUMIFS('Engines indvidual'!H$79:H$161,'Engines indvidual'!$B$79:$B$161,'Full system - simplified'!$B31,'Engines indvidual'!$D$79:$D$161,'Full system - simplified'!$D31)*0.000001</f>
        <v>4.0076953078316215</v>
      </c>
      <c r="I31" s="3">
        <f ca="1">SUMIFS('Engines indvidual'!I$79:I$161,'Engines indvidual'!$B$79:$B$161,'Full system - simplified'!$B31,'Engines indvidual'!$D$79:$D$161,'Full system - simplified'!$D31)*0.000001</f>
        <v>0.65899314144736187</v>
      </c>
      <c r="J31" s="3">
        <f ca="1">SUMIFS('Engines indvidual'!J$79:J$161,'Engines indvidual'!$B$79:$B$161,'Full system - simplified'!$B31,'Engines indvidual'!$D$79:$D$161,'Full system - simplified'!$D31)*0.000001</f>
        <v>0.2876179512284277</v>
      </c>
      <c r="K31" s="3">
        <f ca="1">SUMIFS('Engines indvidual'!K$79:K$161,'Engines indvidual'!$B$79:$B$161,'Full system - simplified'!$B31,'Engines indvidual'!$D$79:$D$161,'Full system - simplified'!$D31)*0.000001</f>
        <v>3.391627075330137</v>
      </c>
      <c r="L31" s="3">
        <f ca="1">SUMIFS('Engines indvidual'!L$79:L$161,'Engines indvidual'!$B$79:$B$161,'Full system - simplified'!$B31,'Engines indvidual'!$D$79:$D$161,'Full system - simplified'!$D31)*0.000001</f>
        <v>3.0905017728267912</v>
      </c>
      <c r="M31" s="3">
        <f ca="1">SUMIFS('Engines indvidual'!M$79:M$161,'Engines indvidual'!$B$79:$B$161,'Full system - simplified'!$B31,'Engines indvidual'!$D$79:$D$161,'Full system - simplified'!$D31)*0.000001</f>
        <v>1.4318591672551058</v>
      </c>
    </row>
    <row r="32" spans="1:13" ht="14.5" customHeight="1" x14ac:dyDescent="0.35">
      <c r="A32" t="s">
        <v>37</v>
      </c>
      <c r="B32" t="s">
        <v>15</v>
      </c>
      <c r="C32" t="s">
        <v>37</v>
      </c>
      <c r="D32" t="s">
        <v>11</v>
      </c>
      <c r="E32" t="s">
        <v>7</v>
      </c>
      <c r="F32" s="2">
        <f ca="1">SUMIFS('Engines indvidual'!F$79:F$161,'Engines indvidual'!$B$79:$B$161,'Full system - simplified'!$B32,'Engines indvidual'!$D$79:$D$161,'Full system - simplified'!$D32)*0.000001</f>
        <v>0</v>
      </c>
      <c r="G32" s="3">
        <f ca="1">SUMIFS('Engines indvidual'!G$79:G$161,'Engines indvidual'!$B$79:$B$161,'Full system - simplified'!$B32,'Engines indvidual'!$D$79:$D$161,'Full system - simplified'!$D32)*0.000001</f>
        <v>0</v>
      </c>
      <c r="H32" s="3">
        <f ca="1">SUMIFS('Engines indvidual'!H$79:H$161,'Engines indvidual'!$B$79:$B$161,'Full system - simplified'!$B32,'Engines indvidual'!$D$79:$D$161,'Full system - simplified'!$D32)*0.000001</f>
        <v>0</v>
      </c>
      <c r="I32" s="3">
        <f ca="1">SUMIFS('Engines indvidual'!I$79:I$161,'Engines indvidual'!$B$79:$B$161,'Full system - simplified'!$B32,'Engines indvidual'!$D$79:$D$161,'Full system - simplified'!$D32)*0.000001</f>
        <v>0</v>
      </c>
      <c r="J32" s="3">
        <f ca="1">SUMIFS('Engines indvidual'!J$79:J$161,'Engines indvidual'!$B$79:$B$161,'Full system - simplified'!$B32,'Engines indvidual'!$D$79:$D$161,'Full system - simplified'!$D32)*0.000001</f>
        <v>0</v>
      </c>
      <c r="K32" s="3">
        <f ca="1">SUMIFS('Engines indvidual'!K$79:K$161,'Engines indvidual'!$B$79:$B$161,'Full system - simplified'!$B32,'Engines indvidual'!$D$79:$D$161,'Full system - simplified'!$D32)*0.000001</f>
        <v>0</v>
      </c>
      <c r="L32" s="3">
        <f ca="1">SUMIFS('Engines indvidual'!L$79:L$161,'Engines indvidual'!$B$79:$B$161,'Full system - simplified'!$B32,'Engines indvidual'!$D$79:$D$161,'Full system - simplified'!$D32)*0.000001</f>
        <v>0</v>
      </c>
      <c r="M32" s="3">
        <f ca="1">SUMIFS('Engines indvidual'!M$79:M$161,'Engines indvidual'!$B$79:$B$161,'Full system - simplified'!$B32,'Engines indvidual'!$D$79:$D$161,'Full system - simplified'!$D32)*0.000001</f>
        <v>0</v>
      </c>
    </row>
    <row r="33" spans="1:13" ht="14.5" customHeight="1" x14ac:dyDescent="0.35">
      <c r="A33" t="s">
        <v>37</v>
      </c>
      <c r="B33" t="s">
        <v>8</v>
      </c>
      <c r="C33" t="s">
        <v>16</v>
      </c>
      <c r="D33" t="s">
        <v>17</v>
      </c>
      <c r="E33" t="s">
        <v>14</v>
      </c>
      <c r="F33" s="2">
        <f ca="1">SUMIFS('Engines indvidual'!F$79:F$161,'Engines indvidual'!$B$79:$B$161,'Full system - simplified'!$B33,'Engines indvidual'!$D$79:$D$161,'Full system - simplified'!$D33)*0.000001</f>
        <v>0.26003043942794996</v>
      </c>
      <c r="G33" s="3">
        <f ca="1">SUMIFS('Engines indvidual'!G$79:G$161,'Engines indvidual'!$B$79:$B$161,'Full system - simplified'!$B33,'Engines indvidual'!$D$79:$D$161,'Full system - simplified'!$D33)*0.000001</f>
        <v>0.12493554806935403</v>
      </c>
      <c r="H33" s="3">
        <f ca="1">SUMIFS('Engines indvidual'!H$79:H$161,'Engines indvidual'!$B$79:$B$161,'Full system - simplified'!$B33,'Engines indvidual'!$D$79:$D$161,'Full system - simplified'!$D33)*0.000001</f>
        <v>0.10154490217172224</v>
      </c>
      <c r="I33" s="3">
        <f ca="1">SUMIFS('Engines indvidual'!I$79:I$161,'Engines indvidual'!$B$79:$B$161,'Full system - simplified'!$B33,'Engines indvidual'!$D$79:$D$161,'Full system - simplified'!$D33)*0.000001</f>
        <v>1.5172831114911196E-2</v>
      </c>
      <c r="J33" s="3">
        <f ca="1">SUMIFS('Engines indvidual'!J$79:J$161,'Engines indvidual'!$B$79:$B$161,'Full system - simplified'!$B33,'Engines indvidual'!$D$79:$D$161,'Full system - simplified'!$D33)*0.000001</f>
        <v>1.8377158071957826E-2</v>
      </c>
      <c r="K33" s="3">
        <f ca="1">SUMIFS('Engines indvidual'!K$79:K$161,'Engines indvidual'!$B$79:$B$161,'Full system - simplified'!$B33,'Engines indvidual'!$D$79:$D$161,'Full system - simplified'!$D33)*0.000001</f>
        <v>8.9540488447126754E-2</v>
      </c>
      <c r="L33" s="3">
        <f ca="1">SUMIFS('Engines indvidual'!L$79:L$161,'Engines indvidual'!$B$79:$B$161,'Full system - simplified'!$B33,'Engines indvidual'!$D$79:$D$161,'Full system - simplified'!$D33)*0.000001</f>
        <v>7.3584950377546129E-2</v>
      </c>
      <c r="M33" s="3">
        <f ca="1">SUMIFS('Engines indvidual'!M$79:M$161,'Engines indvidual'!$B$79:$B$161,'Full system - simplified'!$B33,'Engines indvidual'!$D$79:$D$161,'Full system - simplified'!$D33)*0.000001</f>
        <v>9.6905000603255992E-2</v>
      </c>
    </row>
    <row r="34" spans="1:13" ht="14.5" customHeight="1" x14ac:dyDescent="0.35">
      <c r="A34" t="s">
        <v>37</v>
      </c>
      <c r="B34" t="s">
        <v>9</v>
      </c>
      <c r="C34" t="s">
        <v>16</v>
      </c>
      <c r="D34" t="s">
        <v>18</v>
      </c>
      <c r="E34" t="s">
        <v>14</v>
      </c>
      <c r="F34" s="2">
        <f ca="1">SUMIFS('Engines indvidual'!F$79:F$161,'Engines indvidual'!$B$79:$B$161,'Full system - simplified'!$B34,'Engines indvidual'!$D$79:$D$161,'Full system - simplified'!$D34)*0.000001</f>
        <v>0.55970463168505968</v>
      </c>
      <c r="G34" s="3">
        <f ca="1">SUMIFS('Engines indvidual'!G$79:G$161,'Engines indvidual'!$B$79:$B$161,'Full system - simplified'!$B34,'Engines indvidual'!$D$79:$D$161,'Full system - simplified'!$D34)*0.000001</f>
        <v>0.24537236427130607</v>
      </c>
      <c r="H34" s="3">
        <f ca="1">SUMIFS('Engines indvidual'!H$79:H$161,'Engines indvidual'!$B$79:$B$161,'Full system - simplified'!$B34,'Engines indvidual'!$D$79:$D$161,'Full system - simplified'!$D34)*0.000001</f>
        <v>0.25582898788860914</v>
      </c>
      <c r="I34" s="3">
        <f ca="1">SUMIFS('Engines indvidual'!I$79:I$161,'Engines indvidual'!$B$79:$B$161,'Full system - simplified'!$B34,'Engines indvidual'!$D$79:$D$161,'Full system - simplified'!$D34)*0.000001</f>
        <v>3.7391643077138187E-2</v>
      </c>
      <c r="J34" s="3">
        <f ca="1">SUMIFS('Engines indvidual'!J$79:J$161,'Engines indvidual'!$B$79:$B$161,'Full system - simplified'!$B34,'Engines indvidual'!$D$79:$D$161,'Full system - simplified'!$D34)*0.000001</f>
        <v>2.1111636448007485E-2</v>
      </c>
      <c r="K34" s="3">
        <f ca="1">SUMIFS('Engines indvidual'!K$79:K$161,'Engines indvidual'!$B$79:$B$161,'Full system - simplified'!$B34,'Engines indvidual'!$D$79:$D$161,'Full system - simplified'!$D34)*0.000001</f>
        <v>0.23622750061543205</v>
      </c>
      <c r="L34" s="3">
        <f ca="1">SUMIFS('Engines indvidual'!L$79:L$161,'Engines indvidual'!$B$79:$B$161,'Full system - simplified'!$B34,'Engines indvidual'!$D$79:$D$161,'Full system - simplified'!$D34)*0.000001</f>
        <v>0.21533493183851207</v>
      </c>
      <c r="M34" s="3">
        <f ca="1">SUMIFS('Engines indvidual'!M$79:M$161,'Engines indvidual'!$B$79:$B$161,'Full system - simplified'!$B34,'Engines indvidual'!$D$79:$D$161,'Full system - simplified'!$D34)*0.000001</f>
        <v>0.10814219923111901</v>
      </c>
    </row>
    <row r="35" spans="1:13" ht="14.5" customHeight="1" x14ac:dyDescent="0.35">
      <c r="A35" t="s">
        <v>37</v>
      </c>
      <c r="B35" t="s">
        <v>10</v>
      </c>
      <c r="C35" t="s">
        <v>37</v>
      </c>
      <c r="D35" t="s">
        <v>19</v>
      </c>
      <c r="E35" t="s">
        <v>14</v>
      </c>
      <c r="F35" s="2">
        <f ca="1">SUMIFS('Engines indvidual'!F$79:F$161,'Engines indvidual'!$B$79:$B$161,'Full system - simplified'!$B35,'Engines indvidual'!$D$79:$D$161,'Full system - simplified'!$D35)*0.000001</f>
        <v>3.1373384055217297</v>
      </c>
      <c r="G35" s="3">
        <f ca="1">SUMIFS('Engines indvidual'!G$79:G$161,'Engines indvidual'!$B$79:$B$161,'Full system - simplified'!$B35,'Engines indvidual'!$D$79:$D$161,'Full system - simplified'!$D35)*0.000001</f>
        <v>0.96147420231622294</v>
      </c>
      <c r="H35" s="3">
        <f ca="1">SUMIFS('Engines indvidual'!H$79:H$161,'Engines indvidual'!$B$79:$B$161,'Full system - simplified'!$B35,'Engines indvidual'!$D$79:$D$161,'Full system - simplified'!$D35)*0.000001</f>
        <v>1.756744755703155</v>
      </c>
      <c r="I35" s="3">
        <f ca="1">SUMIFS('Engines indvidual'!I$79:I$161,'Engines indvidual'!$B$79:$B$161,'Full system - simplified'!$B35,'Engines indvidual'!$D$79:$D$161,'Full system - simplified'!$D35)*0.000001</f>
        <v>0.34421383763347191</v>
      </c>
      <c r="J35" s="3">
        <f ca="1">SUMIFS('Engines indvidual'!J$79:J$161,'Engines indvidual'!$B$79:$B$161,'Full system - simplified'!$B35,'Engines indvidual'!$D$79:$D$161,'Full system - simplified'!$D35)*0.000001</f>
        <v>7.4905609868858525E-2</v>
      </c>
      <c r="K35" s="3">
        <f ca="1">SUMIFS('Engines indvidual'!K$79:K$161,'Engines indvidual'!$B$79:$B$161,'Full system - simplified'!$B35,'Engines indvidual'!$D$79:$D$161,'Full system - simplified'!$D35)*0.000001</f>
        <v>1.4758357184061859</v>
      </c>
      <c r="L35" s="3">
        <f ca="1">SUMIFS('Engines indvidual'!L$79:L$161,'Engines indvidual'!$B$79:$B$161,'Full system - simplified'!$B35,'Engines indvidual'!$D$79:$D$161,'Full system - simplified'!$D35)*0.000001</f>
        <v>1.2745873020685159</v>
      </c>
      <c r="M35" s="3">
        <f ca="1">SUMIFS('Engines indvidual'!M$79:M$161,'Engines indvidual'!$B$79:$B$161,'Full system - simplified'!$B35,'Engines indvidual'!$D$79:$D$161,'Full system - simplified'!$D35)*0.000001</f>
        <v>0.38691538504700607</v>
      </c>
    </row>
    <row r="36" spans="1:13" ht="14.5" customHeight="1" x14ac:dyDescent="0.35">
      <c r="A36" t="s">
        <v>37</v>
      </c>
      <c r="B36" t="s">
        <v>10</v>
      </c>
      <c r="C36" t="s">
        <v>37</v>
      </c>
      <c r="D36" t="s">
        <v>20</v>
      </c>
      <c r="E36" t="s">
        <v>14</v>
      </c>
      <c r="F36" s="2">
        <f ca="1">SUMIFS('Engines indvidual'!F$79:F$161,'Engines indvidual'!$B$79:$B$161,'Full system - simplified'!$B36,'Engines indvidual'!$D$79:$D$161,'Full system - simplified'!$D36)*0.000001</f>
        <v>5.8399909108127108</v>
      </c>
      <c r="G36" s="3">
        <f ca="1">SUMIFS('Engines indvidual'!G$79:G$161,'Engines indvidual'!$B$79:$B$161,'Full system - simplified'!$B36,'Engines indvidual'!$D$79:$D$161,'Full system - simplified'!$D36)*0.000001</f>
        <v>1.7713015248069959</v>
      </c>
      <c r="H36" s="3">
        <f ca="1">SUMIFS('Engines indvidual'!H$79:H$161,'Engines indvidual'!$B$79:$B$161,'Full system - simplified'!$B36,'Engines indvidual'!$D$79:$D$161,'Full system - simplified'!$D36)*0.000001</f>
        <v>3.2686799202521661</v>
      </c>
      <c r="I36" s="3">
        <f ca="1">SUMIFS('Engines indvidual'!I$79:I$161,'Engines indvidual'!$B$79:$B$161,'Full system - simplified'!$B36,'Engines indvidual'!$D$79:$D$161,'Full system - simplified'!$D36)*0.000001</f>
        <v>0.65631594983988406</v>
      </c>
      <c r="J36" s="3">
        <f ca="1">SUMIFS('Engines indvidual'!J$79:J$161,'Engines indvidual'!$B$79:$B$161,'Full system - simplified'!$B36,'Engines indvidual'!$D$79:$D$161,'Full system - simplified'!$D36)*0.000001</f>
        <v>0.1436935159136537</v>
      </c>
      <c r="K36" s="3">
        <f ca="1">SUMIFS('Engines indvidual'!K$79:K$161,'Engines indvidual'!$B$79:$B$161,'Full system - simplified'!$B36,'Engines indvidual'!$D$79:$D$161,'Full system - simplified'!$D36)*0.000001</f>
        <v>2.6080520744797098</v>
      </c>
      <c r="L36" s="3">
        <f ca="1">SUMIFS('Engines indvidual'!L$79:L$161,'Engines indvidual'!$B$79:$B$161,'Full system - simplified'!$B36,'Engines indvidual'!$D$79:$D$161,'Full system - simplified'!$D36)*0.000001</f>
        <v>2.4511736660152832</v>
      </c>
      <c r="M36" s="3">
        <f ca="1">SUMIFS('Engines indvidual'!M$79:M$161,'Engines indvidual'!$B$79:$B$161,'Full system - simplified'!$B36,'Engines indvidual'!$D$79:$D$161,'Full system - simplified'!$D36)*0.000001</f>
        <v>0.78076517031770287</v>
      </c>
    </row>
    <row r="37" spans="1:13" ht="14.5" customHeight="1" x14ac:dyDescent="0.35">
      <c r="A37" t="s">
        <v>37</v>
      </c>
      <c r="B37" t="s">
        <v>20</v>
      </c>
      <c r="C37" t="s">
        <v>16</v>
      </c>
      <c r="D37" t="s">
        <v>17</v>
      </c>
      <c r="E37" t="s">
        <v>14</v>
      </c>
      <c r="F37" s="2">
        <f ca="1">SUMIFS('Engines indvidual'!F$79:F$161,'Engines indvidual'!$B$79:$B$161,'Full system - simplified'!$B37,'Engines indvidual'!$D$79:$D$161,'Full system - simplified'!$D37)*0.000001</f>
        <v>5.8399909108127108</v>
      </c>
      <c r="G37" s="3">
        <f ca="1">SUMIFS('Engines indvidual'!G$79:G$161,'Engines indvidual'!$B$79:$B$161,'Full system - simplified'!$B37,'Engines indvidual'!$D$79:$D$161,'Full system - simplified'!$D37)*0.000001</f>
        <v>1.7713015248069959</v>
      </c>
      <c r="H37" s="3">
        <f ca="1">SUMIFS('Engines indvidual'!H$79:H$161,'Engines indvidual'!$B$79:$B$161,'Full system - simplified'!$B37,'Engines indvidual'!$D$79:$D$161,'Full system - simplified'!$D37)*0.000001</f>
        <v>3.2686799202521661</v>
      </c>
      <c r="I37" s="3">
        <f ca="1">SUMIFS('Engines indvidual'!I$79:I$161,'Engines indvidual'!$B$79:$B$161,'Full system - simplified'!$B37,'Engines indvidual'!$D$79:$D$161,'Full system - simplified'!$D37)*0.000001</f>
        <v>0.65631594983988406</v>
      </c>
      <c r="J37" s="3">
        <f ca="1">SUMIFS('Engines indvidual'!J$79:J$161,'Engines indvidual'!$B$79:$B$161,'Full system - simplified'!$B37,'Engines indvidual'!$D$79:$D$161,'Full system - simplified'!$D37)*0.000001</f>
        <v>0.1436935159136537</v>
      </c>
      <c r="K37" s="3">
        <f ca="1">SUMIFS('Engines indvidual'!K$79:K$161,'Engines indvidual'!$B$79:$B$161,'Full system - simplified'!$B37,'Engines indvidual'!$D$79:$D$161,'Full system - simplified'!$D37)*0.000001</f>
        <v>2.6080520744797098</v>
      </c>
      <c r="L37" s="3">
        <f ca="1">SUMIFS('Engines indvidual'!L$79:L$161,'Engines indvidual'!$B$79:$B$161,'Full system - simplified'!$B37,'Engines indvidual'!$D$79:$D$161,'Full system - simplified'!$D37)*0.000001</f>
        <v>2.4511736660152832</v>
      </c>
      <c r="M37" s="3">
        <f ca="1">SUMIFS('Engines indvidual'!M$79:M$161,'Engines indvidual'!$B$79:$B$161,'Full system - simplified'!$B37,'Engines indvidual'!$D$79:$D$161,'Full system - simplified'!$D37)*0.000001</f>
        <v>0.78076517031770287</v>
      </c>
    </row>
    <row r="38" spans="1:13" ht="14.5" customHeight="1" x14ac:dyDescent="0.35">
      <c r="A38" t="s">
        <v>37</v>
      </c>
      <c r="B38" t="s">
        <v>19</v>
      </c>
      <c r="C38" t="s">
        <v>16</v>
      </c>
      <c r="D38" t="s">
        <v>18</v>
      </c>
      <c r="E38" t="s">
        <v>14</v>
      </c>
      <c r="F38" s="2">
        <f ca="1">SUMIFS('Engines indvidual'!F$79:F$161,'Engines indvidual'!$B$79:$B$161,'Full system - simplified'!$B38,'Engines indvidual'!$D$79:$D$161,'Full system - simplified'!$D38)*0.000001</f>
        <v>3.1373384055217297</v>
      </c>
      <c r="G38" s="3">
        <f ca="1">SUMIFS('Engines indvidual'!G$79:G$161,'Engines indvidual'!$B$79:$B$161,'Full system - simplified'!$B38,'Engines indvidual'!$D$79:$D$161,'Full system - simplified'!$D38)*0.000001</f>
        <v>0.96147420231622294</v>
      </c>
      <c r="H38" s="3">
        <f ca="1">SUMIFS('Engines indvidual'!H$79:H$161,'Engines indvidual'!$B$79:$B$161,'Full system - simplified'!$B38,'Engines indvidual'!$D$79:$D$161,'Full system - simplified'!$D38)*0.000001</f>
        <v>1.756744755703155</v>
      </c>
      <c r="I38" s="3">
        <f ca="1">SUMIFS('Engines indvidual'!I$79:I$161,'Engines indvidual'!$B$79:$B$161,'Full system - simplified'!$B38,'Engines indvidual'!$D$79:$D$161,'Full system - simplified'!$D38)*0.000001</f>
        <v>0.34421383763347191</v>
      </c>
      <c r="J38" s="3">
        <f ca="1">SUMIFS('Engines indvidual'!J$79:J$161,'Engines indvidual'!$B$79:$B$161,'Full system - simplified'!$B38,'Engines indvidual'!$D$79:$D$161,'Full system - simplified'!$D38)*0.000001</f>
        <v>7.4905609868858525E-2</v>
      </c>
      <c r="K38" s="3">
        <f ca="1">SUMIFS('Engines indvidual'!K$79:K$161,'Engines indvidual'!$B$79:$B$161,'Full system - simplified'!$B38,'Engines indvidual'!$D$79:$D$161,'Full system - simplified'!$D38)*0.000001</f>
        <v>1.4758357184061859</v>
      </c>
      <c r="L38" s="3">
        <f ca="1">SUMIFS('Engines indvidual'!L$79:L$161,'Engines indvidual'!$B$79:$B$161,'Full system - simplified'!$B38,'Engines indvidual'!$D$79:$D$161,'Full system - simplified'!$D38)*0.000001</f>
        <v>1.2745873020685159</v>
      </c>
      <c r="M38" s="3">
        <f ca="1">SUMIFS('Engines indvidual'!M$79:M$161,'Engines indvidual'!$B$79:$B$161,'Full system - simplified'!$B38,'Engines indvidual'!$D$79:$D$161,'Full system - simplified'!$D38)*0.000001</f>
        <v>0.38691538504700607</v>
      </c>
    </row>
    <row r="39" spans="1:13" ht="14.5" customHeight="1" x14ac:dyDescent="0.35">
      <c r="A39" t="s">
        <v>37</v>
      </c>
      <c r="B39" t="s">
        <v>10</v>
      </c>
      <c r="C39" t="s">
        <v>3</v>
      </c>
      <c r="D39" t="s">
        <v>13</v>
      </c>
      <c r="E39" t="s">
        <v>14</v>
      </c>
      <c r="F39" s="2">
        <f ca="1">SUMIFS('Engines indvidual'!F$79:F$161,'Engines indvidual'!$B$79:$B$161,'Full system - simplified'!$B39,'Engines indvidual'!$D$79:$D$161,'Full system - simplified'!$D39)*0.000001</f>
        <v>0.36890869617646871</v>
      </c>
      <c r="G39" s="3">
        <f ca="1">SUMIFS('Engines indvidual'!G$79:G$161,'Engines indvidual'!$B$79:$B$161,'Full system - simplified'!$B39,'Engines indvidual'!$D$79:$D$161,'Full system - simplified'!$D39)*0.000001</f>
        <v>9.6015483091249895E-2</v>
      </c>
      <c r="H39" s="3">
        <f ca="1">SUMIFS('Engines indvidual'!H$79:H$161,'Engines indvidual'!$B$79:$B$161,'Full system - simplified'!$B39,'Engines indvidual'!$D$79:$D$161,'Full system - simplified'!$D39)*0.000001</f>
        <v>0.21737518641766049</v>
      </c>
      <c r="I39" s="3">
        <f ca="1">SUMIFS('Engines indvidual'!I$79:I$161,'Engines indvidual'!$B$79:$B$161,'Full system - simplified'!$B39,'Engines indvidual'!$D$79:$D$161,'Full system - simplified'!$D39)*0.000001</f>
        <v>4.7177125114565108E-2</v>
      </c>
      <c r="J39" s="3">
        <f ca="1">SUMIFS('Engines indvidual'!J$79:J$161,'Engines indvidual'!$B$79:$B$161,'Full system - simplified'!$B39,'Engines indvidual'!$D$79:$D$161,'Full system - simplified'!$D39)*0.000001</f>
        <v>8.3409015529947537E-3</v>
      </c>
      <c r="K39" s="3">
        <f ca="1">SUMIFS('Engines indvidual'!K$79:K$161,'Engines indvidual'!$B$79:$B$161,'Full system - simplified'!$B39,'Engines indvidual'!$D$79:$D$161,'Full system - simplified'!$D39)*0.000001</f>
        <v>0.16595651910759779</v>
      </c>
      <c r="L39" s="3">
        <f ca="1">SUMIFS('Engines indvidual'!L$79:L$161,'Engines indvidual'!$B$79:$B$161,'Full system - simplified'!$B39,'Engines indvidual'!$D$79:$D$161,'Full system - simplified'!$D39)*0.000001</f>
        <v>0.15912728777770299</v>
      </c>
      <c r="M39" s="3">
        <f ca="1">SUMIFS('Engines indvidual'!M$79:M$161,'Engines indvidual'!$B$79:$B$161,'Full system - simplified'!$B39,'Engines indvidual'!$D$79:$D$161,'Full system - simplified'!$D39)*0.000001</f>
        <v>4.3824889291169782E-2</v>
      </c>
    </row>
    <row r="40" spans="1:13" ht="14.5" customHeight="1" x14ac:dyDescent="0.35">
      <c r="A40" t="s">
        <v>37</v>
      </c>
      <c r="B40" t="s">
        <v>24</v>
      </c>
      <c r="C40" t="s">
        <v>25</v>
      </c>
      <c r="D40" t="s">
        <v>26</v>
      </c>
      <c r="E40" t="s">
        <v>14</v>
      </c>
      <c r="F40" s="2">
        <f ca="1">SUMIFS('Engines indvidual'!F$79:F$161,'Engines indvidual'!$B$79:$B$161,'Full system - simplified'!$B40,'Engines indvidual'!$D$79:$D$161,'Full system - simplified'!$D40)*0.000001</f>
        <v>9.6218260323394293</v>
      </c>
      <c r="G40" s="3">
        <f ca="1">SUMIFS('Engines indvidual'!G$79:G$161,'Engines indvidual'!$B$79:$B$161,'Full system - simplified'!$B40,'Engines indvidual'!$D$79:$D$161,'Full system - simplified'!$D40)*0.000001</f>
        <v>2.8692549161887833</v>
      </c>
      <c r="H40" s="3">
        <f ca="1">SUMIFS('Engines indvidual'!H$79:H$161,'Engines indvidual'!$B$79:$B$161,'Full system - simplified'!$B40,'Engines indvidual'!$D$79:$D$161,'Full system - simplified'!$D40)*0.000001</f>
        <v>5.5040193618164501</v>
      </c>
      <c r="I40" s="3">
        <f ca="1">SUMIFS('Engines indvidual'!I$79:I$161,'Engines indvidual'!$B$79:$B$161,'Full system - simplified'!$B40,'Engines indvidual'!$D$79:$D$161,'Full system - simplified'!$D40)*0.000001</f>
        <v>1.0110670874328809</v>
      </c>
      <c r="J40" s="3">
        <f ca="1">SUMIFS('Engines indvidual'!J$79:J$161,'Engines indvidual'!$B$79:$B$161,'Full system - simplified'!$B40,'Engines indvidual'!$D$79:$D$161,'Full system - simplified'!$D40)*0.000001</f>
        <v>0.23748466690132874</v>
      </c>
      <c r="K40" s="3">
        <f ca="1">SUMIFS('Engines indvidual'!K$79:K$161,'Engines indvidual'!$B$79:$B$161,'Full system - simplified'!$B40,'Engines indvidual'!$D$79:$D$161,'Full system - simplified'!$D40)*0.000001</f>
        <v>4.3085586678437124</v>
      </c>
      <c r="L40" s="3">
        <f ca="1">SUMIFS('Engines indvidual'!L$79:L$161,'Engines indvidual'!$B$79:$B$161,'Full system - simplified'!$B40,'Engines indvidual'!$D$79:$D$161,'Full system - simplified'!$D40)*0.000001</f>
        <v>3.9010572563274795</v>
      </c>
      <c r="M40" s="3">
        <f ca="1">SUMIFS('Engines indvidual'!M$79:M$161,'Engines indvidual'!$B$79:$B$161,'Full system - simplified'!$B40,'Engines indvidual'!$D$79:$D$161,'Full system - simplified'!$D40)*0.000001</f>
        <v>1.412210108168291</v>
      </c>
    </row>
    <row r="41" spans="1:13" ht="14.5" customHeight="1" x14ac:dyDescent="0.35">
      <c r="A41" t="s">
        <v>37</v>
      </c>
      <c r="B41" t="s">
        <v>24</v>
      </c>
      <c r="C41" t="s">
        <v>3</v>
      </c>
      <c r="D41" t="s">
        <v>4</v>
      </c>
      <c r="E41" t="s">
        <v>7</v>
      </c>
      <c r="F41" s="2">
        <f ca="1">SUMIFS('Engines indvidual'!F$79:F$161,'Engines indvidual'!$B$79:$B$161,'Full system - simplified'!$B41,'Engines indvidual'!$D$79:$D$161,'Full system - simplified'!$D41)*0.000001</f>
        <v>11.420652066936821</v>
      </c>
      <c r="G41" s="3">
        <f ca="1">SUMIFS('Engines indvidual'!G$79:G$161,'Engines indvidual'!$B$79:$B$161,'Full system - simplified'!$B41,'Engines indvidual'!$D$79:$D$161,'Full system - simplified'!$D41)*0.000001</f>
        <v>3.5090896918111696</v>
      </c>
      <c r="H41" s="3">
        <f ca="1">SUMIFS('Engines indvidual'!H$79:H$161,'Engines indvidual'!$B$79:$B$161,'Full system - simplified'!$B41,'Engines indvidual'!$D$79:$D$161,'Full system - simplified'!$D41)*0.000001</f>
        <v>6.4321943576416905</v>
      </c>
      <c r="I41" s="3">
        <f ca="1">SUMIFS('Engines indvidual'!I$79:I$161,'Engines indvidual'!$B$79:$B$161,'Full system - simplified'!$B41,'Engines indvidual'!$D$79:$D$161,'Full system - simplified'!$D41)*0.000001</f>
        <v>1.1454417490045459</v>
      </c>
      <c r="J41" s="3">
        <f ca="1">SUMIFS('Engines indvidual'!J$79:J$161,'Engines indvidual'!$B$79:$B$161,'Full system - simplified'!$B41,'Engines indvidual'!$D$79:$D$161,'Full system - simplified'!$D41)*0.000001</f>
        <v>0.33392626847940904</v>
      </c>
      <c r="K41" s="3">
        <f ca="1">SUMIFS('Engines indvidual'!K$79:K$161,'Engines indvidual'!$B$79:$B$161,'Full system - simplified'!$B41,'Engines indvidual'!$D$79:$D$161,'Full system - simplified'!$D41)*0.000001</f>
        <v>4.8569454909505971</v>
      </c>
      <c r="L41" s="3">
        <f ca="1">SUMIFS('Engines indvidual'!L$79:L$161,'Engines indvidual'!$B$79:$B$161,'Full system - simplified'!$B41,'Engines indvidual'!$D$79:$D$161,'Full system - simplified'!$D41)*0.000001</f>
        <v>4.9648645744792912</v>
      </c>
      <c r="M41" s="3">
        <f ca="1">SUMIFS('Engines indvidual'!M$79:M$161,'Engines indvidual'!$B$79:$B$161,'Full system - simplified'!$B41,'Engines indvidual'!$D$79:$D$161,'Full system - simplified'!$D41)*0.000001</f>
        <v>1.5988420015068729</v>
      </c>
    </row>
    <row r="42" spans="1:13" ht="14.5" customHeight="1" x14ac:dyDescent="0.35">
      <c r="A42" t="s">
        <v>37</v>
      </c>
      <c r="B42" t="s">
        <v>10</v>
      </c>
      <c r="C42" t="s">
        <v>30</v>
      </c>
      <c r="D42" t="s">
        <v>31</v>
      </c>
      <c r="E42" t="s">
        <v>12</v>
      </c>
      <c r="F42" s="2">
        <f ca="1">SUMIFS('Engines indvidual'!F$79:F$161,'Engines indvidual'!$B$79:$B$161,'Full system - simplified'!$B42,'Engines indvidual'!$D$79:$D$161,'Full system - simplified'!$D42)*0.000001</f>
        <v>62.015060713286694</v>
      </c>
      <c r="G42" s="3">
        <f ca="1">SUMIFS('Engines indvidual'!G$79:G$161,'Engines indvidual'!$B$79:$B$161,'Full system - simplified'!$B42,'Engines indvidual'!$D$79:$D$161,'Full system - simplified'!$D42)*0.000001</f>
        <v>20.781102004670501</v>
      </c>
      <c r="H42" s="3">
        <f ca="1">SUMIFS('Engines indvidual'!H$79:H$161,'Engines indvidual'!$B$79:$B$161,'Full system - simplified'!$B42,'Engines indvidual'!$D$79:$D$161,'Full system - simplified'!$D42)*0.000001</f>
        <v>34.328062288766255</v>
      </c>
      <c r="I42" s="3">
        <f ca="1">SUMIFS('Engines indvidual'!I$79:I$161,'Engines indvidual'!$B$79:$B$161,'Full system - simplified'!$B42,'Engines indvidual'!$D$79:$D$161,'Full system - simplified'!$D42)*0.000001</f>
        <v>6.2492192962949575</v>
      </c>
      <c r="J42" s="3">
        <f ca="1">SUMIFS('Engines indvidual'!J$79:J$161,'Engines indvidual'!$B$79:$B$161,'Full system - simplified'!$B42,'Engines indvidual'!$D$79:$D$161,'Full system - simplified'!$D42)*0.000001</f>
        <v>1.8514970157839417</v>
      </c>
      <c r="K42" s="3">
        <f ca="1">SUMIFS('Engines indvidual'!K$79:K$161,'Engines indvidual'!$B$79:$B$161,'Full system - simplified'!$B42,'Engines indvidual'!$D$79:$D$161,'Full system - simplified'!$D42)*0.000001</f>
        <v>26.971293296935141</v>
      </c>
      <c r="L42" s="3">
        <f ca="1">SUMIFS('Engines indvidual'!L$79:L$161,'Engines indvidual'!$B$79:$B$161,'Full system - simplified'!$B42,'Engines indvidual'!$D$79:$D$161,'Full system - simplified'!$D42)*0.000001</f>
        <v>26.344290974584506</v>
      </c>
      <c r="M42" s="3">
        <f ca="1">SUMIFS('Engines indvidual'!M$79:M$161,'Engines indvidual'!$B$79:$B$161,'Full system - simplified'!$B42,'Engines indvidual'!$D$79:$D$161,'Full system - simplified'!$D42)*0.000001</f>
        <v>9.8942963339961096</v>
      </c>
    </row>
    <row r="43" spans="1:13" ht="14.5" customHeight="1" x14ac:dyDescent="0.35">
      <c r="A43" t="s">
        <v>37</v>
      </c>
      <c r="B43" t="s">
        <v>10</v>
      </c>
      <c r="C43" t="s">
        <v>3</v>
      </c>
      <c r="D43" t="s">
        <v>32</v>
      </c>
      <c r="E43" t="s">
        <v>14</v>
      </c>
      <c r="F43" s="2">
        <f ca="1">SUMIFS('Engines indvidual'!F$79:F$161,'Engines indvidual'!$B$79:$B$161,'Full system - simplified'!$B43,'Engines indvidual'!$D$79:$D$161,'Full system - simplified'!$D43)*0.000001</f>
        <v>0.64737262381221894</v>
      </c>
      <c r="G43" s="3">
        <f ca="1">SUMIFS('Engines indvidual'!G$79:G$161,'Engines indvidual'!$B$79:$B$161,'Full system - simplified'!$B43,'Engines indvidual'!$D$79:$D$161,'Full system - simplified'!$D43)*0.000001</f>
        <v>0.18961566820772591</v>
      </c>
      <c r="H43" s="3">
        <f ca="1">SUMIFS('Engines indvidual'!H$79:H$161,'Engines indvidual'!$B$79:$B$161,'Full system - simplified'!$B43,'Engines indvidual'!$D$79:$D$161,'Full system - simplified'!$D43)*0.000001</f>
        <v>0.36437431234988571</v>
      </c>
      <c r="I43" s="3">
        <f ca="1">SUMIFS('Engines indvidual'!I$79:I$161,'Engines indvidual'!$B$79:$B$161,'Full system - simplified'!$B43,'Engines indvidual'!$D$79:$D$161,'Full system - simplified'!$D43)*0.000001</f>
        <v>7.7605858359894392E-2</v>
      </c>
      <c r="J43" s="3">
        <f ca="1">SUMIFS('Engines indvidual'!J$79:J$161,'Engines indvidual'!$B$79:$B$161,'Full system - simplified'!$B43,'Engines indvidual'!$D$79:$D$161,'Full system - simplified'!$D43)*0.000001</f>
        <v>1.5776784894709996E-2</v>
      </c>
      <c r="K43" s="3">
        <f ca="1">SUMIFS('Engines indvidual'!K$79:K$161,'Engines indvidual'!$B$79:$B$161,'Full system - simplified'!$B43,'Engines indvidual'!$D$79:$D$161,'Full system - simplified'!$D43)*0.000001</f>
        <v>0.28631308845600689</v>
      </c>
      <c r="L43" s="3">
        <f ca="1">SUMIFS('Engines indvidual'!L$79:L$161,'Engines indvidual'!$B$79:$B$161,'Full system - simplified'!$B43,'Engines indvidual'!$D$79:$D$161,'Full system - simplified'!$D43)*0.000001</f>
        <v>0.27869383415732607</v>
      </c>
      <c r="M43" s="3">
        <f ca="1">SUMIFS('Engines indvidual'!M$79:M$161,'Engines indvidual'!$B$79:$B$161,'Full system - simplified'!$B43,'Engines indvidual'!$D$79:$D$161,'Full system - simplified'!$D43)*0.000001</f>
        <v>8.2365701198884797E-2</v>
      </c>
    </row>
    <row r="45" spans="1:13" ht="14.5" customHeight="1" x14ac:dyDescent="0.35">
      <c r="A45" t="s">
        <v>16</v>
      </c>
      <c r="B45" t="s">
        <v>17</v>
      </c>
      <c r="C45" t="s">
        <v>16</v>
      </c>
      <c r="D45" t="s">
        <v>18</v>
      </c>
      <c r="E45" t="s">
        <v>14</v>
      </c>
      <c r="F45" s="2">
        <f t="shared" ref="F45:M45" ca="1" si="0">F12+F16+F33+F37-F46</f>
        <v>12.422624021708739</v>
      </c>
      <c r="G45" s="2">
        <f t="shared" ca="1" si="0"/>
        <v>1.4569712855244032</v>
      </c>
      <c r="H45" s="2">
        <f t="shared" ca="1" si="0"/>
        <v>8.6274107299374592</v>
      </c>
      <c r="I45" s="2">
        <f t="shared" ca="1" si="0"/>
        <v>1.3640920780791912</v>
      </c>
      <c r="J45" s="2">
        <f t="shared" ca="1" si="0"/>
        <v>0.97414992816775625</v>
      </c>
      <c r="K45" s="2">
        <f t="shared" ca="1" si="0"/>
        <v>5.0972009778770051</v>
      </c>
      <c r="L45" s="2">
        <f t="shared" ca="1" si="0"/>
        <v>5.2474772962100262</v>
      </c>
      <c r="M45" s="2">
        <f t="shared" ca="1" si="0"/>
        <v>2.077945747621762</v>
      </c>
    </row>
    <row r="46" spans="1:13" ht="14.5" customHeight="1" x14ac:dyDescent="0.35">
      <c r="A46" t="s">
        <v>16</v>
      </c>
      <c r="B46" t="s">
        <v>17</v>
      </c>
      <c r="C46" t="s">
        <v>25</v>
      </c>
      <c r="D46" t="s">
        <v>38</v>
      </c>
      <c r="E46" t="s">
        <v>14</v>
      </c>
      <c r="F46" s="2">
        <f>([1]aggregated_flows_exergy!B$479-[1]aggregated_flows_exergy!B$482)*0.000001</f>
        <v>3.2444042199455012</v>
      </c>
      <c r="G46" s="2">
        <f>([1]aggregated_flows_exergy!C$479-[1]aggregated_flows_exergy!C$482)*0.000001</f>
        <v>0.46158876188278009</v>
      </c>
      <c r="H46" s="2">
        <f>([1]aggregated_flows_exergy!D$479-[1]aggregated_flows_exergy!D$482)*0.000001</f>
        <v>2.3266007049292994</v>
      </c>
      <c r="I46" s="2">
        <f>([1]aggregated_flows_exergy!E$479-[1]aggregated_flows_exergy!E$482)*0.000001</f>
        <v>0.31211331308048007</v>
      </c>
      <c r="J46" s="2">
        <f>([1]aggregated_flows_exergy!F$479-[1]aggregated_flows_exergy!F$482)*0.000001</f>
        <v>0.14410144005283701</v>
      </c>
      <c r="K46" s="2">
        <f>([1]aggregated_flows_exergy!G$479-[1]aggregated_flows_exergy!G$482)*0.000001</f>
        <v>1.5253791035369988</v>
      </c>
      <c r="L46" s="2">
        <f>([1]aggregated_flows_exergy!H$479-[1]aggregated_flows_exergy!H$482)*0.000001</f>
        <v>1.3376564210866801</v>
      </c>
      <c r="M46" s="2">
        <f>([1]aggregated_flows_exergy!I$479-[1]aggregated_flows_exergy!I$482)*0.000001</f>
        <v>0.38136869532173989</v>
      </c>
    </row>
    <row r="47" spans="1:13" ht="14.5" customHeight="1" x14ac:dyDescent="0.35">
      <c r="A47" t="s">
        <v>25</v>
      </c>
      <c r="B47" t="s">
        <v>26</v>
      </c>
      <c r="C47" t="s">
        <v>25</v>
      </c>
      <c r="D47" t="s">
        <v>38</v>
      </c>
      <c r="E47" t="s">
        <v>14</v>
      </c>
      <c r="F47" s="2">
        <f>([1]aggregated_flows_exergy!B$498-[1]aggregated_flows_exergy!B$499)*0.000001</f>
        <v>10.870576729180531</v>
      </c>
      <c r="G47" s="2">
        <f>([1]aggregated_flows_exergy!C$498-[1]aggregated_flows_exergy!C$499)*0.000001</f>
        <v>4.9418622286567819</v>
      </c>
      <c r="H47" s="2">
        <f>([1]aggregated_flows_exergy!D$498-[1]aggregated_flows_exergy!D$499)*0.000001</f>
        <v>5.0877626892342755</v>
      </c>
      <c r="I47" s="2">
        <f>([1]aggregated_flows_exergy!E$498-[1]aggregated_flows_exergy!E$499)*0.000001</f>
        <v>0.75081095889419491</v>
      </c>
      <c r="J47" s="2">
        <f>([1]aggregated_flows_exergy!F$498-[1]aggregated_flows_exergy!F$499)*0.000001</f>
        <v>9.014085239542298E-2</v>
      </c>
      <c r="K47" s="2">
        <f>([1]aggregated_flows_exergy!G$498-[1]aggregated_flows_exergy!G$499)*0.000001</f>
        <v>6.5149143259059699</v>
      </c>
      <c r="L47" s="2">
        <f>([1]aggregated_flows_exergy!H$498-[1]aggregated_flows_exergy!H$499)*0.000001</f>
        <v>3.820487374233541</v>
      </c>
      <c r="M47" s="2">
        <f>([1]aggregated_flows_exergy!I$498-[1]aggregated_flows_exergy!I$499)*0.000001</f>
        <v>0.53517502904116687</v>
      </c>
    </row>
    <row r="48" spans="1:13" ht="14.5" customHeight="1" x14ac:dyDescent="0.35">
      <c r="A48" t="s">
        <v>25</v>
      </c>
      <c r="B48" t="s">
        <v>39</v>
      </c>
      <c r="C48" t="s">
        <v>25</v>
      </c>
      <c r="D48" t="s">
        <v>26</v>
      </c>
      <c r="E48" t="s">
        <v>7</v>
      </c>
      <c r="F48" s="2">
        <f>([1]aggregated_flows_exergy!B$510-[1]aggregated_flows_exergy!B$509)*0.000001</f>
        <v>18.55076862377264</v>
      </c>
      <c r="G48" s="2">
        <f>([1]aggregated_flows_exergy!C$510-[1]aggregated_flows_exergy!C$509)*0.000001</f>
        <v>6.867940353536218</v>
      </c>
      <c r="H48" s="2">
        <f>([1]aggregated_flows_exergy!D$510-[1]aggregated_flows_exergy!D$509)*0.000001</f>
        <v>9.6723936486684998</v>
      </c>
      <c r="I48" s="2">
        <f>([1]aggregated_flows_exergy!E$510-[1]aggregated_flows_exergy!E$509)*0.000001</f>
        <v>1.4805635202428682</v>
      </c>
      <c r="J48" s="2">
        <f>([1]aggregated_flows_exergy!F$510-[1]aggregated_flows_exergy!F$509)*0.000001</f>
        <v>0.5298711013249543</v>
      </c>
      <c r="K48" s="2">
        <f>([1]aggregated_flows_exergy!G$510-[1]aggregated_flows_exergy!G$509)*0.000001</f>
        <v>9.6492629930296321</v>
      </c>
      <c r="L48" s="2">
        <f>([1]aggregated_flows_exergy!H$510-[1]aggregated_flows_exergy!H$509)*0.000001</f>
        <v>6.9676009801942822</v>
      </c>
      <c r="M48" s="2">
        <f>([1]aggregated_flows_exergy!I$510-[1]aggregated_flows_exergy!I$509)*0.000001</f>
        <v>1.9339046505485058</v>
      </c>
    </row>
    <row r="49" spans="1:13" ht="14.5" customHeight="1" x14ac:dyDescent="0.35">
      <c r="A49" t="s">
        <v>25</v>
      </c>
      <c r="B49" t="s">
        <v>39</v>
      </c>
      <c r="C49" t="s">
        <v>3</v>
      </c>
      <c r="D49" t="s">
        <v>4</v>
      </c>
      <c r="E49" t="s">
        <v>7</v>
      </c>
      <c r="F49" s="2">
        <f>[1]aggregated_flows_exergy!B$506*0.000001</f>
        <v>1.5103823533040599</v>
      </c>
      <c r="G49" s="2">
        <f>[1]aggregated_flows_exergy!C$506*0.000001</f>
        <v>1.0434617423271599</v>
      </c>
      <c r="H49" s="2">
        <f>[1]aggregated_flows_exergy!D$506*0.000001</f>
        <v>0.38408615846056199</v>
      </c>
      <c r="I49" s="2">
        <f>[1]aggregated_flows_exergy!E$506*0.000001</f>
        <v>8.2362099874332392E-2</v>
      </c>
      <c r="J49" s="2">
        <f>[1]aggregated_flows_exergy!F$506*0.000001</f>
        <v>4.7235264201508497E-4</v>
      </c>
      <c r="K49" s="2">
        <f>[1]aggregated_flows_exergy!G$506*0.000001</f>
        <v>0.98527050887994394</v>
      </c>
      <c r="L49" s="2">
        <f>[1]aggregated_flows_exergy!H$506*0.000001</f>
        <v>0.49795417806773701</v>
      </c>
      <c r="M49" s="2">
        <f>[1]aggregated_flows_exergy!I$506*0.000001</f>
        <v>2.7157666356389398E-2</v>
      </c>
    </row>
    <row r="50" spans="1:13" ht="14.5" customHeight="1" x14ac:dyDescent="0.35">
      <c r="A50" t="s">
        <v>25</v>
      </c>
      <c r="B50" t="s">
        <v>38</v>
      </c>
      <c r="C50" t="s">
        <v>40</v>
      </c>
      <c r="D50" t="s">
        <v>41</v>
      </c>
      <c r="E50" t="s">
        <v>14</v>
      </c>
      <c r="F50" s="2">
        <f>[1]aggregated_flows_exergy!B$571*0.000001</f>
        <v>3.4069030093520496</v>
      </c>
      <c r="G50" s="2">
        <f>[1]aggregated_flows_exergy!C$571*0.000001</f>
        <v>1.2194992725623299</v>
      </c>
      <c r="H50" s="2">
        <f>[1]aggregated_flows_exergy!D$571*0.000001</f>
        <v>1.8935791158047999</v>
      </c>
      <c r="I50" s="2">
        <f>[1]aggregated_flows_exergy!E$571*0.000001</f>
        <v>0.246404928112197</v>
      </c>
      <c r="J50" s="2">
        <f>[1]aggregated_flows_exergy!F$571*0.000001</f>
        <v>4.7419692872702396E-2</v>
      </c>
      <c r="K50" s="2">
        <f>[1]aggregated_flows_exergy!G$571*0.000001</f>
        <v>2.2944500609015397</v>
      </c>
      <c r="L50" s="2">
        <f>[1]aggregated_flows_exergy!H$571*0.000001</f>
        <v>1.1124529484505099</v>
      </c>
      <c r="M50" s="2">
        <f>[1]aggregated_flows_exergy!I$571*0.000001</f>
        <v>0</v>
      </c>
    </row>
    <row r="51" spans="1:13" ht="14.5" customHeight="1" x14ac:dyDescent="0.35">
      <c r="A51" t="s">
        <v>25</v>
      </c>
      <c r="B51" t="s">
        <v>38</v>
      </c>
      <c r="C51" t="s">
        <v>40</v>
      </c>
      <c r="D51" t="s">
        <v>42</v>
      </c>
      <c r="E51" t="s">
        <v>14</v>
      </c>
      <c r="F51" s="2">
        <f>[1]aggregated_flows_exergy!B$572*0.000001</f>
        <v>0.27643994972985997</v>
      </c>
      <c r="G51" s="2">
        <f>[1]aggregated_flows_exergy!C$572*0.000001</f>
        <v>9.06263288582497E-2</v>
      </c>
      <c r="H51" s="2">
        <f>[1]aggregated_flows_exergy!D$572*0.000001</f>
        <v>0.13064685866679099</v>
      </c>
      <c r="I51" s="2">
        <f>[1]aggregated_flows_exergy!E$572*0.000001</f>
        <v>2.7867139357235397E-2</v>
      </c>
      <c r="J51" s="2">
        <f>[1]aggregated_flows_exergy!F$572*0.000001</f>
        <v>2.72996228475842E-2</v>
      </c>
      <c r="K51" s="2">
        <f>[1]aggregated_flows_exergy!G$572*0.000001</f>
        <v>0</v>
      </c>
      <c r="L51" s="2">
        <f>[1]aggregated_flows_exergy!H$572*0.000001</f>
        <v>0</v>
      </c>
      <c r="M51" s="2">
        <f>[1]aggregated_flows_exergy!I$572*0.000001</f>
        <v>0.27643994972985997</v>
      </c>
    </row>
    <row r="52" spans="1:13" ht="14.5" customHeight="1" x14ac:dyDescent="0.35">
      <c r="A52" t="s">
        <v>25</v>
      </c>
      <c r="B52" t="s">
        <v>38</v>
      </c>
      <c r="C52" t="s">
        <v>40</v>
      </c>
      <c r="D52" t="s">
        <v>43</v>
      </c>
      <c r="E52" t="s">
        <v>14</v>
      </c>
      <c r="F52" s="2">
        <f>[1]aggregated_flows_exergy!B$570*0.000001</f>
        <v>1.9583056043579798</v>
      </c>
      <c r="G52" s="2">
        <f>[1]aggregated_flows_exergy!C$570*0.000001</f>
        <v>0.63937363885036791</v>
      </c>
      <c r="H52" s="2">
        <f>[1]aggregated_flows_exergy!D$570*0.000001</f>
        <v>1.09161802930435</v>
      </c>
      <c r="I52" s="2">
        <f>[1]aggregated_flows_exergy!E$570*0.000001</f>
        <v>0.17453951207662799</v>
      </c>
      <c r="J52" s="2">
        <f>[1]aggregated_flows_exergy!F$570*0.000001</f>
        <v>5.27744241266737E-2</v>
      </c>
      <c r="K52" s="2">
        <f>[1]aggregated_flows_exergy!G$570*0.000001</f>
        <v>0.84126451599489493</v>
      </c>
      <c r="L52" s="2">
        <f>[1]aggregated_flows_exergy!H$570*0.000001</f>
        <v>0.81174428901624096</v>
      </c>
      <c r="M52" s="2">
        <f>[1]aggregated_flows_exergy!I$570*0.000001</f>
        <v>0.30529679934687598</v>
      </c>
    </row>
    <row r="53" spans="1:13" ht="14.5" customHeight="1" x14ac:dyDescent="0.35">
      <c r="A53" t="s">
        <v>25</v>
      </c>
      <c r="B53" t="s">
        <v>26</v>
      </c>
      <c r="C53" t="s">
        <v>40</v>
      </c>
      <c r="D53" t="s">
        <v>44</v>
      </c>
      <c r="E53" t="s">
        <v>14</v>
      </c>
      <c r="F53" s="2">
        <f>[1]aggregated_flows_exergy!B$576*0.000001</f>
        <v>0.17739045768655498</v>
      </c>
      <c r="G53" s="2">
        <f>[1]aggregated_flows_exergy!C$576*0.000001</f>
        <v>6.2239265787400994E-2</v>
      </c>
      <c r="H53" s="2">
        <f>[1]aggregated_flows_exergy!D$576*0.000001</f>
        <v>9.6608521996453894E-2</v>
      </c>
      <c r="I53" s="2">
        <f>[1]aggregated_flows_exergy!E$576*0.000001</f>
        <v>1.43407038077223E-2</v>
      </c>
      <c r="J53" s="2">
        <f>[1]aggregated_flows_exergy!F$576*0.000001</f>
        <v>4.2019660949773399E-3</v>
      </c>
      <c r="K53" s="2">
        <f>[1]aggregated_flows_exergy!G$576*0.000001</f>
        <v>8.848073737441349E-2</v>
      </c>
      <c r="L53" s="2">
        <f>[1]aggregated_flows_exergy!H$576*0.000001</f>
        <v>7.2034193946725986E-2</v>
      </c>
      <c r="M53" s="2">
        <f>[1]aggregated_flows_exergy!I$576*0.000001</f>
        <v>1.6875526365414801E-2</v>
      </c>
    </row>
    <row r="54" spans="1:13" ht="14.5" customHeight="1" x14ac:dyDescent="0.35">
      <c r="A54" t="s">
        <v>25</v>
      </c>
      <c r="B54" t="s">
        <v>26</v>
      </c>
      <c r="C54" t="s">
        <v>40</v>
      </c>
      <c r="D54" t="s">
        <v>45</v>
      </c>
      <c r="E54" t="s">
        <v>14</v>
      </c>
      <c r="F54" s="2">
        <f>[1]aggregated_flows_exergy!B$575*0.000001</f>
        <v>0.36513430088944998</v>
      </c>
      <c r="G54" s="2">
        <f>[1]aggregated_flows_exergy!C$575*0.000001</f>
        <v>0.12762239469109099</v>
      </c>
      <c r="H54" s="2">
        <f>[1]aggregated_flows_exergy!D$575*0.000001</f>
        <v>0.19749372237287499</v>
      </c>
      <c r="I54" s="2">
        <f>[1]aggregated_flows_exergy!E$575*0.000001</f>
        <v>3.0310478440709498E-2</v>
      </c>
      <c r="J54" s="2">
        <f>[1]aggregated_flows_exergy!F$575*0.000001</f>
        <v>9.7077053847736891E-3</v>
      </c>
      <c r="K54" s="2">
        <f>[1]aggregated_flows_exergy!G$575*0.000001</f>
        <v>0.163130953549875</v>
      </c>
      <c r="L54" s="2">
        <f>[1]aggregated_flows_exergy!H$575*0.000001</f>
        <v>0.15777022026843199</v>
      </c>
      <c r="M54" s="2">
        <f>[1]aggregated_flows_exergy!I$575*0.000001</f>
        <v>4.4233127071141499E-2</v>
      </c>
    </row>
    <row r="55" spans="1:13" ht="14.5" customHeight="1" x14ac:dyDescent="0.35">
      <c r="A55" t="s">
        <v>25</v>
      </c>
      <c r="B55" t="s">
        <v>26</v>
      </c>
      <c r="C55" t="s">
        <v>40</v>
      </c>
      <c r="D55" t="s">
        <v>46</v>
      </c>
      <c r="E55" t="s">
        <v>14</v>
      </c>
      <c r="F55" s="2">
        <f>[1]aggregated_flows_exergy!B$577*0.000001</f>
        <v>0.29389645906742901</v>
      </c>
      <c r="G55" s="2">
        <f>[1]aggregated_flows_exergy!C$577*0.000001</f>
        <v>3.6964912978471001E-2</v>
      </c>
      <c r="H55" s="2">
        <f>[1]aggregated_flows_exergy!D$577*0.000001</f>
        <v>0.20780884410724598</v>
      </c>
      <c r="I55" s="2">
        <f>[1]aggregated_flows_exergy!E$577*0.000001</f>
        <v>2.8580759289889502E-2</v>
      </c>
      <c r="J55" s="2">
        <f>[1]aggregated_flows_exergy!F$577*0.000001</f>
        <v>2.0541942691823498E-2</v>
      </c>
      <c r="K55" s="2">
        <f>[1]aggregated_flows_exergy!G$577*0.000001</f>
        <v>0.128599540424509</v>
      </c>
      <c r="L55" s="2">
        <f>[1]aggregated_flows_exergy!H$577*0.000001</f>
        <v>0.121497793508528</v>
      </c>
      <c r="M55" s="2">
        <f>[1]aggregated_flows_exergy!I$577*0.000001</f>
        <v>4.3799125134392193E-2</v>
      </c>
    </row>
    <row r="56" spans="1:13" ht="14.5" customHeight="1" x14ac:dyDescent="0.35">
      <c r="A56" t="s">
        <v>25</v>
      </c>
      <c r="B56" t="s">
        <v>26</v>
      </c>
      <c r="C56" t="s">
        <v>40</v>
      </c>
      <c r="D56" t="s">
        <v>47</v>
      </c>
      <c r="E56" t="s">
        <v>14</v>
      </c>
      <c r="F56" s="2">
        <f>[1]aggregated_flows_exergy!B$573*0.000001</f>
        <v>0.22964173896057499</v>
      </c>
      <c r="G56" s="2">
        <f>[1]aggregated_flows_exergy!C$573*0.000001</f>
        <v>8.0328910487552904E-2</v>
      </c>
      <c r="H56" s="2">
        <f>[1]aggregated_flows_exergy!D$573*0.000001</f>
        <v>0.12438722010898599</v>
      </c>
      <c r="I56" s="2">
        <f>[1]aggregated_flows_exergy!E$573*0.000001</f>
        <v>1.8959072180331899E-2</v>
      </c>
      <c r="J56" s="2">
        <f>[1]aggregated_flows_exergy!F$573*0.000001</f>
        <v>5.9665361837027402E-3</v>
      </c>
      <c r="K56" s="2">
        <f>[1]aggregated_flows_exergy!G$573*0.000001</f>
        <v>0.105088983763517</v>
      </c>
      <c r="L56" s="2">
        <f>[1]aggregated_flows_exergy!H$573*0.000001</f>
        <v>9.7979453279093298E-2</v>
      </c>
      <c r="M56" s="2">
        <f>[1]aggregated_flows_exergy!I$573*0.000001</f>
        <v>2.65733019179623E-2</v>
      </c>
    </row>
    <row r="57" spans="1:13" ht="14.5" customHeight="1" x14ac:dyDescent="0.35">
      <c r="A57" t="s">
        <v>25</v>
      </c>
      <c r="B57" t="s">
        <v>26</v>
      </c>
      <c r="C57" t="s">
        <v>40</v>
      </c>
      <c r="D57" t="s">
        <v>48</v>
      </c>
      <c r="E57" t="s">
        <v>14</v>
      </c>
      <c r="F57" s="2">
        <f>[1]aggregated_flows_exergy!B$578*0.000001</f>
        <v>1.5930956022585399</v>
      </c>
      <c r="G57" s="2">
        <f>[1]aggregated_flows_exergy!C$578*0.000001</f>
        <v>0.43963520161171799</v>
      </c>
      <c r="H57" s="2">
        <f>[1]aggregated_flows_exergy!D$578*0.000001</f>
        <v>0.97548546689526094</v>
      </c>
      <c r="I57" s="2">
        <f>[1]aggregated_flows_exergy!E$578*0.000001</f>
        <v>0.14226219825891501</v>
      </c>
      <c r="J57" s="2">
        <f>[1]aggregated_flows_exergy!F$578*0.000001</f>
        <v>3.57127354926456E-2</v>
      </c>
      <c r="K57" s="2">
        <f>[1]aggregated_flows_exergy!G$578*0.000001</f>
        <v>0.71349585107152691</v>
      </c>
      <c r="L57" s="2">
        <f>[1]aggregated_flows_exergy!H$578*0.000001</f>
        <v>0.68914940986570206</v>
      </c>
      <c r="M57" s="2">
        <f>[1]aggregated_flows_exergy!I$578*0.000001</f>
        <v>0.19045034132130198</v>
      </c>
    </row>
    <row r="58" spans="1:13" ht="14.5" customHeight="1" x14ac:dyDescent="0.35">
      <c r="A58" t="s">
        <v>25</v>
      </c>
      <c r="B58" t="s">
        <v>26</v>
      </c>
      <c r="C58" t="s">
        <v>40</v>
      </c>
      <c r="D58" t="s">
        <v>49</v>
      </c>
      <c r="E58" t="s">
        <v>14</v>
      </c>
      <c r="F58" s="2">
        <f>[1]aggregated_flows_exergy!B$573*0.000001</f>
        <v>0.22964173896057499</v>
      </c>
      <c r="G58" s="2">
        <f>[1]aggregated_flows_exergy!C$573*0.000001</f>
        <v>8.0328910487552904E-2</v>
      </c>
      <c r="H58" s="2">
        <f>[1]aggregated_flows_exergy!D$573*0.000001</f>
        <v>0.12438722010898599</v>
      </c>
      <c r="I58" s="2">
        <f>[1]aggregated_flows_exergy!E$573*0.000001</f>
        <v>1.8959072180331899E-2</v>
      </c>
      <c r="J58" s="2">
        <f>[1]aggregated_flows_exergy!F$573*0.000001</f>
        <v>5.9665361837027402E-3</v>
      </c>
      <c r="K58" s="2">
        <f>[1]aggregated_flows_exergy!G$573*0.000001</f>
        <v>0.105088983763517</v>
      </c>
      <c r="L58" s="2">
        <f>[1]aggregated_flows_exergy!H$573*0.000001</f>
        <v>9.7979453279093298E-2</v>
      </c>
      <c r="M58" s="2">
        <f>[1]aggregated_flows_exergy!I$573*0.000001</f>
        <v>2.65733019179623E-2</v>
      </c>
    </row>
    <row r="59" spans="1:13" ht="14.5" customHeight="1" x14ac:dyDescent="0.35">
      <c r="A59" t="s">
        <v>30</v>
      </c>
      <c r="B59" t="s">
        <v>31</v>
      </c>
      <c r="C59" t="s">
        <v>30</v>
      </c>
      <c r="D59" t="s">
        <v>50</v>
      </c>
      <c r="E59" t="s">
        <v>12</v>
      </c>
      <c r="F59" s="2">
        <f>[1]aggregated_flows_exergy!B$563*0.000001</f>
        <v>0.93750587795543494</v>
      </c>
      <c r="G59" s="2">
        <f>[1]aggregated_flows_exergy!C$563*0.000001</f>
        <v>0</v>
      </c>
      <c r="H59" s="2">
        <f>[1]aggregated_flows_exergy!D$563*0.000001</f>
        <v>0</v>
      </c>
      <c r="I59" s="2">
        <f>[1]aggregated_flows_exergy!E$563*0.000001</f>
        <v>0.93750587795543494</v>
      </c>
      <c r="J59" s="2">
        <f>[1]aggregated_flows_exergy!F$563*0.000001</f>
        <v>0</v>
      </c>
      <c r="K59" s="2">
        <f>[1]aggregated_flows_exergy!G$563*0.000001</f>
        <v>0.35598315745528797</v>
      </c>
      <c r="L59" s="2">
        <f>[1]aggregated_flows_exergy!H$563*0.000001</f>
        <v>0.43040035297186197</v>
      </c>
      <c r="M59" s="2">
        <f>[1]aggregated_flows_exergy!I$563*0.000001</f>
        <v>0.15112236752828601</v>
      </c>
    </row>
    <row r="60" spans="1:13" ht="14.5" customHeight="1" x14ac:dyDescent="0.35">
      <c r="A60" t="s">
        <v>30</v>
      </c>
      <c r="B60" t="s">
        <v>31</v>
      </c>
      <c r="C60" t="s">
        <v>30</v>
      </c>
      <c r="D60" t="s">
        <v>51</v>
      </c>
      <c r="E60" t="s">
        <v>12</v>
      </c>
      <c r="F60" s="2">
        <f>[1]aggregated_flows_exergy!B$564*0.000001</f>
        <v>1.79104433624467</v>
      </c>
      <c r="G60" s="2">
        <f>[1]aggregated_flows_exergy!C$564*0.000001</f>
        <v>0.58755787633946899</v>
      </c>
      <c r="H60" s="2">
        <f>[1]aggregated_flows_exergy!D$564*0.000001</f>
        <v>0.84524501221639803</v>
      </c>
      <c r="I60" s="2">
        <f>[1]aggregated_flows_exergy!E$564*0.000001</f>
        <v>0.181935036356171</v>
      </c>
      <c r="J60" s="2">
        <f>[1]aggregated_flows_exergy!F$564*0.000001</f>
        <v>0.176306411332635</v>
      </c>
      <c r="K60" s="2">
        <f>[1]aggregated_flows_exergy!G$564*0.000001</f>
        <v>0</v>
      </c>
      <c r="L60" s="2">
        <f>[1]aggregated_flows_exergy!H$564*0.000001</f>
        <v>0</v>
      </c>
      <c r="M60" s="2">
        <f>[1]aggregated_flows_exergy!I$564*0.000001</f>
        <v>1.79104433624467</v>
      </c>
    </row>
    <row r="61" spans="1:13" ht="14.5" customHeight="1" x14ac:dyDescent="0.35">
      <c r="A61" t="s">
        <v>30</v>
      </c>
      <c r="B61" t="s">
        <v>31</v>
      </c>
      <c r="C61" t="s">
        <v>30</v>
      </c>
      <c r="D61" t="s">
        <v>52</v>
      </c>
      <c r="E61" t="s">
        <v>12</v>
      </c>
      <c r="F61" s="2">
        <f>[1]aggregated_flows_exergy!B$565*0.000001</f>
        <v>59.286510499086603</v>
      </c>
      <c r="G61" s="2">
        <f>[1]aggregated_flows_exergy!C$565*0.000001</f>
        <v>19.991299900900298</v>
      </c>
      <c r="H61" s="2">
        <f>[1]aggregated_flows_exergy!D$565*0.000001</f>
        <v>32.660205873217699</v>
      </c>
      <c r="I61" s="2">
        <f>[1]aggregated_flows_exergy!E$565*0.000001</f>
        <v>4.9940078210969503</v>
      </c>
      <c r="J61" s="2">
        <f>[1]aggregated_flows_exergy!F$565*0.000001</f>
        <v>1.6409969038717298</v>
      </c>
      <c r="K61" s="2">
        <f>[1]aggregated_flows_exergy!G$565*0.000001</f>
        <v>26.055225100767899</v>
      </c>
      <c r="L61" s="2">
        <f>[1]aggregated_flows_exergy!H$565*0.000001</f>
        <v>25.448506615958099</v>
      </c>
      <c r="M61" s="2">
        <f>[1]aggregated_flows_exergy!I$565*0.000001</f>
        <v>7.7827787823608201</v>
      </c>
    </row>
    <row r="62" spans="1:13" ht="14.5" customHeight="1" x14ac:dyDescent="0.35">
      <c r="A62" t="s">
        <v>21</v>
      </c>
      <c r="B62" t="s">
        <v>22</v>
      </c>
      <c r="C62" t="s">
        <v>21</v>
      </c>
      <c r="D62" t="s">
        <v>53</v>
      </c>
      <c r="E62" t="s">
        <v>12</v>
      </c>
      <c r="F62" s="2">
        <f>([1]aggregated_flows_exergy!B$567+[1]aggregated_flows_exergy!B$568)*0.000001</f>
        <v>104.1859732259615</v>
      </c>
      <c r="G62" s="2">
        <f>([1]aggregated_flows_exergy!C$567+[1]aggregated_flows_exergy!C$568)*0.000001</f>
        <v>0.13661203371351111</v>
      </c>
      <c r="H62" s="2">
        <f>([1]aggregated_flows_exergy!D$567+[1]aggregated_flows_exergy!D$568)*0.000001</f>
        <v>82.619928752936005</v>
      </c>
      <c r="I62" s="2">
        <f>([1]aggregated_flows_exergy!E$567+[1]aggregated_flows_exergy!E$568)*0.000001</f>
        <v>9.8386654505439513</v>
      </c>
      <c r="J62" s="2">
        <f>([1]aggregated_flows_exergy!F$567+[1]aggregated_flows_exergy!F$568)*0.000001</f>
        <v>11.590766988768118</v>
      </c>
      <c r="K62" s="2">
        <f>([1]aggregated_flows_exergy!G$567+[1]aggregated_flows_exergy!G$568)*0.000001</f>
        <v>40.978918537417599</v>
      </c>
      <c r="L62" s="2">
        <f>([1]aggregated_flows_exergy!H$567+[1]aggregated_flows_exergy!H$568)*0.000001</f>
        <v>44.547670643066894</v>
      </c>
      <c r="M62" s="2">
        <f>([1]aggregated_flows_exergy!I$567+[1]aggregated_flows_exergy!I$568)*0.000001</f>
        <v>18.65938404547704</v>
      </c>
    </row>
    <row r="63" spans="1:13" ht="14.5" customHeight="1" x14ac:dyDescent="0.35">
      <c r="A63" t="s">
        <v>21</v>
      </c>
      <c r="B63" t="s">
        <v>22</v>
      </c>
      <c r="C63" t="s">
        <v>3</v>
      </c>
      <c r="D63" t="s">
        <v>13</v>
      </c>
      <c r="E63" t="s">
        <v>14</v>
      </c>
      <c r="F63" s="2">
        <f t="shared" ref="F63:M63" ca="1" si="1">F21-F62</f>
        <v>3.2001051351615928</v>
      </c>
      <c r="G63" s="2">
        <f t="shared" ca="1" si="1"/>
        <v>4.1960818436018732E-3</v>
      </c>
      <c r="H63" s="2">
        <f t="shared" ca="1" si="1"/>
        <v>2.5376972550375854</v>
      </c>
      <c r="I63" s="2">
        <f t="shared" ca="1" si="1"/>
        <v>0.30219772255845889</v>
      </c>
      <c r="J63" s="2">
        <f t="shared" ca="1" si="1"/>
        <v>0.35601407572180044</v>
      </c>
      <c r="K63" s="2">
        <f t="shared" ca="1" si="1"/>
        <v>1.2586804498197068</v>
      </c>
      <c r="L63" s="2">
        <f t="shared" ca="1" si="1"/>
        <v>1.3682958000033096</v>
      </c>
      <c r="M63" s="2">
        <f t="shared" ca="1" si="1"/>
        <v>0.57312888533829209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2017-12-13T08:33:46Z</dcterms:modified>
</cp:coreProperties>
</file>