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Performance\Progetto\cran\"/>
    </mc:Choice>
  </mc:AlternateContent>
  <xr:revisionPtr revIDLastSave="0" documentId="13_ncr:1_{7AC0BE45-2BB1-4659-BEAE-3DC06E10103F}" xr6:coauthVersionLast="40" xr6:coauthVersionMax="40" xr10:uidLastSave="{00000000-0000-0000-0000-000000000000}"/>
  <bookViews>
    <workbookView xWindow="0" yWindow="0" windowWidth="17256" windowHeight="5568" xr2:uid="{BFB84A66-AB89-4725-93DE-5EFB5F8CCA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AD18" i="1" l="1"/>
  <c r="I16" i="1"/>
  <c r="H16" i="1"/>
  <c r="G16" i="1"/>
  <c r="F16" i="1"/>
  <c r="E16" i="1"/>
  <c r="D16" i="1"/>
  <c r="C16" i="1"/>
  <c r="B18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AD17" i="1"/>
  <c r="AD15" i="1"/>
  <c r="AC15" i="1"/>
  <c r="AB15" i="1"/>
  <c r="AA15" i="1"/>
  <c r="Z15" i="1"/>
  <c r="Y15" i="1"/>
  <c r="X15" i="1"/>
  <c r="W15" i="1"/>
  <c r="V15" i="1"/>
  <c r="U15" i="1"/>
  <c r="AD14" i="1"/>
  <c r="AC14" i="1"/>
  <c r="AB14" i="1"/>
  <c r="AA14" i="1"/>
  <c r="Z14" i="1"/>
  <c r="Y14" i="1"/>
  <c r="X14" i="1"/>
  <c r="W14" i="1"/>
  <c r="V14" i="1"/>
  <c r="U14" i="1"/>
  <c r="AD13" i="1"/>
  <c r="AC13" i="1"/>
  <c r="AB13" i="1"/>
  <c r="AA13" i="1"/>
  <c r="Z13" i="1"/>
  <c r="Y13" i="1"/>
  <c r="X13" i="1"/>
  <c r="W13" i="1"/>
  <c r="V13" i="1"/>
  <c r="U13" i="1"/>
  <c r="B22" i="1"/>
  <c r="B23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4" i="1"/>
</calcChain>
</file>

<file path=xl/sharedStrings.xml><?xml version="1.0" encoding="utf-8"?>
<sst xmlns="http://schemas.openxmlformats.org/spreadsheetml/2006/main" count="52" uniqueCount="52">
  <si>
    <t>2^Kr Analysis</t>
  </si>
  <si>
    <t xml:space="preserve">Compression </t>
  </si>
  <si>
    <t>t,s exponential</t>
  </si>
  <si>
    <t>I</t>
  </si>
  <si>
    <t>A</t>
  </si>
  <si>
    <t>B</t>
  </si>
  <si>
    <t>C</t>
  </si>
  <si>
    <t>AB</t>
  </si>
  <si>
    <t>AC</t>
  </si>
  <si>
    <t>BC</t>
  </si>
  <si>
    <t>ABC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</si>
  <si>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</si>
  <si>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</si>
  <si>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</si>
  <si>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</si>
  <si>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</si>
  <si>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</si>
  <si>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</si>
  <si>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</si>
  <si>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</si>
  <si>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</si>
  <si>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ym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</si>
  <si>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</si>
  <si>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</si>
  <si>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</si>
  <si>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</si>
  <si>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</si>
  <si>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</si>
  <si>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</si>
  <si>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</si>
  <si>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</si>
  <si>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</si>
  <si>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sum</t>
  </si>
  <si>
    <t>variation</t>
  </si>
  <si>
    <t>r = 10</t>
  </si>
  <si>
    <t>sim-limit=86400</t>
  </si>
  <si>
    <t>warmup=15000</t>
  </si>
  <si>
    <t>A=velocità</t>
  </si>
  <si>
    <t>B=numRRH</t>
  </si>
  <si>
    <t>C=compr</t>
  </si>
  <si>
    <t>(20;40)</t>
  </si>
  <si>
    <t>SSE</t>
  </si>
  <si>
    <t>(1200;800)</t>
  </si>
  <si>
    <t>(10;2)</t>
  </si>
  <si>
    <t>mean (qi)</t>
  </si>
  <si>
    <t>SSx  (8*10*qi^2)</t>
  </si>
  <si>
    <t>SST</t>
  </si>
  <si>
    <t>Un.Var.</t>
  </si>
  <si>
    <t>i</t>
  </si>
  <si>
    <t>quantile</t>
  </si>
  <si>
    <t>normalIQ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</si>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</sst>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A1FF-97F8-4083-B44C-5A07F5858ACE}">
  <dimension ref="A1:AD100"/>
  <sheetViews>
    <sheetView tabSelected="1" topLeftCell="A73" zoomScale="73" zoomScaleNormal="73" workbookViewId="0">
      <selection activeCell="G74" sqref="G74"/>
    </sheetView>
  </sheetViews>
  <sheetFormatPr defaultRowHeight="14.4" x14ac:dyDescent="0.3"/>
  <cols>
    <col min="1" max="1" width="14.109375" customWidth="1"/>
    <col min="2" max="2" width="12.88671875" customWidth="1"/>
    <col min="3" max="3" width="13.44140625" customWidth="1"/>
    <col min="4" max="4" width="13.6640625" customWidth="1"/>
    <col min="5" max="5" width="14.6640625" customWidth="1"/>
    <col min="6" max="6" width="13.6640625" customWidth="1"/>
    <col min="7" max="7" width="13.33203125" customWidth="1"/>
    <col min="8" max="8" width="13.109375" customWidth="1"/>
    <col min="9" max="9" width="13.5546875" customWidth="1"/>
    <col min="10" max="10" width="10.6640625" customWidth="1"/>
    <col min="11" max="11" width="9.5546875" customWidth="1"/>
    <col min="21" max="21" width="9.88671875" customWidth="1"/>
    <col min="29" max="29" width="9.33203125" customWidth="1"/>
    <col min="30" max="30" width="10.109375" bestFit="1" customWidth="1"/>
  </cols>
  <sheetData>
    <row r="1" spans="1:30" x14ac:dyDescent="0.3">
      <c r="A1" t="s">
        <v>0</v>
      </c>
      <c r="B1" t="s">
        <v>1</v>
      </c>
      <c r="C1" t="s">
        <v>2</v>
      </c>
    </row>
    <row r="2" spans="1:30" x14ac:dyDescent="0.3">
      <c r="E2" t="s">
        <v>34</v>
      </c>
      <c r="F2" t="s">
        <v>35</v>
      </c>
      <c r="G2" t="s">
        <v>36</v>
      </c>
      <c r="I2" t="s">
        <v>37</v>
      </c>
      <c r="J2" t="s">
        <v>38</v>
      </c>
      <c r="K2" t="s">
        <v>39</v>
      </c>
    </row>
    <row r="3" spans="1:30" x14ac:dyDescent="0.3">
      <c r="I3" t="s">
        <v>42</v>
      </c>
      <c r="J3" t="s">
        <v>43</v>
      </c>
      <c r="K3" t="s">
        <v>40</v>
      </c>
    </row>
    <row r="4" spans="1:30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</row>
    <row r="5" spans="1:30" x14ac:dyDescent="0.3">
      <c r="B5">
        <v>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>
        <v>2.2570000000000001</v>
      </c>
      <c r="K5">
        <v>2.2711000000000001</v>
      </c>
      <c r="L5">
        <v>2.2587999999999999</v>
      </c>
      <c r="M5">
        <v>2.2511000000000001</v>
      </c>
      <c r="N5">
        <v>2.2372999999999998</v>
      </c>
      <c r="O5">
        <v>2.2829999999999999</v>
      </c>
      <c r="P5">
        <v>2.238</v>
      </c>
      <c r="Q5">
        <v>2.2791000000000001</v>
      </c>
      <c r="R5">
        <v>2.2584</v>
      </c>
      <c r="S5">
        <v>2.2669000000000001</v>
      </c>
      <c r="T5" s="2">
        <v>2.2600699999999998</v>
      </c>
      <c r="U5" s="2">
        <v>-3.0699999999996841E-3</v>
      </c>
      <c r="V5" s="2">
        <v>1.1030000000000317E-2</v>
      </c>
      <c r="W5" s="2">
        <v>-1.2699999999998823E-3</v>
      </c>
      <c r="X5" s="2">
        <v>-8.9699999999997004E-3</v>
      </c>
      <c r="Y5" s="2">
        <v>-2.2769999999999957E-2</v>
      </c>
      <c r="Z5" s="2">
        <v>2.2930000000000117E-2</v>
      </c>
      <c r="AA5" s="2">
        <v>-2.2069999999999812E-2</v>
      </c>
      <c r="AB5" s="2">
        <v>1.9030000000000324E-2</v>
      </c>
      <c r="AC5" s="2">
        <v>-1.6699999999998383E-3</v>
      </c>
      <c r="AD5" s="2">
        <v>6.8300000000003358E-3</v>
      </c>
    </row>
    <row r="6" spans="1:30" x14ac:dyDescent="0.3">
      <c r="B6">
        <v>1</v>
      </c>
      <c r="C6">
        <v>1</v>
      </c>
      <c r="D6">
        <v>-1</v>
      </c>
      <c r="E6">
        <v>-1</v>
      </c>
      <c r="F6">
        <v>-1</v>
      </c>
      <c r="G6">
        <v>-1</v>
      </c>
      <c r="H6">
        <v>1</v>
      </c>
      <c r="I6">
        <v>1</v>
      </c>
      <c r="J6">
        <v>3.9931999999999999</v>
      </c>
      <c r="K6">
        <v>4.1746999999999996</v>
      </c>
      <c r="L6">
        <v>4.0655000000000001</v>
      </c>
      <c r="M6">
        <v>4.1021999999999998</v>
      </c>
      <c r="N6">
        <v>3.9504999999999999</v>
      </c>
      <c r="O6">
        <v>4.1445999999999996</v>
      </c>
      <c r="P6">
        <v>4.0175000000000001</v>
      </c>
      <c r="Q6">
        <v>4.1925999999999997</v>
      </c>
      <c r="R6">
        <v>4.0769000000000002</v>
      </c>
      <c r="S6">
        <v>4.1585999999999999</v>
      </c>
      <c r="T6" s="2">
        <v>4.0876299999999999</v>
      </c>
      <c r="U6" s="2">
        <v>-9.4430000000000014E-2</v>
      </c>
      <c r="V6" s="2">
        <v>8.7069999999999759E-2</v>
      </c>
      <c r="W6" s="2">
        <v>-2.2129999999999761E-2</v>
      </c>
      <c r="X6" s="2">
        <v>1.4569999999999972E-2</v>
      </c>
      <c r="Y6" s="2">
        <v>-0.13712999999999997</v>
      </c>
      <c r="Z6" s="2">
        <v>5.6969999999999743E-2</v>
      </c>
      <c r="AA6" s="2">
        <v>-7.0129999999999804E-2</v>
      </c>
      <c r="AB6" s="2">
        <v>0.10496999999999979</v>
      </c>
      <c r="AC6" s="2">
        <v>-1.0729999999999684E-2</v>
      </c>
      <c r="AD6" s="2">
        <v>7.0969999999999978E-2</v>
      </c>
    </row>
    <row r="7" spans="1:30" x14ac:dyDescent="0.3">
      <c r="B7">
        <v>1</v>
      </c>
      <c r="C7">
        <v>-1</v>
      </c>
      <c r="D7">
        <v>1</v>
      </c>
      <c r="E7">
        <v>-1</v>
      </c>
      <c r="F7">
        <v>-1</v>
      </c>
      <c r="G7">
        <v>1</v>
      </c>
      <c r="H7">
        <v>-1</v>
      </c>
      <c r="I7">
        <v>1</v>
      </c>
      <c r="J7">
        <v>2.4811999999999999</v>
      </c>
      <c r="K7">
        <v>2.4885000000000002</v>
      </c>
      <c r="L7">
        <v>2.4462999999999999</v>
      </c>
      <c r="M7">
        <v>2.4826999999999999</v>
      </c>
      <c r="N7">
        <v>2.4643000000000002</v>
      </c>
      <c r="O7">
        <v>2.4954999999999998</v>
      </c>
      <c r="P7">
        <v>2.4655</v>
      </c>
      <c r="Q7">
        <v>2.4815</v>
      </c>
      <c r="R7">
        <v>2.4925000000000002</v>
      </c>
      <c r="S7">
        <v>2.4752999999999998</v>
      </c>
      <c r="T7" s="2">
        <v>2.4773299999999998</v>
      </c>
      <c r="U7" s="2">
        <v>3.8700000000000401E-3</v>
      </c>
      <c r="V7" s="2">
        <v>1.1170000000000346E-2</v>
      </c>
      <c r="W7" s="2">
        <v>-3.1029999999999891E-2</v>
      </c>
      <c r="X7" s="2">
        <v>5.3700000000000969E-3</v>
      </c>
      <c r="Y7" s="2">
        <v>-1.3029999999999653E-2</v>
      </c>
      <c r="Z7" s="2">
        <v>1.8170000000000019E-2</v>
      </c>
      <c r="AA7" s="2">
        <v>-1.1829999999999785E-2</v>
      </c>
      <c r="AB7" s="2">
        <v>4.1700000000002291E-3</v>
      </c>
      <c r="AC7" s="2">
        <v>1.517000000000035E-2</v>
      </c>
      <c r="AD7" s="2">
        <v>-2.0299999999999763E-3</v>
      </c>
    </row>
    <row r="8" spans="1:30" x14ac:dyDescent="0.3"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>
        <v>4.3196000000000003</v>
      </c>
      <c r="K8">
        <v>4.3783000000000003</v>
      </c>
      <c r="L8">
        <v>4.1699000000000002</v>
      </c>
      <c r="M8">
        <v>4.2668999999999997</v>
      </c>
      <c r="N8">
        <v>4.1936</v>
      </c>
      <c r="O8">
        <v>4.3688000000000002</v>
      </c>
      <c r="P8">
        <v>4.2122000000000002</v>
      </c>
      <c r="Q8">
        <v>4.3022</v>
      </c>
      <c r="R8">
        <v>4.3836000000000004</v>
      </c>
      <c r="S8">
        <v>4.3204000000000002</v>
      </c>
      <c r="T8" s="2">
        <v>4.29155</v>
      </c>
      <c r="U8" s="2">
        <v>2.8050000000000352E-2</v>
      </c>
      <c r="V8" s="2">
        <v>8.6750000000000327E-2</v>
      </c>
      <c r="W8" s="2">
        <v>-0.12164999999999981</v>
      </c>
      <c r="X8" s="2">
        <v>-2.4650000000000283E-2</v>
      </c>
      <c r="Y8" s="2">
        <v>-9.7949999999999982E-2</v>
      </c>
      <c r="Z8" s="2">
        <v>7.7250000000000263E-2</v>
      </c>
      <c r="AA8" s="2">
        <v>-7.934999999999981E-2</v>
      </c>
      <c r="AB8" s="2">
        <v>1.0650000000000048E-2</v>
      </c>
      <c r="AC8" s="2">
        <v>9.2050000000000409E-2</v>
      </c>
      <c r="AD8" s="2">
        <v>2.8850000000000264E-2</v>
      </c>
    </row>
    <row r="9" spans="1:30" x14ac:dyDescent="0.3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2.9274</v>
      </c>
      <c r="K9">
        <v>2.9272999999999998</v>
      </c>
      <c r="L9">
        <v>2.9266000000000001</v>
      </c>
      <c r="M9">
        <v>2.9190999999999998</v>
      </c>
      <c r="N9">
        <v>2.9203000000000001</v>
      </c>
      <c r="O9">
        <v>2.9346000000000001</v>
      </c>
      <c r="P9">
        <v>2.9073000000000002</v>
      </c>
      <c r="Q9">
        <v>2.9278</v>
      </c>
      <c r="R9">
        <v>2.9253999999999998</v>
      </c>
      <c r="S9">
        <v>2.9182999999999999</v>
      </c>
      <c r="T9" s="2">
        <v>2.9234099999999996</v>
      </c>
      <c r="U9" s="2">
        <v>3.9900000000003821E-3</v>
      </c>
      <c r="V9" s="2">
        <v>3.8900000000001711E-3</v>
      </c>
      <c r="W9" s="2">
        <v>3.1900000000004702E-3</v>
      </c>
      <c r="X9" s="2">
        <v>-4.309999999999814E-3</v>
      </c>
      <c r="Y9" s="2">
        <v>-3.1099999999995021E-3</v>
      </c>
      <c r="Z9" s="2">
        <v>1.1190000000000477E-2</v>
      </c>
      <c r="AA9" s="2">
        <v>-1.6109999999999403E-2</v>
      </c>
      <c r="AB9" s="2">
        <v>4.3900000000003381E-3</v>
      </c>
      <c r="AC9" s="2">
        <v>1.9900000000001583E-3</v>
      </c>
      <c r="AD9" s="2">
        <v>-5.1099999999997259E-3</v>
      </c>
    </row>
    <row r="10" spans="1:30" x14ac:dyDescent="0.3">
      <c r="B10">
        <v>1</v>
      </c>
      <c r="C10">
        <v>1</v>
      </c>
      <c r="D10">
        <v>-1</v>
      </c>
      <c r="E10">
        <v>1</v>
      </c>
      <c r="F10">
        <v>-1</v>
      </c>
      <c r="G10">
        <v>1</v>
      </c>
      <c r="H10">
        <v>-1</v>
      </c>
      <c r="I10">
        <v>-1</v>
      </c>
      <c r="J10">
        <v>3.6770999999999998</v>
      </c>
      <c r="K10">
        <v>3.6827999999999999</v>
      </c>
      <c r="L10">
        <v>3.6793</v>
      </c>
      <c r="M10">
        <v>3.6684000000000001</v>
      </c>
      <c r="N10">
        <v>3.6469</v>
      </c>
      <c r="O10">
        <v>3.7145999999999999</v>
      </c>
      <c r="P10">
        <v>3.657</v>
      </c>
      <c r="Q10">
        <v>3.7143000000000002</v>
      </c>
      <c r="R10">
        <v>3.6793999999999998</v>
      </c>
      <c r="S10">
        <v>3.6985000000000001</v>
      </c>
      <c r="T10" s="2">
        <v>3.6818300000000002</v>
      </c>
      <c r="U10" s="2">
        <v>-4.730000000000345E-3</v>
      </c>
      <c r="V10" s="2">
        <v>9.6999999999969333E-4</v>
      </c>
      <c r="W10" s="2">
        <v>-2.5300000000001432E-3</v>
      </c>
      <c r="X10" s="2">
        <v>-1.3430000000000053E-2</v>
      </c>
      <c r="Y10" s="2">
        <v>-3.4930000000000128E-2</v>
      </c>
      <c r="Z10" s="2">
        <v>3.2769999999999744E-2</v>
      </c>
      <c r="AA10" s="2">
        <v>-2.483000000000013E-2</v>
      </c>
      <c r="AB10" s="2">
        <v>3.2469999999999999E-2</v>
      </c>
      <c r="AC10" s="2">
        <v>-2.4300000000003763E-3</v>
      </c>
      <c r="AD10" s="2">
        <v>1.6669999999999963E-2</v>
      </c>
    </row>
    <row r="11" spans="1:30" x14ac:dyDescent="0.3">
      <c r="B11">
        <v>1</v>
      </c>
      <c r="C11">
        <v>-1</v>
      </c>
      <c r="D11">
        <v>1</v>
      </c>
      <c r="E11">
        <v>1</v>
      </c>
      <c r="F11">
        <v>-1</v>
      </c>
      <c r="G11">
        <v>-1</v>
      </c>
      <c r="H11">
        <v>1</v>
      </c>
      <c r="I11">
        <v>-1</v>
      </c>
      <c r="J11">
        <v>4.8179999999999996</v>
      </c>
      <c r="K11">
        <v>4.8339999999999996</v>
      </c>
      <c r="L11">
        <v>4.7332000000000001</v>
      </c>
      <c r="M11">
        <v>4.7545000000000002</v>
      </c>
      <c r="N11">
        <v>4.7606999999999999</v>
      </c>
      <c r="O11">
        <v>4.8471000000000002</v>
      </c>
      <c r="P11">
        <v>4.8071999999999999</v>
      </c>
      <c r="Q11">
        <v>4.7222999999999997</v>
      </c>
      <c r="R11">
        <v>4.8838999999999997</v>
      </c>
      <c r="S11">
        <v>4.8273000000000001</v>
      </c>
      <c r="T11" s="2">
        <v>4.7988199999999992</v>
      </c>
      <c r="U11" s="2">
        <v>1.9180000000000419E-2</v>
      </c>
      <c r="V11" s="2">
        <v>3.5180000000000433E-2</v>
      </c>
      <c r="W11" s="2">
        <v>-6.5619999999999123E-2</v>
      </c>
      <c r="X11" s="2">
        <v>-4.4319999999999027E-2</v>
      </c>
      <c r="Y11" s="2">
        <v>-3.8119999999999266E-2</v>
      </c>
      <c r="Z11" s="2">
        <v>4.8280000000000989E-2</v>
      </c>
      <c r="AA11" s="2">
        <v>8.3800000000007202E-3</v>
      </c>
      <c r="AB11" s="2">
        <v>-7.6519999999999477E-2</v>
      </c>
      <c r="AC11" s="2">
        <v>8.5080000000000489E-2</v>
      </c>
      <c r="AD11" s="2">
        <v>2.8480000000000949E-2</v>
      </c>
    </row>
    <row r="12" spans="1:30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5.5724</v>
      </c>
      <c r="K12">
        <v>5.6040999999999999</v>
      </c>
      <c r="L12">
        <v>5.4721000000000002</v>
      </c>
      <c r="M12">
        <v>5.4997999999999996</v>
      </c>
      <c r="N12">
        <v>5.4970999999999997</v>
      </c>
      <c r="O12">
        <v>5.6121999999999996</v>
      </c>
      <c r="P12">
        <v>5.5548999999999999</v>
      </c>
      <c r="Q12">
        <v>5.4842000000000004</v>
      </c>
      <c r="R12">
        <v>5.6546000000000003</v>
      </c>
      <c r="S12">
        <v>5.5707000000000004</v>
      </c>
      <c r="T12" s="2">
        <v>5.5522100000000005</v>
      </c>
      <c r="U12" s="2">
        <v>2.0189999999999486E-2</v>
      </c>
      <c r="V12" s="2">
        <v>5.1889999999999326E-2</v>
      </c>
      <c r="W12" s="2">
        <v>-8.0110000000000348E-2</v>
      </c>
      <c r="X12" s="2">
        <v>-5.2410000000000956E-2</v>
      </c>
      <c r="Y12" s="2">
        <v>-5.5110000000000881E-2</v>
      </c>
      <c r="Z12" s="2">
        <v>5.99899999999991E-2</v>
      </c>
      <c r="AA12" s="2">
        <v>2.6899999999994151E-3</v>
      </c>
      <c r="AB12" s="2">
        <v>-6.8010000000000126E-2</v>
      </c>
      <c r="AC12" s="2">
        <v>0.10238999999999976</v>
      </c>
      <c r="AD12" s="2">
        <v>1.8489999999999895E-2</v>
      </c>
    </row>
    <row r="13" spans="1:30" x14ac:dyDescent="0.3">
      <c r="A13" t="s">
        <v>32</v>
      </c>
      <c r="B13">
        <f>B5*$T5+B6*$T6+B7*$T7+B8*$T8+B9*$T9+B10*$T10+B11*$T11+B12*$T12</f>
        <v>30.072850000000003</v>
      </c>
      <c r="C13">
        <f t="shared" ref="C13:I13" si="0">C5*$T5+C6*$T6+C7*$T7+C8*$T8+C9*$T9+C10*$T10+C11*$T11+C12*$T12</f>
        <v>5.1535900000000021</v>
      </c>
      <c r="D13">
        <f t="shared" si="0"/>
        <v>4.1669700000000001</v>
      </c>
      <c r="E13">
        <f t="shared" si="0"/>
        <v>3.8396900000000009</v>
      </c>
      <c r="F13">
        <f t="shared" si="0"/>
        <v>-1.8369999999999109E-2</v>
      </c>
      <c r="G13">
        <f t="shared" si="0"/>
        <v>-2.1299699999999984</v>
      </c>
      <c r="H13">
        <f t="shared" si="0"/>
        <v>3.3246099999999998</v>
      </c>
      <c r="I13">
        <f t="shared" si="0"/>
        <v>8.3100000000015939E-3</v>
      </c>
      <c r="U13" s="2">
        <f>SUM(U5:U12)</f>
        <v>-2.6949999999999363E-2</v>
      </c>
      <c r="V13" s="2">
        <f t="shared" ref="V13:AD13" si="1">SUM(V5:V12)</f>
        <v>0.28795000000000037</v>
      </c>
      <c r="W13" s="2">
        <f t="shared" si="1"/>
        <v>-0.32114999999999849</v>
      </c>
      <c r="X13" s="2">
        <f t="shared" si="1"/>
        <v>-0.12814999999999976</v>
      </c>
      <c r="Y13" s="2">
        <f t="shared" si="1"/>
        <v>-0.40214999999999934</v>
      </c>
      <c r="Z13" s="2">
        <f t="shared" si="1"/>
        <v>0.32755000000000045</v>
      </c>
      <c r="AA13" s="2">
        <f t="shared" si="1"/>
        <v>-0.21324999999999861</v>
      </c>
      <c r="AB13" s="2">
        <f t="shared" si="1"/>
        <v>3.1150000000001121E-2</v>
      </c>
      <c r="AC13" s="2">
        <f t="shared" si="1"/>
        <v>0.28185000000000127</v>
      </c>
      <c r="AD13" s="2">
        <f t="shared" si="1"/>
        <v>0.16315000000000168</v>
      </c>
    </row>
    <row r="14" spans="1:30" x14ac:dyDescent="0.3">
      <c r="A14" t="s">
        <v>44</v>
      </c>
      <c r="B14">
        <f>B13/8</f>
        <v>3.7591062500000003</v>
      </c>
      <c r="C14">
        <f t="shared" ref="C14:I14" si="2">C13/8</f>
        <v>0.64419875000000026</v>
      </c>
      <c r="D14">
        <f t="shared" si="2"/>
        <v>0.52087125000000001</v>
      </c>
      <c r="E14">
        <f t="shared" si="2"/>
        <v>0.47996125000000012</v>
      </c>
      <c r="F14">
        <f t="shared" si="2"/>
        <v>-2.2962499999998887E-3</v>
      </c>
      <c r="G14">
        <f t="shared" si="2"/>
        <v>-0.2662462499999998</v>
      </c>
      <c r="H14">
        <f t="shared" si="2"/>
        <v>0.41557624999999998</v>
      </c>
      <c r="I14">
        <f t="shared" si="2"/>
        <v>1.0387500000001992E-3</v>
      </c>
      <c r="U14">
        <f>U13/8</f>
        <v>-3.3687499999999204E-3</v>
      </c>
      <c r="V14">
        <f t="shared" ref="V14:AD14" si="3">V13/8</f>
        <v>3.5993750000000047E-2</v>
      </c>
      <c r="W14">
        <f t="shared" si="3"/>
        <v>-4.0143749999999812E-2</v>
      </c>
      <c r="X14">
        <f t="shared" si="3"/>
        <v>-1.6018749999999971E-2</v>
      </c>
      <c r="Y14">
        <f t="shared" si="3"/>
        <v>-5.0268749999999918E-2</v>
      </c>
      <c r="Z14">
        <f t="shared" si="3"/>
        <v>4.0943750000000056E-2</v>
      </c>
      <c r="AA14">
        <f t="shared" si="3"/>
        <v>-2.6656249999999826E-2</v>
      </c>
      <c r="AB14">
        <f t="shared" si="3"/>
        <v>3.8937500000001402E-3</v>
      </c>
      <c r="AC14">
        <f t="shared" si="3"/>
        <v>3.5231250000000158E-2</v>
      </c>
      <c r="AD14">
        <f t="shared" si="3"/>
        <v>2.039375000000021E-2</v>
      </c>
    </row>
    <row r="15" spans="1:30" x14ac:dyDescent="0.3">
      <c r="A15" t="s">
        <v>45</v>
      </c>
      <c r="C15">
        <f>80*(C14^2)</f>
        <v>33.199362360125029</v>
      </c>
      <c r="D15">
        <f t="shared" ref="D15:I15" si="4">80*(D14^2)</f>
        <v>21.704548726124997</v>
      </c>
      <c r="E15">
        <f t="shared" si="4"/>
        <v>18.429024120125007</v>
      </c>
      <c r="F15">
        <f t="shared" si="4"/>
        <v>4.2182112499995907E-4</v>
      </c>
      <c r="G15">
        <f t="shared" si="4"/>
        <v>5.6709652511249908</v>
      </c>
      <c r="H15">
        <f t="shared" si="4"/>
        <v>13.816289565125</v>
      </c>
      <c r="I15">
        <f t="shared" si="4"/>
        <v>8.6320125000033111E-5</v>
      </c>
      <c r="U15" s="2">
        <f>U5^2+U6^2+U7^2+U8^2+U9^2+U10^2+U11^2+U12^2</f>
        <v>1.0542030700000021E-2</v>
      </c>
      <c r="V15" s="2">
        <f t="shared" ref="V15:AD15" si="5">V5^2+V6^2+V7^2+V8^2+V9^2+V10^2+V11^2+V12^2</f>
        <v>1.9299454699999989E-2</v>
      </c>
      <c r="W15" s="2">
        <f t="shared" si="5"/>
        <v>2.6993106699999884E-2</v>
      </c>
      <c r="X15" s="2">
        <f t="shared" si="5"/>
        <v>5.8392167000000227E-3</v>
      </c>
      <c r="Y15" s="2">
        <f t="shared" si="5"/>
        <v>3.4807116700000029E-2</v>
      </c>
      <c r="Z15" s="2">
        <f t="shared" si="5"/>
        <v>1.7197924699999999E-2</v>
      </c>
      <c r="AA15" s="2">
        <f t="shared" si="5"/>
        <v>1.2795194699999924E-2</v>
      </c>
      <c r="AB15" s="2">
        <f t="shared" si="5"/>
        <v>2.3065896699999911E-2</v>
      </c>
      <c r="AC15" s="2">
        <f t="shared" si="5"/>
        <v>2.6553436700000113E-2</v>
      </c>
      <c r="AD15" s="2">
        <f t="shared" si="5"/>
        <v>7.3768247000000628E-3</v>
      </c>
    </row>
    <row r="16" spans="1:30" x14ac:dyDescent="0.3">
      <c r="A16" t="s">
        <v>33</v>
      </c>
      <c r="C16" s="3">
        <f>C15/$B18</f>
        <v>0.35696255319020959</v>
      </c>
      <c r="D16" s="3">
        <f t="shared" ref="D16:I16" si="6">D15/$B18</f>
        <v>0.23336927514079256</v>
      </c>
      <c r="E16" s="3">
        <f t="shared" si="6"/>
        <v>0.19815053769300778</v>
      </c>
      <c r="F16" s="3">
        <f t="shared" si="6"/>
        <v>4.5354589686458324E-6</v>
      </c>
      <c r="G16" s="3">
        <f t="shared" si="6"/>
        <v>6.0974732379977886E-2</v>
      </c>
      <c r="H16" s="3">
        <f t="shared" si="6"/>
        <v>0.14855399767273414</v>
      </c>
      <c r="I16" s="3">
        <f t="shared" si="6"/>
        <v>9.2812180780672727E-7</v>
      </c>
    </row>
    <row r="17" spans="1:30" x14ac:dyDescent="0.3">
      <c r="AC17" t="s">
        <v>41</v>
      </c>
      <c r="AD17" s="2">
        <f>SUM(U15:AD15)</f>
        <v>0.18447020299999994</v>
      </c>
    </row>
    <row r="18" spans="1:30" x14ac:dyDescent="0.3">
      <c r="A18" t="s">
        <v>46</v>
      </c>
      <c r="B18" s="2">
        <f>SUM(C15:I15)+AD17</f>
        <v>93.00516836687504</v>
      </c>
      <c r="AC18" t="s">
        <v>47</v>
      </c>
      <c r="AD18" s="3">
        <f>AD17/B18</f>
        <v>1.9834403425014529E-3</v>
      </c>
    </row>
    <row r="19" spans="1:30" x14ac:dyDescent="0.3">
      <c r="E19" s="1"/>
    </row>
    <row r="20" spans="1:30" x14ac:dyDescent="0.3">
      <c r="B20" t="s">
        <v>48</v>
      </c>
      <c r="C20" t="s">
        <v>49</v>
      </c>
      <c r="D20" t="s">
        <v>50</v>
      </c>
      <c r="E20" t="s">
        <v>51</v>
      </c>
    </row>
    <row r="21" spans="1:30" x14ac:dyDescent="0.3">
      <c r="B21">
        <v>1</v>
      </c>
      <c r="C21">
        <f>(B21-0.5)/80</f>
        <v>6.2500000000000003E-3</v>
      </c>
      <c r="D21">
        <f>4.91*(C21^0.14-(1-C21)^0.14)</f>
        <v>-2.4929845460225399</v>
      </c>
      <c r="E21">
        <v>-0.13712999999999997</v>
      </c>
    </row>
    <row r="22" spans="1:30" x14ac:dyDescent="0.3">
      <c r="B22">
        <f>B21+1</f>
        <v>2</v>
      </c>
      <c r="C22">
        <f t="shared" ref="C22:C85" si="7">(B22-0.5)/80</f>
        <v>1.8749999999999999E-2</v>
      </c>
      <c r="D22">
        <f t="shared" ref="D22:D85" si="8">4.91*(C22^0.14-(1-C22)^0.14)</f>
        <v>-2.0831513947736373</v>
      </c>
      <c r="E22">
        <v>-0.12164999999999981</v>
      </c>
    </row>
    <row r="23" spans="1:30" x14ac:dyDescent="0.3">
      <c r="B23">
        <f>B22+1</f>
        <v>3</v>
      </c>
      <c r="C23">
        <f t="shared" si="7"/>
        <v>3.125E-2</v>
      </c>
      <c r="D23">
        <f t="shared" si="8"/>
        <v>-1.8657648402099227</v>
      </c>
      <c r="E23">
        <v>-9.7949999999999982E-2</v>
      </c>
    </row>
    <row r="24" spans="1:30" x14ac:dyDescent="0.3">
      <c r="B24">
        <f>B23+1</f>
        <v>4</v>
      </c>
      <c r="C24">
        <f t="shared" si="7"/>
        <v>4.3749999999999997E-2</v>
      </c>
      <c r="D24">
        <f t="shared" si="8"/>
        <v>-1.7111021101884196</v>
      </c>
      <c r="E24">
        <v>-9.4430000000000014E-2</v>
      </c>
    </row>
    <row r="25" spans="1:30" x14ac:dyDescent="0.3">
      <c r="B25">
        <f>B24+1</f>
        <v>5</v>
      </c>
      <c r="C25">
        <f t="shared" si="7"/>
        <v>5.6250000000000001E-2</v>
      </c>
      <c r="D25">
        <f t="shared" si="8"/>
        <v>-1.5886662689871429</v>
      </c>
      <c r="E25">
        <v>-8.0110000000000348E-2</v>
      </c>
    </row>
    <row r="26" spans="1:30" x14ac:dyDescent="0.3">
      <c r="B26">
        <f>B25+1</f>
        <v>6</v>
      </c>
      <c r="C26">
        <f t="shared" si="7"/>
        <v>6.8750000000000006E-2</v>
      </c>
      <c r="D26">
        <f t="shared" si="8"/>
        <v>-1.486080291836344</v>
      </c>
      <c r="E26">
        <v>-7.934999999999981E-2</v>
      </c>
    </row>
    <row r="27" spans="1:30" x14ac:dyDescent="0.3">
      <c r="B27">
        <f>B26+1</f>
        <v>7</v>
      </c>
      <c r="C27">
        <f t="shared" si="7"/>
        <v>8.1250000000000003E-2</v>
      </c>
      <c r="D27">
        <f t="shared" si="8"/>
        <v>-1.3970237464251414</v>
      </c>
      <c r="E27">
        <v>-7.6519999999999477E-2</v>
      </c>
    </row>
    <row r="28" spans="1:30" x14ac:dyDescent="0.3">
      <c r="B28">
        <f>B27+1</f>
        <v>8</v>
      </c>
      <c r="C28">
        <f t="shared" si="7"/>
        <v>9.375E-2</v>
      </c>
      <c r="D28">
        <f t="shared" si="8"/>
        <v>-1.3178098407415364</v>
      </c>
      <c r="E28">
        <v>-7.0129999999999804E-2</v>
      </c>
    </row>
    <row r="29" spans="1:30" x14ac:dyDescent="0.3">
      <c r="B29">
        <f>B28+1</f>
        <v>9</v>
      </c>
      <c r="C29">
        <f t="shared" si="7"/>
        <v>0.10625</v>
      </c>
      <c r="D29">
        <f t="shared" si="8"/>
        <v>-1.2460901654695893</v>
      </c>
      <c r="E29">
        <v>-6.8010000000000126E-2</v>
      </c>
    </row>
    <row r="30" spans="1:30" x14ac:dyDescent="0.3">
      <c r="B30">
        <f>B29+1</f>
        <v>10</v>
      </c>
      <c r="C30">
        <f t="shared" si="7"/>
        <v>0.11874999999999999</v>
      </c>
      <c r="D30">
        <f t="shared" si="8"/>
        <v>-1.1802716510750031</v>
      </c>
      <c r="E30">
        <v>-6.5619999999999123E-2</v>
      </c>
    </row>
    <row r="31" spans="1:30" x14ac:dyDescent="0.3">
      <c r="B31">
        <f>B30+1</f>
        <v>11</v>
      </c>
      <c r="C31">
        <f t="shared" si="7"/>
        <v>0.13125000000000001</v>
      </c>
      <c r="D31">
        <f t="shared" si="8"/>
        <v>-1.119221134199847</v>
      </c>
      <c r="E31">
        <v>-5.5110000000000881E-2</v>
      </c>
    </row>
    <row r="32" spans="1:30" x14ac:dyDescent="0.3">
      <c r="B32">
        <f>B31+1</f>
        <v>12</v>
      </c>
      <c r="C32">
        <f t="shared" si="7"/>
        <v>0.14374999999999999</v>
      </c>
      <c r="D32">
        <f t="shared" si="8"/>
        <v>-1.0621021066490544</v>
      </c>
      <c r="E32">
        <v>-5.2410000000000956E-2</v>
      </c>
    </row>
    <row r="33" spans="2:5" x14ac:dyDescent="0.3">
      <c r="B33">
        <f>B32+1</f>
        <v>13</v>
      </c>
      <c r="C33">
        <f t="shared" si="7"/>
        <v>0.15625</v>
      </c>
      <c r="D33">
        <f t="shared" si="8"/>
        <v>-1.0082783038771823</v>
      </c>
      <c r="E33">
        <v>-4.4319999999999027E-2</v>
      </c>
    </row>
    <row r="34" spans="2:5" x14ac:dyDescent="0.3">
      <c r="B34">
        <f>B33+1</f>
        <v>14</v>
      </c>
      <c r="C34">
        <f t="shared" si="7"/>
        <v>0.16875000000000001</v>
      </c>
      <c r="D34">
        <f t="shared" si="8"/>
        <v>-0.95725368129332633</v>
      </c>
      <c r="E34">
        <v>-3.8119999999999266E-2</v>
      </c>
    </row>
    <row r="35" spans="2:5" x14ac:dyDescent="0.3">
      <c r="B35">
        <f>B34+1</f>
        <v>15</v>
      </c>
      <c r="C35">
        <f t="shared" si="7"/>
        <v>0.18124999999999999</v>
      </c>
      <c r="D35">
        <f t="shared" si="8"/>
        <v>-0.90863340333185738</v>
      </c>
      <c r="E35">
        <v>-3.4930000000000128E-2</v>
      </c>
    </row>
    <row r="36" spans="2:5" x14ac:dyDescent="0.3">
      <c r="B36">
        <f>B35+1</f>
        <v>16</v>
      </c>
      <c r="C36">
        <f t="shared" si="7"/>
        <v>0.19375000000000001</v>
      </c>
      <c r="D36">
        <f t="shared" si="8"/>
        <v>-0.86209756667827031</v>
      </c>
      <c r="E36">
        <v>-3.1029999999999891E-2</v>
      </c>
    </row>
    <row r="37" spans="2:5" x14ac:dyDescent="0.3">
      <c r="B37">
        <f>B36+1</f>
        <v>17</v>
      </c>
      <c r="C37">
        <f t="shared" si="7"/>
        <v>0.20624999999999999</v>
      </c>
      <c r="D37">
        <f t="shared" si="8"/>
        <v>-0.81738295788941406</v>
      </c>
      <c r="E37">
        <v>-2.483000000000013E-2</v>
      </c>
    </row>
    <row r="38" spans="2:5" x14ac:dyDescent="0.3">
      <c r="B38">
        <f>B37+1</f>
        <v>18</v>
      </c>
      <c r="C38">
        <f t="shared" si="7"/>
        <v>0.21875</v>
      </c>
      <c r="D38">
        <f t="shared" si="8"/>
        <v>-0.77427005635431245</v>
      </c>
      <c r="E38">
        <v>-2.4650000000000283E-2</v>
      </c>
    </row>
    <row r="39" spans="2:5" x14ac:dyDescent="0.3">
      <c r="B39">
        <f>B38+1</f>
        <v>19</v>
      </c>
      <c r="C39">
        <f t="shared" si="7"/>
        <v>0.23125000000000001</v>
      </c>
      <c r="D39">
        <f t="shared" si="8"/>
        <v>-0.7325735637421168</v>
      </c>
      <c r="E39">
        <v>-2.2769999999999957E-2</v>
      </c>
    </row>
    <row r="40" spans="2:5" x14ac:dyDescent="0.3">
      <c r="B40">
        <f>B39+1</f>
        <v>20</v>
      </c>
      <c r="C40">
        <f t="shared" si="7"/>
        <v>0.24374999999999999</v>
      </c>
      <c r="D40">
        <f t="shared" si="8"/>
        <v>-0.69213536556228017</v>
      </c>
      <c r="E40">
        <v>-2.2129999999999761E-2</v>
      </c>
    </row>
    <row r="41" spans="2:5" x14ac:dyDescent="0.3">
      <c r="B41">
        <f>B40+1</f>
        <v>21</v>
      </c>
      <c r="C41">
        <f t="shared" si="7"/>
        <v>0.25624999999999998</v>
      </c>
      <c r="D41">
        <f t="shared" si="8"/>
        <v>-0.6528192079877555</v>
      </c>
      <c r="E41">
        <v>-2.2069999999999812E-2</v>
      </c>
    </row>
    <row r="42" spans="2:5" x14ac:dyDescent="0.3">
      <c r="B42">
        <f>B41+1</f>
        <v>22</v>
      </c>
      <c r="C42">
        <f t="shared" si="7"/>
        <v>0.26874999999999999</v>
      </c>
      <c r="D42">
        <f t="shared" si="8"/>
        <v>-0.61450660849518524</v>
      </c>
      <c r="E42">
        <v>-1.6109999999999403E-2</v>
      </c>
    </row>
    <row r="43" spans="2:5" x14ac:dyDescent="0.3">
      <c r="B43">
        <f>B42+1</f>
        <v>23</v>
      </c>
      <c r="C43">
        <f t="shared" si="7"/>
        <v>0.28125</v>
      </c>
      <c r="D43">
        <f t="shared" si="8"/>
        <v>-0.57709366971925891</v>
      </c>
      <c r="E43">
        <v>-1.3430000000000053E-2</v>
      </c>
    </row>
    <row r="44" spans="2:5" x14ac:dyDescent="0.3">
      <c r="B44">
        <f>B43+1</f>
        <v>24</v>
      </c>
      <c r="C44">
        <f t="shared" si="7"/>
        <v>0.29375000000000001</v>
      </c>
      <c r="D44">
        <f t="shared" si="8"/>
        <v>-0.54048856494806119</v>
      </c>
      <c r="E44">
        <v>-1.3029999999999653E-2</v>
      </c>
    </row>
    <row r="45" spans="2:5" x14ac:dyDescent="0.3">
      <c r="B45">
        <f>B44+1</f>
        <v>25</v>
      </c>
      <c r="C45">
        <f t="shared" si="7"/>
        <v>0.30625000000000002</v>
      </c>
      <c r="D45">
        <f t="shared" si="8"/>
        <v>-0.50460953012473142</v>
      </c>
      <c r="E45">
        <v>-1.1829999999999785E-2</v>
      </c>
    </row>
    <row r="46" spans="2:5" x14ac:dyDescent="0.3">
      <c r="B46">
        <f>B45+1</f>
        <v>26</v>
      </c>
      <c r="C46">
        <f t="shared" si="7"/>
        <v>0.31874999999999998</v>
      </c>
      <c r="D46">
        <f t="shared" si="8"/>
        <v>-0.4693832426714365</v>
      </c>
      <c r="E46">
        <v>-1.0729999999999684E-2</v>
      </c>
    </row>
    <row r="47" spans="2:5" x14ac:dyDescent="0.3">
      <c r="B47">
        <f>B46+1</f>
        <v>27</v>
      </c>
      <c r="C47">
        <f t="shared" si="7"/>
        <v>0.33124999999999999</v>
      </c>
      <c r="D47">
        <f t="shared" si="8"/>
        <v>-0.43474349909707011</v>
      </c>
      <c r="E47">
        <v>-8.9699999999997004E-3</v>
      </c>
    </row>
    <row r="48" spans="2:5" x14ac:dyDescent="0.3">
      <c r="B48">
        <f>B47+1</f>
        <v>28</v>
      </c>
      <c r="C48">
        <f t="shared" si="7"/>
        <v>0.34375</v>
      </c>
      <c r="D48">
        <f t="shared" si="8"/>
        <v>-0.4006301257381869</v>
      </c>
      <c r="E48">
        <v>-5.1099999999997259E-3</v>
      </c>
    </row>
    <row r="49" spans="2:5" x14ac:dyDescent="0.3">
      <c r="B49">
        <f>B48+1</f>
        <v>29</v>
      </c>
      <c r="C49">
        <f t="shared" si="7"/>
        <v>0.35625000000000001</v>
      </c>
      <c r="D49">
        <f t="shared" si="8"/>
        <v>-0.36698807305277065</v>
      </c>
      <c r="E49">
        <v>-4.730000000000345E-3</v>
      </c>
    </row>
    <row r="50" spans="2:5" x14ac:dyDescent="0.3">
      <c r="B50">
        <f>B49+1</f>
        <v>30</v>
      </c>
      <c r="C50">
        <f t="shared" si="7"/>
        <v>0.36875000000000002</v>
      </c>
      <c r="D50">
        <f t="shared" si="8"/>
        <v>-0.33376665557466606</v>
      </c>
      <c r="E50">
        <v>-4.309999999999814E-3</v>
      </c>
    </row>
    <row r="51" spans="2:5" x14ac:dyDescent="0.3">
      <c r="B51">
        <f>B50+1</f>
        <v>31</v>
      </c>
      <c r="C51">
        <f t="shared" si="7"/>
        <v>0.38124999999999998</v>
      </c>
      <c r="D51">
        <f t="shared" si="8"/>
        <v>-0.30091890823963879</v>
      </c>
      <c r="E51">
        <v>-3.1099999999995021E-3</v>
      </c>
    </row>
    <row r="52" spans="2:5" x14ac:dyDescent="0.3">
      <c r="B52">
        <f>B51+1</f>
        <v>32</v>
      </c>
      <c r="C52">
        <f t="shared" si="7"/>
        <v>0.39374999999999999</v>
      </c>
      <c r="D52">
        <f t="shared" si="8"/>
        <v>-0.26840103619470485</v>
      </c>
      <c r="E52">
        <v>-3.0699999999996841E-3</v>
      </c>
    </row>
    <row r="53" spans="2:5" x14ac:dyDescent="0.3">
      <c r="B53">
        <f>B52+1</f>
        <v>33</v>
      </c>
      <c r="C53">
        <f t="shared" si="7"/>
        <v>0.40625</v>
      </c>
      <c r="D53">
        <f t="shared" si="8"/>
        <v>-0.23617194000999964</v>
      </c>
      <c r="E53">
        <v>-2.5300000000001432E-3</v>
      </c>
    </row>
    <row r="54" spans="2:5" x14ac:dyDescent="0.3">
      <c r="B54">
        <f>B53+1</f>
        <v>34</v>
      </c>
      <c r="C54">
        <f t="shared" si="7"/>
        <v>0.41875000000000001</v>
      </c>
      <c r="D54">
        <f t="shared" si="8"/>
        <v>-0.20419280185299005</v>
      </c>
      <c r="E54">
        <v>-2.4300000000003763E-3</v>
      </c>
    </row>
    <row r="55" spans="2:5" x14ac:dyDescent="0.3">
      <c r="B55">
        <f>B54+1</f>
        <v>35</v>
      </c>
      <c r="C55">
        <f t="shared" si="7"/>
        <v>0.43125000000000002</v>
      </c>
      <c r="D55">
        <f t="shared" si="8"/>
        <v>-0.17242672096007022</v>
      </c>
      <c r="E55">
        <v>-2.0299999999999763E-3</v>
      </c>
    </row>
    <row r="56" spans="2:5" x14ac:dyDescent="0.3">
      <c r="B56">
        <f>B55+1</f>
        <v>36</v>
      </c>
      <c r="C56">
        <f t="shared" si="7"/>
        <v>0.44374999999999998</v>
      </c>
      <c r="D56">
        <f t="shared" si="8"/>
        <v>-0.1408383888659345</v>
      </c>
      <c r="E56">
        <v>-1.6699999999998383E-3</v>
      </c>
    </row>
    <row r="57" spans="2:5" x14ac:dyDescent="0.3">
      <c r="B57">
        <f>B56+1</f>
        <v>37</v>
      </c>
      <c r="C57">
        <f t="shared" si="7"/>
        <v>0.45624999999999999</v>
      </c>
      <c r="D57">
        <f t="shared" si="8"/>
        <v>-0.10939379648226645</v>
      </c>
      <c r="E57">
        <v>-1.2699999999998823E-3</v>
      </c>
    </row>
    <row r="58" spans="2:5" x14ac:dyDescent="0.3">
      <c r="B58">
        <f>B57+1</f>
        <v>38</v>
      </c>
      <c r="C58">
        <f t="shared" si="7"/>
        <v>0.46875</v>
      </c>
      <c r="D58">
        <f t="shared" si="8"/>
        <v>-7.8059966366998385E-2</v>
      </c>
      <c r="E58">
        <v>9.6999999999969333E-4</v>
      </c>
    </row>
    <row r="59" spans="2:5" x14ac:dyDescent="0.3">
      <c r="B59">
        <f>B58+1</f>
        <v>39</v>
      </c>
      <c r="C59">
        <f t="shared" si="7"/>
        <v>0.48125000000000001</v>
      </c>
      <c r="D59">
        <f t="shared" si="8"/>
        <v>-4.6804704475896027E-2</v>
      </c>
      <c r="E59">
        <v>1.9900000000001583E-3</v>
      </c>
    </row>
    <row r="60" spans="2:5" x14ac:dyDescent="0.3">
      <c r="B60">
        <f>B59+1</f>
        <v>40</v>
      </c>
      <c r="C60">
        <f t="shared" si="7"/>
        <v>0.49375000000000002</v>
      </c>
      <c r="D60">
        <f t="shared" si="8"/>
        <v>-1.5596366399235411E-2</v>
      </c>
      <c r="E60">
        <v>2.6899999999994151E-3</v>
      </c>
    </row>
    <row r="61" spans="2:5" x14ac:dyDescent="0.3">
      <c r="B61">
        <f>B60+1</f>
        <v>41</v>
      </c>
      <c r="C61">
        <f t="shared" si="7"/>
        <v>0.50624999999999998</v>
      </c>
      <c r="D61">
        <f t="shared" si="8"/>
        <v>1.5596366399235411E-2</v>
      </c>
      <c r="E61">
        <v>3.1900000000004702E-3</v>
      </c>
    </row>
    <row r="62" spans="2:5" x14ac:dyDescent="0.3">
      <c r="B62">
        <f>B61+1</f>
        <v>42</v>
      </c>
      <c r="C62">
        <f t="shared" si="7"/>
        <v>0.51875000000000004</v>
      </c>
      <c r="D62">
        <f t="shared" si="8"/>
        <v>4.6804704475896027E-2</v>
      </c>
      <c r="E62">
        <v>3.8700000000000401E-3</v>
      </c>
    </row>
    <row r="63" spans="2:5" x14ac:dyDescent="0.3">
      <c r="B63">
        <f>B62+1</f>
        <v>43</v>
      </c>
      <c r="C63">
        <f t="shared" si="7"/>
        <v>0.53125</v>
      </c>
      <c r="D63">
        <f t="shared" si="8"/>
        <v>7.8059966366998385E-2</v>
      </c>
      <c r="E63">
        <v>3.8900000000001711E-3</v>
      </c>
    </row>
    <row r="64" spans="2:5" x14ac:dyDescent="0.3">
      <c r="B64">
        <f>B63+1</f>
        <v>44</v>
      </c>
      <c r="C64">
        <f t="shared" si="7"/>
        <v>0.54374999999999996</v>
      </c>
      <c r="D64">
        <f t="shared" si="8"/>
        <v>0.10939379648226645</v>
      </c>
      <c r="E64">
        <v>3.9900000000003821E-3</v>
      </c>
    </row>
    <row r="65" spans="2:5" x14ac:dyDescent="0.3">
      <c r="B65">
        <f>B64+1</f>
        <v>45</v>
      </c>
      <c r="C65">
        <f t="shared" si="7"/>
        <v>0.55625000000000002</v>
      </c>
      <c r="D65">
        <f t="shared" si="8"/>
        <v>0.1408383888659345</v>
      </c>
      <c r="E65">
        <v>4.1700000000002291E-3</v>
      </c>
    </row>
    <row r="66" spans="2:5" x14ac:dyDescent="0.3">
      <c r="B66">
        <f>B65+1</f>
        <v>46</v>
      </c>
      <c r="C66">
        <f t="shared" si="7"/>
        <v>0.56874999999999998</v>
      </c>
      <c r="D66">
        <f t="shared" si="8"/>
        <v>0.17242672096007022</v>
      </c>
      <c r="E66">
        <v>4.3900000000003381E-3</v>
      </c>
    </row>
    <row r="67" spans="2:5" x14ac:dyDescent="0.3">
      <c r="B67">
        <f>B66+1</f>
        <v>47</v>
      </c>
      <c r="C67">
        <f t="shared" si="7"/>
        <v>0.58125000000000004</v>
      </c>
      <c r="D67">
        <f t="shared" si="8"/>
        <v>0.20419280185299005</v>
      </c>
      <c r="E67">
        <v>5.3700000000000969E-3</v>
      </c>
    </row>
    <row r="68" spans="2:5" x14ac:dyDescent="0.3">
      <c r="B68">
        <f>B67+1</f>
        <v>48</v>
      </c>
      <c r="C68">
        <f t="shared" si="7"/>
        <v>0.59375</v>
      </c>
      <c r="D68">
        <f t="shared" si="8"/>
        <v>0.23617194000999964</v>
      </c>
      <c r="E68">
        <v>6.8300000000003358E-3</v>
      </c>
    </row>
    <row r="69" spans="2:5" x14ac:dyDescent="0.3">
      <c r="B69">
        <f>B68+1</f>
        <v>49</v>
      </c>
      <c r="C69">
        <f t="shared" si="7"/>
        <v>0.60624999999999996</v>
      </c>
      <c r="D69">
        <f t="shared" si="8"/>
        <v>0.26840103619470485</v>
      </c>
      <c r="E69">
        <v>8.3800000000007202E-3</v>
      </c>
    </row>
    <row r="70" spans="2:5" x14ac:dyDescent="0.3">
      <c r="B70">
        <f>B69+1</f>
        <v>50</v>
      </c>
      <c r="C70">
        <f t="shared" si="7"/>
        <v>0.61875000000000002</v>
      </c>
      <c r="D70">
        <f t="shared" si="8"/>
        <v>0.30091890823963879</v>
      </c>
      <c r="E70">
        <v>1.0650000000000048E-2</v>
      </c>
    </row>
    <row r="71" spans="2:5" x14ac:dyDescent="0.3">
      <c r="B71">
        <f>B70+1</f>
        <v>51</v>
      </c>
      <c r="C71">
        <f t="shared" si="7"/>
        <v>0.63124999999999998</v>
      </c>
      <c r="D71">
        <f t="shared" si="8"/>
        <v>0.33376665557466606</v>
      </c>
      <c r="E71">
        <v>1.1030000000000317E-2</v>
      </c>
    </row>
    <row r="72" spans="2:5" x14ac:dyDescent="0.3">
      <c r="B72">
        <f>B71+1</f>
        <v>52</v>
      </c>
      <c r="C72">
        <f t="shared" si="7"/>
        <v>0.64375000000000004</v>
      </c>
      <c r="D72">
        <f t="shared" si="8"/>
        <v>0.36698807305277065</v>
      </c>
      <c r="E72">
        <v>1.1170000000000346E-2</v>
      </c>
    </row>
    <row r="73" spans="2:5" x14ac:dyDescent="0.3">
      <c r="B73">
        <f>B72+1</f>
        <v>53</v>
      </c>
      <c r="C73">
        <f t="shared" si="7"/>
        <v>0.65625</v>
      </c>
      <c r="D73">
        <f t="shared" si="8"/>
        <v>0.4006301257381869</v>
      </c>
      <c r="E73">
        <v>1.1190000000000477E-2</v>
      </c>
    </row>
    <row r="74" spans="2:5" x14ac:dyDescent="0.3">
      <c r="B74">
        <f>B73+1</f>
        <v>54</v>
      </c>
      <c r="C74">
        <f t="shared" si="7"/>
        <v>0.66874999999999996</v>
      </c>
      <c r="D74">
        <f t="shared" si="8"/>
        <v>0.43474349909706955</v>
      </c>
      <c r="E74">
        <v>1.4569999999999972E-2</v>
      </c>
    </row>
    <row r="75" spans="2:5" x14ac:dyDescent="0.3">
      <c r="B75">
        <f>B74+1</f>
        <v>55</v>
      </c>
      <c r="C75">
        <f t="shared" si="7"/>
        <v>0.68125000000000002</v>
      </c>
      <c r="D75">
        <f t="shared" si="8"/>
        <v>0.4693832426714365</v>
      </c>
      <c r="E75">
        <v>1.517000000000035E-2</v>
      </c>
    </row>
    <row r="76" spans="2:5" x14ac:dyDescent="0.3">
      <c r="B76">
        <f>B75+1</f>
        <v>56</v>
      </c>
      <c r="C76">
        <f t="shared" si="7"/>
        <v>0.69374999999999998</v>
      </c>
      <c r="D76">
        <f t="shared" si="8"/>
        <v>0.50460953012473142</v>
      </c>
      <c r="E76">
        <v>1.6669999999999963E-2</v>
      </c>
    </row>
    <row r="77" spans="2:5" x14ac:dyDescent="0.3">
      <c r="B77">
        <f>B76+1</f>
        <v>57</v>
      </c>
      <c r="C77">
        <f t="shared" si="7"/>
        <v>0.70625000000000004</v>
      </c>
      <c r="D77">
        <f t="shared" si="8"/>
        <v>0.54048856494806119</v>
      </c>
      <c r="E77">
        <v>1.8170000000000019E-2</v>
      </c>
    </row>
    <row r="78" spans="2:5" x14ac:dyDescent="0.3">
      <c r="B78">
        <f>B77+1</f>
        <v>58</v>
      </c>
      <c r="C78">
        <f t="shared" si="7"/>
        <v>0.71875</v>
      </c>
      <c r="D78">
        <f t="shared" si="8"/>
        <v>0.57709366971925891</v>
      </c>
      <c r="E78">
        <v>1.8489999999999895E-2</v>
      </c>
    </row>
    <row r="79" spans="2:5" x14ac:dyDescent="0.3">
      <c r="B79">
        <f>B78+1</f>
        <v>59</v>
      </c>
      <c r="C79">
        <f t="shared" si="7"/>
        <v>0.73124999999999996</v>
      </c>
      <c r="D79">
        <f t="shared" si="8"/>
        <v>0.61450660849518524</v>
      </c>
      <c r="E79">
        <v>1.9030000000000324E-2</v>
      </c>
    </row>
    <row r="80" spans="2:5" x14ac:dyDescent="0.3">
      <c r="B80">
        <f>B79+1</f>
        <v>60</v>
      </c>
      <c r="C80">
        <f t="shared" si="7"/>
        <v>0.74375000000000002</v>
      </c>
      <c r="D80">
        <f t="shared" si="8"/>
        <v>0.6528192079877555</v>
      </c>
      <c r="E80">
        <v>1.9180000000000419E-2</v>
      </c>
    </row>
    <row r="81" spans="2:5" x14ac:dyDescent="0.3">
      <c r="B81">
        <f>B80+1</f>
        <v>61</v>
      </c>
      <c r="C81">
        <f t="shared" si="7"/>
        <v>0.75624999999999998</v>
      </c>
      <c r="D81">
        <f t="shared" si="8"/>
        <v>0.69213536556227961</v>
      </c>
      <c r="E81">
        <v>2.0189999999999486E-2</v>
      </c>
    </row>
    <row r="82" spans="2:5" x14ac:dyDescent="0.3">
      <c r="B82">
        <f>B81+1</f>
        <v>62</v>
      </c>
      <c r="C82">
        <f t="shared" si="7"/>
        <v>0.76875000000000004</v>
      </c>
      <c r="D82">
        <f t="shared" si="8"/>
        <v>0.7325735637421168</v>
      </c>
      <c r="E82">
        <v>2.2930000000000117E-2</v>
      </c>
    </row>
    <row r="83" spans="2:5" x14ac:dyDescent="0.3">
      <c r="B83">
        <f>B82+1</f>
        <v>63</v>
      </c>
      <c r="C83">
        <f t="shared" si="7"/>
        <v>0.78125</v>
      </c>
      <c r="D83">
        <f t="shared" si="8"/>
        <v>0.77427005635431245</v>
      </c>
      <c r="E83">
        <v>2.8050000000000352E-2</v>
      </c>
    </row>
    <row r="84" spans="2:5" x14ac:dyDescent="0.3">
      <c r="B84">
        <f>B83+1</f>
        <v>64</v>
      </c>
      <c r="C84">
        <f t="shared" si="7"/>
        <v>0.79374999999999996</v>
      </c>
      <c r="D84">
        <f t="shared" si="8"/>
        <v>0.81738295788941406</v>
      </c>
      <c r="E84">
        <v>2.8480000000000949E-2</v>
      </c>
    </row>
    <row r="85" spans="2:5" x14ac:dyDescent="0.3">
      <c r="B85">
        <f>B84+1</f>
        <v>65</v>
      </c>
      <c r="C85">
        <f t="shared" si="7"/>
        <v>0.80625000000000002</v>
      </c>
      <c r="D85">
        <f t="shared" si="8"/>
        <v>0.86209756667827087</v>
      </c>
      <c r="E85">
        <v>2.8850000000000264E-2</v>
      </c>
    </row>
    <row r="86" spans="2:5" x14ac:dyDescent="0.3">
      <c r="B86">
        <f>B85+1</f>
        <v>66</v>
      </c>
      <c r="C86">
        <f t="shared" ref="C86:C100" si="9">(B86-0.5)/80</f>
        <v>0.81874999999999998</v>
      </c>
      <c r="D86">
        <f t="shared" ref="D86:D100" si="10">4.91*(C86^0.14-(1-C86)^0.14)</f>
        <v>0.90863340333185738</v>
      </c>
      <c r="E86">
        <v>3.2469999999999999E-2</v>
      </c>
    </row>
    <row r="87" spans="2:5" x14ac:dyDescent="0.3">
      <c r="B87">
        <f>B86+1</f>
        <v>67</v>
      </c>
      <c r="C87">
        <f t="shared" si="9"/>
        <v>0.83125000000000004</v>
      </c>
      <c r="D87">
        <f t="shared" si="10"/>
        <v>0.95725368129332689</v>
      </c>
      <c r="E87">
        <v>3.2769999999999744E-2</v>
      </c>
    </row>
    <row r="88" spans="2:5" x14ac:dyDescent="0.3">
      <c r="B88">
        <f>B87+1</f>
        <v>68</v>
      </c>
      <c r="C88">
        <f t="shared" si="9"/>
        <v>0.84375</v>
      </c>
      <c r="D88">
        <f t="shared" si="10"/>
        <v>1.0082783038771823</v>
      </c>
      <c r="E88">
        <v>3.5180000000000433E-2</v>
      </c>
    </row>
    <row r="89" spans="2:5" x14ac:dyDescent="0.3">
      <c r="B89">
        <f>B88+1</f>
        <v>69</v>
      </c>
      <c r="C89">
        <f t="shared" si="9"/>
        <v>0.85624999999999996</v>
      </c>
      <c r="D89">
        <f t="shared" si="10"/>
        <v>1.0621021066490544</v>
      </c>
      <c r="E89">
        <v>4.8280000000000989E-2</v>
      </c>
    </row>
    <row r="90" spans="2:5" x14ac:dyDescent="0.3">
      <c r="B90">
        <f>B89+1</f>
        <v>70</v>
      </c>
      <c r="C90">
        <f t="shared" si="9"/>
        <v>0.86875000000000002</v>
      </c>
      <c r="D90">
        <f t="shared" si="10"/>
        <v>1.119221134199847</v>
      </c>
      <c r="E90">
        <v>5.1889999999999326E-2</v>
      </c>
    </row>
    <row r="91" spans="2:5" x14ac:dyDescent="0.3">
      <c r="B91">
        <f>B90+1</f>
        <v>71</v>
      </c>
      <c r="C91">
        <f t="shared" si="9"/>
        <v>0.88124999999999998</v>
      </c>
      <c r="D91">
        <f t="shared" si="10"/>
        <v>1.1802716510750031</v>
      </c>
      <c r="E91">
        <v>5.6969999999999743E-2</v>
      </c>
    </row>
    <row r="92" spans="2:5" x14ac:dyDescent="0.3">
      <c r="B92">
        <f>B91+1</f>
        <v>72</v>
      </c>
      <c r="C92">
        <f t="shared" si="9"/>
        <v>0.89375000000000004</v>
      </c>
      <c r="D92">
        <f t="shared" si="10"/>
        <v>1.2460901654695893</v>
      </c>
      <c r="E92">
        <v>5.99899999999991E-2</v>
      </c>
    </row>
    <row r="93" spans="2:5" x14ac:dyDescent="0.3">
      <c r="B93">
        <f>B92+1</f>
        <v>73</v>
      </c>
      <c r="C93">
        <f t="shared" si="9"/>
        <v>0.90625</v>
      </c>
      <c r="D93">
        <f t="shared" si="10"/>
        <v>1.3178098407415364</v>
      </c>
      <c r="E93">
        <v>7.0969999999999978E-2</v>
      </c>
    </row>
    <row r="94" spans="2:5" x14ac:dyDescent="0.3">
      <c r="B94">
        <f>B93+1</f>
        <v>74</v>
      </c>
      <c r="C94">
        <f t="shared" si="9"/>
        <v>0.91874999999999996</v>
      </c>
      <c r="D94">
        <f t="shared" si="10"/>
        <v>1.3970237464251407</v>
      </c>
      <c r="E94">
        <v>7.7250000000000263E-2</v>
      </c>
    </row>
    <row r="95" spans="2:5" x14ac:dyDescent="0.3">
      <c r="B95">
        <f>B94+1</f>
        <v>75</v>
      </c>
      <c r="C95">
        <f t="shared" si="9"/>
        <v>0.93125000000000002</v>
      </c>
      <c r="D95">
        <f t="shared" si="10"/>
        <v>1.4860802918363445</v>
      </c>
      <c r="E95">
        <v>8.5080000000000489E-2</v>
      </c>
    </row>
    <row r="96" spans="2:5" x14ac:dyDescent="0.3">
      <c r="B96">
        <f>B95+1</f>
        <v>76</v>
      </c>
      <c r="C96">
        <f t="shared" si="9"/>
        <v>0.94374999999999998</v>
      </c>
      <c r="D96">
        <f t="shared" si="10"/>
        <v>1.5886662689871429</v>
      </c>
      <c r="E96">
        <v>8.6750000000000327E-2</v>
      </c>
    </row>
    <row r="97" spans="2:5" x14ac:dyDescent="0.3">
      <c r="B97">
        <f>B96+1</f>
        <v>77</v>
      </c>
      <c r="C97">
        <f t="shared" si="9"/>
        <v>0.95625000000000004</v>
      </c>
      <c r="D97">
        <f t="shared" si="10"/>
        <v>1.7111021101884201</v>
      </c>
      <c r="E97">
        <v>8.7069999999999759E-2</v>
      </c>
    </row>
    <row r="98" spans="2:5" x14ac:dyDescent="0.3">
      <c r="B98">
        <f>B97+1</f>
        <v>78</v>
      </c>
      <c r="C98">
        <f t="shared" si="9"/>
        <v>0.96875</v>
      </c>
      <c r="D98">
        <f t="shared" si="10"/>
        <v>1.8657648402099227</v>
      </c>
      <c r="E98">
        <v>9.2050000000000409E-2</v>
      </c>
    </row>
    <row r="99" spans="2:5" x14ac:dyDescent="0.3">
      <c r="B99">
        <f>B98+1</f>
        <v>79</v>
      </c>
      <c r="C99">
        <f t="shared" si="9"/>
        <v>0.98124999999999996</v>
      </c>
      <c r="D99">
        <f t="shared" si="10"/>
        <v>2.0831513947736369</v>
      </c>
      <c r="E99">
        <v>0.10238999999999976</v>
      </c>
    </row>
    <row r="100" spans="2:5" x14ac:dyDescent="0.3">
      <c r="B100">
        <f>B99+1</f>
        <v>80</v>
      </c>
      <c r="C100">
        <f t="shared" si="9"/>
        <v>0.99375000000000002</v>
      </c>
      <c r="D100">
        <f t="shared" si="10"/>
        <v>2.4929845460225413</v>
      </c>
      <c r="E100">
        <v>0.10496999999999979</v>
      </c>
    </row>
  </sheetData>
  <sortState xmlns:xlrd2="http://schemas.microsoft.com/office/spreadsheetml/2017/richdata2" ref="E21:E100">
    <sortCondition ref="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2018-12-28T10:11:26Z</dcterms:created>
  <dcterms:modified xsi:type="dcterms:W3CDTF">2019-01-02T12:00:28Z</dcterms:modified>
</cp:coreProperties>
</file>