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elenasolfrizzi/Desktop/TESI MAGISTRALE/Scenario analysis/Scenari Excel/Scenario A2 (price analysis)/A2 con sostituzione prodotti/"/>
    </mc:Choice>
  </mc:AlternateContent>
  <xr:revisionPtr revIDLastSave="0" documentId="13_ncr:1_{8F6A3295-1419-5A40-8C44-7AFEF2B64B93}" xr6:coauthVersionLast="47" xr6:coauthVersionMax="47" xr10:uidLastSave="{00000000-0000-0000-0000-000000000000}"/>
  <bookViews>
    <workbookView xWindow="2780" yWindow="740" windowWidth="22900" windowHeight="17000" activeTab="2" xr2:uid="{31B4DB91-7EB6-4D49-B41A-1282F5AD1842}"/>
  </bookViews>
  <sheets>
    <sheet name="Scenario A1 (mul 3 e sostituzio" sheetId="2" r:id="rId1"/>
    <sheet name="T test purch-norm" sheetId="3" r:id="rId2"/>
    <sheet name="T test purch-primary-norm" sheetId="4" r:id="rId3"/>
  </sheets>
  <definedNames>
    <definedName name="ExternalData_1" localSheetId="0" hidden="1">'Scenario A1 (mul 3 e sostituzio'!$A$1:$J$21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2" l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T11" i="2" l="1" a="1"/>
  <c r="T11" i="2" s="1"/>
  <c r="U10" i="2"/>
  <c r="U11" i="2" s="1" a="1"/>
  <c r="U11" i="2" s="1"/>
  <c r="T10" i="2"/>
  <c r="N9" i="2"/>
  <c r="M17" i="2"/>
  <c r="N11" i="2"/>
  <c r="T9" i="2"/>
  <c r="M4" i="2"/>
  <c r="N2" i="2"/>
  <c r="L16" i="2"/>
  <c r="N17" i="2"/>
  <c r="N14" i="2"/>
  <c r="N3" i="2" l="1"/>
  <c r="N4" i="2"/>
  <c r="N5" i="2"/>
  <c r="N6" i="2"/>
  <c r="N7" i="2"/>
  <c r="N8" i="2"/>
  <c r="N10" i="2"/>
  <c r="N12" i="2"/>
  <c r="N13" i="2"/>
  <c r="N15" i="2"/>
  <c r="N16" i="2"/>
  <c r="N18" i="2"/>
  <c r="N19" i="2"/>
  <c r="N20" i="2"/>
  <c r="N21" i="2"/>
  <c r="U9" i="2"/>
  <c r="V9" i="2"/>
  <c r="L3" i="2"/>
  <c r="M3" i="2" s="1"/>
  <c r="L4" i="2"/>
  <c r="L5" i="2"/>
  <c r="M5" i="2" s="1"/>
  <c r="L6" i="2"/>
  <c r="M6" i="2" s="1"/>
  <c r="L7" i="2"/>
  <c r="M7" i="2" s="1"/>
  <c r="L8" i="2"/>
  <c r="M8" i="2" s="1"/>
  <c r="L9" i="2"/>
  <c r="M9" i="2" s="1"/>
  <c r="L10" i="2"/>
  <c r="M10" i="2" s="1"/>
  <c r="L11" i="2"/>
  <c r="M11" i="2" s="1"/>
  <c r="L12" i="2"/>
  <c r="M12" i="2" s="1"/>
  <c r="L13" i="2"/>
  <c r="M13" i="2" s="1"/>
  <c r="L14" i="2"/>
  <c r="M14" i="2" s="1"/>
  <c r="L15" i="2"/>
  <c r="M15" i="2" s="1"/>
  <c r="M16" i="2"/>
  <c r="L17" i="2"/>
  <c r="L18" i="2"/>
  <c r="M18" i="2" s="1"/>
  <c r="L19" i="2"/>
  <c r="M19" i="2" s="1"/>
  <c r="L20" i="2"/>
  <c r="M20" i="2" s="1"/>
  <c r="L21" i="2"/>
  <c r="M21" i="2" s="1"/>
  <c r="L2" i="2"/>
  <c r="M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DEDF0-0FF6-8D41-82C5-27F34806F959}" keepAlive="1" name="Query - V 3 16_FINALE_(25 09)_all_scenarios base copy Scenario A1 (sostituzione prodotto" description="Connection to the 'V 3 16_FINALE_(25 09)_all_scenarios base copy Scenario A1 (sostituzione prodotto' query in the workbook." type="5" refreshedVersion="8" background="1" saveData="1">
    <dbPr connection="Provider=Microsoft.Mashup.OleDb.1;Data Source=$Workbook$;Location=&quot;V 3 16_FINALE_(25 09)_all_scenarios base copy Scenario A1 (sostituzione prodotto&quot;;Extended Properties=&quot;&quot;" command="SELECT * FROM [V 3 16_FINALE_(25 09)_all_scenarios base copy Scenario A1 (sostituzione prodott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<sst xmlns="http://schemas.openxmlformats.org/spreadsheetml/2006/main" count="60" uniqueCount="40">
  <si>
    <t>[run number]</t>
  </si>
  <si>
    <t>reprocessing</t>
  </si>
  <si>
    <t>purchases</t>
  </si>
  <si>
    <t>purchases-norm</t>
  </si>
  <si>
    <t>sust-of-purch</t>
  </si>
  <si>
    <t>sust-global</t>
  </si>
  <si>
    <t>price-global</t>
  </si>
  <si>
    <t>price-global-of-primary</t>
  </si>
  <si>
    <t>price-global-of-reprocessed</t>
  </si>
  <si>
    <t>sa-purch-repr</t>
  </si>
  <si>
    <t>reprocessed-%</t>
  </si>
  <si>
    <t>sa-purch-repr-norm</t>
  </si>
  <si>
    <t>n user</t>
  </si>
  <si>
    <t>sa-purch-primary-norm</t>
  </si>
  <si>
    <t>Row Labels</t>
  </si>
  <si>
    <t>FALSE</t>
  </si>
  <si>
    <t>TRUE</t>
  </si>
  <si>
    <t>Grand Total</t>
  </si>
  <si>
    <t>Average of purchases-norm</t>
  </si>
  <si>
    <t>Average of sa-purch-repr-norm</t>
  </si>
  <si>
    <t>Average of sa-purch-primary-norm</t>
  </si>
  <si>
    <t>DELTA</t>
  </si>
  <si>
    <t>Delta purch-norm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</si>
  <si>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</si>
  <si>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</si>
  <si>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</si>
  <si>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</si>
  <si>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</si>
  <si>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</si>
  <si>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</si>
  <si>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</si>
  <si>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</si>
  <si>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</si>
  <si>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</si>
  <si>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</si>
  <si>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</si>
  <si>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</si>
  <si>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Delta purch-primary-norm</t>
  </si>
  <si>
    <t>UNCERTAINTY  TYPE A</t>
  </si>
  <si>
    <t xml:space="preserve">RELATIVE UNCERTAINTY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</si>
</sst>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2" xfId="0" applyBorder="1"/>
    <xf numFmtId="0" fontId="3" fillId="0" borderId="3" xfId="0" applyFont="1" applyBorder="1" applyAlignment="1">
      <alignment horizontal="center"/>
    </xf>
    <xf numFmtId="10" fontId="0" fillId="3" borderId="0" xfId="1" applyNumberFormat="1" applyFont="1" applyFill="1"/>
    <xf numFmtId="11" fontId="0" fillId="3" borderId="0" xfId="0" applyNumberFormat="1" applyFill="1"/>
  </cellXfs>
  <cellStyles count="2">
    <cellStyle name="Normal" xfId="0" builtinId="0"/>
    <cellStyle name="Per 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ena Solfrizzi" refreshedDate="45580.789001273151" createdVersion="8" refreshedVersion="8" minRefreshableVersion="3" recordCount="20" xr:uid="{B157169B-D38F-4343-91CA-A98AE3F4251D}">
  <cacheSource type="worksheet">
    <worksheetSource name="V_3_16_FINALE__25_09__all_scenarios_base_copy_Scenario_A1__sostituzione_prodotto"/>
  </cacheSource>
  <cacheFields count="15">
    <cacheField name="[run number]" numFmtId="0">
      <sharedItems containsSemiMixedTypes="0" containsString="0" containsNumber="1" containsInteger="1" minValue="1" maxValue="20"/>
    </cacheField>
    <cacheField name="reprocessing" numFmtId="0">
      <sharedItems count="2">
        <b v="0"/>
        <b v="1"/>
      </sharedItems>
    </cacheField>
    <cacheField name="purchases" numFmtId="0">
      <sharedItems containsSemiMixedTypes="0" containsString="0" containsNumber="1" minValue="11.059701492537313" maxValue="27.079601990049753"/>
    </cacheField>
    <cacheField name="purchases-norm" numFmtId="0">
      <sharedItems containsSemiMixedTypes="0" containsString="0" containsNumber="1" minValue="0.22119402985074627" maxValue="0.54159203980099502"/>
    </cacheField>
    <cacheField name="sust-of-purch" numFmtId="0">
      <sharedItems containsSemiMixedTypes="0" containsString="0" containsNumber="1" minValue="0.41126362620775087" maxValue="0.82687199931545907"/>
    </cacheField>
    <cacheField name="sust-global" numFmtId="0">
      <sharedItems containsSemiMixedTypes="0" containsString="0" containsNumber="1" minValue="0.38779705414564231" maxValue="0.65944475218089593"/>
    </cacheField>
    <cacheField name="sust-global-of-primary" numFmtId="0">
      <sharedItems containsSemiMixedTypes="0" containsString="0" containsNumber="1" minValue="0.38779705414564247" maxValue="0.49225928159700832"/>
    </cacheField>
    <cacheField name="sust-global-of-reprocessed" numFmtId="0">
      <sharedItems containsSemiMixedTypes="0" containsString="0" containsNumber="1" minValue="0" maxValue="0.98483050677021777"/>
    </cacheField>
    <cacheField name="price-global" numFmtId="0">
      <sharedItems containsSemiMixedTypes="0" containsString="0" containsNumber="1" minValue="16.827132716031059" maxValue="19.102138269203252"/>
    </cacheField>
    <cacheField name="price-global-of-primary" numFmtId="0">
      <sharedItems containsSemiMixedTypes="0" containsString="0" containsNumber="1" minValue="16.012508619234069" maxValue="19.314703943234807"/>
    </cacheField>
    <cacheField name="price-global-of-reprocessed" numFmtId="0">
      <sharedItems containsSemiMixedTypes="0" containsString="0" containsNumber="1" minValue="0" maxValue="19.211045128157792"/>
    </cacheField>
    <cacheField name="reprocessed-%" numFmtId="0">
      <sharedItems containsSemiMixedTypes="0" containsString="0" containsNumber="1" minValue="0" maxValue="0.38057893033097651"/>
    </cacheField>
    <cacheField name="sa-purch-repr" numFmtId="0">
      <sharedItems containsSemiMixedTypes="0" containsString="0" containsNumber="1" minValue="0" maxValue="9.9552238805970141"/>
    </cacheField>
    <cacheField name="sa-purch-repr-norm" numFmtId="0">
      <sharedItems containsSemiMixedTypes="0" containsString="0" containsNumber="1" minValue="0" maxValue="0.19910447761194028"/>
    </cacheField>
    <cacheField name="sa-purch-primary-norm" numFmtId="0">
      <sharedItems containsSemiMixedTypes="0" containsString="0" containsNumber="1" minValue="6.0694029850746262E-2" maxValue="0.541592039800995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n v="25.472636815920399"/>
    <n v="0.50945273631840804"/>
    <n v="0.42465134837246649"/>
    <n v="0.3920249473727157"/>
    <n v="0.3920249473727157"/>
    <n v="0"/>
    <n v="17.027772859304935"/>
    <n v="17.027772859304939"/>
    <n v="0"/>
    <n v="0"/>
    <n v="0"/>
    <n v="0"/>
    <n v="0.50945273631840804"/>
  </r>
  <r>
    <n v="2"/>
    <x v="0"/>
    <n v="22.517412935323382"/>
    <n v="0.45034825870646761"/>
    <n v="0.47038665171383715"/>
    <n v="0.41544153371031978"/>
    <n v="0.41544153371031983"/>
    <n v="0"/>
    <n v="17.855685865594861"/>
    <n v="17.855685865594861"/>
    <n v="0"/>
    <n v="0"/>
    <n v="0"/>
    <n v="0"/>
    <n v="0.45034825870646761"/>
  </r>
  <r>
    <n v="3"/>
    <x v="0"/>
    <n v="26.776119402985074"/>
    <n v="0.53552238805970154"/>
    <n v="0.49042113213708793"/>
    <n v="0.41116450602855353"/>
    <n v="0.41116450602855364"/>
    <n v="0"/>
    <n v="17.238706131535587"/>
    <n v="17.238706131535587"/>
    <n v="0"/>
    <n v="0"/>
    <n v="0"/>
    <n v="0"/>
    <n v="0.53552238805970154"/>
  </r>
  <r>
    <n v="4"/>
    <x v="0"/>
    <n v="22.273631840796021"/>
    <n v="0.44547263681592042"/>
    <n v="0.485317400299491"/>
    <n v="0.42689462510018356"/>
    <n v="0.4268946251001835"/>
    <n v="0"/>
    <n v="16.827132716031059"/>
    <n v="16.827132716031056"/>
    <n v="0"/>
    <n v="0"/>
    <n v="0"/>
    <n v="0"/>
    <n v="0.44547263681592042"/>
  </r>
  <r>
    <n v="5"/>
    <x v="0"/>
    <n v="25.721393034825869"/>
    <n v="0.51442786069651736"/>
    <n v="0.421672776032953"/>
    <n v="0.39576632754327912"/>
    <n v="0.39576632754327906"/>
    <n v="0"/>
    <n v="17.662855329974484"/>
    <n v="17.662855329974487"/>
    <n v="0"/>
    <n v="0"/>
    <n v="0"/>
    <n v="0"/>
    <n v="0.51442786069651736"/>
  </r>
  <r>
    <n v="6"/>
    <x v="0"/>
    <n v="27.079601990049753"/>
    <n v="0.54159203980099502"/>
    <n v="0.41126362620775087"/>
    <n v="0.38779705414564231"/>
    <n v="0.38779705414564247"/>
    <n v="0"/>
    <n v="17.579840348649"/>
    <n v="17.579840348649"/>
    <n v="0"/>
    <n v="0"/>
    <n v="0"/>
    <n v="0"/>
    <n v="0.54159203980099502"/>
  </r>
  <r>
    <n v="7"/>
    <x v="0"/>
    <n v="23.373134328358208"/>
    <n v="0.46746268656716417"/>
    <n v="0.47297591154404484"/>
    <n v="0.41288930093466486"/>
    <n v="0.41288930093466492"/>
    <n v="0"/>
    <n v="17.390046076900557"/>
    <n v="17.390046076900553"/>
    <n v="0"/>
    <n v="0"/>
    <n v="0"/>
    <n v="0"/>
    <n v="0.46746268656716417"/>
  </r>
  <r>
    <n v="8"/>
    <x v="0"/>
    <n v="23.373134328358208"/>
    <n v="0.46746268656716417"/>
    <n v="0.47562546316902782"/>
    <n v="0.42279271978790267"/>
    <n v="0.42279271978790273"/>
    <n v="0"/>
    <n v="17.381495149923275"/>
    <n v="17.381495149923275"/>
    <n v="0"/>
    <n v="0"/>
    <n v="0"/>
    <n v="0"/>
    <n v="0.46746268656716417"/>
  </r>
  <r>
    <n v="9"/>
    <x v="0"/>
    <n v="25.701492537313431"/>
    <n v="0.51402985074626861"/>
    <n v="0.46426321306700263"/>
    <n v="0.42410482084118029"/>
    <n v="0.42410482084118034"/>
    <n v="0"/>
    <n v="17.8298453756931"/>
    <n v="17.8298453756931"/>
    <n v="0"/>
    <n v="0"/>
    <n v="0"/>
    <n v="0"/>
    <n v="0.51402985074626861"/>
  </r>
  <r>
    <n v="10"/>
    <x v="0"/>
    <n v="22.696517412935325"/>
    <n v="0.45393034825870648"/>
    <n v="0.45628214764756964"/>
    <n v="0.4099510435821041"/>
    <n v="0.40995104358210416"/>
    <n v="0"/>
    <n v="17.083394441111331"/>
    <n v="17.083394441111327"/>
    <n v="0"/>
    <n v="0"/>
    <n v="0"/>
    <n v="0"/>
    <n v="0.45393034825870648"/>
  </r>
  <r>
    <n v="11"/>
    <x v="1"/>
    <n v="13.557213930348258"/>
    <n v="0.27114427860696516"/>
    <n v="0.76671582529291515"/>
    <n v="0.61426370163659594"/>
    <n v="0.41825040517796896"/>
    <n v="0.97229112368771964"/>
    <n v="17.579662653350688"/>
    <n v="16.702757340451015"/>
    <n v="19.168173283715536"/>
    <n v="0.35365889017572744"/>
    <n v="8.5124378109452739"/>
    <n v="0.17024875621890548"/>
    <n v="0.10089552238805968"/>
  </r>
  <r>
    <n v="12"/>
    <x v="1"/>
    <n v="12.442786069651742"/>
    <n v="0.24885572139303483"/>
    <n v="0.79234790009278688"/>
    <n v="0.65944475218089593"/>
    <n v="0.49225928159700832"/>
    <n v="0.97795223631057837"/>
    <n v="17.657479709904205"/>
    <n v="16.845868687840227"/>
    <n v="19.211045128157792"/>
    <n v="0.34416018404574256"/>
    <n v="7.7363184079601988"/>
    <n v="0.15472636815920399"/>
    <n v="9.4129353233830843E-2"/>
  </r>
  <r>
    <n v="13"/>
    <x v="1"/>
    <n v="11.502487562189055"/>
    <n v="0.2300497512437811"/>
    <n v="0.74358020875503938"/>
    <n v="0.64077702465775976"/>
    <n v="0.43878078062291326"/>
    <n v="0.96938735853358571"/>
    <n v="17.098632647857197"/>
    <n v="16.012508619234069"/>
    <n v="18.863688077199658"/>
    <n v="0.38057893033097651"/>
    <n v="7.2"/>
    <n v="0.14400000000000002"/>
    <n v="8.6049751243781086E-2"/>
  </r>
  <r>
    <n v="14"/>
    <x v="1"/>
    <n v="14.35323383084577"/>
    <n v="0.28706467661691543"/>
    <n v="0.76313676365213623"/>
    <n v="0.65803675318828914"/>
    <n v="0.47826478652924909"/>
    <n v="0.98483050677021777"/>
    <n v="17.413417913216534"/>
    <n v="16.524822159440873"/>
    <n v="19.025402394803479"/>
    <n v="0.35486298142593026"/>
    <n v="8.1691542288557208"/>
    <n v="0.16338308457711442"/>
    <n v="0.123681592039801"/>
  </r>
  <r>
    <n v="15"/>
    <x v="1"/>
    <n v="12.348258706467663"/>
    <n v="0.24696517412935326"/>
    <n v="0.75671049116019817"/>
    <n v="0.62247518898607068"/>
    <n v="0.42635481633468303"/>
    <n v="0.96546624649988955"/>
    <n v="17.424935178431056"/>
    <n v="16.493717449966699"/>
    <n v="19.048433819217927"/>
    <n v="0.36365864902481299"/>
    <n v="7.5949999999999998"/>
    <n v="0.15190000000000001"/>
    <n v="9.5065174129353253E-2"/>
  </r>
  <r>
    <n v="16"/>
    <x v="1"/>
    <n v="15.547263681592041"/>
    <n v="0.31094527363184082"/>
    <n v="0.77798515555778325"/>
    <n v="0.5935179931770922"/>
    <n v="0.4316709993158207"/>
    <n v="0.94306356515085132"/>
    <n v="17.525154952565405"/>
    <n v="16.973869637966143"/>
    <n v="18.672924308930899"/>
    <n v="0.31545565185548285"/>
    <n v="9.9552238805970141"/>
    <n v="0.19910447761194028"/>
    <n v="0.11184079601990055"/>
  </r>
  <r>
    <n v="17"/>
    <x v="1"/>
    <n v="11.059701492537313"/>
    <n v="0.22119402985074627"/>
    <n v="0.82687199931545907"/>
    <n v="0.64930266189259622"/>
    <n v="0.47426416908532598"/>
    <n v="0.98284277583511093"/>
    <n v="19.102138269203252"/>
    <n v="19.314703943234807"/>
    <n v="18.693420735694271"/>
    <n v="0.34400859637857018"/>
    <n v="8.0250000000000004"/>
    <n v="0.1605"/>
    <n v="6.0694029850746262E-2"/>
  </r>
  <r>
    <n v="18"/>
    <x v="1"/>
    <n v="12.90547263681592"/>
    <n v="0.25810945273631841"/>
    <n v="0.78707705330862865"/>
    <n v="0.64917678929017231"/>
    <n v="0.45664369579816311"/>
    <n v="0.98115409836572243"/>
    <n v="17.24358227944137"/>
    <n v="16.142906984532349"/>
    <n v="19.135142054046558"/>
    <n v="0.36705188675766953"/>
    <n v="8.4975124378109452"/>
    <n v="0.16995024875621889"/>
    <n v="8.8159203980099521E-2"/>
  </r>
  <r>
    <n v="19"/>
    <x v="1"/>
    <n v="12.169154228855721"/>
    <n v="0.24338308457711441"/>
    <n v="0.82130852934464027"/>
    <n v="0.62496377056202335"/>
    <n v="0.44670015083281767"/>
    <n v="0.96762334615897472"/>
    <n v="16.949839909790274"/>
    <n v="16.043562492945188"/>
    <n v="18.681621969605114"/>
    <n v="0.3420820572249349"/>
    <n v="8.7014925373134329"/>
    <n v="0.17402985074626864"/>
    <n v="6.9353233830845767E-2"/>
  </r>
  <r>
    <n v="20"/>
    <x v="1"/>
    <n v="13.189054726368159"/>
    <n v="0.2637810945273632"/>
    <n v="0.7884031904568557"/>
    <n v="0.64357567214088984"/>
    <n v="0.4651720368405749"/>
    <n v="0.98025018990419055"/>
    <n v="17.338459386414048"/>
    <n v="16.445533119179363"/>
    <n v="19.012805745093235"/>
    <n v="0.34618700238097511"/>
    <n v="8.2935323383084576"/>
    <n v="0.16587064676616914"/>
    <n v="9.7910447761194064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6BB1BC-7F56-DC43-B0C8-CA441F558636}" name="PivotTable2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1:V4" firstHeaderRow="0" firstDataRow="1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purchases-norm" fld="3" subtotal="average" baseField="0" baseItem="0"/>
    <dataField name="Average of sa-purch-primary-norm" fld="14" subtotal="average" baseField="0" baseItem="0"/>
    <dataField name="Average of sa-purch-repr-norm" fld="1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1648D-8498-2B45-ABEE-149F76671E59}" autoFormatId="16" applyNumberFormats="0" applyBorderFormats="0" applyFontFormats="0" applyPatternFormats="0" applyAlignmentFormats="0" applyWidthHeightFormats="0">
  <queryTableRefresh nextId="19" unboundColumnsRight="5">
    <queryTableFields count="15">
      <queryTableField id="1" name="[run number]" tableColumnId="1"/>
      <queryTableField id="2" name="reprocessing" tableColumnId="2"/>
      <queryTableField id="3" name="purchases" tableColumnId="3"/>
      <queryTableField id="4" name="purchases-norm" tableColumnId="4"/>
      <queryTableField id="5" name="sust-of-purch" tableColumnId="5"/>
      <queryTableField id="6" name="sust-global" tableColumnId="6"/>
      <queryTableField id="9" name="price-global" tableColumnId="9"/>
      <queryTableField id="10" name="price-global-of-primary" tableColumnId="10"/>
      <queryTableField id="11" name="price-global-of-reprocessed" tableColumnId="11"/>
      <queryTableField id="13" name="reprocessed-%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8"/>
      <queryTableField id="18" dataBound="0" tableColumnId="19"/>
    </queryTableFields>
    <queryTableDeletedFields count="3">
      <deletedField name="sa-purch-repr"/>
      <deletedField name="sust-global-of-primary"/>
      <deletedField name="sust-global-of-reprocesse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D41838-57D6-EE48-B975-5E8FAE85C7D0}" name="V_3_16_FINALE__25_09__all_scenarios_base_copy_Scenario_A1__sostituzione_prodotto" displayName="V_3_16_FINALE__25_09__all_scenarios_base_copy_Scenario_A1__sostituzione_prodotto" ref="A1:O21" tableType="queryTable" totalsRowShown="0">
  <autoFilter ref="A1:O21" xr:uid="{C6D41838-57D6-EE48-B975-5E8FAE85C7D0}"/>
  <tableColumns count="15">
    <tableColumn id="1" xr3:uid="{95C0EBEA-89F8-AD4E-B401-3A785068CABB}" uniqueName="1" name="[run number]" queryTableFieldId="1"/>
    <tableColumn id="2" xr3:uid="{2298840B-02F9-394A-97BA-7D76E89F4B54}" uniqueName="2" name="reprocessing" queryTableFieldId="2"/>
    <tableColumn id="3" xr3:uid="{B1C03573-0E9A-244F-89CF-1F5869F85CA3}" uniqueName="3" name="purchases" queryTableFieldId="3"/>
    <tableColumn id="4" xr3:uid="{69BE0707-DFF4-724F-B6D9-C04BFC7B8DE7}" uniqueName="4" name="purchases-norm" queryTableFieldId="4"/>
    <tableColumn id="5" xr3:uid="{44CBB601-3FC7-504B-A12D-AC431923ADD0}" uniqueName="5" name="sust-of-purch" queryTableFieldId="5"/>
    <tableColumn id="6" xr3:uid="{30AF7846-2F2F-DF4C-A1E1-4F459CE1E099}" uniqueName="6" name="sust-global" queryTableFieldId="6"/>
    <tableColumn id="9" xr3:uid="{D998101D-F40F-0B4B-9DB2-4A5CEDE1ED57}" uniqueName="9" name="price-global" queryTableFieldId="9"/>
    <tableColumn id="10" xr3:uid="{49B5FA13-953C-4143-8A9B-F4DC62AC79E9}" uniqueName="10" name="price-global-of-primary" queryTableFieldId="10"/>
    <tableColumn id="11" xr3:uid="{6C65D321-8285-C74D-BCA4-0374B737BEAC}" uniqueName="11" name="price-global-of-reprocessed" queryTableFieldId="11"/>
    <tableColumn id="13" xr3:uid="{25E5CA39-5528-0046-A2A1-788BE00728B8}" uniqueName="13" name="reprocessed-%" queryTableFieldId="13"/>
    <tableColumn id="14" xr3:uid="{9BFADD59-CC7C-8848-9ED0-148789978259}" uniqueName="14" name="sa-purch-repr" queryTableFieldId="14"/>
    <tableColumn id="15" xr3:uid="{68029514-FA6C-B543-8164-B1A93F1A06A8}" uniqueName="15" name="sa-purch-repr-norm" queryTableFieldId="15" dataDxfId="3">
      <calculatedColumnFormula>V_3_16_FINALE__25_09__all_scenarios_base_copy_Scenario_A1__sostituzione_prodotto[[#This Row],[sa-purch-repr]]/$Q$1</calculatedColumnFormula>
    </tableColumn>
    <tableColumn id="16" xr3:uid="{81DEAEEF-419B-6F49-87A1-6D60A85624DA}" uniqueName="16" name="sa-purch-primary-norm" queryTableFieldId="16" dataDxfId="2">
      <calculatedColumnFormula>V_3_16_FINALE__25_09__all_scenarios_base_copy_Scenario_A1__sostituzione_prodotto[[#This Row],[purchases-norm]]-V_3_16_FINALE__25_09__all_scenarios_base_copy_Scenario_A1__sostituzione_prodotto[[#This Row],[sa-purch-repr-norm]]</calculatedColumnFormula>
    </tableColumn>
    <tableColumn id="18" xr3:uid="{3A208640-F6A3-4B4B-B35E-47046F8EC9B5}" uniqueName="18" name="Delta purch-norm" queryTableFieldId="17" dataDxfId="1">
      <calculatedColumnFormula>V_3_16_FINALE__25_09__all_scenarios_base_copy_Scenario_A1__sostituzione_prodotto[[#This Row],[purchases-norm]]-T$7</calculatedColumnFormula>
    </tableColumn>
    <tableColumn id="19" xr3:uid="{AE3F1D55-A0CB-C143-91A2-5F83E79ECC2B}" uniqueName="19" name="Delta purch-primary-norm" queryTableFieldId="18" dataDxfId="0">
      <calculatedColumnFormula>V_3_16_FINALE__25_09__all_scenarios_base_copy_Scenario_A1__sostituzione_prodotto[[#This Row],[sa-purch-primary-norm]]-U$7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482A-EB1C-A543-827C-436A574BAE9B}">
  <dimension ref="A1:V21"/>
  <sheetViews>
    <sheetView topLeftCell="O1" zoomScale="106" workbookViewId="0">
      <selection activeCell="S11" sqref="S11"/>
    </sheetView>
  </sheetViews>
  <sheetFormatPr baseColWidth="10" defaultRowHeight="16" x14ac:dyDescent="0.2"/>
  <cols>
    <col min="1" max="1" width="14.33203125" bestFit="1" customWidth="1"/>
    <col min="2" max="2" width="14.5" bestFit="1" customWidth="1"/>
    <col min="3" max="3" width="12.33203125" bestFit="1" customWidth="1"/>
    <col min="4" max="4" width="17.33203125" bestFit="1" customWidth="1"/>
    <col min="5" max="5" width="15" bestFit="1" customWidth="1"/>
    <col min="6" max="6" width="13" bestFit="1" customWidth="1"/>
    <col min="7" max="7" width="13.5" bestFit="1" customWidth="1"/>
    <col min="8" max="8" width="23" bestFit="1" customWidth="1"/>
    <col min="9" max="9" width="27.1640625" bestFit="1" customWidth="1"/>
    <col min="10" max="10" width="16.1640625" bestFit="1" customWidth="1"/>
    <col min="11" max="11" width="16.33203125" bestFit="1" customWidth="1"/>
    <col min="12" max="12" width="21.6640625" bestFit="1" customWidth="1"/>
    <col min="13" max="13" width="23.1640625" bestFit="1" customWidth="1"/>
    <col min="14" max="14" width="18.83203125" bestFit="1" customWidth="1"/>
    <col min="15" max="15" width="25.6640625" bestFit="1" customWidth="1"/>
    <col min="19" max="19" width="13" bestFit="1" customWidth="1"/>
    <col min="20" max="20" width="24.1640625" bestFit="1" customWidth="1"/>
    <col min="21" max="21" width="30" bestFit="1" customWidth="1"/>
    <col min="22" max="22" width="27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13</v>
      </c>
      <c r="N1" t="s">
        <v>22</v>
      </c>
      <c r="O1" t="s">
        <v>37</v>
      </c>
      <c r="P1" t="s">
        <v>12</v>
      </c>
      <c r="Q1">
        <v>50</v>
      </c>
      <c r="S1" s="1" t="s">
        <v>14</v>
      </c>
      <c r="T1" t="s">
        <v>18</v>
      </c>
      <c r="U1" t="s">
        <v>20</v>
      </c>
      <c r="V1" t="s">
        <v>19</v>
      </c>
    </row>
    <row r="2" spans="1:22" x14ac:dyDescent="0.2">
      <c r="A2">
        <v>1</v>
      </c>
      <c r="B2" t="b">
        <v>0</v>
      </c>
      <c r="C2">
        <v>25.472636815920399</v>
      </c>
      <c r="D2">
        <v>0.50945273631840804</v>
      </c>
      <c r="E2">
        <v>0.42465134837246649</v>
      </c>
      <c r="F2">
        <v>0.3920249473727157</v>
      </c>
      <c r="G2">
        <v>17.027772859304935</v>
      </c>
      <c r="H2">
        <v>17.027772859304939</v>
      </c>
      <c r="I2">
        <v>0</v>
      </c>
      <c r="J2">
        <v>0</v>
      </c>
      <c r="K2">
        <v>0</v>
      </c>
      <c r="L2">
        <f>V_3_16_FINALE__25_09__all_scenarios_base_copy_Scenario_A1__sostituzione_prodotto[[#This Row],[sa-purch-repr]]/$Q$1</f>
        <v>0</v>
      </c>
      <c r="M2">
        <f>V_3_16_FINALE__25_09__all_scenarios_base_copy_Scenario_A1__sostituzione_prodotto[[#This Row],[purchases-norm]]-V_3_16_FINALE__25_09__all_scenarios_base_copy_Scenario_A1__sostituzione_prodotto[[#This Row],[sa-purch-repr-norm]]</f>
        <v>0.50945273631840804</v>
      </c>
      <c r="N2">
        <f>V_3_16_FINALE__25_09__all_scenarios_base_copy_Scenario_A1__sostituzione_prodotto[[#This Row],[purchases-norm]]-T$7</f>
        <v>1.9482587064676593E-2</v>
      </c>
      <c r="O2">
        <f>V_3_16_FINALE__25_09__all_scenarios_base_copy_Scenario_A1__sostituzione_prodotto[[#This Row],[sa-purch-primary-norm]]-U$7</f>
        <v>1.9482587064676593E-2</v>
      </c>
      <c r="S2" s="2" t="s">
        <v>15</v>
      </c>
      <c r="T2">
        <v>0.48997014925373145</v>
      </c>
      <c r="U2">
        <v>0.48997014925373145</v>
      </c>
      <c r="V2">
        <v>0</v>
      </c>
    </row>
    <row r="3" spans="1:22" x14ac:dyDescent="0.2">
      <c r="A3">
        <v>2</v>
      </c>
      <c r="B3" t="b">
        <v>0</v>
      </c>
      <c r="C3">
        <v>22.517412935323382</v>
      </c>
      <c r="D3">
        <v>0.45034825870646761</v>
      </c>
      <c r="E3">
        <v>0.47038665171383715</v>
      </c>
      <c r="F3">
        <v>0.41544153371031978</v>
      </c>
      <c r="G3">
        <v>17.855685865594861</v>
      </c>
      <c r="H3">
        <v>17.855685865594861</v>
      </c>
      <c r="I3">
        <v>0</v>
      </c>
      <c r="J3">
        <v>0</v>
      </c>
      <c r="K3">
        <v>0</v>
      </c>
      <c r="L3">
        <f>V_3_16_FINALE__25_09__all_scenarios_base_copy_Scenario_A1__sostituzione_prodotto[[#This Row],[sa-purch-repr]]/$Q$1</f>
        <v>0</v>
      </c>
      <c r="M3">
        <f>V_3_16_FINALE__25_09__all_scenarios_base_copy_Scenario_A1__sostituzione_prodotto[[#This Row],[purchases-norm]]-V_3_16_FINALE__25_09__all_scenarios_base_copy_Scenario_A1__sostituzione_prodotto[[#This Row],[sa-purch-repr-norm]]</f>
        <v>0.45034825870646761</v>
      </c>
      <c r="N3">
        <f>V_3_16_FINALE__25_09__all_scenarios_base_copy_Scenario_A1__sostituzione_prodotto[[#This Row],[purchases-norm]]-T$7</f>
        <v>-3.9621890547263838E-2</v>
      </c>
      <c r="O3">
        <f>V_3_16_FINALE__25_09__all_scenarios_base_copy_Scenario_A1__sostituzione_prodotto[[#This Row],[sa-purch-primary-norm]]-U$7</f>
        <v>-3.9621890547263838E-2</v>
      </c>
      <c r="S3" s="2" t="s">
        <v>16</v>
      </c>
      <c r="T3">
        <v>0.25814925373134329</v>
      </c>
      <c r="U3">
        <v>9.2777910447761208E-2</v>
      </c>
      <c r="V3">
        <v>0.16537134328358208</v>
      </c>
    </row>
    <row r="4" spans="1:22" x14ac:dyDescent="0.2">
      <c r="A4">
        <v>3</v>
      </c>
      <c r="B4" t="b">
        <v>0</v>
      </c>
      <c r="C4">
        <v>26.776119402985074</v>
      </c>
      <c r="D4">
        <v>0.53552238805970154</v>
      </c>
      <c r="E4">
        <v>0.49042113213708793</v>
      </c>
      <c r="F4">
        <v>0.41116450602855353</v>
      </c>
      <c r="G4">
        <v>17.238706131535587</v>
      </c>
      <c r="H4">
        <v>17.238706131535587</v>
      </c>
      <c r="I4">
        <v>0</v>
      </c>
      <c r="J4">
        <v>0</v>
      </c>
      <c r="K4">
        <v>0</v>
      </c>
      <c r="L4">
        <f>V_3_16_FINALE__25_09__all_scenarios_base_copy_Scenario_A1__sostituzione_prodotto[[#This Row],[sa-purch-repr]]/$Q$1</f>
        <v>0</v>
      </c>
      <c r="M4">
        <f>V_3_16_FINALE__25_09__all_scenarios_base_copy_Scenario_A1__sostituzione_prodotto[[#This Row],[purchases-norm]]-V_3_16_FINALE__25_09__all_scenarios_base_copy_Scenario_A1__sostituzione_prodotto[[#This Row],[sa-purch-repr-norm]]</f>
        <v>0.53552238805970154</v>
      </c>
      <c r="N4">
        <f>V_3_16_FINALE__25_09__all_scenarios_base_copy_Scenario_A1__sostituzione_prodotto[[#This Row],[purchases-norm]]-T$7</f>
        <v>4.5552238805970091E-2</v>
      </c>
      <c r="O4">
        <f>V_3_16_FINALE__25_09__all_scenarios_base_copy_Scenario_A1__sostituzione_prodotto[[#This Row],[sa-purch-primary-norm]]-U$7</f>
        <v>4.5552238805970091E-2</v>
      </c>
      <c r="S4" s="2" t="s">
        <v>17</v>
      </c>
      <c r="T4">
        <v>0.37405970149253742</v>
      </c>
      <c r="U4">
        <v>0.29137402985074634</v>
      </c>
      <c r="V4">
        <v>8.2685671641791039E-2</v>
      </c>
    </row>
    <row r="5" spans="1:22" x14ac:dyDescent="0.2">
      <c r="A5">
        <v>4</v>
      </c>
      <c r="B5" t="b">
        <v>0</v>
      </c>
      <c r="C5">
        <v>22.273631840796021</v>
      </c>
      <c r="D5">
        <v>0.44547263681592042</v>
      </c>
      <c r="E5">
        <v>0.485317400299491</v>
      </c>
      <c r="F5">
        <v>0.42689462510018356</v>
      </c>
      <c r="G5">
        <v>16.827132716031059</v>
      </c>
      <c r="H5">
        <v>16.827132716031056</v>
      </c>
      <c r="I5">
        <v>0</v>
      </c>
      <c r="J5">
        <v>0</v>
      </c>
      <c r="K5">
        <v>0</v>
      </c>
      <c r="L5">
        <f>V_3_16_FINALE__25_09__all_scenarios_base_copy_Scenario_A1__sostituzione_prodotto[[#This Row],[sa-purch-repr]]/$Q$1</f>
        <v>0</v>
      </c>
      <c r="M5">
        <f>V_3_16_FINALE__25_09__all_scenarios_base_copy_Scenario_A1__sostituzione_prodotto[[#This Row],[purchases-norm]]-V_3_16_FINALE__25_09__all_scenarios_base_copy_Scenario_A1__sostituzione_prodotto[[#This Row],[sa-purch-repr-norm]]</f>
        <v>0.44547263681592042</v>
      </c>
      <c r="N5">
        <f>V_3_16_FINALE__25_09__all_scenarios_base_copy_Scenario_A1__sostituzione_prodotto[[#This Row],[purchases-norm]]-T$7</f>
        <v>-4.4497512437811026E-2</v>
      </c>
      <c r="O5">
        <f>V_3_16_FINALE__25_09__all_scenarios_base_copy_Scenario_A1__sostituzione_prodotto[[#This Row],[sa-purch-primary-norm]]-U$7</f>
        <v>-4.4497512437811026E-2</v>
      </c>
    </row>
    <row r="6" spans="1:22" x14ac:dyDescent="0.2">
      <c r="A6">
        <v>5</v>
      </c>
      <c r="B6" t="b">
        <v>0</v>
      </c>
      <c r="C6">
        <v>25.721393034825869</v>
      </c>
      <c r="D6">
        <v>0.51442786069651736</v>
      </c>
      <c r="E6">
        <v>0.421672776032953</v>
      </c>
      <c r="F6">
        <v>0.39576632754327912</v>
      </c>
      <c r="G6">
        <v>17.662855329974484</v>
      </c>
      <c r="H6">
        <v>17.662855329974487</v>
      </c>
      <c r="I6">
        <v>0</v>
      </c>
      <c r="J6">
        <v>0</v>
      </c>
      <c r="K6">
        <v>0</v>
      </c>
      <c r="L6">
        <f>V_3_16_FINALE__25_09__all_scenarios_base_copy_Scenario_A1__sostituzione_prodotto[[#This Row],[sa-purch-repr]]/$Q$1</f>
        <v>0</v>
      </c>
      <c r="M6">
        <f>V_3_16_FINALE__25_09__all_scenarios_base_copy_Scenario_A1__sostituzione_prodotto[[#This Row],[purchases-norm]]-V_3_16_FINALE__25_09__all_scenarios_base_copy_Scenario_A1__sostituzione_prodotto[[#This Row],[sa-purch-repr-norm]]</f>
        <v>0.51442786069651736</v>
      </c>
      <c r="N6">
        <f>V_3_16_FINALE__25_09__all_scenarios_base_copy_Scenario_A1__sostituzione_prodotto[[#This Row],[purchases-norm]]-T$7</f>
        <v>2.4457711442785912E-2</v>
      </c>
      <c r="O6">
        <f>V_3_16_FINALE__25_09__all_scenarios_base_copy_Scenario_A1__sostituzione_prodotto[[#This Row],[sa-purch-primary-norm]]-U$7</f>
        <v>2.4457711442785912E-2</v>
      </c>
      <c r="S6" s="3" t="s">
        <v>14</v>
      </c>
      <c r="T6" s="3" t="s">
        <v>18</v>
      </c>
      <c r="U6" s="3" t="s">
        <v>20</v>
      </c>
      <c r="V6" s="3" t="s">
        <v>19</v>
      </c>
    </row>
    <row r="7" spans="1:22" x14ac:dyDescent="0.2">
      <c r="A7">
        <v>6</v>
      </c>
      <c r="B7" t="b">
        <v>0</v>
      </c>
      <c r="C7">
        <v>27.079601990049753</v>
      </c>
      <c r="D7">
        <v>0.54159203980099502</v>
      </c>
      <c r="E7">
        <v>0.41126362620775087</v>
      </c>
      <c r="F7">
        <v>0.38779705414564231</v>
      </c>
      <c r="G7">
        <v>17.579840348649</v>
      </c>
      <c r="H7">
        <v>17.579840348649</v>
      </c>
      <c r="I7">
        <v>0</v>
      </c>
      <c r="J7">
        <v>0</v>
      </c>
      <c r="K7">
        <v>0</v>
      </c>
      <c r="L7">
        <f>V_3_16_FINALE__25_09__all_scenarios_base_copy_Scenario_A1__sostituzione_prodotto[[#This Row],[sa-purch-repr]]/$Q$1</f>
        <v>0</v>
      </c>
      <c r="M7">
        <f>V_3_16_FINALE__25_09__all_scenarios_base_copy_Scenario_A1__sostituzione_prodotto[[#This Row],[purchases-norm]]-V_3_16_FINALE__25_09__all_scenarios_base_copy_Scenario_A1__sostituzione_prodotto[[#This Row],[sa-purch-repr-norm]]</f>
        <v>0.54159203980099502</v>
      </c>
      <c r="N7">
        <f>V_3_16_FINALE__25_09__all_scenarios_base_copy_Scenario_A1__sostituzione_prodotto[[#This Row],[purchases-norm]]-T$7</f>
        <v>5.1621890547263571E-2</v>
      </c>
      <c r="O7">
        <f>V_3_16_FINALE__25_09__all_scenarios_base_copy_Scenario_A1__sostituzione_prodotto[[#This Row],[sa-purch-primary-norm]]-U$7</f>
        <v>5.1621890547263571E-2</v>
      </c>
      <c r="S7" s="2" t="s">
        <v>15</v>
      </c>
      <c r="T7">
        <v>0.48997014925373145</v>
      </c>
      <c r="U7">
        <v>0.48997014925373145</v>
      </c>
      <c r="V7">
        <v>0</v>
      </c>
    </row>
    <row r="8" spans="1:22" x14ac:dyDescent="0.2">
      <c r="A8">
        <v>7</v>
      </c>
      <c r="B8" t="b">
        <v>0</v>
      </c>
      <c r="C8">
        <v>23.373134328358208</v>
      </c>
      <c r="D8">
        <v>0.46746268656716417</v>
      </c>
      <c r="E8">
        <v>0.47297591154404484</v>
      </c>
      <c r="F8">
        <v>0.41288930093466486</v>
      </c>
      <c r="G8">
        <v>17.390046076900557</v>
      </c>
      <c r="H8">
        <v>17.390046076900553</v>
      </c>
      <c r="I8">
        <v>0</v>
      </c>
      <c r="J8">
        <v>0</v>
      </c>
      <c r="K8">
        <v>0</v>
      </c>
      <c r="L8">
        <f>V_3_16_FINALE__25_09__all_scenarios_base_copy_Scenario_A1__sostituzione_prodotto[[#This Row],[sa-purch-repr]]/$Q$1</f>
        <v>0</v>
      </c>
      <c r="M8">
        <f>V_3_16_FINALE__25_09__all_scenarios_base_copy_Scenario_A1__sostituzione_prodotto[[#This Row],[purchases-norm]]-V_3_16_FINALE__25_09__all_scenarios_base_copy_Scenario_A1__sostituzione_prodotto[[#This Row],[sa-purch-repr-norm]]</f>
        <v>0.46746268656716417</v>
      </c>
      <c r="N8">
        <f>V_3_16_FINALE__25_09__all_scenarios_base_copy_Scenario_A1__sostituzione_prodotto[[#This Row],[purchases-norm]]-T$7</f>
        <v>-2.2507462686567281E-2</v>
      </c>
      <c r="O8">
        <f>V_3_16_FINALE__25_09__all_scenarios_base_copy_Scenario_A1__sostituzione_prodotto[[#This Row],[sa-purch-primary-norm]]-U$7</f>
        <v>-2.2507462686567281E-2</v>
      </c>
      <c r="S8" s="2" t="s">
        <v>16</v>
      </c>
      <c r="T8">
        <v>0.25814925373134329</v>
      </c>
      <c r="U8">
        <v>9.2777910447761208E-2</v>
      </c>
      <c r="V8">
        <v>0.16537134328358208</v>
      </c>
    </row>
    <row r="9" spans="1:22" x14ac:dyDescent="0.2">
      <c r="A9">
        <v>8</v>
      </c>
      <c r="B9" t="b">
        <v>0</v>
      </c>
      <c r="C9">
        <v>23.373134328358208</v>
      </c>
      <c r="D9">
        <v>0.46746268656716417</v>
      </c>
      <c r="E9">
        <v>0.47562546316902782</v>
      </c>
      <c r="F9">
        <v>0.42279271978790267</v>
      </c>
      <c r="G9">
        <v>17.381495149923275</v>
      </c>
      <c r="H9">
        <v>17.381495149923275</v>
      </c>
      <c r="I9">
        <v>0</v>
      </c>
      <c r="J9">
        <v>0</v>
      </c>
      <c r="K9">
        <v>0</v>
      </c>
      <c r="L9">
        <f>V_3_16_FINALE__25_09__all_scenarios_base_copy_Scenario_A1__sostituzione_prodotto[[#This Row],[sa-purch-repr]]/$Q$1</f>
        <v>0</v>
      </c>
      <c r="M9">
        <f>V_3_16_FINALE__25_09__all_scenarios_base_copy_Scenario_A1__sostituzione_prodotto[[#This Row],[purchases-norm]]-V_3_16_FINALE__25_09__all_scenarios_base_copy_Scenario_A1__sostituzione_prodotto[[#This Row],[sa-purch-repr-norm]]</f>
        <v>0.46746268656716417</v>
      </c>
      <c r="N9">
        <f>V_3_16_FINALE__25_09__all_scenarios_base_copy_Scenario_A1__sostituzione_prodotto[[#This Row],[purchases-norm]]-T$7</f>
        <v>-2.2507462686567281E-2</v>
      </c>
      <c r="O9">
        <f>V_3_16_FINALE__25_09__all_scenarios_base_copy_Scenario_A1__sostituzione_prodotto[[#This Row],[sa-purch-primary-norm]]-U$7</f>
        <v>-2.2507462686567281E-2</v>
      </c>
      <c r="S9" s="2" t="s">
        <v>21</v>
      </c>
      <c r="T9">
        <f>T8-T7</f>
        <v>-0.23182089552238816</v>
      </c>
      <c r="U9">
        <f t="shared" ref="U9:V9" si="0">U8-U7</f>
        <v>-0.39719223880597021</v>
      </c>
      <c r="V9">
        <f t="shared" si="0"/>
        <v>0.16537134328358208</v>
      </c>
    </row>
    <row r="10" spans="1:22" x14ac:dyDescent="0.2">
      <c r="A10">
        <v>9</v>
      </c>
      <c r="B10" t="b">
        <v>0</v>
      </c>
      <c r="C10">
        <v>25.701492537313431</v>
      </c>
      <c r="D10">
        <v>0.51402985074626861</v>
      </c>
      <c r="E10">
        <v>0.46426321306700263</v>
      </c>
      <c r="F10">
        <v>0.42410482084118029</v>
      </c>
      <c r="G10">
        <v>17.8298453756931</v>
      </c>
      <c r="H10">
        <v>17.8298453756931</v>
      </c>
      <c r="I10">
        <v>0</v>
      </c>
      <c r="J10">
        <v>0</v>
      </c>
      <c r="K10">
        <v>0</v>
      </c>
      <c r="L10">
        <f>V_3_16_FINALE__25_09__all_scenarios_base_copy_Scenario_A1__sostituzione_prodotto[[#This Row],[sa-purch-repr]]/$Q$1</f>
        <v>0</v>
      </c>
      <c r="M10">
        <f>V_3_16_FINALE__25_09__all_scenarios_base_copy_Scenario_A1__sostituzione_prodotto[[#This Row],[purchases-norm]]-V_3_16_FINALE__25_09__all_scenarios_base_copy_Scenario_A1__sostituzione_prodotto[[#This Row],[sa-purch-repr-norm]]</f>
        <v>0.51402985074626861</v>
      </c>
      <c r="N10">
        <f>V_3_16_FINALE__25_09__all_scenarios_base_copy_Scenario_A1__sostituzione_prodotto[[#This Row],[purchases-norm]]-T$7</f>
        <v>2.4059701492537167E-2</v>
      </c>
      <c r="O10">
        <f>V_3_16_FINALE__25_09__all_scenarios_base_copy_Scenario_A1__sostituzione_prodotto[[#This Row],[sa-purch-primary-norm]]-U$7</f>
        <v>2.4059701492537167E-2</v>
      </c>
      <c r="S10" s="2" t="s">
        <v>38</v>
      </c>
      <c r="T10">
        <f>STDEV(N12:N21)/SQRT(10)</f>
        <v>8.4385853394761262E-3</v>
      </c>
      <c r="U10">
        <f>STDEV(O12:O21)/SQRT(10)</f>
        <v>5.8332563065371249E-3</v>
      </c>
    </row>
    <row r="11" spans="1:22" x14ac:dyDescent="0.2">
      <c r="A11">
        <v>10</v>
      </c>
      <c r="B11" t="b">
        <v>0</v>
      </c>
      <c r="C11">
        <v>22.696517412935325</v>
      </c>
      <c r="D11">
        <v>0.45393034825870648</v>
      </c>
      <c r="E11">
        <v>0.45628214764756964</v>
      </c>
      <c r="F11">
        <v>0.4099510435821041</v>
      </c>
      <c r="G11">
        <v>17.083394441111331</v>
      </c>
      <c r="H11">
        <v>17.083394441111327</v>
      </c>
      <c r="I11">
        <v>0</v>
      </c>
      <c r="J11">
        <v>0</v>
      </c>
      <c r="K11">
        <v>0</v>
      </c>
      <c r="L11">
        <f>V_3_16_FINALE__25_09__all_scenarios_base_copy_Scenario_A1__sostituzione_prodotto[[#This Row],[sa-purch-repr]]/$Q$1</f>
        <v>0</v>
      </c>
      <c r="M11">
        <f>V_3_16_FINALE__25_09__all_scenarios_base_copy_Scenario_A1__sostituzione_prodotto[[#This Row],[purchases-norm]]-V_3_16_FINALE__25_09__all_scenarios_base_copy_Scenario_A1__sostituzione_prodotto[[#This Row],[sa-purch-repr-norm]]</f>
        <v>0.45393034825870648</v>
      </c>
      <c r="N11">
        <f>V_3_16_FINALE__25_09__all_scenarios_base_copy_Scenario_A1__sostituzione_prodotto[[#This Row],[purchases-norm]]-T$7</f>
        <v>-3.6039800995024962E-2</v>
      </c>
      <c r="O11">
        <f>V_3_16_FINALE__25_09__all_scenarios_base_copy_Scenario_A1__sostituzione_prodotto[[#This Row],[sa-purch-primary-norm]]-U$7</f>
        <v>-3.6039800995024962E-2</v>
      </c>
      <c r="S11" s="2" t="s">
        <v>39</v>
      </c>
      <c r="T11" s="6" cm="1">
        <f t="array" ref="T11">T10/AVERAGE(ABS(N12:N21))</f>
        <v>3.6401314559934353E-2</v>
      </c>
      <c r="U11" s="6" cm="1">
        <f t="array" ref="U11">U10/AVERAGE(ABS(O12:O21))</f>
        <v>1.4686229328329576E-2</v>
      </c>
    </row>
    <row r="12" spans="1:22" x14ac:dyDescent="0.2">
      <c r="A12">
        <v>11</v>
      </c>
      <c r="B12" t="b">
        <v>1</v>
      </c>
      <c r="C12">
        <v>13.557213930348258</v>
      </c>
      <c r="D12">
        <v>0.27114427860696516</v>
      </c>
      <c r="E12">
        <v>0.76671582529291515</v>
      </c>
      <c r="F12">
        <v>0.61426370163659594</v>
      </c>
      <c r="G12">
        <v>17.579662653350688</v>
      </c>
      <c r="H12">
        <v>16.702757340451015</v>
      </c>
      <c r="I12">
        <v>19.168173283715536</v>
      </c>
      <c r="J12">
        <v>0.35365889017572744</v>
      </c>
      <c r="K12">
        <v>8.5124378109452739</v>
      </c>
      <c r="L12">
        <f>V_3_16_FINALE__25_09__all_scenarios_base_copy_Scenario_A1__sostituzione_prodotto[[#This Row],[sa-purch-repr]]/$Q$1</f>
        <v>0.17024875621890548</v>
      </c>
      <c r="M12">
        <f>V_3_16_FINALE__25_09__all_scenarios_base_copy_Scenario_A1__sostituzione_prodotto[[#This Row],[purchases-norm]]-V_3_16_FINALE__25_09__all_scenarios_base_copy_Scenario_A1__sostituzione_prodotto[[#This Row],[sa-purch-repr-norm]]</f>
        <v>0.10089552238805968</v>
      </c>
      <c r="N12">
        <f>V_3_16_FINALE__25_09__all_scenarios_base_copy_Scenario_A1__sostituzione_prodotto[[#This Row],[purchases-norm]]-T$7</f>
        <v>-0.21882587064676629</v>
      </c>
      <c r="O12">
        <f>V_3_16_FINALE__25_09__all_scenarios_base_copy_Scenario_A1__sostituzione_prodotto[[#This Row],[sa-purch-primary-norm]]-U$7</f>
        <v>-0.38907462686567174</v>
      </c>
    </row>
    <row r="13" spans="1:22" x14ac:dyDescent="0.2">
      <c r="A13">
        <v>12</v>
      </c>
      <c r="B13" t="b">
        <v>1</v>
      </c>
      <c r="C13">
        <v>12.442786069651742</v>
      </c>
      <c r="D13">
        <v>0.24885572139303483</v>
      </c>
      <c r="E13">
        <v>0.79234790009278688</v>
      </c>
      <c r="F13">
        <v>0.65944475218089593</v>
      </c>
      <c r="G13">
        <v>17.657479709904205</v>
      </c>
      <c r="H13">
        <v>16.845868687840227</v>
      </c>
      <c r="I13">
        <v>19.211045128157792</v>
      </c>
      <c r="J13">
        <v>0.34416018404574256</v>
      </c>
      <c r="K13">
        <v>7.7363184079601988</v>
      </c>
      <c r="L13">
        <f>V_3_16_FINALE__25_09__all_scenarios_base_copy_Scenario_A1__sostituzione_prodotto[[#This Row],[sa-purch-repr]]/$Q$1</f>
        <v>0.15472636815920399</v>
      </c>
      <c r="M13">
        <f>V_3_16_FINALE__25_09__all_scenarios_base_copy_Scenario_A1__sostituzione_prodotto[[#This Row],[purchases-norm]]-V_3_16_FINALE__25_09__all_scenarios_base_copy_Scenario_A1__sostituzione_prodotto[[#This Row],[sa-purch-repr-norm]]</f>
        <v>9.4129353233830843E-2</v>
      </c>
      <c r="N13">
        <f>V_3_16_FINALE__25_09__all_scenarios_base_copy_Scenario_A1__sostituzione_prodotto[[#This Row],[purchases-norm]]-T$7</f>
        <v>-0.24111442786069662</v>
      </c>
      <c r="O13">
        <f>V_3_16_FINALE__25_09__all_scenarios_base_copy_Scenario_A1__sostituzione_prodotto[[#This Row],[sa-purch-primary-norm]]-U$7</f>
        <v>-0.39584079601990063</v>
      </c>
    </row>
    <row r="14" spans="1:22" x14ac:dyDescent="0.2">
      <c r="A14">
        <v>13</v>
      </c>
      <c r="B14" t="b">
        <v>1</v>
      </c>
      <c r="C14">
        <v>11.502487562189055</v>
      </c>
      <c r="D14">
        <v>0.2300497512437811</v>
      </c>
      <c r="E14">
        <v>0.74358020875503938</v>
      </c>
      <c r="F14">
        <v>0.64077702465775976</v>
      </c>
      <c r="G14">
        <v>17.098632647857197</v>
      </c>
      <c r="H14">
        <v>16.012508619234069</v>
      </c>
      <c r="I14">
        <v>18.863688077199658</v>
      </c>
      <c r="J14">
        <v>0.38057893033097651</v>
      </c>
      <c r="K14">
        <v>7.2</v>
      </c>
      <c r="L14">
        <f>V_3_16_FINALE__25_09__all_scenarios_base_copy_Scenario_A1__sostituzione_prodotto[[#This Row],[sa-purch-repr]]/$Q$1</f>
        <v>0.14400000000000002</v>
      </c>
      <c r="M14">
        <f>V_3_16_FINALE__25_09__all_scenarios_base_copy_Scenario_A1__sostituzione_prodotto[[#This Row],[purchases-norm]]-V_3_16_FINALE__25_09__all_scenarios_base_copy_Scenario_A1__sostituzione_prodotto[[#This Row],[sa-purch-repr-norm]]</f>
        <v>8.6049751243781086E-2</v>
      </c>
      <c r="N14">
        <f>V_3_16_FINALE__25_09__all_scenarios_base_copy_Scenario_A1__sostituzione_prodotto[[#This Row],[purchases-norm]]-T$7</f>
        <v>-0.25992039800995037</v>
      </c>
      <c r="O14">
        <f>V_3_16_FINALE__25_09__all_scenarios_base_copy_Scenario_A1__sostituzione_prodotto[[#This Row],[sa-purch-primary-norm]]-U$7</f>
        <v>-0.40392039800995039</v>
      </c>
    </row>
    <row r="15" spans="1:22" x14ac:dyDescent="0.2">
      <c r="A15">
        <v>14</v>
      </c>
      <c r="B15" t="b">
        <v>1</v>
      </c>
      <c r="C15">
        <v>14.35323383084577</v>
      </c>
      <c r="D15">
        <v>0.28706467661691543</v>
      </c>
      <c r="E15">
        <v>0.76313676365213623</v>
      </c>
      <c r="F15">
        <v>0.65803675318828914</v>
      </c>
      <c r="G15">
        <v>17.413417913216534</v>
      </c>
      <c r="H15">
        <v>16.524822159440873</v>
      </c>
      <c r="I15">
        <v>19.025402394803479</v>
      </c>
      <c r="J15">
        <v>0.35486298142593026</v>
      </c>
      <c r="K15">
        <v>8.1691542288557208</v>
      </c>
      <c r="L15">
        <f>V_3_16_FINALE__25_09__all_scenarios_base_copy_Scenario_A1__sostituzione_prodotto[[#This Row],[sa-purch-repr]]/$Q$1</f>
        <v>0.16338308457711442</v>
      </c>
      <c r="M15">
        <f>V_3_16_FINALE__25_09__all_scenarios_base_copy_Scenario_A1__sostituzione_prodotto[[#This Row],[purchases-norm]]-V_3_16_FINALE__25_09__all_scenarios_base_copy_Scenario_A1__sostituzione_prodotto[[#This Row],[sa-purch-repr-norm]]</f>
        <v>0.123681592039801</v>
      </c>
      <c r="N15">
        <f>V_3_16_FINALE__25_09__all_scenarios_base_copy_Scenario_A1__sostituzione_prodotto[[#This Row],[purchases-norm]]-T$7</f>
        <v>-0.20290547263681602</v>
      </c>
      <c r="O15">
        <f>V_3_16_FINALE__25_09__all_scenarios_base_copy_Scenario_A1__sostituzione_prodotto[[#This Row],[sa-purch-primary-norm]]-U$7</f>
        <v>-0.36628855721393044</v>
      </c>
    </row>
    <row r="16" spans="1:22" x14ac:dyDescent="0.2">
      <c r="A16">
        <v>15</v>
      </c>
      <c r="B16" t="b">
        <v>1</v>
      </c>
      <c r="C16">
        <v>12.348258706467663</v>
      </c>
      <c r="D16">
        <v>0.24696517412935326</v>
      </c>
      <c r="E16">
        <v>0.75671049116019817</v>
      </c>
      <c r="F16">
        <v>0.62247518898607068</v>
      </c>
      <c r="G16">
        <v>17.424935178431056</v>
      </c>
      <c r="H16">
        <v>16.493717449966699</v>
      </c>
      <c r="I16">
        <v>19.048433819217927</v>
      </c>
      <c r="J16">
        <v>0.36365864902481299</v>
      </c>
      <c r="K16">
        <v>7.5949999999999998</v>
      </c>
      <c r="L16">
        <f>V_3_16_FINALE__25_09__all_scenarios_base_copy_Scenario_A1__sostituzione_prodotto[[#This Row],[sa-purch-repr]]/$Q$1</f>
        <v>0.15190000000000001</v>
      </c>
      <c r="M16">
        <f>V_3_16_FINALE__25_09__all_scenarios_base_copy_Scenario_A1__sostituzione_prodotto[[#This Row],[purchases-norm]]-V_3_16_FINALE__25_09__all_scenarios_base_copy_Scenario_A1__sostituzione_prodotto[[#This Row],[sa-purch-repr-norm]]</f>
        <v>9.5065174129353253E-2</v>
      </c>
      <c r="N16">
        <f>V_3_16_FINALE__25_09__all_scenarios_base_copy_Scenario_A1__sostituzione_prodotto[[#This Row],[purchases-norm]]-T$7</f>
        <v>-0.24300497512437819</v>
      </c>
      <c r="O16">
        <f>V_3_16_FINALE__25_09__all_scenarios_base_copy_Scenario_A1__sostituzione_prodotto[[#This Row],[sa-purch-primary-norm]]-U$7</f>
        <v>-0.39490497512437817</v>
      </c>
    </row>
    <row r="17" spans="1:15" x14ac:dyDescent="0.2">
      <c r="A17">
        <v>16</v>
      </c>
      <c r="B17" t="b">
        <v>1</v>
      </c>
      <c r="C17">
        <v>15.547263681592041</v>
      </c>
      <c r="D17">
        <v>0.31094527363184082</v>
      </c>
      <c r="E17">
        <v>0.77798515555778325</v>
      </c>
      <c r="F17">
        <v>0.5935179931770922</v>
      </c>
      <c r="G17">
        <v>17.525154952565405</v>
      </c>
      <c r="H17">
        <v>16.973869637966143</v>
      </c>
      <c r="I17">
        <v>18.672924308930899</v>
      </c>
      <c r="J17">
        <v>0.31545565185548285</v>
      </c>
      <c r="K17">
        <v>9.9552238805970141</v>
      </c>
      <c r="L17">
        <f>V_3_16_FINALE__25_09__all_scenarios_base_copy_Scenario_A1__sostituzione_prodotto[[#This Row],[sa-purch-repr]]/$Q$1</f>
        <v>0.19910447761194028</v>
      </c>
      <c r="M17">
        <f>V_3_16_FINALE__25_09__all_scenarios_base_copy_Scenario_A1__sostituzione_prodotto[[#This Row],[purchases-norm]]-V_3_16_FINALE__25_09__all_scenarios_base_copy_Scenario_A1__sostituzione_prodotto[[#This Row],[sa-purch-repr-norm]]</f>
        <v>0.11184079601990055</v>
      </c>
      <c r="N17">
        <f>V_3_16_FINALE__25_09__all_scenarios_base_copy_Scenario_A1__sostituzione_prodotto[[#This Row],[purchases-norm]]-T$7</f>
        <v>-0.17902487562189062</v>
      </c>
      <c r="O17">
        <f>V_3_16_FINALE__25_09__all_scenarios_base_copy_Scenario_A1__sostituzione_prodotto[[#This Row],[sa-purch-primary-norm]]-U$7</f>
        <v>-0.3781293532338309</v>
      </c>
    </row>
    <row r="18" spans="1:15" x14ac:dyDescent="0.2">
      <c r="A18">
        <v>17</v>
      </c>
      <c r="B18" t="b">
        <v>1</v>
      </c>
      <c r="C18">
        <v>11.059701492537313</v>
      </c>
      <c r="D18">
        <v>0.22119402985074627</v>
      </c>
      <c r="E18">
        <v>0.82687199931545907</v>
      </c>
      <c r="F18">
        <v>0.64930266189259622</v>
      </c>
      <c r="G18">
        <v>19.102138269203252</v>
      </c>
      <c r="H18">
        <v>19.314703943234807</v>
      </c>
      <c r="I18">
        <v>18.693420735694271</v>
      </c>
      <c r="J18">
        <v>0.34400859637857018</v>
      </c>
      <c r="K18">
        <v>8.0250000000000004</v>
      </c>
      <c r="L18">
        <f>V_3_16_FINALE__25_09__all_scenarios_base_copy_Scenario_A1__sostituzione_prodotto[[#This Row],[sa-purch-repr]]/$Q$1</f>
        <v>0.1605</v>
      </c>
      <c r="M18">
        <f>V_3_16_FINALE__25_09__all_scenarios_base_copy_Scenario_A1__sostituzione_prodotto[[#This Row],[purchases-norm]]-V_3_16_FINALE__25_09__all_scenarios_base_copy_Scenario_A1__sostituzione_prodotto[[#This Row],[sa-purch-repr-norm]]</f>
        <v>6.0694029850746262E-2</v>
      </c>
      <c r="N18">
        <f>V_3_16_FINALE__25_09__all_scenarios_base_copy_Scenario_A1__sostituzione_prodotto[[#This Row],[purchases-norm]]-T$7</f>
        <v>-0.26877611940298518</v>
      </c>
      <c r="O18">
        <f>V_3_16_FINALE__25_09__all_scenarios_base_copy_Scenario_A1__sostituzione_prodotto[[#This Row],[sa-purch-primary-norm]]-U$7</f>
        <v>-0.42927611940298516</v>
      </c>
    </row>
    <row r="19" spans="1:15" x14ac:dyDescent="0.2">
      <c r="A19">
        <v>18</v>
      </c>
      <c r="B19" t="b">
        <v>1</v>
      </c>
      <c r="C19">
        <v>12.90547263681592</v>
      </c>
      <c r="D19">
        <v>0.25810945273631841</v>
      </c>
      <c r="E19">
        <v>0.78707705330862865</v>
      </c>
      <c r="F19">
        <v>0.64917678929017231</v>
      </c>
      <c r="G19">
        <v>17.24358227944137</v>
      </c>
      <c r="H19">
        <v>16.142906984532349</v>
      </c>
      <c r="I19">
        <v>19.135142054046558</v>
      </c>
      <c r="J19">
        <v>0.36705188675766953</v>
      </c>
      <c r="K19">
        <v>8.4975124378109452</v>
      </c>
      <c r="L19">
        <f>V_3_16_FINALE__25_09__all_scenarios_base_copy_Scenario_A1__sostituzione_prodotto[[#This Row],[sa-purch-repr]]/$Q$1</f>
        <v>0.16995024875621889</v>
      </c>
      <c r="M19">
        <f>V_3_16_FINALE__25_09__all_scenarios_base_copy_Scenario_A1__sostituzione_prodotto[[#This Row],[purchases-norm]]-V_3_16_FINALE__25_09__all_scenarios_base_copy_Scenario_A1__sostituzione_prodotto[[#This Row],[sa-purch-repr-norm]]</f>
        <v>8.8159203980099521E-2</v>
      </c>
      <c r="N19">
        <f>V_3_16_FINALE__25_09__all_scenarios_base_copy_Scenario_A1__sostituzione_prodotto[[#This Row],[purchases-norm]]-T$7</f>
        <v>-0.23186069651741303</v>
      </c>
      <c r="O19">
        <f>V_3_16_FINALE__25_09__all_scenarios_base_copy_Scenario_A1__sostituzione_prodotto[[#This Row],[sa-purch-primary-norm]]-U$7</f>
        <v>-0.40181094527363193</v>
      </c>
    </row>
    <row r="20" spans="1:15" x14ac:dyDescent="0.2">
      <c r="A20">
        <v>19</v>
      </c>
      <c r="B20" t="b">
        <v>1</v>
      </c>
      <c r="C20">
        <v>12.169154228855721</v>
      </c>
      <c r="D20">
        <v>0.24338308457711441</v>
      </c>
      <c r="E20">
        <v>0.82130852934464027</v>
      </c>
      <c r="F20">
        <v>0.62496377056202335</v>
      </c>
      <c r="G20">
        <v>16.949839909790274</v>
      </c>
      <c r="H20">
        <v>16.043562492945188</v>
      </c>
      <c r="I20">
        <v>18.681621969605114</v>
      </c>
      <c r="J20">
        <v>0.3420820572249349</v>
      </c>
      <c r="K20">
        <v>8.7014925373134329</v>
      </c>
      <c r="L20">
        <f>V_3_16_FINALE__25_09__all_scenarios_base_copy_Scenario_A1__sostituzione_prodotto[[#This Row],[sa-purch-repr]]/$Q$1</f>
        <v>0.17402985074626864</v>
      </c>
      <c r="M20">
        <f>V_3_16_FINALE__25_09__all_scenarios_base_copy_Scenario_A1__sostituzione_prodotto[[#This Row],[purchases-norm]]-V_3_16_FINALE__25_09__all_scenarios_base_copy_Scenario_A1__sostituzione_prodotto[[#This Row],[sa-purch-repr-norm]]</f>
        <v>6.9353233830845767E-2</v>
      </c>
      <c r="N20">
        <f>V_3_16_FINALE__25_09__all_scenarios_base_copy_Scenario_A1__sostituzione_prodotto[[#This Row],[purchases-norm]]-T$7</f>
        <v>-0.24658706467661703</v>
      </c>
      <c r="O20">
        <f>V_3_16_FINALE__25_09__all_scenarios_base_copy_Scenario_A1__sostituzione_prodotto[[#This Row],[sa-purch-primary-norm]]-U$7</f>
        <v>-0.42061691542288571</v>
      </c>
    </row>
    <row r="21" spans="1:15" x14ac:dyDescent="0.2">
      <c r="A21">
        <v>20</v>
      </c>
      <c r="B21" t="b">
        <v>1</v>
      </c>
      <c r="C21">
        <v>13.189054726368159</v>
      </c>
      <c r="D21">
        <v>0.2637810945273632</v>
      </c>
      <c r="E21">
        <v>0.7884031904568557</v>
      </c>
      <c r="F21">
        <v>0.64357567214088984</v>
      </c>
      <c r="G21">
        <v>17.338459386414048</v>
      </c>
      <c r="H21">
        <v>16.445533119179363</v>
      </c>
      <c r="I21">
        <v>19.012805745093235</v>
      </c>
      <c r="J21">
        <v>0.34618700238097511</v>
      </c>
      <c r="K21">
        <v>8.2935323383084576</v>
      </c>
      <c r="L21">
        <f>V_3_16_FINALE__25_09__all_scenarios_base_copy_Scenario_A1__sostituzione_prodotto[[#This Row],[sa-purch-repr]]/$Q$1</f>
        <v>0.16587064676616914</v>
      </c>
      <c r="M21">
        <f>V_3_16_FINALE__25_09__all_scenarios_base_copy_Scenario_A1__sostituzione_prodotto[[#This Row],[purchases-norm]]-V_3_16_FINALE__25_09__all_scenarios_base_copy_Scenario_A1__sostituzione_prodotto[[#This Row],[sa-purch-repr-norm]]</f>
        <v>9.7910447761194064E-2</v>
      </c>
      <c r="N21">
        <f>V_3_16_FINALE__25_09__all_scenarios_base_copy_Scenario_A1__sostituzione_prodotto[[#This Row],[purchases-norm]]-T$7</f>
        <v>-0.22618905472636824</v>
      </c>
      <c r="O21">
        <f>V_3_16_FINALE__25_09__all_scenarios_base_copy_Scenario_A1__sostituzione_prodotto[[#This Row],[sa-purch-primary-norm]]-U$7</f>
        <v>-0.39205970149253738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ED6C-2954-0241-B7BA-8A4E088D0A2E}">
  <dimension ref="A1:C14"/>
  <sheetViews>
    <sheetView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23</v>
      </c>
    </row>
    <row r="2" spans="1:3" ht="17" thickBot="1" x14ac:dyDescent="0.25"/>
    <row r="3" spans="1:3" x14ac:dyDescent="0.2">
      <c r="A3" s="5"/>
      <c r="B3" s="5" t="s">
        <v>24</v>
      </c>
      <c r="C3" s="5" t="s">
        <v>25</v>
      </c>
    </row>
    <row r="4" spans="1:3" x14ac:dyDescent="0.2">
      <c r="A4" t="s">
        <v>26</v>
      </c>
      <c r="B4">
        <v>0.48997014925373145</v>
      </c>
      <c r="C4">
        <v>0.25814925373134329</v>
      </c>
    </row>
    <row r="5" spans="1:3" x14ac:dyDescent="0.2">
      <c r="A5" t="s">
        <v>27</v>
      </c>
      <c r="B5">
        <v>1.3509342177998899E-3</v>
      </c>
      <c r="C5">
        <v>7.1209722531620533E-4</v>
      </c>
    </row>
    <row r="6" spans="1:3" x14ac:dyDescent="0.2">
      <c r="A6" t="s">
        <v>28</v>
      </c>
      <c r="B6">
        <v>10</v>
      </c>
      <c r="C6">
        <v>10</v>
      </c>
    </row>
    <row r="7" spans="1:3" x14ac:dyDescent="0.2">
      <c r="A7" t="s">
        <v>29</v>
      </c>
      <c r="B7">
        <v>8.8482252756357974E-2</v>
      </c>
    </row>
    <row r="8" spans="1:3" x14ac:dyDescent="0.2">
      <c r="A8" t="s">
        <v>30</v>
      </c>
      <c r="B8">
        <v>0</v>
      </c>
    </row>
    <row r="9" spans="1:3" x14ac:dyDescent="0.2">
      <c r="A9" t="s">
        <v>31</v>
      </c>
      <c r="B9">
        <v>9</v>
      </c>
    </row>
    <row r="10" spans="1:3" x14ac:dyDescent="0.2">
      <c r="A10" t="s">
        <v>32</v>
      </c>
      <c r="B10">
        <v>16.864888794864498</v>
      </c>
    </row>
    <row r="11" spans="1:3" x14ac:dyDescent="0.2">
      <c r="A11" t="s">
        <v>33</v>
      </c>
      <c r="B11">
        <v>2.0306261120780265E-8</v>
      </c>
    </row>
    <row r="12" spans="1:3" x14ac:dyDescent="0.2">
      <c r="A12" t="s">
        <v>34</v>
      </c>
      <c r="B12">
        <v>1.8331129326562374</v>
      </c>
    </row>
    <row r="13" spans="1:3" x14ac:dyDescent="0.2">
      <c r="A13" t="s">
        <v>35</v>
      </c>
      <c r="B13" s="7">
        <v>4.0612522241560503E-8</v>
      </c>
    </row>
    <row r="14" spans="1:3" ht="17" thickBot="1" x14ac:dyDescent="0.25">
      <c r="A14" s="4" t="s">
        <v>36</v>
      </c>
      <c r="B14" s="4">
        <v>2.2621571627982053</v>
      </c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73C3-F6BE-C146-8314-C23F148A8C33}">
  <dimension ref="A1:C14"/>
  <sheetViews>
    <sheetView tabSelected="1" workbookViewId="0">
      <selection activeCell="B13" sqref="B13"/>
    </sheetView>
  </sheetViews>
  <sheetFormatPr baseColWidth="10" defaultRowHeight="16" x14ac:dyDescent="0.2"/>
  <sheetData>
    <row r="1" spans="1:3" x14ac:dyDescent="0.2">
      <c r="A1" t="s">
        <v>23</v>
      </c>
    </row>
    <row r="2" spans="1:3" ht="17" thickBot="1" x14ac:dyDescent="0.25"/>
    <row r="3" spans="1:3" x14ac:dyDescent="0.2">
      <c r="A3" s="5"/>
      <c r="B3" s="5" t="s">
        <v>24</v>
      </c>
      <c r="C3" s="5" t="s">
        <v>25</v>
      </c>
    </row>
    <row r="4" spans="1:3" x14ac:dyDescent="0.2">
      <c r="A4" t="s">
        <v>26</v>
      </c>
      <c r="B4">
        <v>0.48997014925373145</v>
      </c>
      <c r="C4">
        <v>9.2777910447761208E-2</v>
      </c>
    </row>
    <row r="5" spans="1:3" x14ac:dyDescent="0.2">
      <c r="A5" t="s">
        <v>27</v>
      </c>
      <c r="B5">
        <v>1.3509342177998899E-3</v>
      </c>
      <c r="C5">
        <v>3.402687913775515E-4</v>
      </c>
    </row>
    <row r="6" spans="1:3" x14ac:dyDescent="0.2">
      <c r="A6" t="s">
        <v>28</v>
      </c>
      <c r="B6">
        <v>10</v>
      </c>
      <c r="C6">
        <v>10</v>
      </c>
    </row>
    <row r="7" spans="1:3" x14ac:dyDescent="0.2">
      <c r="A7" t="s">
        <v>29</v>
      </c>
      <c r="B7">
        <v>-7.5302645688108044E-2</v>
      </c>
    </row>
    <row r="8" spans="1:3" x14ac:dyDescent="0.2">
      <c r="A8" t="s">
        <v>30</v>
      </c>
      <c r="B8">
        <v>0</v>
      </c>
    </row>
    <row r="9" spans="1:3" x14ac:dyDescent="0.2">
      <c r="A9" t="s">
        <v>31</v>
      </c>
      <c r="B9">
        <v>9</v>
      </c>
    </row>
    <row r="10" spans="1:3" x14ac:dyDescent="0.2">
      <c r="A10" t="s">
        <v>32</v>
      </c>
      <c r="B10">
        <v>29.660106149063076</v>
      </c>
    </row>
    <row r="11" spans="1:3" x14ac:dyDescent="0.2">
      <c r="A11" t="s">
        <v>33</v>
      </c>
      <c r="B11">
        <v>1.3746795164530221E-10</v>
      </c>
    </row>
    <row r="12" spans="1:3" x14ac:dyDescent="0.2">
      <c r="A12" t="s">
        <v>34</v>
      </c>
      <c r="B12">
        <v>1.8331129326562374</v>
      </c>
    </row>
    <row r="13" spans="1:3" x14ac:dyDescent="0.2">
      <c r="A13" t="s">
        <v>35</v>
      </c>
      <c r="B13" s="7">
        <v>2.7493590329060401E-10</v>
      </c>
    </row>
    <row r="14" spans="1:3" ht="17" thickBot="1" x14ac:dyDescent="0.25">
      <c r="A14" s="4" t="s">
        <v>36</v>
      </c>
      <c r="B14" s="4">
        <v>2.2621571627982053</v>
      </c>
      <c r="C1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37B26-0B54-3246-B130-0668D9F99A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A1 (mul 3 e sostituzio</vt:lpstr>
      <vt:lpstr>T test purch-norm</vt:lpstr>
      <vt:lpstr>T test purch-primary-norm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Solfrizzi</dc:creator>
  <cp:lastModifiedBy>Elena Solfrizzi</cp:lastModifiedBy>
  <dcterms:created xsi:type="dcterms:W3CDTF">2024-10-15T16:37:06Z</dcterms:created>
  <dcterms:modified xsi:type="dcterms:W3CDTF">2024-11-15T17:40:27Z</dcterms:modified>
</cp:coreProperties>
</file>