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elenasolfrizzi/Desktop/TESI MAGISTRALE/Scenario analysis/Scenari Excel/Scenario A2 (price analysis)/"/>
    </mc:Choice>
  </mc:AlternateContent>
  <xr:revisionPtr revIDLastSave="0" documentId="13_ncr:1_{D8C10F15-9EBE-934C-8467-104DF0BBF198}" xr6:coauthVersionLast="47" xr6:coauthVersionMax="47" xr10:uidLastSave="{00000000-0000-0000-0000-000000000000}"/>
  <bookViews>
    <workbookView xWindow="0" yWindow="740" windowWidth="29400" windowHeight="16580" xr2:uid="{6A4E4699-9873-404E-9B44-FC97B58738EA}"/>
  </bookViews>
  <sheets>
    <sheet name="Scenario A2 + incertezza prezzi" sheetId="2" r:id="rId1"/>
    <sheet name="T test purch-norm" sheetId="8" r:id="rId2"/>
    <sheet name="T test sust-of-purch" sheetId="9" r:id="rId3"/>
    <sheet name="T test sust-global" sheetId="10" r:id="rId4"/>
    <sheet name="T test incertezza prezzi" sheetId="7" r:id="rId5"/>
  </sheets>
  <definedNames>
    <definedName name="ExternalData_1" localSheetId="0" hidden="1">'Scenario A2 + incertezza prezzi'!$G$1:$J$21</definedName>
  </definedNames>
  <calcPr calcId="191029"/>
  <pivotCaches>
    <pivotCache cacheId="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3" i="2" l="1"/>
  <c r="Q22" i="2"/>
  <c r="Q21" i="2"/>
  <c r="N13" i="2" l="1"/>
  <c r="N14" i="2"/>
  <c r="N15" i="2"/>
  <c r="N16" i="2"/>
  <c r="Q24" i="2" s="1"/>
  <c r="Q25" i="2" s="1" a="1"/>
  <c r="Q25" i="2" s="1"/>
  <c r="N17" i="2"/>
  <c r="N18" i="2"/>
  <c r="N19" i="2"/>
  <c r="N20" i="2"/>
  <c r="N21" i="2"/>
  <c r="N12" i="2"/>
  <c r="Q10" i="2" l="1"/>
  <c r="M12" i="2"/>
  <c r="M2" i="2"/>
  <c r="M3" i="2"/>
  <c r="M4" i="2"/>
  <c r="M5" i="2"/>
  <c r="M6" i="2"/>
  <c r="M7" i="2"/>
  <c r="M8" i="2"/>
  <c r="M9" i="2"/>
  <c r="M10" i="2"/>
  <c r="M11" i="2"/>
  <c r="M13" i="2"/>
  <c r="M14" i="2"/>
  <c r="M15" i="2"/>
  <c r="M16" i="2"/>
  <c r="M17" i="2"/>
  <c r="M18" i="2"/>
  <c r="M19" i="2"/>
  <c r="M20" i="2"/>
  <c r="M21" i="2"/>
  <c r="L2" i="2"/>
  <c r="L3" i="2"/>
  <c r="L4" i="2"/>
  <c r="L5" i="2"/>
  <c r="L6" i="2"/>
  <c r="L7" i="2"/>
  <c r="L8" i="2"/>
  <c r="L9" i="2"/>
  <c r="L10" i="2"/>
  <c r="L11" i="2"/>
  <c r="L12" i="2"/>
  <c r="R11" i="2" s="1"/>
  <c r="R12" i="2" s="1" a="1"/>
  <c r="R12" i="2" s="1"/>
  <c r="L13" i="2"/>
  <c r="L14" i="2"/>
  <c r="L15" i="2"/>
  <c r="L16" i="2"/>
  <c r="L17" i="2"/>
  <c r="L18" i="2"/>
  <c r="L19" i="2"/>
  <c r="L20" i="2"/>
  <c r="L2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" i="2"/>
  <c r="S10" i="2"/>
  <c r="R10" i="2"/>
  <c r="Q16" i="2" l="1"/>
  <c r="Q11" i="2"/>
  <c r="Q12" i="2" s="1" a="1"/>
  <c r="Q12" i="2" s="1"/>
  <c r="S11" i="2"/>
  <c r="S12" i="2" s="1" a="1"/>
  <c r="S1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594F71-B7C9-CB48-A07E-DE4230C200C5}" keepAlive="1" name="Query - provooo" description="Connection to the 'provooo' query in the workbook." type="5" refreshedVersion="8" background="1" saveData="1">
    <dbPr connection="Provider=Microsoft.Mashup.OleDb.1;Data Source=$Workbook$;Location=provooo;Extended Properties=&quot;&quot;" command="SELECT * FROM [provoo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<sst xmlns="http://schemas.openxmlformats.org/spreadsheetml/2006/main" count="93" uniqueCount="42">
  <si>
    <t>reprocessing</t>
  </si>
  <si>
    <t>purchases</t>
  </si>
  <si>
    <t>purchases-norm</t>
  </si>
  <si>
    <t>sust-of-purch</t>
  </si>
  <si>
    <t>sust-global</t>
  </si>
  <si>
    <t>price-global-of-primary</t>
  </si>
  <si>
    <t>price-global-of-reprocessed</t>
  </si>
  <si>
    <t>mean-excluding-zeros sa-purch-repr</t>
  </si>
  <si>
    <t>reprocessed-%</t>
  </si>
  <si>
    <t>Delta Purch Norm</t>
  </si>
  <si>
    <t>Delta Sust of purch</t>
  </si>
  <si>
    <t>Delta Sust global</t>
  </si>
  <si>
    <t>Row Labels</t>
  </si>
  <si>
    <t>FALSE</t>
  </si>
  <si>
    <t>TRUE</t>
  </si>
  <si>
    <t>Grand Total</t>
  </si>
  <si>
    <t>Average of purchases-norm</t>
  </si>
  <si>
    <t>Average of sust-of-purch</t>
  </si>
  <si>
    <t>Average of sust-global</t>
  </si>
  <si>
    <t>DELTA</t>
  </si>
  <si>
    <t>UNCERTAINTY  TYPE A</t>
  </si>
  <si>
    <t>RELATIVE UNCERTAINTY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</si>
  <si>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</si>
  <si>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</si>
  <si>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</si>
  <si>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</si>
  <si>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</si>
  <si>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</si>
  <si>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</si>
  <si>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</si>
  <si>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</si>
  <si>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</si>
  <si>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</si>
  <si>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</si>
  <si>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</si>
  <si>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</si>
  <si>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Delta price R-P</t>
  </si>
  <si>
    <t>Average price-global-of-reprocessed</t>
  </si>
  <si>
    <t>Average price-global-of-primary</t>
  </si>
  <si>
    <t>INCERTEZZA PREZZI:</t>
  </si>
  <si>
    <t>run</t>
  </si>
  <si>
    <t xml:space="preserve">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</si>
</sst>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3" fillId="3" borderId="2" xfId="0" applyFont="1" applyFill="1" applyBorder="1"/>
    <xf numFmtId="10" fontId="0" fillId="0" borderId="0" xfId="1" applyNumberFormat="1" applyFont="1"/>
    <xf numFmtId="10" fontId="0" fillId="4" borderId="0" xfId="1" applyNumberFormat="1" applyFont="1" applyFill="1"/>
    <xf numFmtId="0" fontId="0" fillId="0" borderId="3" xfId="0" applyBorder="1"/>
    <xf numFmtId="0" fontId="4" fillId="0" borderId="4" xfId="0" applyFont="1" applyBorder="1" applyAlignment="1">
      <alignment horizontal="center"/>
    </xf>
    <xf numFmtId="0" fontId="2" fillId="2" borderId="0" xfId="0" applyFont="1" applyFill="1"/>
    <xf numFmtId="11" fontId="0" fillId="4" borderId="0" xfId="0" applyNumberFormat="1" applyFill="1"/>
    <xf numFmtId="0" fontId="0" fillId="5" borderId="0" xfId="0" applyFill="1"/>
  </cellXfs>
  <cellStyles count="2">
    <cellStyle name="Normal" xfId="0" builtinId="0"/>
    <cellStyle name="Per cent" xfId="1" builtinId="5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ena Solfrizzi" refreshedDate="45602.797113425928" createdVersion="8" refreshedVersion="8" minRefreshableVersion="3" recordCount="20" xr:uid="{DC328F0F-004E-194B-8F2F-A9589C19DD86}">
  <cacheSource type="worksheet">
    <worksheetSource name="provooo"/>
  </cacheSource>
  <cacheFields count="14">
    <cacheField name="\" numFmtId="0">
      <sharedItems containsSemiMixedTypes="0" containsString="0" containsNumber="1" containsInteger="1" minValue="1" maxValue="20"/>
    </cacheField>
    <cacheField name="reprocessing" numFmtId="0">
      <sharedItems count="2">
        <b v="0"/>
        <b v="1"/>
      </sharedItems>
    </cacheField>
    <cacheField name="purchases" numFmtId="0">
      <sharedItems containsSemiMixedTypes="0" containsString="0" containsNumber="1" minValue="12.104477611940299" maxValue="27.552238805970148"/>
    </cacheField>
    <cacheField name="purchases-norm" numFmtId="0">
      <sharedItems containsSemiMixedTypes="0" containsString="0" containsNumber="1" minValue="0.24208955223880596" maxValue="0.55104477611940295"/>
    </cacheField>
    <cacheField name="sust-of-purch" numFmtId="0">
      <sharedItems containsSemiMixedTypes="0" containsString="0" containsNumber="1" minValue="0.43937277800890279" maxValue="0.82048048408597796"/>
    </cacheField>
    <cacheField name="sust-global" numFmtId="0">
      <sharedItems containsSemiMixedTypes="0" containsString="0" containsNumber="1" minValue="0.39250042857236228" maxValue="0.65854287580889959"/>
    </cacheField>
    <cacheField name="price-global-of-primary" numFmtId="0">
      <sharedItems containsSemiMixedTypes="0" containsString="0" containsNumber="1" minValue="16.059163146693432" maxValue="17.987670064013667"/>
    </cacheField>
    <cacheField name="price-global-of-reprocessed" numFmtId="0">
      <sharedItems containsSemiMixedTypes="0" containsString="0" containsNumber="1" minValue="0" maxValue="19.219658922680875"/>
    </cacheField>
    <cacheField name="mean-excluding-zeros sa-purch-repr" numFmtId="0">
      <sharedItems containsSemiMixedTypes="0" containsString="0" containsNumber="1" minValue="0" maxValue="10.287853577371049"/>
    </cacheField>
    <cacheField name="reprocessed-%" numFmtId="0">
      <sharedItems containsSemiMixedTypes="0" containsString="0" containsNumber="1" minValue="0" maxValue="0.38556171796803534"/>
    </cacheField>
    <cacheField name="Delta Purch Norm" numFmtId="0">
      <sharedItems containsSemiMixedTypes="0" containsString="0" containsNumber="1" minValue="-0.266163359574838" maxValue="4.2791864305758986E-2"/>
    </cacheField>
    <cacheField name="Delta Sust of purch" numFmtId="0">
      <sharedItems containsSemiMixedTypes="0" containsString="0" containsNumber="1" minValue="-1.3380816312752175E-2" maxValue="0.367726889764323"/>
    </cacheField>
    <cacheField name="Delta Sust global" numFmtId="0">
      <sharedItems containsSemiMixedTypes="0" containsString="0" containsNumber="1" minValue="-1.8333418178497263E-2" maxValue="0.24770902905804004"/>
    </cacheField>
    <cacheField name="Delta price R-P" numFmtId="0">
      <sharedItems containsString="0" containsBlank="1" containsNumber="1" minValue="1.4169541998823085" maxValue="3.0025145290675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x v="0"/>
    <n v="24.039800995024876"/>
    <n v="0.48079601990049753"/>
    <n v="0.47520424998788358"/>
    <n v="0.43970339891777249"/>
    <n v="17.987670064013667"/>
    <n v="0"/>
    <n v="0"/>
    <n v="0"/>
    <n v="-2.7456891913146431E-2"/>
    <n v="2.2450655666228614E-2"/>
    <n v="2.8869552166912948E-2"/>
    <m/>
  </r>
  <r>
    <n v="2"/>
    <x v="0"/>
    <n v="23.28855721393035"/>
    <n v="0.465771144278607"/>
    <n v="0.46047790845913006"/>
    <n v="0.43465914551253626"/>
    <n v="17.084197955267129"/>
    <n v="0"/>
    <n v="0"/>
    <n v="0"/>
    <n v="-4.2481767535036963E-2"/>
    <n v="7.7243141374750968E-3"/>
    <n v="2.3825298761676716E-2"/>
    <m/>
  </r>
  <r>
    <n v="3"/>
    <x v="0"/>
    <n v="27.552238805970148"/>
    <n v="0.55104477611940295"/>
    <n v="0.4452795648204661"/>
    <n v="0.41111463266257181"/>
    <n v="17.262852015201343"/>
    <n v="0"/>
    <n v="0"/>
    <n v="0"/>
    <n v="4.2791864305758986E-2"/>
    <n v="-7.4740295011888613E-3"/>
    <n v="2.8078591171226686E-4"/>
    <m/>
  </r>
  <r>
    <n v="4"/>
    <x v="0"/>
    <n v="22.134328358208954"/>
    <n v="0.44268656716417909"/>
    <n v="0.47529805174376755"/>
    <n v="0.41506422584313218"/>
    <n v="17.005552795818456"/>
    <n v="0"/>
    <n v="0"/>
    <n v="0"/>
    <n v="-6.5566344649464869E-2"/>
    <n v="2.2544457422112585E-2"/>
    <n v="4.2303790922726403E-3"/>
    <m/>
  </r>
  <r>
    <n v="5"/>
    <x v="0"/>
    <n v="25.109452736318406"/>
    <n v="0.5021890547263681"/>
    <n v="0.43937277800890279"/>
    <n v="0.39250042857236228"/>
    <n v="17.435136652352856"/>
    <n v="0"/>
    <n v="0"/>
    <n v="0"/>
    <n v="-6.063857087275859E-3"/>
    <n v="-1.3380816312752175E-2"/>
    <n v="-1.8333418178497263E-2"/>
    <m/>
  </r>
  <r>
    <n v="6"/>
    <x v="0"/>
    <n v="21.696517412935325"/>
    <n v="0.43393034825870652"/>
    <n v="0.46943092423634125"/>
    <n v="0.41440915481616408"/>
    <n v="17.30772376159479"/>
    <n v="0"/>
    <n v="0"/>
    <n v="0"/>
    <n v="-7.4322563554937437E-2"/>
    <n v="1.667732991468629E-2"/>
    <n v="3.5753080653045388E-3"/>
    <m/>
  </r>
  <r>
    <n v="7"/>
    <x v="0"/>
    <n v="26.373134328358208"/>
    <n v="0.52746268656716422"/>
    <n v="0.48317695837122798"/>
    <n v="0.41402574034327727"/>
    <n v="17.107328677133232"/>
    <n v="0"/>
    <n v="0"/>
    <n v="0"/>
    <n v="1.9209774753520259E-2"/>
    <n v="3.0423364049573021E-2"/>
    <n v="3.1918935924177272E-3"/>
    <m/>
  </r>
  <r>
    <n v="8"/>
    <x v="0"/>
    <n v="23.587064676616915"/>
    <n v="0.47174129353233829"/>
    <n v="0.44193212682394267"/>
    <n v="0.39645644038861494"/>
    <n v="17.128332865587613"/>
    <n v="0"/>
    <n v="0"/>
    <n v="0"/>
    <n v="-3.6511618281305669E-2"/>
    <n v="-1.0821467497712289E-2"/>
    <n v="-1.4377406362244605E-2"/>
    <m/>
  </r>
  <r>
    <n v="9"/>
    <x v="0"/>
    <n v="24.756218905472636"/>
    <n v="0.4951243781094527"/>
    <n v="0.47460038317314857"/>
    <n v="0.40811232391308588"/>
    <n v="17.213939905800256"/>
    <n v="0"/>
    <n v="0"/>
    <n v="0"/>
    <n v="-1.3128533704191259E-2"/>
    <n v="2.1846788851493604E-2"/>
    <n v="-2.72152283777366E-3"/>
    <m/>
  </r>
  <r>
    <n v="10"/>
    <x v="0"/>
    <n v="26.114427860696516"/>
    <n v="0.5222885572139303"/>
    <n v="0.4590144523867894"/>
    <n v="0.42602754973856627"/>
    <n v="17.266741597636301"/>
    <n v="0"/>
    <n v="0"/>
    <n v="0"/>
    <n v="1.4035645400286345E-2"/>
    <n v="6.2608580651344337E-3"/>
    <n v="1.5193702987706725E-2"/>
    <m/>
  </r>
  <r>
    <n v="11"/>
    <x v="1"/>
    <n v="13.965174129353233"/>
    <n v="0.27930348258706467"/>
    <n v="0.75827046032353873"/>
    <n v="0.62974525345622845"/>
    <n v="16.370643223791479"/>
    <n v="18.503290418284479"/>
    <n v="7.8230383973288813"/>
    <n v="0.38556171796803534"/>
    <n v="-0.22894942922657929"/>
    <n v="0.30551686600188377"/>
    <n v="0.21891140670536891"/>
    <n v="2.1326471944929999"/>
  </r>
  <r>
    <n v="12"/>
    <x v="1"/>
    <n v="14.472636815920398"/>
    <n v="0.28945273631840795"/>
    <n v="0.76866626057039744"/>
    <n v="0.6314335348934863"/>
    <n v="16.765555947356027"/>
    <n v="18.535010634927218"/>
    <n v="9.690515806988353"/>
    <n v="0.29357650637679256"/>
    <n v="-0.218800175495236"/>
    <n v="0.31591266624874248"/>
    <n v="0.22059968814262676"/>
    <n v="1.7694546875711907"/>
  </r>
  <r>
    <n v="13"/>
    <x v="1"/>
    <n v="13.393034825870647"/>
    <n v="0.26786069651741296"/>
    <n v="0.74062235515059816"/>
    <n v="0.6446199129818303"/>
    <n v="16.456064363371446"/>
    <n v="18.878468935495999"/>
    <n v="8.5183333333333326"/>
    <n v="0.316896163874402"/>
    <n v="-0.240392215296231"/>
    <n v="0.28786876082894319"/>
    <n v="0.23378606623097076"/>
    <n v="2.4224045721245524"/>
  </r>
  <r>
    <n v="14"/>
    <x v="1"/>
    <n v="12.104477611940299"/>
    <n v="0.24208955223880596"/>
    <n v="0.75791392620052866"/>
    <n v="0.65854287580889959"/>
    <n v="16.483144244605644"/>
    <n v="18.639330328092242"/>
    <n v="8.3044925124792019"/>
    <n v="0.33664157815842755"/>
    <n v="-0.266163359574838"/>
    <n v="0.3051603318788737"/>
    <n v="0.24770902905804004"/>
    <n v="2.1561860834865989"/>
  </r>
  <r>
    <n v="15"/>
    <x v="1"/>
    <n v="14.303482587064677"/>
    <n v="0.28606965174129351"/>
    <n v="0.71695368445653951"/>
    <n v="0.60168698844201607"/>
    <n v="16.567235566187371"/>
    <n v="18.583181543690433"/>
    <n v="7.2450000000000001"/>
    <n v="0.35181759439746912"/>
    <n v="-0.22218326007235045"/>
    <n v="0.26420009013488455"/>
    <n v="0.19085314169115652"/>
    <n v="2.0159459775030619"/>
  </r>
  <r>
    <n v="16"/>
    <x v="1"/>
    <n v="14.26865671641791"/>
    <n v="0.2853731343283582"/>
    <n v="0.70531434381141445"/>
    <n v="0.61567613637571217"/>
    <n v="16.299594110028945"/>
    <n v="18.871805695588261"/>
    <n v="7.3627287853577368"/>
    <n v="0.37836922803576939"/>
    <n v="-0.22287977748528576"/>
    <n v="0.25256074948975948"/>
    <n v="0.20484228962485262"/>
    <n v="2.5722115855593159"/>
  </r>
  <r>
    <n v="17"/>
    <x v="1"/>
    <n v="13.945273631840797"/>
    <n v="0.27890547263681592"/>
    <n v="0.7368318098051686"/>
    <n v="0.64019321594007117"/>
    <n v="16.884409170634761"/>
    <n v="18.30136337051707"/>
    <n v="10.287853577371049"/>
    <n v="0.29035658447311552"/>
    <n v="-0.22934743917682804"/>
    <n v="0.28407821548351364"/>
    <n v="0.22935936918921163"/>
    <n v="1.4169541998823085"/>
  </r>
  <r>
    <n v="18"/>
    <x v="1"/>
    <n v="15.800995024875622"/>
    <n v="0.31601990049751244"/>
    <n v="0.71796951736927783"/>
    <n v="0.63481429928907218"/>
    <n v="16.69516381503243"/>
    <n v="19.219658922680875"/>
    <n v="8.4874371859296485"/>
    <n v="0.36289178410913375"/>
    <n v="-0.19223301131613152"/>
    <n v="0.26521592304762287"/>
    <n v="0.22398045253821264"/>
    <n v="2.5244951076484448"/>
  </r>
  <r>
    <n v="19"/>
    <x v="1"/>
    <n v="12.960199004975124"/>
    <n v="0.25920398009950246"/>
    <n v="0.82048048408597796"/>
    <n v="0.64240130065001455"/>
    <n v="16.059163146693432"/>
    <n v="19.061677675760961"/>
    <n v="8.4498327759197327"/>
    <n v="0.3685608000230105"/>
    <n v="-0.2490489317141415"/>
    <n v="0.367726889764323"/>
    <n v="0.23156745389915501"/>
    <n v="3.002514529067529"/>
  </r>
  <r>
    <n v="20"/>
    <x v="1"/>
    <n v="13.218905472636816"/>
    <n v="0.26437810945273632"/>
    <n v="0.79889532220570458"/>
    <n v="0.63698792463014786"/>
    <n v="16.628258657519247"/>
    <n v="19.017855321000802"/>
    <n v="9.142378559463987"/>
    <n v="0.32892866644284691"/>
    <n v="-0.24387480236090764"/>
    <n v="0.34614172788404962"/>
    <n v="0.22615407787928832"/>
    <n v="2.38959666348155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683E92-F0CC-584E-A7DE-C7EAAA64B99D}" name="PivotTable4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1:S4" firstHeaderRow="0" firstDataRow="1" firstDataCol="1"/>
  <pivotFields count="14">
    <pivotField showAll="0"/>
    <pivotField axis="axisRow" showAll="0">
      <items count="3">
        <item x="0"/>
        <item x="1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purchases-norm" fld="3" subtotal="average" baseField="0" baseItem="0"/>
    <dataField name="Average of sust-of-purch" fld="4" subtotal="average" baseField="0" baseItem="0"/>
    <dataField name="Average of sust-global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A27A23-0F56-B148-AC3A-9AD1B9DB79A9}" autoFormatId="16" applyNumberFormats="0" applyBorderFormats="0" applyFontFormats="0" applyPatternFormats="0" applyAlignmentFormats="0" applyWidthHeightFormats="0">
  <queryTableRefresh nextId="18" unboundColumnsLeft="6" unboundColumnsRight="4">
    <queryTableFields count="14">
      <queryTableField id="1" dataBound="0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10" name="price-global-of-primary" tableColumnId="10"/>
      <queryTableField id="11" name="price-global-of-reprocessed" tableColumnId="11"/>
      <queryTableField id="12" name="mean-excluding-zeros sa-purch-repr" tableColumnId="12"/>
      <queryTableField id="13" name="reprocessed-%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</queryTableFields>
    <queryTableDeletedFields count="9">
      <deletedField name="sust-global-of-primary"/>
      <deletedField name="sust-global-of-reprocessed"/>
      <deletedField name="price-global"/>
      <deletedField name="[run number]"/>
      <deletedField name="reprocessing"/>
      <deletedField name="purchases"/>
      <deletedField name="purchases-norm"/>
      <deletedField name="sust-of-purch"/>
      <deletedField name="sust-glob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BA375-9A11-FE46-91A4-1FC7D622023D}" name="provooo" displayName="provooo" ref="A1:N21" tableType="queryTable" totalsRowShown="0">
  <autoFilter ref="A1:N21" xr:uid="{A64BA375-9A11-FE46-91A4-1FC7D622023D}"/>
  <tableColumns count="14">
    <tableColumn id="1" xr3:uid="{E49A0268-05A5-2D44-ABEE-C0B9F7F973C2}" uniqueName="1" name="run" queryTableFieldId="1"/>
    <tableColumn id="2" xr3:uid="{B1699069-AE14-7F4C-AD2B-55C7355BC560}" uniqueName="2" name="reprocessing" queryTableFieldId="2"/>
    <tableColumn id="3" xr3:uid="{F238AD3D-3CB3-6446-9F48-63C39F57C02F}" uniqueName="3" name="purchases" queryTableFieldId="3"/>
    <tableColumn id="4" xr3:uid="{C2371577-A017-9B4F-8EE6-A26DC0921AC9}" uniqueName="4" name="purchases-norm" queryTableFieldId="4"/>
    <tableColumn id="5" xr3:uid="{94B53369-AEB0-D840-9C2B-42585D177CE3}" uniqueName="5" name="sust-of-purch" queryTableFieldId="5"/>
    <tableColumn id="6" xr3:uid="{081C3E6C-652E-3E4C-9314-C33EA3D9B44A}" uniqueName="6" name="sust-global" queryTableFieldId="6"/>
    <tableColumn id="10" xr3:uid="{5BAE02A5-D79C-D348-8AA1-A3A8C973F798}" uniqueName="10" name="price-global-of-primary" queryTableFieldId="10"/>
    <tableColumn id="11" xr3:uid="{EFAD10CC-42C1-844C-9BB3-6800CA030853}" uniqueName="11" name="price-global-of-reprocessed" queryTableFieldId="11"/>
    <tableColumn id="12" xr3:uid="{B6C9010A-9474-5E48-B856-60B1AABF2673}" uniqueName="12" name="mean-excluding-zeros sa-purch-repr" queryTableFieldId="12"/>
    <tableColumn id="13" xr3:uid="{D72F1235-0DDE-9B4B-BAE3-B293C0D7EE6D}" uniqueName="13" name="reprocessed-%" queryTableFieldId="13"/>
    <tableColumn id="14" xr3:uid="{C1B45CFA-CF11-564E-911C-EB2B3BE7FDFB}" uniqueName="14" name="Delta Purch Norm" queryTableFieldId="14" dataDxfId="3">
      <calculatedColumnFormula>provooo[[#This Row],[purchases-norm]]-Q$8</calculatedColumnFormula>
    </tableColumn>
    <tableColumn id="15" xr3:uid="{99506B6A-1CC4-D54E-99E9-2450F34154E0}" uniqueName="15" name="Delta Sust of purch" queryTableFieldId="15" dataDxfId="2">
      <calculatedColumnFormula>provooo[[#This Row],[sust-of-purch]]-R$8</calculatedColumnFormula>
    </tableColumn>
    <tableColumn id="16" xr3:uid="{50573E74-28DF-A34B-8BA4-7430F4C711D6}" uniqueName="16" name="Delta Sust global" queryTableFieldId="16" dataDxfId="1">
      <calculatedColumnFormula>provooo[[#This Row],[sust-global]]-S$8</calculatedColumnFormula>
    </tableColumn>
    <tableColumn id="17" xr3:uid="{B1ED1900-0BBC-D94F-A171-D88756E51801}" uniqueName="17" name="Delta price R-P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EDD7-AB89-4F47-823A-6233292F6C48}">
  <dimension ref="A1:S25"/>
  <sheetViews>
    <sheetView tabSelected="1" workbookViewId="0">
      <selection activeCell="Q24" sqref="Q24"/>
    </sheetView>
  </sheetViews>
  <sheetFormatPr baseColWidth="10" defaultRowHeight="16" x14ac:dyDescent="0.2"/>
  <cols>
    <col min="1" max="1" width="14.33203125" bestFit="1" customWidth="1"/>
    <col min="2" max="2" width="14.5" bestFit="1" customWidth="1"/>
    <col min="3" max="3" width="12.33203125" bestFit="1" customWidth="1"/>
    <col min="4" max="4" width="17.33203125" bestFit="1" customWidth="1"/>
    <col min="5" max="5" width="15" bestFit="1" customWidth="1"/>
    <col min="6" max="6" width="13" bestFit="1" customWidth="1"/>
    <col min="7" max="7" width="23" bestFit="1" customWidth="1"/>
    <col min="8" max="8" width="27.1640625" bestFit="1" customWidth="1"/>
    <col min="9" max="9" width="17.83203125" customWidth="1"/>
    <col min="10" max="10" width="16.1640625" bestFit="1" customWidth="1"/>
    <col min="16" max="16" width="31.1640625" customWidth="1"/>
    <col min="17" max="17" width="24.1640625" bestFit="1" customWidth="1"/>
    <col min="18" max="18" width="21.83203125" bestFit="1" customWidth="1"/>
    <col min="19" max="19" width="19.6640625" bestFit="1" customWidth="1"/>
  </cols>
  <sheetData>
    <row r="1" spans="1:19" x14ac:dyDescent="0.2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9" t="s">
        <v>36</v>
      </c>
      <c r="P1" s="2" t="s">
        <v>12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 t="b">
        <v>0</v>
      </c>
      <c r="C2">
        <v>24.039800995024876</v>
      </c>
      <c r="D2">
        <v>0.48079601990049753</v>
      </c>
      <c r="E2">
        <v>0.47520424998788358</v>
      </c>
      <c r="F2">
        <v>0.43970339891777249</v>
      </c>
      <c r="G2">
        <v>17.987670064013667</v>
      </c>
      <c r="H2">
        <v>0</v>
      </c>
      <c r="I2">
        <v>0</v>
      </c>
      <c r="J2">
        <v>0</v>
      </c>
      <c r="K2">
        <f>provooo[[#This Row],[purchases-norm]]-Q$8</f>
        <v>-8.5074626865671577E-3</v>
      </c>
      <c r="L2">
        <f>provooo[[#This Row],[sust-of-purch]]-R$8</f>
        <v>1.2825510186723621E-2</v>
      </c>
      <c r="M2">
        <f>provooo[[#This Row],[sust-global]]-S$8</f>
        <v>2.4496094846964134E-2</v>
      </c>
      <c r="P2" s="3" t="s">
        <v>13</v>
      </c>
      <c r="Q2">
        <v>0.48930348258706469</v>
      </c>
      <c r="R2">
        <v>0.46237873980115995</v>
      </c>
      <c r="S2">
        <v>0.41520730407080836</v>
      </c>
    </row>
    <row r="3" spans="1:19" x14ac:dyDescent="0.2">
      <c r="A3">
        <v>2</v>
      </c>
      <c r="B3" t="b">
        <v>0</v>
      </c>
      <c r="C3">
        <v>23.28855721393035</v>
      </c>
      <c r="D3">
        <v>0.465771144278607</v>
      </c>
      <c r="E3">
        <v>0.46047790845913006</v>
      </c>
      <c r="F3">
        <v>0.43465914551253626</v>
      </c>
      <c r="G3">
        <v>17.084197955267129</v>
      </c>
      <c r="H3">
        <v>0</v>
      </c>
      <c r="I3">
        <v>0</v>
      </c>
      <c r="J3">
        <v>0</v>
      </c>
      <c r="K3">
        <f>provooo[[#This Row],[purchases-norm]]-Q$8</f>
        <v>-2.353233830845769E-2</v>
      </c>
      <c r="L3">
        <f>provooo[[#This Row],[sust-of-purch]]-R$8</f>
        <v>-1.9008313420298961E-3</v>
      </c>
      <c r="M3">
        <f>provooo[[#This Row],[sust-global]]-S$8</f>
        <v>1.9451841441727902E-2</v>
      </c>
      <c r="P3" s="3" t="s">
        <v>14</v>
      </c>
      <c r="Q3">
        <v>0.27686567164179104</v>
      </c>
      <c r="R3">
        <v>0.75219181639791466</v>
      </c>
      <c r="S3">
        <v>0.63361014424674789</v>
      </c>
    </row>
    <row r="4" spans="1:19" x14ac:dyDescent="0.2">
      <c r="A4">
        <v>3</v>
      </c>
      <c r="B4" t="b">
        <v>0</v>
      </c>
      <c r="C4">
        <v>27.552238805970148</v>
      </c>
      <c r="D4">
        <v>0.55104477611940295</v>
      </c>
      <c r="E4">
        <v>0.4452795648204661</v>
      </c>
      <c r="F4">
        <v>0.41111463266257181</v>
      </c>
      <c r="G4">
        <v>17.262852015201343</v>
      </c>
      <c r="H4">
        <v>0</v>
      </c>
      <c r="I4">
        <v>0</v>
      </c>
      <c r="J4">
        <v>0</v>
      </c>
      <c r="K4">
        <f>provooo[[#This Row],[purchases-norm]]-Q$8</f>
        <v>6.1741293532338259E-2</v>
      </c>
      <c r="L4">
        <f>provooo[[#This Row],[sust-of-purch]]-R$8</f>
        <v>-1.7099174980693854E-2</v>
      </c>
      <c r="M4">
        <f>provooo[[#This Row],[sust-global]]-S$8</f>
        <v>-4.0926714082365478E-3</v>
      </c>
      <c r="P4" s="3" t="s">
        <v>15</v>
      </c>
      <c r="Q4">
        <v>0.38308457711442789</v>
      </c>
      <c r="R4">
        <v>0.60728527809953736</v>
      </c>
      <c r="S4">
        <v>0.52440872415877815</v>
      </c>
    </row>
    <row r="5" spans="1:19" x14ac:dyDescent="0.2">
      <c r="A5">
        <v>4</v>
      </c>
      <c r="B5" t="b">
        <v>0</v>
      </c>
      <c r="C5">
        <v>22.134328358208954</v>
      </c>
      <c r="D5">
        <v>0.44268656716417909</v>
      </c>
      <c r="E5">
        <v>0.47529805174376755</v>
      </c>
      <c r="F5">
        <v>0.41506422584313218</v>
      </c>
      <c r="G5">
        <v>17.005552795818456</v>
      </c>
      <c r="H5">
        <v>0</v>
      </c>
      <c r="I5">
        <v>0</v>
      </c>
      <c r="J5">
        <v>0</v>
      </c>
      <c r="K5">
        <f>provooo[[#This Row],[purchases-norm]]-Q$8</f>
        <v>-4.6616915422885596E-2</v>
      </c>
      <c r="L5">
        <f>provooo[[#This Row],[sust-of-purch]]-R$8</f>
        <v>1.2919311942607592E-2</v>
      </c>
      <c r="M5">
        <f>provooo[[#This Row],[sust-global]]-S$8</f>
        <v>-1.430782276761744E-4</v>
      </c>
    </row>
    <row r="6" spans="1:19" x14ac:dyDescent="0.2">
      <c r="A6">
        <v>5</v>
      </c>
      <c r="B6" t="b">
        <v>0</v>
      </c>
      <c r="C6">
        <v>25.109452736318406</v>
      </c>
      <c r="D6">
        <v>0.5021890547263681</v>
      </c>
      <c r="E6">
        <v>0.43937277800890279</v>
      </c>
      <c r="F6">
        <v>0.39250042857236228</v>
      </c>
      <c r="G6">
        <v>17.435136652352856</v>
      </c>
      <c r="H6">
        <v>0</v>
      </c>
      <c r="I6">
        <v>0</v>
      </c>
      <c r="J6">
        <v>0</v>
      </c>
      <c r="K6">
        <f>provooo[[#This Row],[purchases-norm]]-Q$8</f>
        <v>1.2885572139303414E-2</v>
      </c>
      <c r="L6">
        <f>provooo[[#This Row],[sust-of-purch]]-R$8</f>
        <v>-2.3005961792257168E-2</v>
      </c>
      <c r="M6">
        <f>provooo[[#This Row],[sust-global]]-S$8</f>
        <v>-2.2706875498446077E-2</v>
      </c>
    </row>
    <row r="7" spans="1:19" x14ac:dyDescent="0.2">
      <c r="A7">
        <v>6</v>
      </c>
      <c r="B7" t="b">
        <v>0</v>
      </c>
      <c r="C7">
        <v>21.696517412935325</v>
      </c>
      <c r="D7">
        <v>0.43393034825870652</v>
      </c>
      <c r="E7">
        <v>0.46943092423634125</v>
      </c>
      <c r="F7">
        <v>0.41440915481616408</v>
      </c>
      <c r="G7">
        <v>17.30772376159479</v>
      </c>
      <c r="H7">
        <v>0</v>
      </c>
      <c r="I7">
        <v>0</v>
      </c>
      <c r="J7">
        <v>0</v>
      </c>
      <c r="K7">
        <f>provooo[[#This Row],[purchases-norm]]-Q$8</f>
        <v>-5.5373134328358165E-2</v>
      </c>
      <c r="L7">
        <f>provooo[[#This Row],[sust-of-purch]]-R$8</f>
        <v>7.0521844351812968E-3</v>
      </c>
      <c r="M7">
        <f>provooo[[#This Row],[sust-global]]-S$8</f>
        <v>-7.9814925464427589E-4</v>
      </c>
      <c r="P7" s="4" t="s">
        <v>12</v>
      </c>
      <c r="Q7" s="4" t="s">
        <v>16</v>
      </c>
      <c r="R7" s="4" t="s">
        <v>17</v>
      </c>
      <c r="S7" s="4" t="s">
        <v>18</v>
      </c>
    </row>
    <row r="8" spans="1:19" x14ac:dyDescent="0.2">
      <c r="A8">
        <v>7</v>
      </c>
      <c r="B8" t="b">
        <v>0</v>
      </c>
      <c r="C8">
        <v>26.373134328358208</v>
      </c>
      <c r="D8">
        <v>0.52746268656716422</v>
      </c>
      <c r="E8">
        <v>0.48317695837122798</v>
      </c>
      <c r="F8">
        <v>0.41402574034327727</v>
      </c>
      <c r="G8">
        <v>17.107328677133232</v>
      </c>
      <c r="H8">
        <v>0</v>
      </c>
      <c r="I8">
        <v>0</v>
      </c>
      <c r="J8">
        <v>0</v>
      </c>
      <c r="K8">
        <f>provooo[[#This Row],[purchases-norm]]-Q$8</f>
        <v>3.8159203980099532E-2</v>
      </c>
      <c r="L8">
        <f>provooo[[#This Row],[sust-of-purch]]-R$8</f>
        <v>2.0798218570068028E-2</v>
      </c>
      <c r="M8">
        <f>provooo[[#This Row],[sust-global]]-S$8</f>
        <v>-1.1815637275310875E-3</v>
      </c>
      <c r="P8" s="3" t="s">
        <v>13</v>
      </c>
      <c r="Q8">
        <v>0.48930348258706469</v>
      </c>
      <c r="R8">
        <v>0.46237873980115995</v>
      </c>
      <c r="S8">
        <v>0.41520730407080836</v>
      </c>
    </row>
    <row r="9" spans="1:19" x14ac:dyDescent="0.2">
      <c r="A9">
        <v>8</v>
      </c>
      <c r="B9" t="b">
        <v>0</v>
      </c>
      <c r="C9">
        <v>23.587064676616915</v>
      </c>
      <c r="D9">
        <v>0.47174129353233829</v>
      </c>
      <c r="E9">
        <v>0.44193212682394267</v>
      </c>
      <c r="F9">
        <v>0.39645644038861494</v>
      </c>
      <c r="G9">
        <v>17.128332865587613</v>
      </c>
      <c r="H9">
        <v>0</v>
      </c>
      <c r="I9">
        <v>0</v>
      </c>
      <c r="J9">
        <v>0</v>
      </c>
      <c r="K9">
        <f>provooo[[#This Row],[purchases-norm]]-Q$8</f>
        <v>-1.7562189054726396E-2</v>
      </c>
      <c r="L9">
        <f>provooo[[#This Row],[sust-of-purch]]-R$8</f>
        <v>-2.0446612977217282E-2</v>
      </c>
      <c r="M9">
        <f>provooo[[#This Row],[sust-global]]-S$8</f>
        <v>-1.8750863682193419E-2</v>
      </c>
      <c r="P9" s="3" t="s">
        <v>14</v>
      </c>
      <c r="Q9">
        <v>0.27686567164179104</v>
      </c>
      <c r="R9">
        <v>0.75219181639791466</v>
      </c>
      <c r="S9">
        <v>0.63361014424674789</v>
      </c>
    </row>
    <row r="10" spans="1:19" x14ac:dyDescent="0.2">
      <c r="A10">
        <v>9</v>
      </c>
      <c r="B10" t="b">
        <v>0</v>
      </c>
      <c r="C10">
        <v>24.756218905472636</v>
      </c>
      <c r="D10">
        <v>0.4951243781094527</v>
      </c>
      <c r="E10">
        <v>0.47460038317314857</v>
      </c>
      <c r="F10">
        <v>0.40811232391308588</v>
      </c>
      <c r="G10">
        <v>17.213939905800256</v>
      </c>
      <c r="H10">
        <v>0</v>
      </c>
      <c r="I10">
        <v>0</v>
      </c>
      <c r="J10">
        <v>0</v>
      </c>
      <c r="K10">
        <f>provooo[[#This Row],[purchases-norm]]-Q$8</f>
        <v>5.8208955223880143E-3</v>
      </c>
      <c r="L10">
        <f>provooo[[#This Row],[sust-of-purch]]-R$8</f>
        <v>1.2221643371988611E-2</v>
      </c>
      <c r="M10">
        <f>provooo[[#This Row],[sust-global]]-S$8</f>
        <v>-7.0949801577224747E-3</v>
      </c>
      <c r="P10" s="3" t="s">
        <v>19</v>
      </c>
      <c r="Q10">
        <f>Q9-Q8</f>
        <v>-0.21243781094527364</v>
      </c>
      <c r="R10">
        <f t="shared" ref="R10:S10" si="0">R9-R8</f>
        <v>0.2898130765967547</v>
      </c>
      <c r="S10">
        <f t="shared" si="0"/>
        <v>0.21840284017593953</v>
      </c>
    </row>
    <row r="11" spans="1:19" x14ac:dyDescent="0.2">
      <c r="A11">
        <v>10</v>
      </c>
      <c r="B11" t="b">
        <v>0</v>
      </c>
      <c r="C11">
        <v>26.114427860696516</v>
      </c>
      <c r="D11">
        <v>0.5222885572139303</v>
      </c>
      <c r="E11">
        <v>0.4590144523867894</v>
      </c>
      <c r="F11">
        <v>0.42602754973856627</v>
      </c>
      <c r="G11">
        <v>17.266741597636301</v>
      </c>
      <c r="H11">
        <v>0</v>
      </c>
      <c r="I11">
        <v>0</v>
      </c>
      <c r="J11">
        <v>0</v>
      </c>
      <c r="K11">
        <f>provooo[[#This Row],[purchases-norm]]-Q$8</f>
        <v>3.2985074626865618E-2</v>
      </c>
      <c r="L11">
        <f>provooo[[#This Row],[sust-of-purch]]-R$8</f>
        <v>-3.3642874143705592E-3</v>
      </c>
      <c r="M11">
        <f>provooo[[#This Row],[sust-global]]-S$8</f>
        <v>1.0820245667757911E-2</v>
      </c>
      <c r="P11" s="5" t="s">
        <v>20</v>
      </c>
      <c r="Q11">
        <f>STDEV(K12:K21)/SQRT(10)</f>
        <v>6.3394920328234796E-3</v>
      </c>
      <c r="R11">
        <f>STDEV(L12:L21)/SQRT(10)</f>
        <v>1.1626516970754924E-2</v>
      </c>
      <c r="S11">
        <f t="shared" ref="S11" si="1">STDEV(M12:M21)/SQRT(10)</f>
        <v>4.9852318437246705E-3</v>
      </c>
    </row>
    <row r="12" spans="1:19" x14ac:dyDescent="0.2">
      <c r="A12">
        <v>11</v>
      </c>
      <c r="B12" t="b">
        <v>1</v>
      </c>
      <c r="C12">
        <v>13.965174129353233</v>
      </c>
      <c r="D12">
        <v>0.27930348258706467</v>
      </c>
      <c r="E12">
        <v>0.75827046032353873</v>
      </c>
      <c r="F12">
        <v>0.62974525345622845</v>
      </c>
      <c r="G12">
        <v>16.370643223791479</v>
      </c>
      <c r="H12">
        <v>18.503290418284479</v>
      </c>
      <c r="I12">
        <v>7.8230383973288813</v>
      </c>
      <c r="J12">
        <v>0.38556171796803534</v>
      </c>
      <c r="K12">
        <f>provooo[[#This Row],[purchases-norm]]-Q$8</f>
        <v>-0.21000000000000002</v>
      </c>
      <c r="L12">
        <f>provooo[[#This Row],[sust-of-purch]]-R$8</f>
        <v>0.29589172052237878</v>
      </c>
      <c r="M12">
        <f>provooo[[#This Row],[sust-global]]-S$8</f>
        <v>0.21453794938542009</v>
      </c>
      <c r="N12">
        <f>provooo[[#This Row],[price-global-of-reprocessed]]-provooo[[#This Row],[price-global-of-primary]]</f>
        <v>2.1326471944929999</v>
      </c>
      <c r="P12" s="3" t="s">
        <v>21</v>
      </c>
      <c r="Q12" s="6" cm="1">
        <f t="array" ref="Q12">Q11/AVERAGE(ABS(K12:K21))</f>
        <v>2.9841636969496935E-2</v>
      </c>
      <c r="R12" s="6" cm="1">
        <f t="array" ref="R12">R11/AVERAGE(ABS(L12:L21))</f>
        <v>4.0117295973266374E-2</v>
      </c>
      <c r="S12" s="6" cm="1">
        <f t="array" ref="S12">S11/AVERAGE(ABS(M12:M21))</f>
        <v>2.282585629247633E-2</v>
      </c>
    </row>
    <row r="13" spans="1:19" x14ac:dyDescent="0.2">
      <c r="A13">
        <v>12</v>
      </c>
      <c r="B13" t="b">
        <v>1</v>
      </c>
      <c r="C13">
        <v>14.472636815920398</v>
      </c>
      <c r="D13">
        <v>0.28945273631840795</v>
      </c>
      <c r="E13">
        <v>0.76866626057039744</v>
      </c>
      <c r="F13">
        <v>0.6314335348934863</v>
      </c>
      <c r="G13">
        <v>16.765555947356027</v>
      </c>
      <c r="H13">
        <v>18.535010634927218</v>
      </c>
      <c r="I13">
        <v>9.690515806988353</v>
      </c>
      <c r="J13">
        <v>0.29357650637679256</v>
      </c>
      <c r="K13">
        <f>provooo[[#This Row],[purchases-norm]]-Q$8</f>
        <v>-0.19985074626865673</v>
      </c>
      <c r="L13">
        <f>provooo[[#This Row],[sust-of-purch]]-R$8</f>
        <v>0.30628752076923749</v>
      </c>
      <c r="M13">
        <f>provooo[[#This Row],[sust-global]]-S$8</f>
        <v>0.21622623082267795</v>
      </c>
      <c r="N13">
        <f>provooo[[#This Row],[price-global-of-reprocessed]]-provooo[[#This Row],[price-global-of-primary]]</f>
        <v>1.7694546875711907</v>
      </c>
    </row>
    <row r="14" spans="1:19" x14ac:dyDescent="0.2">
      <c r="A14">
        <v>13</v>
      </c>
      <c r="B14" t="b">
        <v>1</v>
      </c>
      <c r="C14">
        <v>13.393034825870647</v>
      </c>
      <c r="D14">
        <v>0.26786069651741296</v>
      </c>
      <c r="E14">
        <v>0.74062235515059816</v>
      </c>
      <c r="F14">
        <v>0.6446199129818303</v>
      </c>
      <c r="G14">
        <v>16.456064363371446</v>
      </c>
      <c r="H14">
        <v>18.878468935495999</v>
      </c>
      <c r="I14">
        <v>8.5183333333333326</v>
      </c>
      <c r="J14">
        <v>0.316896163874402</v>
      </c>
      <c r="K14">
        <f>provooo[[#This Row],[purchases-norm]]-Q$8</f>
        <v>-0.22144278606965173</v>
      </c>
      <c r="L14">
        <f>provooo[[#This Row],[sust-of-purch]]-R$8</f>
        <v>0.2782436153494382</v>
      </c>
      <c r="M14">
        <f>provooo[[#This Row],[sust-global]]-S$8</f>
        <v>0.22941260891102194</v>
      </c>
      <c r="N14">
        <f>provooo[[#This Row],[price-global-of-reprocessed]]-provooo[[#This Row],[price-global-of-primary]]</f>
        <v>2.4224045721245524</v>
      </c>
    </row>
    <row r="15" spans="1:19" x14ac:dyDescent="0.2">
      <c r="A15">
        <v>14</v>
      </c>
      <c r="B15" t="b">
        <v>1</v>
      </c>
      <c r="C15">
        <v>12.104477611940299</v>
      </c>
      <c r="D15">
        <v>0.24208955223880596</v>
      </c>
      <c r="E15">
        <v>0.75791392620052866</v>
      </c>
      <c r="F15">
        <v>0.65854287580889959</v>
      </c>
      <c r="G15">
        <v>16.483144244605644</v>
      </c>
      <c r="H15">
        <v>18.639330328092242</v>
      </c>
      <c r="I15">
        <v>8.3044925124792019</v>
      </c>
      <c r="J15">
        <v>0.33664157815842755</v>
      </c>
      <c r="K15">
        <f>provooo[[#This Row],[purchases-norm]]-Q$8</f>
        <v>-0.24721393034825873</v>
      </c>
      <c r="L15">
        <f>provooo[[#This Row],[sust-of-purch]]-R$8</f>
        <v>0.29553518639936871</v>
      </c>
      <c r="M15">
        <f>provooo[[#This Row],[sust-global]]-S$8</f>
        <v>0.24333557173809123</v>
      </c>
      <c r="N15">
        <f>provooo[[#This Row],[price-global-of-reprocessed]]-provooo[[#This Row],[price-global-of-primary]]</f>
        <v>2.1561860834865989</v>
      </c>
    </row>
    <row r="16" spans="1:19" x14ac:dyDescent="0.2">
      <c r="A16">
        <v>15</v>
      </c>
      <c r="B16" t="b">
        <v>1</v>
      </c>
      <c r="C16">
        <v>14.303482587064677</v>
      </c>
      <c r="D16">
        <v>0.28606965174129351</v>
      </c>
      <c r="E16">
        <v>0.71695368445653951</v>
      </c>
      <c r="F16">
        <v>0.60168698844201607</v>
      </c>
      <c r="G16">
        <v>16.567235566187371</v>
      </c>
      <c r="H16">
        <v>18.583181543690433</v>
      </c>
      <c r="I16">
        <v>7.2450000000000001</v>
      </c>
      <c r="J16">
        <v>0.35181759439746912</v>
      </c>
      <c r="K16">
        <f>provooo[[#This Row],[purchases-norm]]-Q$8</f>
        <v>-0.20323383084577118</v>
      </c>
      <c r="L16">
        <f>provooo[[#This Row],[sust-of-purch]]-R$8</f>
        <v>0.25457494465537955</v>
      </c>
      <c r="M16">
        <f>provooo[[#This Row],[sust-global]]-S$8</f>
        <v>0.18647968437120771</v>
      </c>
      <c r="N16">
        <f>provooo[[#This Row],[price-global-of-reprocessed]]-provooo[[#This Row],[price-global-of-primary]]</f>
        <v>2.0159459775030619</v>
      </c>
      <c r="P16" t="s">
        <v>41</v>
      </c>
      <c r="Q16">
        <f>Q10/S10</f>
        <v>-0.97268795027637633</v>
      </c>
    </row>
    <row r="17" spans="1:17" x14ac:dyDescent="0.2">
      <c r="A17">
        <v>16</v>
      </c>
      <c r="B17" t="b">
        <v>1</v>
      </c>
      <c r="C17">
        <v>14.26865671641791</v>
      </c>
      <c r="D17">
        <v>0.2853731343283582</v>
      </c>
      <c r="E17">
        <v>0.70531434381141445</v>
      </c>
      <c r="F17">
        <v>0.61567613637571217</v>
      </c>
      <c r="G17">
        <v>16.299594110028945</v>
      </c>
      <c r="H17">
        <v>18.871805695588261</v>
      </c>
      <c r="I17">
        <v>7.3627287853577368</v>
      </c>
      <c r="J17">
        <v>0.37836922803576939</v>
      </c>
      <c r="K17">
        <f>provooo[[#This Row],[purchases-norm]]-Q$8</f>
        <v>-0.20393034825870648</v>
      </c>
      <c r="L17">
        <f>provooo[[#This Row],[sust-of-purch]]-R$8</f>
        <v>0.24293560401025449</v>
      </c>
      <c r="M17">
        <f>provooo[[#This Row],[sust-global]]-S$8</f>
        <v>0.20046883230490381</v>
      </c>
      <c r="N17">
        <f>provooo[[#This Row],[price-global-of-reprocessed]]-provooo[[#This Row],[price-global-of-primary]]</f>
        <v>2.5722115855593159</v>
      </c>
    </row>
    <row r="18" spans="1:17" x14ac:dyDescent="0.2">
      <c r="A18">
        <v>17</v>
      </c>
      <c r="B18" t="b">
        <v>1</v>
      </c>
      <c r="C18">
        <v>13.945273631840797</v>
      </c>
      <c r="D18">
        <v>0.27890547263681592</v>
      </c>
      <c r="E18">
        <v>0.7368318098051686</v>
      </c>
      <c r="F18">
        <v>0.64019321594007117</v>
      </c>
      <c r="G18">
        <v>16.884409170634761</v>
      </c>
      <c r="H18">
        <v>18.30136337051707</v>
      </c>
      <c r="I18">
        <v>10.287853577371049</v>
      </c>
      <c r="J18">
        <v>0.29035658447311552</v>
      </c>
      <c r="K18">
        <f>provooo[[#This Row],[purchases-norm]]-Q$8</f>
        <v>-0.21039800995024877</v>
      </c>
      <c r="L18">
        <f>provooo[[#This Row],[sust-of-purch]]-R$8</f>
        <v>0.27445307000400865</v>
      </c>
      <c r="M18">
        <f>provooo[[#This Row],[sust-global]]-S$8</f>
        <v>0.22498591186926281</v>
      </c>
      <c r="N18">
        <f>provooo[[#This Row],[price-global-of-reprocessed]]-provooo[[#This Row],[price-global-of-primary]]</f>
        <v>1.4169541998823085</v>
      </c>
    </row>
    <row r="19" spans="1:17" x14ac:dyDescent="0.2">
      <c r="A19">
        <v>18</v>
      </c>
      <c r="B19" t="b">
        <v>1</v>
      </c>
      <c r="C19">
        <v>15.800995024875622</v>
      </c>
      <c r="D19">
        <v>0.31601990049751244</v>
      </c>
      <c r="E19">
        <v>0.71796951736927783</v>
      </c>
      <c r="F19">
        <v>0.63481429928907218</v>
      </c>
      <c r="G19">
        <v>16.69516381503243</v>
      </c>
      <c r="H19">
        <v>19.219658922680875</v>
      </c>
      <c r="I19">
        <v>8.4874371859296485</v>
      </c>
      <c r="J19">
        <v>0.36289178410913375</v>
      </c>
      <c r="K19">
        <f>provooo[[#This Row],[purchases-norm]]-Q$8</f>
        <v>-0.17328358208955225</v>
      </c>
      <c r="L19">
        <f>provooo[[#This Row],[sust-of-purch]]-R$8</f>
        <v>0.25559077756811788</v>
      </c>
      <c r="M19">
        <f>provooo[[#This Row],[sust-global]]-S$8</f>
        <v>0.21960699521826382</v>
      </c>
      <c r="N19">
        <f>provooo[[#This Row],[price-global-of-reprocessed]]-provooo[[#This Row],[price-global-of-primary]]</f>
        <v>2.5244951076484448</v>
      </c>
    </row>
    <row r="20" spans="1:17" x14ac:dyDescent="0.2">
      <c r="A20">
        <v>19</v>
      </c>
      <c r="B20" t="b">
        <v>1</v>
      </c>
      <c r="C20">
        <v>12.960199004975124</v>
      </c>
      <c r="D20">
        <v>0.25920398009950246</v>
      </c>
      <c r="E20">
        <v>0.82048048408597796</v>
      </c>
      <c r="F20">
        <v>0.64240130065001455</v>
      </c>
      <c r="G20">
        <v>16.059163146693432</v>
      </c>
      <c r="H20">
        <v>19.061677675760961</v>
      </c>
      <c r="I20">
        <v>8.4498327759197327</v>
      </c>
      <c r="J20">
        <v>0.3685608000230105</v>
      </c>
      <c r="K20">
        <f>provooo[[#This Row],[purchases-norm]]-Q$8</f>
        <v>-0.23009950248756222</v>
      </c>
      <c r="L20">
        <f>provooo[[#This Row],[sust-of-purch]]-R$8</f>
        <v>0.358101744284818</v>
      </c>
      <c r="M20">
        <f>provooo[[#This Row],[sust-global]]-S$8</f>
        <v>0.22719399657920619</v>
      </c>
      <c r="N20">
        <f>provooo[[#This Row],[price-global-of-reprocessed]]-provooo[[#This Row],[price-global-of-primary]]</f>
        <v>3.002514529067529</v>
      </c>
      <c r="P20" t="s">
        <v>39</v>
      </c>
    </row>
    <row r="21" spans="1:17" x14ac:dyDescent="0.2">
      <c r="A21">
        <v>20</v>
      </c>
      <c r="B21" t="b">
        <v>1</v>
      </c>
      <c r="C21">
        <v>13.218905472636816</v>
      </c>
      <c r="D21">
        <v>0.26437810945273632</v>
      </c>
      <c r="E21">
        <v>0.79889532220570458</v>
      </c>
      <c r="F21">
        <v>0.63698792463014786</v>
      </c>
      <c r="G21">
        <v>16.628258657519247</v>
      </c>
      <c r="H21">
        <v>19.017855321000802</v>
      </c>
      <c r="I21">
        <v>9.142378559463987</v>
      </c>
      <c r="J21">
        <v>0.32892866644284691</v>
      </c>
      <c r="K21">
        <f>provooo[[#This Row],[purchases-norm]]-Q$8</f>
        <v>-0.22492537313432837</v>
      </c>
      <c r="L21">
        <f>provooo[[#This Row],[sust-of-purch]]-R$8</f>
        <v>0.33651658240454463</v>
      </c>
      <c r="M21">
        <f>provooo[[#This Row],[sust-global]]-S$8</f>
        <v>0.2217806205593395</v>
      </c>
      <c r="N21">
        <f>provooo[[#This Row],[price-global-of-reprocessed]]-provooo[[#This Row],[price-global-of-primary]]</f>
        <v>2.3895966634815551</v>
      </c>
      <c r="P21" t="s">
        <v>37</v>
      </c>
      <c r="Q21">
        <f>AVERAGE(H12:H21)</f>
        <v>18.761164284603836</v>
      </c>
    </row>
    <row r="22" spans="1:17" x14ac:dyDescent="0.2">
      <c r="P22" t="s">
        <v>38</v>
      </c>
      <c r="Q22">
        <f>AVERAGE(G12:G21)</f>
        <v>16.520923224522079</v>
      </c>
    </row>
    <row r="23" spans="1:17" x14ac:dyDescent="0.2">
      <c r="P23" t="s">
        <v>19</v>
      </c>
      <c r="Q23">
        <f>Q21-Q22</f>
        <v>2.2402410600817575</v>
      </c>
    </row>
    <row r="24" spans="1:17" x14ac:dyDescent="0.2">
      <c r="P24" s="5" t="s">
        <v>20</v>
      </c>
      <c r="Q24">
        <f>STDEV(N12:N21)/SQRT(10)</f>
        <v>0.14126206151218942</v>
      </c>
    </row>
    <row r="25" spans="1:17" x14ac:dyDescent="0.2">
      <c r="P25" s="3" t="s">
        <v>21</v>
      </c>
      <c r="Q25" s="6" cm="1">
        <f t="array" ref="Q25">Q24/AVERAGE(ABS(N12:N21))</f>
        <v>6.3056634408367729E-2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C490-D3F6-0643-A8A1-B9FF922E4BA6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22</v>
      </c>
    </row>
    <row r="2" spans="1:3" ht="17" thickBot="1" x14ac:dyDescent="0.25"/>
    <row r="3" spans="1:3" x14ac:dyDescent="0.2">
      <c r="A3" s="8"/>
      <c r="B3" s="8" t="s">
        <v>23</v>
      </c>
      <c r="C3" s="8" t="s">
        <v>24</v>
      </c>
    </row>
    <row r="4" spans="1:3" x14ac:dyDescent="0.2">
      <c r="A4" t="s">
        <v>25</v>
      </c>
      <c r="B4">
        <v>0.48930348258706469</v>
      </c>
      <c r="C4">
        <v>0.27686567164179104</v>
      </c>
    </row>
    <row r="5" spans="1:3" x14ac:dyDescent="0.2">
      <c r="A5" t="s">
        <v>26</v>
      </c>
      <c r="B5">
        <v>1.4144385865036331E-3</v>
      </c>
      <c r="C5">
        <v>4.0189159234232388E-4</v>
      </c>
    </row>
    <row r="6" spans="1:3" x14ac:dyDescent="0.2">
      <c r="A6" t="s">
        <v>27</v>
      </c>
      <c r="B6">
        <v>10</v>
      </c>
      <c r="C6">
        <v>10</v>
      </c>
    </row>
    <row r="7" spans="1:3" x14ac:dyDescent="0.2">
      <c r="A7" t="s">
        <v>28</v>
      </c>
      <c r="B7">
        <v>-0.10739771127869317</v>
      </c>
    </row>
    <row r="8" spans="1:3" x14ac:dyDescent="0.2">
      <c r="A8" t="s">
        <v>29</v>
      </c>
      <c r="B8">
        <v>0</v>
      </c>
    </row>
    <row r="9" spans="1:3" x14ac:dyDescent="0.2">
      <c r="A9" t="s">
        <v>30</v>
      </c>
      <c r="B9">
        <v>9</v>
      </c>
    </row>
    <row r="10" spans="1:3" x14ac:dyDescent="0.2">
      <c r="A10" t="s">
        <v>31</v>
      </c>
      <c r="B10">
        <v>15.103872242285775</v>
      </c>
    </row>
    <row r="11" spans="1:3" x14ac:dyDescent="0.2">
      <c r="A11" t="s">
        <v>32</v>
      </c>
      <c r="B11">
        <v>5.3122984200175776E-8</v>
      </c>
    </row>
    <row r="12" spans="1:3" x14ac:dyDescent="0.2">
      <c r="A12" t="s">
        <v>33</v>
      </c>
      <c r="B12">
        <v>1.8331129326562374</v>
      </c>
    </row>
    <row r="13" spans="1:3" x14ac:dyDescent="0.2">
      <c r="A13" t="s">
        <v>34</v>
      </c>
      <c r="B13" s="11">
        <v>1.0624596840035155E-7</v>
      </c>
    </row>
    <row r="14" spans="1:3" ht="17" thickBot="1" x14ac:dyDescent="0.25">
      <c r="A14" s="7" t="s">
        <v>35</v>
      </c>
      <c r="B14" s="7">
        <v>2.2621571627982053</v>
      </c>
      <c r="C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1E61-FB3D-D74A-B959-3BDE6A28F2B2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22</v>
      </c>
    </row>
    <row r="2" spans="1:3" ht="17" thickBot="1" x14ac:dyDescent="0.25"/>
    <row r="3" spans="1:3" x14ac:dyDescent="0.2">
      <c r="A3" s="8"/>
      <c r="B3" s="8" t="s">
        <v>23</v>
      </c>
      <c r="C3" s="8" t="s">
        <v>24</v>
      </c>
    </row>
    <row r="4" spans="1:3" x14ac:dyDescent="0.2">
      <c r="A4" t="s">
        <v>25</v>
      </c>
      <c r="B4">
        <v>0.46237873980115995</v>
      </c>
      <c r="C4">
        <v>0.75219181639791466</v>
      </c>
    </row>
    <row r="5" spans="1:3" x14ac:dyDescent="0.2">
      <c r="A5" t="s">
        <v>26</v>
      </c>
      <c r="B5">
        <v>2.4641352613033246E-4</v>
      </c>
      <c r="C5">
        <v>1.3517589687125108E-3</v>
      </c>
    </row>
    <row r="6" spans="1:3" x14ac:dyDescent="0.2">
      <c r="A6" t="s">
        <v>27</v>
      </c>
      <c r="B6">
        <v>10</v>
      </c>
      <c r="C6">
        <v>10</v>
      </c>
    </row>
    <row r="7" spans="1:3" x14ac:dyDescent="0.2">
      <c r="A7" t="s">
        <v>28</v>
      </c>
      <c r="B7">
        <v>0.35736390134253682</v>
      </c>
    </row>
    <row r="8" spans="1:3" x14ac:dyDescent="0.2">
      <c r="A8" t="s">
        <v>29</v>
      </c>
      <c r="B8">
        <v>0</v>
      </c>
    </row>
    <row r="9" spans="1:3" x14ac:dyDescent="0.2">
      <c r="A9" t="s">
        <v>30</v>
      </c>
      <c r="B9">
        <v>9</v>
      </c>
    </row>
    <row r="10" spans="1:3" x14ac:dyDescent="0.2">
      <c r="A10" t="s">
        <v>31</v>
      </c>
      <c r="B10">
        <v>-26.615545119493973</v>
      </c>
    </row>
    <row r="11" spans="1:3" x14ac:dyDescent="0.2">
      <c r="A11" t="s">
        <v>32</v>
      </c>
      <c r="B11">
        <v>3.6073679622378133E-10</v>
      </c>
    </row>
    <row r="12" spans="1:3" x14ac:dyDescent="0.2">
      <c r="A12" t="s">
        <v>33</v>
      </c>
      <c r="B12">
        <v>1.8331129326562374</v>
      </c>
    </row>
    <row r="13" spans="1:3" x14ac:dyDescent="0.2">
      <c r="A13" t="s">
        <v>34</v>
      </c>
      <c r="B13" s="11">
        <v>7.2147359244756266E-10</v>
      </c>
    </row>
    <row r="14" spans="1:3" ht="17" thickBot="1" x14ac:dyDescent="0.25">
      <c r="A14" s="7" t="s">
        <v>35</v>
      </c>
      <c r="B14" s="7">
        <v>2.2621571627982053</v>
      </c>
      <c r="C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CBF7-B0A6-9E44-925A-16DC5227CF4D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22</v>
      </c>
    </row>
    <row r="2" spans="1:3" ht="17" thickBot="1" x14ac:dyDescent="0.25"/>
    <row r="3" spans="1:3" x14ac:dyDescent="0.2">
      <c r="A3" s="8"/>
      <c r="B3" s="8" t="s">
        <v>23</v>
      </c>
      <c r="C3" s="8" t="s">
        <v>24</v>
      </c>
    </row>
    <row r="4" spans="1:3" x14ac:dyDescent="0.2">
      <c r="A4" t="s">
        <v>25</v>
      </c>
      <c r="B4">
        <v>0.41520730407080836</v>
      </c>
      <c r="C4">
        <v>0.63361014424674789</v>
      </c>
    </row>
    <row r="5" spans="1:3" x14ac:dyDescent="0.2">
      <c r="A5" t="s">
        <v>26</v>
      </c>
      <c r="B5">
        <v>2.2576110082386271E-4</v>
      </c>
      <c r="C5">
        <v>2.485253653568647E-4</v>
      </c>
    </row>
    <row r="6" spans="1:3" x14ac:dyDescent="0.2">
      <c r="A6" t="s">
        <v>27</v>
      </c>
      <c r="B6">
        <v>10</v>
      </c>
      <c r="C6">
        <v>10</v>
      </c>
    </row>
    <row r="7" spans="1:3" x14ac:dyDescent="0.2">
      <c r="A7" t="s">
        <v>28</v>
      </c>
      <c r="B7">
        <v>0.23330513316375365</v>
      </c>
    </row>
    <row r="8" spans="1:3" x14ac:dyDescent="0.2">
      <c r="A8" t="s">
        <v>29</v>
      </c>
      <c r="B8">
        <v>0</v>
      </c>
    </row>
    <row r="9" spans="1:3" x14ac:dyDescent="0.2">
      <c r="A9" t="s">
        <v>30</v>
      </c>
      <c r="B9">
        <v>9</v>
      </c>
    </row>
    <row r="10" spans="1:3" x14ac:dyDescent="0.2">
      <c r="A10" t="s">
        <v>31</v>
      </c>
      <c r="B10">
        <v>-36.211831893373933</v>
      </c>
    </row>
    <row r="11" spans="1:3" x14ac:dyDescent="0.2">
      <c r="A11" t="s">
        <v>32</v>
      </c>
      <c r="B11">
        <v>2.3122429527579191E-11</v>
      </c>
    </row>
    <row r="12" spans="1:3" x14ac:dyDescent="0.2">
      <c r="A12" t="s">
        <v>33</v>
      </c>
      <c r="B12">
        <v>1.8331129326562374</v>
      </c>
    </row>
    <row r="13" spans="1:3" x14ac:dyDescent="0.2">
      <c r="A13" t="s">
        <v>34</v>
      </c>
      <c r="B13" s="11">
        <v>4.6244859055158381E-11</v>
      </c>
    </row>
    <row r="14" spans="1:3" ht="17" thickBot="1" x14ac:dyDescent="0.25">
      <c r="A14" s="7" t="s">
        <v>35</v>
      </c>
      <c r="B14" s="7">
        <v>2.2621571627982053</v>
      </c>
      <c r="C1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5E35-9A33-5146-8AEB-6FF4F31478FE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22</v>
      </c>
    </row>
    <row r="2" spans="1:3" ht="17" thickBot="1" x14ac:dyDescent="0.25"/>
    <row r="3" spans="1:3" x14ac:dyDescent="0.2">
      <c r="A3" s="8"/>
      <c r="B3" s="8" t="s">
        <v>23</v>
      </c>
      <c r="C3" s="8" t="s">
        <v>24</v>
      </c>
    </row>
    <row r="4" spans="1:3" x14ac:dyDescent="0.2">
      <c r="A4" t="s">
        <v>25</v>
      </c>
      <c r="B4">
        <v>18.761164284603836</v>
      </c>
      <c r="C4">
        <v>16.520923224522079</v>
      </c>
    </row>
    <row r="5" spans="1:3" x14ac:dyDescent="0.2">
      <c r="A5" t="s">
        <v>26</v>
      </c>
      <c r="B5">
        <v>8.5333386259127286E-2</v>
      </c>
      <c r="C5">
        <v>5.8491073540299601E-2</v>
      </c>
    </row>
    <row r="6" spans="1:3" x14ac:dyDescent="0.2">
      <c r="A6" t="s">
        <v>27</v>
      </c>
      <c r="B6">
        <v>10</v>
      </c>
      <c r="C6">
        <v>10</v>
      </c>
    </row>
    <row r="7" spans="1:3" x14ac:dyDescent="0.2">
      <c r="A7" t="s">
        <v>28</v>
      </c>
      <c r="B7">
        <v>-0.39438253032090242</v>
      </c>
    </row>
    <row r="8" spans="1:3" x14ac:dyDescent="0.2">
      <c r="A8" t="s">
        <v>29</v>
      </c>
      <c r="B8">
        <v>0</v>
      </c>
    </row>
    <row r="9" spans="1:3" x14ac:dyDescent="0.2">
      <c r="A9" t="s">
        <v>30</v>
      </c>
      <c r="B9">
        <v>9</v>
      </c>
    </row>
    <row r="10" spans="1:3" x14ac:dyDescent="0.2">
      <c r="A10" t="s">
        <v>31</v>
      </c>
      <c r="B10">
        <v>15.858759500606926</v>
      </c>
    </row>
    <row r="11" spans="1:3" x14ac:dyDescent="0.2">
      <c r="A11" t="s">
        <v>32</v>
      </c>
      <c r="B11">
        <v>3.4748450342884766E-8</v>
      </c>
    </row>
    <row r="12" spans="1:3" x14ac:dyDescent="0.2">
      <c r="A12" t="s">
        <v>33</v>
      </c>
      <c r="B12">
        <v>1.8331129326562374</v>
      </c>
    </row>
    <row r="13" spans="1:3" x14ac:dyDescent="0.2">
      <c r="A13" t="s">
        <v>34</v>
      </c>
      <c r="B13" s="10">
        <v>6.9496900685769506E-8</v>
      </c>
    </row>
    <row r="14" spans="1:3" ht="17" thickBot="1" x14ac:dyDescent="0.25">
      <c r="A14" s="7" t="s">
        <v>35</v>
      </c>
      <c r="B14" s="7">
        <v>2.2621571627982053</v>
      </c>
      <c r="C14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E01086-1526-8D43-ADFA-A2D1F89AE4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A2 + incertezza prezzi</vt:lpstr>
      <vt:lpstr>T test purch-norm</vt:lpstr>
      <vt:lpstr>T test sust-of-purch</vt:lpstr>
      <vt:lpstr>T test sust-global</vt:lpstr>
      <vt:lpstr>T test incertezza prezzi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Solfrizzi</dc:creator>
  <cp:lastModifiedBy>Elena Solfrizzi</cp:lastModifiedBy>
  <dcterms:created xsi:type="dcterms:W3CDTF">2024-10-18T08:55:59Z</dcterms:created>
  <dcterms:modified xsi:type="dcterms:W3CDTF">2024-11-15T17:35:44Z</dcterms:modified>
</cp:coreProperties>
</file>