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J:\mortality_estimation_crises\gaza 2023-2024\gaza_nutrition_papers\caloric_availability\revised\in\"/>
    </mc:Choice>
  </mc:AlternateContent>
  <xr:revisionPtr revIDLastSave="0" documentId="13_ncr:1_{336E4A03-52A1-48FA-B326-C3F80734894A}" xr6:coauthVersionLast="47" xr6:coauthVersionMax="47" xr10:uidLastSave="{00000000-0000-0000-0000-000000000000}"/>
  <bookViews>
    <workbookView xWindow="-120" yWindow="-120" windowWidth="29040" windowHeight="15720" activeTab="9" xr2:uid="{00000000-000D-0000-FFFF-FFFF00000000}"/>
  </bookViews>
  <sheets>
    <sheet name="general" sheetId="14" r:id="rId1"/>
    <sheet name="intake_req" sheetId="22" r:id="rId2"/>
    <sheet name="pop_north" sheetId="15" r:id="rId3"/>
    <sheet name="prop_age_sex" sheetId="16" r:id="rId4"/>
    <sheet name="hh_size" sheetId="17" r:id="rId5"/>
    <sheet name="hh_destroyed" sheetId="12" r:id="rId6"/>
    <sheet name="prop_reliant" sheetId="21" r:id="rId7"/>
    <sheet name="kcal_equi" sheetId="19" r:id="rId8"/>
    <sheet name="parcels" sheetId="20" r:id="rId9"/>
    <sheet name="kg_pallet" sheetId="25" r:id="rId10"/>
    <sheet name="adult_intake" sheetId="23" r:id="rId11"/>
    <sheet name="warehouses" sheetId="7" r:id="rId12"/>
    <sheet name="unrwa_stocks" sheetId="9" r:id="rId13"/>
    <sheet name="private_stores" sheetId="11" r:id="rId14"/>
    <sheet name="prop_agri" sheetId="18" r:id="rId15"/>
    <sheet name="specialised_food" sheetId="3" r:id="rId16"/>
    <sheet name="trucks_to_north" sheetId="4" r:id="rId17"/>
    <sheet name="boats_airdrops" sheetId="10" r:id="rId18"/>
  </sheets>
  <definedNames>
    <definedName name="_xlnm._FilterDatabase" localSheetId="17" hidden="1">boats_airdrops!$A$1:$K$28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2" i="10" l="1"/>
  <c r="F62" i="10" s="1"/>
  <c r="H62" i="10" s="1"/>
  <c r="F61" i="10"/>
  <c r="H61" i="10" s="1"/>
  <c r="F60" i="10"/>
  <c r="H60" i="10" s="1"/>
  <c r="F59" i="10"/>
  <c r="H59" i="10" s="1"/>
  <c r="F58" i="10"/>
  <c r="H58" i="10" s="1"/>
  <c r="H57" i="10"/>
  <c r="H56" i="10"/>
  <c r="H55" i="10"/>
  <c r="H54" i="10"/>
  <c r="H53" i="10"/>
  <c r="H52" i="10"/>
  <c r="H51" i="10"/>
  <c r="H50" i="10"/>
  <c r="H49" i="10"/>
  <c r="F48" i="10"/>
  <c r="H48" i="10" s="1"/>
  <c r="H47" i="10"/>
  <c r="H46" i="10"/>
  <c r="H45" i="10"/>
  <c r="H44" i="10"/>
  <c r="F43" i="10"/>
  <c r="H43" i="10" s="1"/>
  <c r="H42" i="10"/>
  <c r="H41" i="10"/>
  <c r="F40" i="10"/>
  <c r="H40" i="10" s="1"/>
  <c r="H39" i="10"/>
  <c r="H38" i="10"/>
  <c r="H37" i="10"/>
  <c r="H36" i="10"/>
  <c r="B35" i="10"/>
  <c r="F35" i="10" s="1"/>
  <c r="H35" i="10" s="1"/>
  <c r="B34" i="10"/>
  <c r="F34" i="10" s="1"/>
  <c r="H34" i="10" s="1"/>
  <c r="B33" i="10"/>
  <c r="F33" i="10" s="1"/>
  <c r="H33" i="10" s="1"/>
  <c r="B32" i="10"/>
  <c r="F32" i="10" s="1"/>
  <c r="H32" i="10" s="1"/>
  <c r="F31" i="10"/>
  <c r="H31" i="10" s="1"/>
  <c r="B30" i="10"/>
  <c r="F30" i="10" s="1"/>
  <c r="H30" i="10" s="1"/>
  <c r="H29" i="10"/>
  <c r="F28" i="10"/>
  <c r="H28" i="10" s="1"/>
  <c r="H27" i="10"/>
  <c r="H26" i="10"/>
  <c r="B25" i="10"/>
  <c r="F25" i="10" s="1"/>
  <c r="H25" i="10" s="1"/>
  <c r="B24" i="10"/>
  <c r="F24" i="10" s="1"/>
  <c r="H24" i="10" s="1"/>
  <c r="F23" i="10"/>
  <c r="H23" i="10" s="1"/>
  <c r="H22" i="10"/>
  <c r="F22" i="10"/>
  <c r="H21" i="10"/>
  <c r="H20" i="10"/>
  <c r="H19" i="10"/>
  <c r="F18" i="10"/>
  <c r="H18" i="10" s="1"/>
  <c r="B17" i="10"/>
  <c r="F17" i="10" s="1"/>
  <c r="H17" i="10" s="1"/>
  <c r="H16" i="10"/>
  <c r="F15" i="10"/>
  <c r="H15" i="10" s="1"/>
  <c r="F14" i="10"/>
  <c r="H14" i="10" s="1"/>
  <c r="H13" i="10"/>
  <c r="F13" i="10"/>
  <c r="H12" i="10"/>
  <c r="H11" i="10"/>
  <c r="H10" i="10"/>
  <c r="F9" i="10"/>
  <c r="H9" i="10" s="1"/>
  <c r="H8" i="10"/>
  <c r="H7" i="10"/>
  <c r="B6" i="10"/>
  <c r="F6" i="10" s="1"/>
  <c r="H6" i="10" s="1"/>
  <c r="H5" i="10"/>
  <c r="H4" i="10"/>
  <c r="H3" i="10"/>
  <c r="H2" i="10"/>
  <c r="C10" i="4"/>
  <c r="F20" i="3"/>
  <c r="F19" i="3"/>
  <c r="F18" i="3"/>
  <c r="F17" i="3"/>
  <c r="F16" i="3"/>
  <c r="F15" i="3"/>
  <c r="G14" i="3"/>
  <c r="F14" i="3"/>
  <c r="F13" i="3"/>
  <c r="F12" i="3"/>
  <c r="F11" i="3"/>
  <c r="F10" i="3"/>
  <c r="F9" i="3"/>
  <c r="F8" i="3"/>
  <c r="F7" i="3"/>
  <c r="F6" i="3"/>
  <c r="F5" i="3"/>
  <c r="F4" i="3"/>
  <c r="F3" i="3"/>
  <c r="F2" i="3"/>
  <c r="D9" i="9" l="1"/>
</calcChain>
</file>

<file path=xl/sharedStrings.xml><?xml version="1.0" encoding="utf-8"?>
<sst xmlns="http://schemas.openxmlformats.org/spreadsheetml/2006/main" count="1754" uniqueCount="478">
  <si>
    <t>North Gaza</t>
  </si>
  <si>
    <t>UNRWA</t>
  </si>
  <si>
    <t>Rafah</t>
  </si>
  <si>
    <t>date_1</t>
  </si>
  <si>
    <t>date_2</t>
  </si>
  <si>
    <t>n_trucks</t>
  </si>
  <si>
    <t>notes</t>
  </si>
  <si>
    <t>no trucks at all into Gaza</t>
  </si>
  <si>
    <t>WFP</t>
  </si>
  <si>
    <t>Logistics Cluster</t>
  </si>
  <si>
    <t>private trucks</t>
  </si>
  <si>
    <t>food_type</t>
  </si>
  <si>
    <t>quantity</t>
  </si>
  <si>
    <t>kcal_unit</t>
  </si>
  <si>
    <t>kg_unit</t>
  </si>
  <si>
    <t>RUTF</t>
  </si>
  <si>
    <t>age</t>
  </si>
  <si>
    <t>governorate</t>
  </si>
  <si>
    <t>Khan Younis</t>
  </si>
  <si>
    <t>source</t>
  </si>
  <si>
    <t>LNS-MQ</t>
  </si>
  <si>
    <t>LNS-SQ</t>
  </si>
  <si>
    <t xml:space="preserve">300 unit per carton </t>
  </si>
  <si>
    <t>600 unit per carton</t>
  </si>
  <si>
    <t>173 unit per carton</t>
  </si>
  <si>
    <t>174 unit per carton</t>
  </si>
  <si>
    <t>175 unit per carton</t>
  </si>
  <si>
    <t>176 unit per carton</t>
  </si>
  <si>
    <t>cartons</t>
  </si>
  <si>
    <t>reference</t>
  </si>
  <si>
    <t>nutrition cluster</t>
  </si>
  <si>
    <t>location</t>
  </si>
  <si>
    <t>Deir el Balah</t>
  </si>
  <si>
    <t xml:space="preserve">Khan Younis </t>
  </si>
  <si>
    <t>agency</t>
  </si>
  <si>
    <t>size_min_MT</t>
  </si>
  <si>
    <t xml:space="preserve">size_max_MT </t>
  </si>
  <si>
    <t>kcal_min</t>
  </si>
  <si>
    <t>kcal_max</t>
  </si>
  <si>
    <t>north</t>
  </si>
  <si>
    <t>Gaza City</t>
  </si>
  <si>
    <t xml:space="preserve">Biscuit high energy </t>
  </si>
  <si>
    <t>100 unit per carton</t>
  </si>
  <si>
    <t>units_per_carton</t>
  </si>
  <si>
    <t>unit</t>
  </si>
  <si>
    <t>Dry Chickpeas</t>
  </si>
  <si>
    <t>MT</t>
  </si>
  <si>
    <t>Flour 25 KG</t>
  </si>
  <si>
    <t>Milk Powder (for adults)</t>
  </si>
  <si>
    <t>Sun Flower Oil</t>
  </si>
  <si>
    <t>L</t>
  </si>
  <si>
    <t>Dry Red Lentils</t>
  </si>
  <si>
    <t>Rice</t>
  </si>
  <si>
    <t>Sugar</t>
  </si>
  <si>
    <t>Canned beef</t>
  </si>
  <si>
    <t xml:space="preserve">340 g </t>
  </si>
  <si>
    <t>Dates</t>
  </si>
  <si>
    <t>kg</t>
  </si>
  <si>
    <t>Total</t>
  </si>
  <si>
    <t>item</t>
  </si>
  <si>
    <t xml:space="preserve">quantity </t>
  </si>
  <si>
    <t>kcal_kg</t>
  </si>
  <si>
    <t>kcal</t>
  </si>
  <si>
    <t>date</t>
  </si>
  <si>
    <t>units</t>
  </si>
  <si>
    <t>area</t>
  </si>
  <si>
    <t>meals</t>
  </si>
  <si>
    <t>https://www.centcom.mil/MEDIA/PRESS-RELEASES/Press-Release-View/Article/3717928/march-25-uscentcom-conducts-humanitarian-airdrops-into-gaza/</t>
  </si>
  <si>
    <t>https://www.centcom.mil/MEDIA/PRESS-RELEASES/Press-Release-View/Article/3716952/march-24-uscentcom-royal-jordanian-air-force-conduct-humanitarian-airdrops/</t>
  </si>
  <si>
    <t>https://www.centcom.mil/MEDIA/PRESS-RELEASES/Press-Release-View/Article/3714840/march-21-uscentcom-conducts-humanitarian-airdrops-into-gaza/</t>
  </si>
  <si>
    <t>lbs</t>
  </si>
  <si>
    <t>https://www.centcom.mil/MEDIA/PRESS-RELEASES/Press-Release-View/Article/3709327/us-central-command-conducts-13th-humanitarian-airdrop-into-gaza/</t>
  </si>
  <si>
    <t>https://www.centcom.mil/MEDIA/PRESS-RELEASES/Press-Release-View/Article/3709162/march-16-uscentcom-royal-jordanian-air-force-conduct-humanitarian-airdrops/</t>
  </si>
  <si>
    <t>https://www.centcom.mil/MEDIA/PRESS-RELEASES/Press-Release-View/Article/3708237/us-central-command-conducts-11th-humanitarian-airdrop-into-gaza/</t>
  </si>
  <si>
    <t>https://www.centcom.mil/MEDIA/PRESS-RELEASES/Press-Release-View/Article/3706621/combined-forces-complete-10th-humanitarian-airdrop-into-gaza/</t>
  </si>
  <si>
    <t>https://www.centcom.mil/MEDIA/PRESS-RELEASES/Press-Release-View/Article/3705987/us-central-command-conducts-ninth-humanitarian-airdrop-into-gaza/</t>
  </si>
  <si>
    <t>https://www.centcom.mil/MEDIA/PRESS-RELEASES/Press-Release-View/Article/3704602/march-12-uscentcom-conducts-humanitarian-airdrops-into-gaza/</t>
  </si>
  <si>
    <t>https://www.centcom.mil/MEDIA/PRESS-RELEASES/Press-Release-View/Article/3702636/march-11-uscentcom-conducts-humanitarian-airdrops-into-gaza/</t>
  </si>
  <si>
    <t>https://www.centcom.mil/MEDIA/PRESS-RELEASES/Press-Release-View/Article/3702245/march-10-uscentcom-conducts-humanitarian-airdrops-into-gaza/</t>
  </si>
  <si>
    <t>https://www.centcom.mil/MEDIA/PRESS-RELEASES/Press-Release-View/Article/3701558/march-8-uscentcom-royal-jordanian-air-force-combined-humanitarian-aid-drop/</t>
  </si>
  <si>
    <t>https://www.centcom.mil/MEDIA/PRESS-RELEASES/Press-Release-View/Article/3699584/uscentcom-conducts-combined-humanitarian-airdrops-into-gaza/</t>
  </si>
  <si>
    <t>https://www.centcom.mil/MEDIA/PRESS-RELEASES/Press-Release-View/Article/3694883/united-states-central-command-and-royal-jordanian-armed-forces-conduct-addition/</t>
  </si>
  <si>
    <t>https://www.centcom.mil/MEDIA/PRESS-RELEASES/Press-Release-View/Article/3693216/united-states-central-command-and-royal-jordanian-air-force-conduct-combined-ai/</t>
  </si>
  <si>
    <t>https://wck.org/news/aid-boat-offloads-in-gaza</t>
  </si>
  <si>
    <t>converted to Kg and used WCK mean parcel Kcal equivalent</t>
  </si>
  <si>
    <t>used WCK mean parcel Kcal equivalent</t>
  </si>
  <si>
    <t>https://www.centcom.mil/MEDIA/PRESS-RELEASES/Press-Release-View/Article/3712262/march-20-uscentcom-conducts-humanitarian-airdrops-into-gaza/</t>
  </si>
  <si>
    <t>female</t>
  </si>
  <si>
    <t>male</t>
  </si>
  <si>
    <t>prop_operational</t>
  </si>
  <si>
    <t>https://docs.wfp.org/api/documents/WFP-0000154297/download/?_ga=2.15614262.1008572692.1711842204-1173542086.1709992521</t>
  </si>
  <si>
    <t>https://docs.wfp.org/api/documents/WFP-0000155474/download/?_ga=2.81158551.1008572692.1711842204-1173542086.1709992521</t>
  </si>
  <si>
    <t>Not operating: 28/39 in north-7/38  in south(WFP 202 shop only contacted 77). Period is actually 5-13 Nov.</t>
  </si>
  <si>
    <t>Not operating: 28 /31 in north - 10/29 in south (WFP 202 shop only contacted 60). Period is actually 1-18 Dec.</t>
  </si>
  <si>
    <t>starting conditions</t>
  </si>
  <si>
    <t>https://unosat.org/static/unosat_filesystem/3690/UNOSAT_A3_GazaGovernorate_Gaza_DA_20231010.pdf</t>
  </si>
  <si>
    <t>Census 2017 building and establishments</t>
  </si>
  <si>
    <t>https://unosat.org/static/unosat_filesystem/3698/UNOSAT_A3_GazaGovernorate_DA_20231015_Final.pdf</t>
  </si>
  <si>
    <t>https://unosat.org/static/unosat_filesystem/3734/UNOSAT_A3_Gaza_Strip_OPT_CDA_20231107.pdf</t>
  </si>
  <si>
    <t>https://unosat.org/static/unosat_filesystem/3769/OCHA-OPT-003_UNOSAT_A3_Gaza_Strip_OPT_CDA_20231126_V2.0.pdf</t>
  </si>
  <si>
    <t>https://unosat.org/static/unosat_filesystem/3793/OCHA-OPT-004_UNOSAT_A3_Gaza_Strip_OPT_CDA_20231126_V2.0.pdf</t>
  </si>
  <si>
    <t>https://unosat.org/static/unosat_filesystem/3804/OCHA_OPT-005_UNOSAT_A3_Gaza_Strip_CDA_March2024_v1.pdf</t>
  </si>
  <si>
    <t>prop_destroyed</t>
  </si>
  <si>
    <t>source_destroyed</t>
  </si>
  <si>
    <t>source_total</t>
  </si>
  <si>
    <t xml:space="preserve">MT </t>
  </si>
  <si>
    <t>https://www.centcom.mil/MEDIA/PRESS-RELEASES/Press-Release-View/Article/3727198/april-1-uscentcom-royal-jordanian-air-force-conduct-humanitarian-airdrops/</t>
  </si>
  <si>
    <t>https://www.centcom.mil/MEDIA/PRESS-RELEASES/Press-Release-View/Article/3725711/march-31-uscentcom-conducts-humanitarian-airdrops-into-gaza/</t>
  </si>
  <si>
    <t>https://www.centcom.mil/MEDIA/PRESS-RELEASES/Press-Release-View/Article/3725225/march-29-uscentcom-conducts-humanitarian-airdrops-into-gaza/</t>
  </si>
  <si>
    <t>https://www.gov.uk/government/news/uk-forces-airdrop-over-10-tonnes-of-food-supplies-to-civilians-in-gaza#:~:text=UK%20Forces%20airdrop%20over%2010%20tonnes%20of%20food%20supplies%20to%20civilians%20in%20Gaza,-English&amp;text=The%20Royal%20Air%20Force%20airdropped,life%2Dsaving%20assistance%20to%20civilians.</t>
  </si>
  <si>
    <t>https://www.middleeastmonitor.com/20240316-germany-airdrops-4-tons-of-humanitarian-aid-into-gaza-for-1st-time/</t>
  </si>
  <si>
    <t>https://www.diplomatie.gouv.fr/en/country-files/israel-palestinian-territories/news/2024/article/palestinian-territories-france-and-jordan-move-ahead-with-another-joint-airdrop#:~:text=The%20French%20aircraft%20were%20carrying,special%20containers%20equipped%20with%20parachutes.</t>
  </si>
  <si>
    <t>assume 1250 Kcal/meal</t>
  </si>
  <si>
    <t>https://twitter.com/modgovae/status/1766515933273534842/photo/1</t>
  </si>
  <si>
    <t>https://twitter.com/modgovae/status/1770504001055781243/photo/1</t>
  </si>
  <si>
    <t>https://twitter.com/modgovae/status/1773012500767764593/photo/1</t>
  </si>
  <si>
    <t>https://twitter.com/modgovae/status/1774859805603029193/photo/1</t>
  </si>
  <si>
    <t>US/Jordan</t>
  </si>
  <si>
    <t>US</t>
  </si>
  <si>
    <t>UAE/Egypt</t>
  </si>
  <si>
    <t>UK</t>
  </si>
  <si>
    <t>assume 70% food and rest is medical aid/ used WCK mean parcel Kcal equivalent</t>
  </si>
  <si>
    <t>WCK</t>
  </si>
  <si>
    <t>Germany</t>
  </si>
  <si>
    <t>France/Jordan</t>
  </si>
  <si>
    <t>sender</t>
  </si>
  <si>
    <t>south-central</t>
  </si>
  <si>
    <t>parameter</t>
  </si>
  <si>
    <t>description</t>
  </si>
  <si>
    <t>value</t>
  </si>
  <si>
    <t>date_crisis</t>
  </si>
  <si>
    <t>starting date of crisis</t>
  </si>
  <si>
    <t>7Oct2023</t>
  </si>
  <si>
    <t>date_start</t>
  </si>
  <si>
    <t>date_end</t>
  </si>
  <si>
    <t>pop</t>
  </si>
  <si>
    <t>total population of Gaza</t>
  </si>
  <si>
    <t>as of 7 Oct 2023</t>
  </si>
  <si>
    <t>mean number of Kg transported by a truck</t>
  </si>
  <si>
    <t>pallet_error_min</t>
  </si>
  <si>
    <t>minimum ratio of true to assumed pallet weight</t>
  </si>
  <si>
    <t>assumed</t>
  </si>
  <si>
    <t>pallet_error_max</t>
  </si>
  <si>
    <t>maximum ratio of true to assumed pallet weight</t>
  </si>
  <si>
    <t>mean_hh_size</t>
  </si>
  <si>
    <t>mean household size in Gaza</t>
  </si>
  <si>
    <t>2022 census</t>
  </si>
  <si>
    <t>stock_unrwa</t>
  </si>
  <si>
    <t>date_stores_end</t>
  </si>
  <si>
    <t>date by which private stores had mostly run out</t>
  </si>
  <si>
    <t>18Dec2023</t>
  </si>
  <si>
    <t>pop_north</t>
  </si>
  <si>
    <t>url</t>
  </si>
  <si>
    <t xml:space="preserve">PCBS Palestine census </t>
  </si>
  <si>
    <t xml:space="preserve">PCBS estimates </t>
  </si>
  <si>
    <t>https://www.pcbs.gov.ps/post.aspx?lang=en&amp;ItemID=4636</t>
  </si>
  <si>
    <t xml:space="preserve">UNRWA and OCHA Palestine Food Security Sector, Update #8, 8 December 2023, </t>
  </si>
  <si>
    <t>https://fscluster.org/sites/default/files/documents/gaza_update_8.pdf</t>
  </si>
  <si>
    <t>UNRWA and OCHA Hostilities in the Gaza Strip and Israel | Flash Update #113</t>
  </si>
  <si>
    <t>https://www.unocha.org/publications/report/occupied-palestinian-territory/hostilities-gaza-strip-and-israel-flash-update-113-enhe</t>
  </si>
  <si>
    <t>UNRWA situation report #91</t>
  </si>
  <si>
    <t>https://www.unrwa.org/resources/reports/unrwa-situation-report-91-situation-gaza-strip-and-west-bank-including-east-Jerusalem</t>
  </si>
  <si>
    <t>0mo</t>
  </si>
  <si>
    <t>1 to 11mo</t>
  </si>
  <si>
    <t>12 to 59mo</t>
  </si>
  <si>
    <t>5 to 9yo</t>
  </si>
  <si>
    <t>10 to 14yo</t>
  </si>
  <si>
    <t>15 to 19yo</t>
  </si>
  <si>
    <t>20 to 24yo</t>
  </si>
  <si>
    <t>25 to 29yo</t>
  </si>
  <si>
    <t>30 to 34yo</t>
  </si>
  <si>
    <t>35 to 39yo</t>
  </si>
  <si>
    <t>40 to 44yo</t>
  </si>
  <si>
    <t>45 to 49yo</t>
  </si>
  <si>
    <t>50 to 54yo</t>
  </si>
  <si>
    <t>55 to 59yo</t>
  </si>
  <si>
    <t>60 to 64yo</t>
  </si>
  <si>
    <t>65 to 69yo</t>
  </si>
  <si>
    <t>70 to 74yo</t>
  </si>
  <si>
    <t>75 to 79yo</t>
  </si>
  <si>
    <t>80 to 100yo</t>
  </si>
  <si>
    <t>pregnant</t>
  </si>
  <si>
    <t>lactating</t>
  </si>
  <si>
    <t>n_members</t>
  </si>
  <si>
    <t>prop</t>
  </si>
  <si>
    <t>in reality the category is 11+</t>
  </si>
  <si>
    <t>month</t>
  </si>
  <si>
    <t>month_start</t>
  </si>
  <si>
    <t>min</t>
  </si>
  <si>
    <t>max</t>
  </si>
  <si>
    <t>prop_agri</t>
  </si>
  <si>
    <t>proportion of baseline daily caloric intake that can be met through agriculture/livestock</t>
  </si>
  <si>
    <t>8.3% of arable land damaged (FAO)</t>
  </si>
  <si>
    <t>27.5% of arable land damaged (FAO)</t>
  </si>
  <si>
    <t>42.6% of arable land damaged (FAO)</t>
  </si>
  <si>
    <t>food_cat</t>
  </si>
  <si>
    <t>apples</t>
  </si>
  <si>
    <t>fruit and vegetables</t>
  </si>
  <si>
    <t>apricot paste</t>
  </si>
  <si>
    <t>arabic sweets</t>
  </si>
  <si>
    <t>sugar and confections</t>
  </si>
  <si>
    <t>baby food</t>
  </si>
  <si>
    <t>other</t>
  </si>
  <si>
    <t>baby milk</t>
  </si>
  <si>
    <t>banana</t>
  </si>
  <si>
    <t>beans</t>
  </si>
  <si>
    <t>pulses</t>
  </si>
  <si>
    <t>biscuits</t>
  </si>
  <si>
    <t>cereals and baked goods</t>
  </si>
  <si>
    <t>bread</t>
  </si>
  <si>
    <t>bulgur</t>
  </si>
  <si>
    <t>cake</t>
  </si>
  <si>
    <t>candies</t>
  </si>
  <si>
    <t>canned beans</t>
  </si>
  <si>
    <t>canned chickpeas</t>
  </si>
  <si>
    <t>canned corn</t>
  </si>
  <si>
    <t>canned fava beans</t>
  </si>
  <si>
    <t>canned food</t>
  </si>
  <si>
    <t>mixed</t>
  </si>
  <si>
    <t>computed inside script</t>
  </si>
  <si>
    <t>canned hummus</t>
  </si>
  <si>
    <t>canned lima beans</t>
  </si>
  <si>
    <t>canned meat</t>
  </si>
  <si>
    <t>meat, fish and eggs</t>
  </si>
  <si>
    <t>assume luncheon</t>
  </si>
  <si>
    <t>canned peas</t>
  </si>
  <si>
    <t>canned stuffed vegetables</t>
  </si>
  <si>
    <t>canned vegetables</t>
  </si>
  <si>
    <t>cerelac</t>
  </si>
  <si>
    <t>Nestle brand</t>
  </si>
  <si>
    <t>cheese</t>
  </si>
  <si>
    <t>dairy</t>
  </si>
  <si>
    <t>chicken</t>
  </si>
  <si>
    <t>chicken stock</t>
  </si>
  <si>
    <t>chickpeas</t>
  </si>
  <si>
    <t>chips</t>
  </si>
  <si>
    <t>chocolate</t>
  </si>
  <si>
    <t>clarified butter</t>
  </si>
  <si>
    <t>fats and oils</t>
  </si>
  <si>
    <t>ghee</t>
  </si>
  <si>
    <t>coffee</t>
  </si>
  <si>
    <t>condensed milk</t>
  </si>
  <si>
    <t>cooked food</t>
  </si>
  <si>
    <t>cooking oil</t>
  </si>
  <si>
    <t>corn</t>
  </si>
  <si>
    <t>cream</t>
  </si>
  <si>
    <t>cream cheese</t>
  </si>
  <si>
    <t>croissants</t>
  </si>
  <si>
    <t>dairy products</t>
  </si>
  <si>
    <t>dates</t>
  </si>
  <si>
    <t>dried koshary</t>
  </si>
  <si>
    <t>eggs</t>
  </si>
  <si>
    <t>fava beans</t>
  </si>
  <si>
    <t>flour</t>
  </si>
  <si>
    <t>food</t>
  </si>
  <si>
    <t>food baskets</t>
  </si>
  <si>
    <t>food cartons</t>
  </si>
  <si>
    <t>food items</t>
  </si>
  <si>
    <t>food parcels</t>
  </si>
  <si>
    <t>food supplies</t>
  </si>
  <si>
    <t>freekeh</t>
  </si>
  <si>
    <t>frozen chicken</t>
  </si>
  <si>
    <t>frozen fish</t>
  </si>
  <si>
    <t>frozen meat</t>
  </si>
  <si>
    <t>frozen vegetables</t>
  </si>
  <si>
    <t>fruit pure</t>
  </si>
  <si>
    <t>fruits</t>
  </si>
  <si>
    <t>garlic</t>
  </si>
  <si>
    <t>grapes</t>
  </si>
  <si>
    <t>green beans</t>
  </si>
  <si>
    <t>halawa</t>
  </si>
  <si>
    <t>hibiscus</t>
  </si>
  <si>
    <t>honey</t>
  </si>
  <si>
    <t>hummus</t>
  </si>
  <si>
    <t>instant noodles</t>
  </si>
  <si>
    <t>jam</t>
  </si>
  <si>
    <t>juice</t>
  </si>
  <si>
    <t>kiwi</t>
  </si>
  <si>
    <t>legumes</t>
  </si>
  <si>
    <t>lemons</t>
  </si>
  <si>
    <t>lentils</t>
  </si>
  <si>
    <t>luncheon</t>
  </si>
  <si>
    <t>meat</t>
  </si>
  <si>
    <t>milk</t>
  </si>
  <si>
    <t>molokhia</t>
  </si>
  <si>
    <t>noodles</t>
  </si>
  <si>
    <t>nuts</t>
  </si>
  <si>
    <t>oatmeal</t>
  </si>
  <si>
    <t>oil</t>
  </si>
  <si>
    <t>okra</t>
  </si>
  <si>
    <t>olives</t>
  </si>
  <si>
    <t>onions</t>
  </si>
  <si>
    <t>oranges</t>
  </si>
  <si>
    <t>pasta</t>
  </si>
  <si>
    <t>peanuts</t>
  </si>
  <si>
    <t>pears</t>
  </si>
  <si>
    <t>peas</t>
  </si>
  <si>
    <t>pistachios</t>
  </si>
  <si>
    <t>pomegranates</t>
  </si>
  <si>
    <t>potatoes</t>
  </si>
  <si>
    <t>raisins</t>
  </si>
  <si>
    <t>rice</t>
  </si>
  <si>
    <t>sage</t>
  </si>
  <si>
    <t>sage herb</t>
  </si>
  <si>
    <t>salt</t>
  </si>
  <si>
    <t>sardine</t>
  </si>
  <si>
    <t>sauce</t>
  </si>
  <si>
    <t>semolina flour</t>
  </si>
  <si>
    <t>sesame seeds</t>
  </si>
  <si>
    <t>soda</t>
  </si>
  <si>
    <t>spices</t>
  </si>
  <si>
    <t>starch</t>
  </si>
  <si>
    <t>strawberries</t>
  </si>
  <si>
    <t>sugar</t>
  </si>
  <si>
    <t>sweet potatoes</t>
  </si>
  <si>
    <t>tahini</t>
  </si>
  <si>
    <t>tea</t>
  </si>
  <si>
    <t>tomato paste</t>
  </si>
  <si>
    <t>tomato sauce</t>
  </si>
  <si>
    <t>tomatoes</t>
  </si>
  <si>
    <t>tortilla</t>
  </si>
  <si>
    <t>tuna</t>
  </si>
  <si>
    <t>vegan meat</t>
  </si>
  <si>
    <t>vegetable oil</t>
  </si>
  <si>
    <t>vegetable salad</t>
  </si>
  <si>
    <t>vegetables</t>
  </si>
  <si>
    <t>yeast</t>
  </si>
  <si>
    <t>zaatar</t>
  </si>
  <si>
    <t>version</t>
  </si>
  <si>
    <t>type</t>
  </si>
  <si>
    <t>warehouse</t>
  </si>
  <si>
    <t xml:space="preserve">flour </t>
  </si>
  <si>
    <t>category 1 - based on household vulnerability score</t>
  </si>
  <si>
    <t>category 2 - based on household vulnerability score</t>
  </si>
  <si>
    <t>category 3 - based on household vulnerability score</t>
  </si>
  <si>
    <t>category 4 - based on household vulnerability score</t>
  </si>
  <si>
    <t xml:space="preserve">rice </t>
  </si>
  <si>
    <t>dried milk</t>
  </si>
  <si>
    <t>trucked</t>
  </si>
  <si>
    <t xml:space="preserve">canned beans </t>
  </si>
  <si>
    <t xml:space="preserve">7 cans x 400 gr </t>
  </si>
  <si>
    <t xml:space="preserve">canned meat </t>
  </si>
  <si>
    <t xml:space="preserve">11 cans x 320 gr </t>
  </si>
  <si>
    <t xml:space="preserve">11 cans x 400 gr </t>
  </si>
  <si>
    <t xml:space="preserve">10 cans x 400 gr </t>
  </si>
  <si>
    <t xml:space="preserve">50 units x 30 gr </t>
  </si>
  <si>
    <t>PRCS</t>
  </si>
  <si>
    <t>biscuit</t>
  </si>
  <si>
    <t>canned chicken</t>
  </si>
  <si>
    <t>1 units</t>
  </si>
  <si>
    <t>2 units</t>
  </si>
  <si>
    <t>4 units</t>
  </si>
  <si>
    <t xml:space="preserve">tuna </t>
  </si>
  <si>
    <t xml:space="preserve">honey </t>
  </si>
  <si>
    <t>vegan meat ball low can</t>
  </si>
  <si>
    <t>mashed potato</t>
  </si>
  <si>
    <t xml:space="preserve">hummus </t>
  </si>
  <si>
    <t xml:space="preserve">chicken </t>
  </si>
  <si>
    <t>6 units</t>
  </si>
  <si>
    <t xml:space="preserve">molokhia </t>
  </si>
  <si>
    <t xml:space="preserve">yeast </t>
  </si>
  <si>
    <t xml:space="preserve">sugar </t>
  </si>
  <si>
    <t>mix spices</t>
  </si>
  <si>
    <t>3 units</t>
  </si>
  <si>
    <t xml:space="preserve">sardine </t>
  </si>
  <si>
    <t xml:space="preserve">condensed milk </t>
  </si>
  <si>
    <t xml:space="preserve">chicken stock </t>
  </si>
  <si>
    <t xml:space="preserve">apricot paste </t>
  </si>
  <si>
    <t xml:space="preserve">olives </t>
  </si>
  <si>
    <t xml:space="preserve">hibiscus </t>
  </si>
  <si>
    <t xml:space="preserve">arabic sweets </t>
  </si>
  <si>
    <t xml:space="preserve">raisin </t>
  </si>
  <si>
    <t>5 units</t>
  </si>
  <si>
    <t>16 units</t>
  </si>
  <si>
    <t>19 units</t>
  </si>
  <si>
    <t>9 units</t>
  </si>
  <si>
    <t>12 units</t>
  </si>
  <si>
    <t>received_food_parcels</t>
  </si>
  <si>
    <t>pop_share</t>
  </si>
  <si>
    <t>0 to 4yo</t>
  </si>
  <si>
    <t>20 to 59yo</t>
  </si>
  <si>
    <t>60 to 100yo</t>
  </si>
  <si>
    <t>extra</t>
  </si>
  <si>
    <t>nurition cluster</t>
  </si>
  <si>
    <t xml:space="preserve">Cluster as MT-1 is 50g </t>
  </si>
  <si>
    <t>150unit per carton</t>
  </si>
  <si>
    <t>truck</t>
  </si>
  <si>
    <t>https://x.com/modgovae/status/1774859805603029193/photo/1</t>
  </si>
  <si>
    <t>UAE/Egypt/Jordan</t>
  </si>
  <si>
    <t>https://x.com/modgovae/status/1775953559072227434/photo/1</t>
  </si>
  <si>
    <t>https://x.com/modgovae/status/1780975964547174830/photo/1</t>
  </si>
  <si>
    <t>https://x.com/modgovae/status/1783161939859743070/photo/1</t>
  </si>
  <si>
    <t>https://x.com/modgovae/status/1785927435638260187/photo/1</t>
  </si>
  <si>
    <t>https://x.com/modgovae/status/1788129368281129090/photo/1</t>
  </si>
  <si>
    <t>https://www.centcom.mil/MEDIA/PRESS-RELEASES/Press-Release-View/Article/3728496/april-2-centcom-conducts-humanitarian-airdrops-into-gaza/</t>
  </si>
  <si>
    <t>https://www.centcom.mil/MEDIA/PRESS-RELEASES/Press-Release-View/Article/3729614/april-3-uscentcom-royal-jordanian-air-force-conduct-humanitarian-airdrops/</t>
  </si>
  <si>
    <t>https://www.centcom.mil/MEDIA/PRESS-RELEASES/Press-Release-View/Article/3731359/april-4-uscentcom-conducts-humanitarian-airdrops-into-gaza/</t>
  </si>
  <si>
    <t>https://www.centcom.mil/MEDIA/PRESS-RELEASES/Press-Release-View/Article/3733295/april-7-uscentcom-royal-jordanian-air-force-conduct-humanitarian-airdrops/</t>
  </si>
  <si>
    <t>https://www.centcom.mil/MEDIA/PRESS-RELEASES/Press-Release-View/Article/3734280/april-8-uscentcom-conducts-humanitarian-airdrop-into-gaza/</t>
  </si>
  <si>
    <t>https://www.centcom.mil/MEDIA/PRESS-RELEASES/Press-Release-View/Article/3736174/april-9-uscentcom-conducts-humanitarian-airdrops-into-gaza/</t>
  </si>
  <si>
    <t>https://www.centcom.mil/MEDIA/PRESS-RELEASES/Press-Release-View/Article/3737441/april-10-uscentcom-conducts-humanitarian-airdrops-into-gaza/</t>
  </si>
  <si>
    <t>https://www.centcom.mil/MEDIA/PRESS-RELEASES/Press-Release-View/Article/3739083/april-11-uscentcom-conducts-humanitarian-airdrops-into-gaza/</t>
  </si>
  <si>
    <t>https://www.centcom.mil/MEDIA/PRESS-RELEASES/Press-Release-View/Article/3743884/april-16-uscentcom-conducts-humanitarian-air-drop-into-gaza/</t>
  </si>
  <si>
    <t>https://www.centcom.mil/MEDIA/PRESS-RELEASES/Press-Release-View/Article/3747754/april-18-uscentcom-conducts-humanitarian-air-drop-into-gaza/</t>
  </si>
  <si>
    <t>https://www.centcom.mil/MEDIA/PRESS-RELEASES/Press-Release-View/Article/3749842/april-21-uscentcom-conducts-humanitarian-airdrop-into-gaza/</t>
  </si>
  <si>
    <t>https://www.centcom.mil/MEDIA/PRESS-RELEASES/Press-Release-View/Article/3753450/april-23-uscentcom-royal-jordanian-air-force-conduct-humanitarian-airdrops-into/</t>
  </si>
  <si>
    <t>https://www.centcom.mil/MEDIA/PRESS-RELEASES/Press-Release-View/Article/3756700/april-25-uscentcom-conducts-humanitarian-airdrops-into-gaza/</t>
  </si>
  <si>
    <t>https://www.centcom.mil/MEDIA/PRESS-RELEASES/Press-Release-View/Article/3758524/april-28-uscentcom-royal-jordanian-air-force-conduct-humanitarian-airdrops-into/</t>
  </si>
  <si>
    <t>https://www.centcom.mil/MEDIA/PRESS-RELEASES/Press-Release-View/Article/3761173/april-30-uscentcom-royal-jordanian-air-force-conduct-humanitarian-airdrops-into/</t>
  </si>
  <si>
    <t>https://www.centcom.mil/MEDIA/PRESS-RELEASES/Press-Release-View/Article/3765457/may-5-uscentcom-conducts-humanitarian-airdrops-into-gaza/</t>
  </si>
  <si>
    <t>https://www.centcom.mil/MEDIA/PRESS-RELEASES/Press-Release-View/Article/3768054/may-7-uscentcom-royal-jordanian-air-force-conduct-humanitarian-air-drops-into-g/</t>
  </si>
  <si>
    <t>https://www.centcom.mil/MEDIA/PRESS-RELEASES/Press-Release-View/Article/3770805/may-9-uscentcom-royal-jordanian-air-force-conduct-humanitarian-airdrops-into-ga/</t>
  </si>
  <si>
    <t>https://www.centcom.mil/MEDIA/PRESS-RELEASES/Press-Release-View/Article/3801031/june-9-uscentcom-conducts-humanitarian-airdrop-into-gaza/</t>
  </si>
  <si>
    <t>https://www.centcom.mil/MEDIA/PRESS-RELEASES/Press-Release-View/Article/3808325/us-central-command-weekly-humanitarian-aid-update/</t>
  </si>
  <si>
    <t>https://www.centcom.mil/MEDIA/PRESS-RELEASES/Press-Release-View/Article/3814872/us-central-command-humanitarian-aid-update/</t>
  </si>
  <si>
    <t>https://unosat.org/products/3861</t>
  </si>
  <si>
    <t>https://unosat.org/products/3904</t>
  </si>
  <si>
    <t>starting date of analysis period</t>
  </si>
  <si>
    <t>ending date of analysis period</t>
  </si>
  <si>
    <t>31Aug2024</t>
  </si>
  <si>
    <t>Kcal equivalent of existing UNRWA stock in Gaza as of 6 Oct 2023</t>
  </si>
  <si>
    <t>carrot</t>
  </si>
  <si>
    <t>chicken broth</t>
  </si>
  <si>
    <t>eggplant</t>
  </si>
  <si>
    <t>fish</t>
  </si>
  <si>
    <t>frozen okra</t>
  </si>
  <si>
    <t>jute leaves</t>
  </si>
  <si>
    <t>lentils soup</t>
  </si>
  <si>
    <t>melon</t>
  </si>
  <si>
    <t>pineapples</t>
  </si>
  <si>
    <t>coconut</t>
  </si>
  <si>
    <t>thyme</t>
  </si>
  <si>
    <t>watermelon</t>
  </si>
  <si>
    <t>yogurt</t>
  </si>
  <si>
    <t>crushed, so assumed flour</t>
  </si>
  <si>
    <t>assumed canned, condensed</t>
  </si>
  <si>
    <t>assumed canned</t>
  </si>
  <si>
    <t>age_cat</t>
  </si>
  <si>
    <t>sex</t>
  </si>
  <si>
    <t>weight</t>
  </si>
  <si>
    <t>height</t>
  </si>
  <si>
    <t>svy_wt</t>
  </si>
  <si>
    <t>40 to 49yo</t>
  </si>
  <si>
    <t>50 to 59yo</t>
  </si>
  <si>
    <t>60 to 69yo</t>
  </si>
  <si>
    <t>JLOTS port; unclear whether destination mostly south-central or north</t>
  </si>
  <si>
    <t>route</t>
  </si>
  <si>
    <t>sea</t>
  </si>
  <si>
    <t>air</t>
  </si>
  <si>
    <t>https://fscluster.org/state-of-palestine/document/damage-cropland-due-conflict-gaza-strip</t>
  </si>
  <si>
    <t>57.3% of arable land damaged (FAO)</t>
  </si>
  <si>
    <t>intake</t>
  </si>
  <si>
    <t>intake_log</t>
  </si>
  <si>
    <t>n_obs</t>
  </si>
  <si>
    <t>intake_log_sd</t>
  </si>
  <si>
    <t>&gt;=70yo</t>
  </si>
  <si>
    <t>kg_pallet</t>
  </si>
  <si>
    <t>https://www.unrwa.org/sites/default/files/annex_5_palletization_unrwa_labelling_requirements_v2.pdf</t>
  </si>
  <si>
    <t>mean of 25 Kg/bag x 45 bags and 50 Kg/bag x 24 bags</t>
  </si>
  <si>
    <t>red lentils</t>
  </si>
  <si>
    <t>50 Kg/bag x 24 bags</t>
  </si>
  <si>
    <t>soybean fortified oil</t>
  </si>
  <si>
    <t>mean of 15L/carton x 66 cartons and 20L/carton x 60 cartons (0.92 Kg/L)</t>
  </si>
  <si>
    <t>9.6 Kg/carton x 66 cartons</t>
  </si>
  <si>
    <t>https://s3.eu-west-1.amazonaws.com/logcluster-web-prod-files/public/2024-07/Logistics%20Cluster_Palestine_Meeting%20Minutes_240627_0.pdf</t>
  </si>
  <si>
    <t>https://api.godocs.wfp.org/api/documents/4578182b0aac4459a73e02c8ecedbbba/download/?_ga=2.174016805.762827330.1745920682-872208278.1741701078</t>
  </si>
  <si>
    <t>"around 3,330 trucks carrying over 56,600 mt of food" delivered (7 Oct 2023 to 19 Mar 2024), i.e. ~17 MT/truck. Over the same period, UNRWA database contains 2815 WFP trucks carrying 67,796 pallets, i.e. 24.1 pallets/truck. Therefore, mean 705.9 Kg/pallet.</t>
  </si>
  <si>
    <t>https://www.oxfamitalia.org/wp-content/uploads/2013/07/Gaza_book_LOW_final.pdf</t>
  </si>
  <si>
    <t>From Figure 3, weighted for relative proportion in each wealth category = 17%</t>
  </si>
  <si>
    <t>maximum load</t>
  </si>
  <si>
    <t>WFP (7 Oct 2023 to 19 Mar 2024): "around 3,330 trucks carrying over 56,600 mt of food" delivered. Note that this parameter has minimal influence as it is only used to impute a few observations where the transport unit is neither pallets nor weight.</t>
  </si>
  <si>
    <t>kg_truck</t>
  </si>
  <si>
    <t>maximum load = 750; Egyptian Red Crescent SOP that Egypt corridor users should follow</t>
  </si>
  <si>
    <t>https://logcluster.org/en/document/palestine-logistics-cluster-meeting-minutes-7-december-2023</t>
  </si>
  <si>
    <t>analysis</t>
  </si>
  <si>
    <t>main</t>
  </si>
  <si>
    <t>"no limitation on pallet weight" according to COGAT in Nitzana; assume 1100</t>
  </si>
  <si>
    <t>sensitivity?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</si>
</sst>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0.000"/>
    <numFmt numFmtId="165" formatCode="_-* #,##0_-;\-* #,##0_-;_-* &quot;-&quot;??_-;_-@_-"/>
    <numFmt numFmtId="166" formatCode="_-* #,##0.000_-;\-* #,##0.000_-;_-* &quot;-&quot;??_-;_-@_-"/>
    <numFmt numFmtId="167" formatCode="0.0000"/>
    <numFmt numFmtId="168" formatCode="0.00000"/>
  </numFmts>
  <fonts count="11" x14ac:knownFonts="1">
    <font>
      <sz val="11"/>
      <color theme="1"/>
      <name val="Calibri"/>
      <family val="2"/>
      <scheme val="minor"/>
    </font>
    <font>
      <b/>
      <sz val="10.5"/>
      <color theme="6" tint="-0.499984740745262"/>
      <name val="Arial"/>
      <family val="2"/>
    </font>
    <font>
      <sz val="10.5"/>
      <color theme="1" tint="0.14999847407452621"/>
      <name val="Arial"/>
      <family val="2"/>
    </font>
    <font>
      <sz val="10.5"/>
      <color theme="1"/>
      <name val="Arial"/>
      <family val="2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0.5"/>
      <color theme="1" tint="0.14999847407452621"/>
      <name val="Arial"/>
      <family val="2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.5"/>
      <color rgb="FFFF0000"/>
      <name val="Arial"/>
      <family val="2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theme="6" tint="-0.249977111117893"/>
      </left>
      <right style="thin">
        <color theme="6" tint="-0.249977111117893"/>
      </right>
      <top style="thin">
        <color theme="6" tint="-0.249977111117893"/>
      </top>
      <bottom style="thin">
        <color theme="6" tint="-0.249977111117893"/>
      </bottom>
      <diagonal/>
    </border>
    <border>
      <left style="thin">
        <color theme="6" tint="0.39997558519241921"/>
      </left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 style="thin">
        <color theme="6" tint="0.39997558519241921"/>
      </left>
      <right style="thin">
        <color theme="6" tint="0.39997558519241921"/>
      </right>
      <top/>
      <bottom/>
      <diagonal/>
    </border>
  </borders>
  <cellStyleXfs count="4">
    <xf numFmtId="0" fontId="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 applyNumberFormat="0" applyFill="0" applyBorder="0" applyAlignment="0" applyProtection="0"/>
  </cellStyleXfs>
  <cellXfs count="81">
    <xf numFmtId="0" fontId="0" fillId="0" borderId="0" xfId="0"/>
    <xf numFmtId="14" fontId="0" fillId="0" borderId="0" xfId="0" applyNumberFormat="1"/>
    <xf numFmtId="2" fontId="0" fillId="0" borderId="0" xfId="0" applyNumberFormat="1"/>
    <xf numFmtId="14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14" fontId="3" fillId="0" borderId="1" xfId="0" applyNumberFormat="1" applyFont="1" applyBorder="1" applyAlignment="1">
      <alignment horizontal="left"/>
    </xf>
    <xf numFmtId="0" fontId="3" fillId="0" borderId="1" xfId="0" applyFont="1" applyBorder="1"/>
    <xf numFmtId="164" fontId="3" fillId="0" borderId="1" xfId="0" applyNumberFormat="1" applyFont="1" applyBorder="1"/>
    <xf numFmtId="14" fontId="1" fillId="2" borderId="1" xfId="0" applyNumberFormat="1" applyFont="1" applyFill="1" applyBorder="1" applyAlignment="1">
      <alignment horizontal="center" vertical="top"/>
    </xf>
    <xf numFmtId="14" fontId="1" fillId="2" borderId="1" xfId="0" applyNumberFormat="1" applyFont="1" applyFill="1" applyBorder="1" applyAlignment="1">
      <alignment horizontal="center" vertical="top" wrapText="1"/>
    </xf>
    <xf numFmtId="49" fontId="1" fillId="2" borderId="1" xfId="0" applyNumberFormat="1" applyFont="1" applyFill="1" applyBorder="1" applyAlignment="1">
      <alignment horizontal="center" vertical="top" wrapText="1"/>
    </xf>
    <xf numFmtId="14" fontId="2" fillId="0" borderId="1" xfId="0" applyNumberFormat="1" applyFont="1" applyBorder="1" applyAlignment="1">
      <alignment vertical="top"/>
    </xf>
    <xf numFmtId="14" fontId="2" fillId="0" borderId="1" xfId="0" applyNumberFormat="1" applyFont="1" applyBorder="1" applyAlignment="1">
      <alignment vertical="top" wrapText="1"/>
    </xf>
    <xf numFmtId="0" fontId="2" fillId="0" borderId="1" xfId="0" applyFont="1" applyBorder="1" applyAlignment="1">
      <alignment vertical="top"/>
    </xf>
    <xf numFmtId="49" fontId="2" fillId="0" borderId="1" xfId="0" applyNumberFormat="1" applyFont="1" applyBorder="1" applyAlignment="1">
      <alignment vertical="top" wrapText="1"/>
    </xf>
    <xf numFmtId="2" fontId="1" fillId="2" borderId="1" xfId="0" applyNumberFormat="1" applyFont="1" applyFill="1" applyBorder="1" applyAlignment="1">
      <alignment horizontal="center" vertical="top"/>
    </xf>
    <xf numFmtId="2" fontId="2" fillId="0" borderId="1" xfId="0" applyNumberFormat="1" applyFont="1" applyBorder="1" applyAlignment="1">
      <alignment vertical="top"/>
    </xf>
    <xf numFmtId="43" fontId="1" fillId="2" borderId="1" xfId="1" applyFont="1" applyFill="1" applyBorder="1" applyAlignment="1">
      <alignment horizontal="center" vertical="top"/>
    </xf>
    <xf numFmtId="43" fontId="2" fillId="0" borderId="1" xfId="1" applyFont="1" applyBorder="1" applyAlignment="1">
      <alignment vertical="top"/>
    </xf>
    <xf numFmtId="43" fontId="0" fillId="0" borderId="0" xfId="1" applyFont="1"/>
    <xf numFmtId="1" fontId="1" fillId="2" borderId="1" xfId="0" applyNumberFormat="1" applyFont="1" applyFill="1" applyBorder="1" applyAlignment="1">
      <alignment horizontal="center"/>
    </xf>
    <xf numFmtId="1" fontId="3" fillId="0" borderId="1" xfId="0" applyNumberFormat="1" applyFont="1" applyBorder="1"/>
    <xf numFmtId="1" fontId="0" fillId="0" borderId="0" xfId="0" applyNumberFormat="1"/>
    <xf numFmtId="1" fontId="1" fillId="2" borderId="1" xfId="0" applyNumberFormat="1" applyFont="1" applyFill="1" applyBorder="1" applyAlignment="1">
      <alignment horizontal="center" vertical="top"/>
    </xf>
    <xf numFmtId="1" fontId="2" fillId="0" borderId="1" xfId="0" applyNumberFormat="1" applyFont="1" applyBorder="1" applyAlignment="1">
      <alignment vertical="top"/>
    </xf>
    <xf numFmtId="165" fontId="0" fillId="0" borderId="0" xfId="1" applyNumberFormat="1" applyFont="1"/>
    <xf numFmtId="0" fontId="1" fillId="2" borderId="1" xfId="0" applyFont="1" applyFill="1" applyBorder="1" applyAlignment="1">
      <alignment horizontal="left" vertical="top"/>
    </xf>
    <xf numFmtId="2" fontId="1" fillId="2" borderId="1" xfId="0" applyNumberFormat="1" applyFont="1" applyFill="1" applyBorder="1" applyAlignment="1">
      <alignment horizontal="left" vertical="top"/>
    </xf>
    <xf numFmtId="1" fontId="1" fillId="2" borderId="1" xfId="0" applyNumberFormat="1" applyFont="1" applyFill="1" applyBorder="1" applyAlignment="1">
      <alignment horizontal="left" vertical="top"/>
    </xf>
    <xf numFmtId="165" fontId="1" fillId="2" borderId="1" xfId="1" applyNumberFormat="1" applyFont="1" applyFill="1" applyBorder="1" applyAlignment="1">
      <alignment horizontal="left" vertical="top"/>
    </xf>
    <xf numFmtId="165" fontId="2" fillId="0" borderId="1" xfId="1" applyNumberFormat="1" applyFont="1" applyBorder="1" applyAlignment="1">
      <alignment vertical="top"/>
    </xf>
    <xf numFmtId="0" fontId="1" fillId="2" borderId="2" xfId="0" applyFont="1" applyFill="1" applyBorder="1" applyAlignment="1">
      <alignment horizontal="center" vertical="top"/>
    </xf>
    <xf numFmtId="49" fontId="1" fillId="2" borderId="2" xfId="0" applyNumberFormat="1" applyFont="1" applyFill="1" applyBorder="1" applyAlignment="1">
      <alignment horizontal="center" vertical="top" wrapText="1"/>
    </xf>
    <xf numFmtId="49" fontId="1" fillId="2" borderId="2" xfId="0" applyNumberFormat="1" applyFont="1" applyFill="1" applyBorder="1" applyAlignment="1">
      <alignment horizontal="center" vertical="top"/>
    </xf>
    <xf numFmtId="0" fontId="2" fillId="0" borderId="0" xfId="0" applyFont="1" applyAlignment="1">
      <alignment vertical="top"/>
    </xf>
    <xf numFmtId="0" fontId="2" fillId="0" borderId="2" xfId="0" applyFont="1" applyBorder="1" applyAlignment="1">
      <alignment vertical="top"/>
    </xf>
    <xf numFmtId="49" fontId="2" fillId="0" borderId="2" xfId="0" applyNumberFormat="1" applyFont="1" applyBorder="1" applyAlignment="1">
      <alignment vertical="top" wrapText="1"/>
    </xf>
    <xf numFmtId="49" fontId="2" fillId="0" borderId="2" xfId="0" applyNumberFormat="1" applyFont="1" applyBorder="1" applyAlignment="1">
      <alignment vertical="top"/>
    </xf>
    <xf numFmtId="165" fontId="2" fillId="0" borderId="2" xfId="1" applyNumberFormat="1" applyFont="1" applyBorder="1" applyAlignment="1">
      <alignment vertical="top"/>
    </xf>
    <xf numFmtId="49" fontId="2" fillId="0" borderId="0" xfId="0" applyNumberFormat="1" applyFont="1" applyAlignment="1">
      <alignment vertical="top" wrapText="1"/>
    </xf>
    <xf numFmtId="43" fontId="2" fillId="0" borderId="0" xfId="1" applyFont="1" applyAlignment="1">
      <alignment vertical="top"/>
    </xf>
    <xf numFmtId="49" fontId="2" fillId="0" borderId="0" xfId="0" applyNumberFormat="1" applyFont="1" applyAlignment="1">
      <alignment vertical="top"/>
    </xf>
    <xf numFmtId="14" fontId="1" fillId="2" borderId="2" xfId="0" applyNumberFormat="1" applyFont="1" applyFill="1" applyBorder="1" applyAlignment="1">
      <alignment horizontal="center" vertical="top"/>
    </xf>
    <xf numFmtId="1" fontId="1" fillId="2" borderId="2" xfId="0" applyNumberFormat="1" applyFont="1" applyFill="1" applyBorder="1" applyAlignment="1">
      <alignment horizontal="center" vertical="top" wrapText="1"/>
    </xf>
    <xf numFmtId="14" fontId="2" fillId="0" borderId="2" xfId="0" applyNumberFormat="1" applyFont="1" applyBorder="1" applyAlignment="1">
      <alignment vertical="top"/>
    </xf>
    <xf numFmtId="1" fontId="2" fillId="0" borderId="2" xfId="0" applyNumberFormat="1" applyFont="1" applyBorder="1" applyAlignment="1">
      <alignment vertical="top" wrapText="1"/>
    </xf>
    <xf numFmtId="165" fontId="1" fillId="2" borderId="2" xfId="2" applyNumberFormat="1" applyFont="1" applyFill="1" applyBorder="1" applyAlignment="1">
      <alignment horizontal="center" vertical="top" wrapText="1"/>
    </xf>
    <xf numFmtId="166" fontId="2" fillId="0" borderId="2" xfId="2" applyNumberFormat="1" applyFont="1" applyBorder="1" applyAlignment="1">
      <alignment vertical="top" wrapText="1"/>
    </xf>
    <xf numFmtId="164" fontId="2" fillId="0" borderId="2" xfId="0" applyNumberFormat="1" applyFont="1" applyBorder="1" applyAlignment="1">
      <alignment vertical="top"/>
    </xf>
    <xf numFmtId="165" fontId="0" fillId="0" borderId="0" xfId="0" applyNumberFormat="1"/>
    <xf numFmtId="167" fontId="1" fillId="2" borderId="2" xfId="0" applyNumberFormat="1" applyFont="1" applyFill="1" applyBorder="1" applyAlignment="1">
      <alignment horizontal="center" vertical="top"/>
    </xf>
    <xf numFmtId="167" fontId="2" fillId="0" borderId="2" xfId="0" applyNumberFormat="1" applyFont="1" applyBorder="1" applyAlignment="1">
      <alignment vertical="top"/>
    </xf>
    <xf numFmtId="167" fontId="0" fillId="0" borderId="0" xfId="0" applyNumberFormat="1"/>
    <xf numFmtId="14" fontId="1" fillId="2" borderId="2" xfId="0" applyNumberFormat="1" applyFont="1" applyFill="1" applyBorder="1" applyAlignment="1">
      <alignment horizontal="center" vertical="top" wrapText="1"/>
    </xf>
    <xf numFmtId="2" fontId="1" fillId="2" borderId="2" xfId="0" applyNumberFormat="1" applyFont="1" applyFill="1" applyBorder="1" applyAlignment="1">
      <alignment horizontal="center" vertical="top" wrapText="1"/>
    </xf>
    <xf numFmtId="14" fontId="2" fillId="0" borderId="2" xfId="0" applyNumberFormat="1" applyFont="1" applyBorder="1" applyAlignment="1">
      <alignment vertical="top" wrapText="1"/>
    </xf>
    <xf numFmtId="2" fontId="2" fillId="0" borderId="2" xfId="0" applyNumberFormat="1" applyFont="1" applyBorder="1" applyAlignment="1">
      <alignment vertical="top" wrapText="1"/>
    </xf>
    <xf numFmtId="2" fontId="2" fillId="0" borderId="0" xfId="0" applyNumberFormat="1" applyFont="1" applyAlignment="1">
      <alignment vertical="top" wrapText="1"/>
    </xf>
    <xf numFmtId="1" fontId="2" fillId="0" borderId="0" xfId="0" applyNumberFormat="1" applyFont="1" applyAlignment="1">
      <alignment vertical="top" wrapText="1"/>
    </xf>
    <xf numFmtId="14" fontId="2" fillId="0" borderId="0" xfId="0" applyNumberFormat="1" applyFont="1" applyAlignment="1">
      <alignment vertical="top" wrapText="1"/>
    </xf>
    <xf numFmtId="1" fontId="2" fillId="0" borderId="2" xfId="0" applyNumberFormat="1" applyFont="1" applyBorder="1" applyAlignment="1">
      <alignment vertical="top"/>
    </xf>
    <xf numFmtId="0" fontId="6" fillId="3" borderId="2" xfId="0" applyFont="1" applyFill="1" applyBorder="1" applyAlignment="1">
      <alignment vertical="top"/>
    </xf>
    <xf numFmtId="1" fontId="6" fillId="3" borderId="2" xfId="0" applyNumberFormat="1" applyFont="1" applyFill="1" applyBorder="1" applyAlignment="1">
      <alignment vertical="top"/>
    </xf>
    <xf numFmtId="0" fontId="7" fillId="0" borderId="0" xfId="0" applyFont="1"/>
    <xf numFmtId="2" fontId="2" fillId="0" borderId="2" xfId="1" applyNumberFormat="1" applyFont="1" applyBorder="1" applyAlignment="1">
      <alignment vertical="top"/>
    </xf>
    <xf numFmtId="2" fontId="2" fillId="0" borderId="2" xfId="0" applyNumberFormat="1" applyFont="1" applyBorder="1" applyAlignment="1">
      <alignment vertical="top"/>
    </xf>
    <xf numFmtId="1" fontId="2" fillId="0" borderId="3" xfId="0" applyNumberFormat="1" applyFont="1" applyBorder="1" applyAlignment="1">
      <alignment vertical="top"/>
    </xf>
    <xf numFmtId="164" fontId="1" fillId="2" borderId="2" xfId="0" applyNumberFormat="1" applyFont="1" applyFill="1" applyBorder="1" applyAlignment="1">
      <alignment horizontal="center" vertical="top"/>
    </xf>
    <xf numFmtId="164" fontId="0" fillId="0" borderId="0" xfId="0" applyNumberFormat="1"/>
    <xf numFmtId="1" fontId="1" fillId="2" borderId="2" xfId="1" applyNumberFormat="1" applyFont="1" applyFill="1" applyBorder="1" applyAlignment="1">
      <alignment horizontal="center" vertical="top" wrapText="1"/>
    </xf>
    <xf numFmtId="49" fontId="0" fillId="0" borderId="0" xfId="0" applyNumberFormat="1"/>
    <xf numFmtId="0" fontId="0" fillId="4" borderId="0" xfId="0" applyFill="1"/>
    <xf numFmtId="0" fontId="9" fillId="0" borderId="2" xfId="0" applyFont="1" applyBorder="1" applyAlignment="1">
      <alignment vertical="top"/>
    </xf>
    <xf numFmtId="0" fontId="8" fillId="0" borderId="0" xfId="0" applyFont="1"/>
    <xf numFmtId="14" fontId="10" fillId="0" borderId="1" xfId="3" applyNumberFormat="1" applyBorder="1" applyAlignment="1">
      <alignment vertical="top"/>
    </xf>
    <xf numFmtId="1" fontId="10" fillId="0" borderId="1" xfId="3" applyNumberFormat="1" applyBorder="1" applyAlignment="1">
      <alignment vertical="top"/>
    </xf>
    <xf numFmtId="165" fontId="1" fillId="2" borderId="1" xfId="1" applyNumberFormat="1" applyFont="1" applyFill="1" applyBorder="1" applyAlignment="1">
      <alignment horizontal="center" vertical="top"/>
    </xf>
    <xf numFmtId="168" fontId="2" fillId="0" borderId="2" xfId="0" applyNumberFormat="1" applyFont="1" applyBorder="1" applyAlignment="1">
      <alignment vertical="top"/>
    </xf>
    <xf numFmtId="0" fontId="10" fillId="0" borderId="0" xfId="3"/>
    <xf numFmtId="1" fontId="10" fillId="0" borderId="2" xfId="3" applyNumberFormat="1" applyBorder="1" applyAlignment="1">
      <alignment vertical="top"/>
    </xf>
  </cellXfs>
  <cellStyles count="4">
    <cellStyle name="Comma" xfId="1" builtinId="3"/>
    <cellStyle name="Comma 2" xfId="2" xr:uid="{4E840A88-0F75-43CF-97AF-E18FBD999DDA}"/>
    <cellStyle name="Hyperlink" xfId="3" builtinId="8"/>
    <cellStyle name="Normal" xfId="0" builtinId="0"/>
  </cellStyles>
  <dxfs count="2">
    <dxf>
      <fill>
        <patternFill>
          <bgColor theme="3" tint="0.79998168889431442"/>
        </patternFill>
      </fill>
    </dxf>
    <dxf>
      <font>
        <b val="0"/>
        <i/>
        <color theme="3" tint="0.3999450666829432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Blue Green">
      <a:dk1>
        <a:sysClr val="windowText" lastClr="000000"/>
      </a:dk1>
      <a:lt1>
        <a:sysClr val="window" lastClr="FFFFFF"/>
      </a:lt1>
      <a:dk2>
        <a:srgbClr val="373545"/>
      </a:dk2>
      <a:lt2>
        <a:srgbClr val="CEDBE6"/>
      </a:lt2>
      <a:accent1>
        <a:srgbClr val="3494BA"/>
      </a:accent1>
      <a:accent2>
        <a:srgbClr val="58B6C0"/>
      </a:accent2>
      <a:accent3>
        <a:srgbClr val="75BDA7"/>
      </a:accent3>
      <a:accent4>
        <a:srgbClr val="7A8C8E"/>
      </a:accent4>
      <a:accent5>
        <a:srgbClr val="84ACB6"/>
      </a:accent5>
      <a:accent6>
        <a:srgbClr val="2683C6"/>
      </a:accent6>
      <a:hlink>
        <a:srgbClr val="6B9F25"/>
      </a:hlink>
      <a:folHlink>
        <a:srgbClr val="9F6715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logcluster.org/en/document/palestine-logistics-cluster-meeting-minutes-7-december-2023" TargetMode="External"/><Relationship Id="rId2" Type="http://schemas.openxmlformats.org/officeDocument/2006/relationships/hyperlink" Target="https://s3.eu-west-1.amazonaws.com/logcluster-web-prod-files/public/2024-07/Logistics%20Cluster_Palestine_Meeting%20Minutes_240627_0.pdf" TargetMode="External"/><Relationship Id="rId1" Type="http://schemas.openxmlformats.org/officeDocument/2006/relationships/hyperlink" Target="https://www.unrwa.org/sites/default/files/annex_5_palletization_unrwa_labelling_requirements_v2.pdf" TargetMode="Externa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oxfamitalia.org/wp-content/uploads/2013/07/Gaza_book_LOW_final.pdf" TargetMode="External"/><Relationship Id="rId1" Type="http://schemas.openxmlformats.org/officeDocument/2006/relationships/hyperlink" Target="https://fscluster.org/state-of-palestine/document/damage-cropland-due-conflict-gaza-strip" TargetMode="Externa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hyperlink" Target="https://twitter.com/modgovae/status/1766515933273534842/photo/1" TargetMode="External"/><Relationship Id="rId2" Type="http://schemas.openxmlformats.org/officeDocument/2006/relationships/hyperlink" Target="https://www.centcom.mil/MEDIA/PRESS-RELEASES/Press-Release-View/Article/3808325/us-central-command-weekly-humanitarian-aid-update/" TargetMode="External"/><Relationship Id="rId1" Type="http://schemas.openxmlformats.org/officeDocument/2006/relationships/hyperlink" Target="https://twitter.com/modgovae/status/1774859805603029193/photo/1" TargetMode="External"/><Relationship Id="rId4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unosat.org/products/3861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14C5F-73CF-410D-9E12-0DC8DCCE103D}">
  <sheetPr>
    <tabColor rgb="FFC00000"/>
  </sheetPr>
  <dimension ref="A1:D11"/>
  <sheetViews>
    <sheetView workbookViewId="0">
      <selection activeCell="A12" sqref="A12:XFD12"/>
    </sheetView>
  </sheetViews>
  <sheetFormatPr defaultRowHeight="13.5" x14ac:dyDescent="0.25"/>
  <cols>
    <col min="1" max="1" width="22.28515625" style="35" bestFit="1" customWidth="1"/>
    <col min="2" max="2" width="62.5703125" style="40" customWidth="1"/>
    <col min="3" max="3" width="51.140625" style="40" customWidth="1"/>
    <col min="4" max="4" width="19.85546875" style="42" bestFit="1" customWidth="1"/>
    <col min="5" max="16384" width="9.140625" style="35"/>
  </cols>
  <sheetData>
    <row r="1" spans="1:4" x14ac:dyDescent="0.25">
      <c r="A1" s="32" t="s">
        <v>127</v>
      </c>
      <c r="B1" s="33" t="s">
        <v>128</v>
      </c>
      <c r="C1" s="33" t="s">
        <v>6</v>
      </c>
      <c r="D1" s="34" t="s">
        <v>129</v>
      </c>
    </row>
    <row r="2" spans="1:4" x14ac:dyDescent="0.25">
      <c r="A2" s="36" t="s">
        <v>130</v>
      </c>
      <c r="B2" s="37" t="s">
        <v>131</v>
      </c>
      <c r="C2" s="37"/>
      <c r="D2" s="38" t="s">
        <v>132</v>
      </c>
    </row>
    <row r="3" spans="1:4" x14ac:dyDescent="0.25">
      <c r="A3" s="36" t="s">
        <v>133</v>
      </c>
      <c r="B3" s="37" t="s">
        <v>417</v>
      </c>
      <c r="C3" s="37"/>
      <c r="D3" s="38" t="s">
        <v>132</v>
      </c>
    </row>
    <row r="4" spans="1:4" x14ac:dyDescent="0.25">
      <c r="A4" s="36" t="s">
        <v>134</v>
      </c>
      <c r="B4" s="37" t="s">
        <v>418</v>
      </c>
      <c r="C4" s="37"/>
      <c r="D4" s="38" t="s">
        <v>419</v>
      </c>
    </row>
    <row r="5" spans="1:4" x14ac:dyDescent="0.25">
      <c r="A5" s="36" t="s">
        <v>135</v>
      </c>
      <c r="B5" s="37" t="s">
        <v>136</v>
      </c>
      <c r="C5" s="37" t="s">
        <v>137</v>
      </c>
      <c r="D5" s="39">
        <v>2226544</v>
      </c>
    </row>
    <row r="6" spans="1:4" ht="67.5" x14ac:dyDescent="0.25">
      <c r="A6" s="35" t="s">
        <v>471</v>
      </c>
      <c r="B6" s="40" t="s">
        <v>138</v>
      </c>
      <c r="C6" s="40" t="s">
        <v>470</v>
      </c>
      <c r="D6" s="35">
        <v>17</v>
      </c>
    </row>
    <row r="7" spans="1:4" x14ac:dyDescent="0.25">
      <c r="A7" s="35" t="s">
        <v>139</v>
      </c>
      <c r="B7" s="40" t="s">
        <v>140</v>
      </c>
      <c r="C7" s="40" t="s">
        <v>141</v>
      </c>
      <c r="D7" s="35">
        <v>0.8</v>
      </c>
    </row>
    <row r="8" spans="1:4" x14ac:dyDescent="0.25">
      <c r="A8" s="35" t="s">
        <v>142</v>
      </c>
      <c r="B8" s="40" t="s">
        <v>143</v>
      </c>
      <c r="C8" s="40" t="s">
        <v>141</v>
      </c>
      <c r="D8" s="35">
        <v>1.2</v>
      </c>
    </row>
    <row r="9" spans="1:4" x14ac:dyDescent="0.25">
      <c r="A9" s="35" t="s">
        <v>144</v>
      </c>
      <c r="B9" s="40" t="s">
        <v>145</v>
      </c>
      <c r="C9" s="40" t="s">
        <v>146</v>
      </c>
      <c r="D9" s="35">
        <v>5.6</v>
      </c>
    </row>
    <row r="10" spans="1:4" x14ac:dyDescent="0.25">
      <c r="A10" s="35" t="s">
        <v>147</v>
      </c>
      <c r="B10" s="40" t="s">
        <v>420</v>
      </c>
      <c r="C10" s="40" t="s">
        <v>1</v>
      </c>
      <c r="D10" s="41">
        <v>38349604452</v>
      </c>
    </row>
    <row r="11" spans="1:4" x14ac:dyDescent="0.25">
      <c r="A11" s="35" t="s">
        <v>148</v>
      </c>
      <c r="B11" s="40" t="s">
        <v>149</v>
      </c>
      <c r="C11" s="40" t="s">
        <v>8</v>
      </c>
      <c r="D11" s="42" t="s">
        <v>150</v>
      </c>
    </row>
  </sheetData>
  <conditionalFormatting sqref="D2:D4">
    <cfRule type="expression" dxfId="1" priority="1">
      <formula>#REF!="Y"</formula>
    </cfRule>
  </conditionalFormatting>
  <conditionalFormatting sqref="D2:D5">
    <cfRule type="expression" dxfId="0" priority="2">
      <formula>#REF!="Y"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7CBF0-EB1A-47F4-B780-BA230BD29BAB}">
  <sheetPr>
    <tabColor theme="5" tint="0.59999389629810485"/>
  </sheetPr>
  <dimension ref="A1:F145"/>
  <sheetViews>
    <sheetView tabSelected="1" topLeftCell="C1" workbookViewId="0">
      <selection activeCell="E22" sqref="E22"/>
    </sheetView>
  </sheetViews>
  <sheetFormatPr defaultColWidth="18" defaultRowHeight="15" x14ac:dyDescent="0.25"/>
  <cols>
    <col min="1" max="1" width="8.140625" bestFit="1" customWidth="1"/>
    <col min="2" max="2" width="25.28515625" customWidth="1"/>
    <col min="3" max="3" width="25.28515625" bestFit="1" customWidth="1"/>
    <col min="4" max="4" width="12.42578125" style="2" customWidth="1"/>
    <col min="5" max="5" width="87.140625" bestFit="1" customWidth="1"/>
    <col min="6" max="6" width="136.28515625" bestFit="1" customWidth="1"/>
  </cols>
  <sheetData>
    <row r="1" spans="1:6" x14ac:dyDescent="0.25">
      <c r="A1" s="44" t="s">
        <v>34</v>
      </c>
      <c r="B1" s="44" t="s">
        <v>474</v>
      </c>
      <c r="C1" s="44" t="s">
        <v>59</v>
      </c>
      <c r="D1" s="55" t="s">
        <v>456</v>
      </c>
      <c r="E1" s="44" t="s">
        <v>6</v>
      </c>
      <c r="F1" s="44" t="s">
        <v>19</v>
      </c>
    </row>
    <row r="2" spans="1:6" x14ac:dyDescent="0.25">
      <c r="A2" s="61" t="s">
        <v>1</v>
      </c>
      <c r="B2" s="61" t="s">
        <v>477</v>
      </c>
      <c r="C2" s="61" t="s">
        <v>253</v>
      </c>
      <c r="D2" s="65">
        <v>1162</v>
      </c>
      <c r="E2" s="61" t="s">
        <v>458</v>
      </c>
      <c r="F2" s="80" t="s">
        <v>457</v>
      </c>
    </row>
    <row r="3" spans="1:6" x14ac:dyDescent="0.25">
      <c r="A3" s="61" t="s">
        <v>1</v>
      </c>
      <c r="B3" s="61" t="s">
        <v>477</v>
      </c>
      <c r="C3" s="61" t="s">
        <v>313</v>
      </c>
      <c r="D3" s="65">
        <v>1200</v>
      </c>
      <c r="E3" s="61" t="s">
        <v>460</v>
      </c>
      <c r="F3" s="61" t="s">
        <v>457</v>
      </c>
    </row>
    <row r="4" spans="1:6" x14ac:dyDescent="0.25">
      <c r="A4" s="61" t="s">
        <v>1</v>
      </c>
      <c r="B4" s="61" t="s">
        <v>477</v>
      </c>
      <c r="C4" s="61" t="s">
        <v>234</v>
      </c>
      <c r="D4" s="65">
        <v>1200</v>
      </c>
      <c r="E4" s="61" t="s">
        <v>460</v>
      </c>
      <c r="F4" s="61" t="s">
        <v>457</v>
      </c>
    </row>
    <row r="5" spans="1:6" x14ac:dyDescent="0.25">
      <c r="A5" s="61" t="s">
        <v>1</v>
      </c>
      <c r="B5" s="61" t="s">
        <v>477</v>
      </c>
      <c r="C5" s="61" t="s">
        <v>459</v>
      </c>
      <c r="D5" s="65">
        <v>1200</v>
      </c>
      <c r="E5" s="61" t="s">
        <v>460</v>
      </c>
      <c r="F5" s="61" t="s">
        <v>457</v>
      </c>
    </row>
    <row r="6" spans="1:6" x14ac:dyDescent="0.25">
      <c r="A6" s="61" t="s">
        <v>1</v>
      </c>
      <c r="B6" s="61" t="s">
        <v>477</v>
      </c>
      <c r="C6" s="61" t="s">
        <v>301</v>
      </c>
      <c r="D6" s="65">
        <v>1200</v>
      </c>
      <c r="E6" s="61" t="s">
        <v>460</v>
      </c>
      <c r="F6" s="61" t="s">
        <v>457</v>
      </c>
    </row>
    <row r="7" spans="1:6" x14ac:dyDescent="0.25">
      <c r="A7" s="61" t="s">
        <v>1</v>
      </c>
      <c r="B7" s="61" t="s">
        <v>477</v>
      </c>
      <c r="C7" s="61" t="s">
        <v>461</v>
      </c>
      <c r="D7" s="66">
        <v>1007</v>
      </c>
      <c r="E7" s="61" t="s">
        <v>462</v>
      </c>
      <c r="F7" s="61" t="s">
        <v>457</v>
      </c>
    </row>
    <row r="8" spans="1:6" x14ac:dyDescent="0.25">
      <c r="A8" s="61" t="s">
        <v>1</v>
      </c>
      <c r="B8" s="61" t="s">
        <v>477</v>
      </c>
      <c r="C8" s="61" t="s">
        <v>283</v>
      </c>
      <c r="D8" s="66">
        <v>633.6</v>
      </c>
      <c r="E8" s="61" t="s">
        <v>463</v>
      </c>
      <c r="F8" s="61" t="s">
        <v>457</v>
      </c>
    </row>
    <row r="9" spans="1:6" x14ac:dyDescent="0.25">
      <c r="A9" s="61" t="s">
        <v>1</v>
      </c>
      <c r="B9" s="61" t="s">
        <v>477</v>
      </c>
      <c r="C9" s="61" t="s">
        <v>202</v>
      </c>
      <c r="D9" s="66">
        <v>1200</v>
      </c>
      <c r="E9" s="61" t="s">
        <v>469</v>
      </c>
      <c r="F9" s="61" t="s">
        <v>457</v>
      </c>
    </row>
    <row r="10" spans="1:6" ht="40.5" x14ac:dyDescent="0.25">
      <c r="A10" s="61" t="s">
        <v>8</v>
      </c>
      <c r="B10" s="61" t="s">
        <v>475</v>
      </c>
      <c r="C10" s="61" t="s">
        <v>202</v>
      </c>
      <c r="D10" s="66">
        <v>705.9</v>
      </c>
      <c r="E10" s="46" t="s">
        <v>466</v>
      </c>
      <c r="F10" s="61" t="s">
        <v>465</v>
      </c>
    </row>
    <row r="11" spans="1:6" x14ac:dyDescent="0.25">
      <c r="A11" s="61" t="s">
        <v>202</v>
      </c>
      <c r="B11" s="61" t="s">
        <v>475</v>
      </c>
      <c r="C11" s="61" t="s">
        <v>202</v>
      </c>
      <c r="D11" s="65">
        <v>637.5</v>
      </c>
      <c r="E11" s="61" t="s">
        <v>472</v>
      </c>
      <c r="F11" s="80" t="s">
        <v>464</v>
      </c>
    </row>
    <row r="12" spans="1:6" x14ac:dyDescent="0.25">
      <c r="A12" s="61" t="s">
        <v>202</v>
      </c>
      <c r="B12" s="61" t="s">
        <v>477</v>
      </c>
      <c r="C12" s="61" t="s">
        <v>202</v>
      </c>
      <c r="D12" s="65">
        <v>1100</v>
      </c>
      <c r="E12" s="61" t="s">
        <v>476</v>
      </c>
      <c r="F12" s="80" t="s">
        <v>473</v>
      </c>
    </row>
    <row r="13" spans="1:6" x14ac:dyDescent="0.25">
      <c r="A13" s="61"/>
      <c r="B13" s="61"/>
      <c r="C13" s="61"/>
      <c r="D13" s="65"/>
      <c r="E13" s="61"/>
      <c r="F13" s="61"/>
    </row>
    <row r="14" spans="1:6" x14ac:dyDescent="0.25">
      <c r="A14" s="61"/>
      <c r="B14" s="61"/>
      <c r="C14" s="61"/>
      <c r="D14" s="65"/>
      <c r="E14" s="61"/>
      <c r="F14" s="61"/>
    </row>
    <row r="15" spans="1:6" x14ac:dyDescent="0.25">
      <c r="A15" s="61"/>
      <c r="B15" s="61"/>
      <c r="C15" s="61"/>
      <c r="D15" s="65"/>
      <c r="E15" s="61"/>
      <c r="F15" s="78"/>
    </row>
    <row r="16" spans="1:6" x14ac:dyDescent="0.25">
      <c r="A16" s="61"/>
      <c r="B16" s="61"/>
      <c r="C16" s="61"/>
      <c r="D16" s="65"/>
      <c r="E16" s="61"/>
      <c r="F16" s="61"/>
    </row>
    <row r="17" spans="1:6" x14ac:dyDescent="0.25">
      <c r="A17" s="61"/>
      <c r="B17" s="61"/>
      <c r="C17" s="61"/>
      <c r="D17" s="65"/>
      <c r="E17" s="61"/>
      <c r="F17" s="61"/>
    </row>
    <row r="18" spans="1:6" x14ac:dyDescent="0.25">
      <c r="A18" s="61"/>
      <c r="B18" s="61"/>
      <c r="C18" s="61"/>
      <c r="D18" s="65"/>
      <c r="E18" s="61"/>
      <c r="F18" s="61"/>
    </row>
    <row r="19" spans="1:6" x14ac:dyDescent="0.25">
      <c r="A19" s="61"/>
      <c r="B19" s="61"/>
      <c r="C19" s="61"/>
      <c r="D19" s="65"/>
      <c r="E19" s="61"/>
      <c r="F19" s="61"/>
    </row>
    <row r="20" spans="1:6" x14ac:dyDescent="0.25">
      <c r="A20" s="61"/>
      <c r="B20" s="61"/>
      <c r="C20" s="61"/>
      <c r="D20" s="65"/>
      <c r="E20" s="61"/>
      <c r="F20" s="61"/>
    </row>
    <row r="21" spans="1:6" x14ac:dyDescent="0.25">
      <c r="A21" s="67"/>
      <c r="B21" s="67"/>
      <c r="C21" s="61"/>
      <c r="D21" s="65"/>
      <c r="E21" s="61"/>
      <c r="F21" s="61"/>
    </row>
    <row r="22" spans="1:6" x14ac:dyDescent="0.25">
      <c r="A22" s="67"/>
      <c r="B22" s="67"/>
      <c r="C22" s="61"/>
      <c r="D22" s="65"/>
      <c r="E22" s="61"/>
      <c r="F22" s="61"/>
    </row>
    <row r="23" spans="1:6" x14ac:dyDescent="0.25">
      <c r="A23" s="67"/>
      <c r="B23" s="67"/>
      <c r="C23" s="61"/>
      <c r="D23" s="65"/>
      <c r="E23" s="61"/>
      <c r="F23" s="61"/>
    </row>
    <row r="24" spans="1:6" x14ac:dyDescent="0.25">
      <c r="A24" s="67"/>
      <c r="B24" s="67"/>
      <c r="C24" s="61"/>
      <c r="D24" s="65"/>
      <c r="E24" s="61"/>
      <c r="F24" s="61"/>
    </row>
    <row r="25" spans="1:6" x14ac:dyDescent="0.25">
      <c r="A25" s="67"/>
      <c r="B25" s="67"/>
      <c r="C25" s="61"/>
      <c r="D25" s="65"/>
      <c r="E25" s="61"/>
      <c r="F25" s="61"/>
    </row>
    <row r="26" spans="1:6" x14ac:dyDescent="0.25">
      <c r="A26" s="67"/>
      <c r="B26" s="67"/>
      <c r="C26" s="61"/>
      <c r="D26" s="65"/>
      <c r="E26" s="61"/>
      <c r="F26" s="61"/>
    </row>
    <row r="27" spans="1:6" x14ac:dyDescent="0.25">
      <c r="A27" s="67"/>
      <c r="B27" s="67"/>
      <c r="C27" s="61"/>
      <c r="D27" s="65"/>
      <c r="E27" s="61"/>
      <c r="F27" s="61"/>
    </row>
    <row r="28" spans="1:6" x14ac:dyDescent="0.25">
      <c r="A28" s="61"/>
      <c r="B28" s="61"/>
      <c r="C28" s="61"/>
      <c r="D28" s="65"/>
      <c r="E28" s="61"/>
      <c r="F28" s="61"/>
    </row>
    <row r="29" spans="1:6" x14ac:dyDescent="0.25">
      <c r="A29" s="61"/>
      <c r="B29" s="61"/>
      <c r="C29" s="61"/>
      <c r="D29" s="65"/>
      <c r="E29" s="61"/>
      <c r="F29" s="61"/>
    </row>
    <row r="30" spans="1:6" x14ac:dyDescent="0.25">
      <c r="A30" s="61"/>
      <c r="B30" s="61"/>
      <c r="C30" s="61"/>
      <c r="D30" s="65"/>
      <c r="E30" s="61"/>
      <c r="F30" s="61"/>
    </row>
    <row r="31" spans="1:6" x14ac:dyDescent="0.25">
      <c r="A31" s="61"/>
      <c r="B31" s="61"/>
      <c r="C31" s="61"/>
      <c r="D31" s="65"/>
      <c r="E31" s="61"/>
      <c r="F31" s="61"/>
    </row>
    <row r="32" spans="1:6" x14ac:dyDescent="0.25">
      <c r="A32" s="61"/>
      <c r="B32" s="61"/>
      <c r="C32" s="61"/>
      <c r="D32" s="65"/>
      <c r="E32" s="61"/>
      <c r="F32" s="61"/>
    </row>
    <row r="33" spans="1:6" x14ac:dyDescent="0.25">
      <c r="A33" s="67"/>
      <c r="B33" s="67"/>
      <c r="C33" s="61"/>
      <c r="D33" s="65"/>
      <c r="E33" s="61"/>
      <c r="F33" s="61"/>
    </row>
    <row r="34" spans="1:6" x14ac:dyDescent="0.25">
      <c r="A34" s="67"/>
      <c r="B34" s="67"/>
      <c r="C34" s="61"/>
      <c r="D34" s="65"/>
      <c r="E34" s="61"/>
      <c r="F34" s="61"/>
    </row>
    <row r="35" spans="1:6" x14ac:dyDescent="0.25">
      <c r="A35" s="67"/>
      <c r="B35" s="67"/>
      <c r="C35" s="61"/>
      <c r="D35" s="65"/>
      <c r="E35" s="61"/>
      <c r="F35" s="61"/>
    </row>
    <row r="36" spans="1:6" x14ac:dyDescent="0.25">
      <c r="A36" s="67"/>
      <c r="B36" s="67"/>
      <c r="C36" s="61"/>
      <c r="D36" s="65"/>
      <c r="E36" s="61"/>
      <c r="F36" s="61"/>
    </row>
    <row r="37" spans="1:6" x14ac:dyDescent="0.25">
      <c r="A37" s="67"/>
      <c r="B37" s="67"/>
      <c r="C37" s="61"/>
      <c r="D37" s="65"/>
      <c r="E37" s="61"/>
      <c r="F37" s="61"/>
    </row>
    <row r="38" spans="1:6" x14ac:dyDescent="0.25">
      <c r="A38" s="67"/>
      <c r="B38" s="67"/>
      <c r="C38" s="61"/>
      <c r="D38" s="65"/>
      <c r="E38" s="61"/>
      <c r="F38" s="61"/>
    </row>
    <row r="39" spans="1:6" x14ac:dyDescent="0.25">
      <c r="A39" s="67"/>
      <c r="B39" s="67"/>
      <c r="C39" s="61"/>
      <c r="D39" s="65"/>
      <c r="E39" s="61"/>
      <c r="F39" s="61"/>
    </row>
    <row r="40" spans="1:6" x14ac:dyDescent="0.25">
      <c r="A40" s="61"/>
      <c r="B40" s="61"/>
      <c r="C40" s="61"/>
      <c r="D40" s="65"/>
      <c r="E40" s="61"/>
      <c r="F40" s="61"/>
    </row>
    <row r="41" spans="1:6" x14ac:dyDescent="0.25">
      <c r="A41" s="61"/>
      <c r="B41" s="61"/>
      <c r="C41" s="61"/>
      <c r="D41" s="65"/>
      <c r="E41" s="61"/>
      <c r="F41" s="61"/>
    </row>
    <row r="42" spans="1:6" x14ac:dyDescent="0.25">
      <c r="A42" s="61"/>
      <c r="B42" s="61"/>
      <c r="C42" s="61"/>
      <c r="D42" s="65"/>
      <c r="E42" s="61"/>
      <c r="F42" s="61"/>
    </row>
    <row r="43" spans="1:6" x14ac:dyDescent="0.25">
      <c r="A43" s="61"/>
      <c r="B43" s="61"/>
      <c r="C43" s="61"/>
      <c r="D43" s="65"/>
      <c r="E43" s="61"/>
      <c r="F43" s="61"/>
    </row>
    <row r="44" spans="1:6" x14ac:dyDescent="0.25">
      <c r="A44" s="61"/>
      <c r="B44" s="61"/>
      <c r="C44" s="61"/>
      <c r="D44" s="65"/>
      <c r="E44" s="61"/>
      <c r="F44" s="61"/>
    </row>
    <row r="45" spans="1:6" x14ac:dyDescent="0.25">
      <c r="A45" s="67"/>
      <c r="B45" s="67"/>
      <c r="C45" s="61"/>
      <c r="D45" s="65"/>
      <c r="E45" s="61"/>
      <c r="F45" s="61"/>
    </row>
    <row r="46" spans="1:6" x14ac:dyDescent="0.25">
      <c r="A46" s="67"/>
      <c r="B46" s="67"/>
      <c r="C46" s="61"/>
      <c r="D46" s="65"/>
      <c r="E46" s="61"/>
      <c r="F46" s="61"/>
    </row>
    <row r="47" spans="1:6" x14ac:dyDescent="0.25">
      <c r="A47" s="67"/>
      <c r="B47" s="67"/>
      <c r="C47" s="61"/>
      <c r="D47" s="65"/>
      <c r="E47" s="61"/>
      <c r="F47" s="61"/>
    </row>
    <row r="48" spans="1:6" x14ac:dyDescent="0.25">
      <c r="A48" s="67"/>
      <c r="B48" s="67"/>
      <c r="C48" s="61"/>
      <c r="D48" s="65"/>
      <c r="E48" s="61"/>
      <c r="F48" s="61"/>
    </row>
    <row r="49" spans="1:6" x14ac:dyDescent="0.25">
      <c r="A49" s="67"/>
      <c r="B49" s="67"/>
      <c r="C49" s="61"/>
      <c r="D49" s="65"/>
      <c r="E49" s="61"/>
      <c r="F49" s="61"/>
    </row>
    <row r="50" spans="1:6" x14ac:dyDescent="0.25">
      <c r="A50" s="67"/>
      <c r="B50" s="67"/>
      <c r="C50" s="61"/>
      <c r="D50" s="65"/>
      <c r="E50" s="61"/>
      <c r="F50" s="61"/>
    </row>
    <row r="51" spans="1:6" x14ac:dyDescent="0.25">
      <c r="A51" s="67"/>
      <c r="B51" s="67"/>
      <c r="C51" s="61"/>
      <c r="D51" s="65"/>
      <c r="E51" s="61"/>
      <c r="F51" s="61"/>
    </row>
    <row r="52" spans="1:6" x14ac:dyDescent="0.25">
      <c r="A52" s="61"/>
      <c r="B52" s="61"/>
      <c r="C52" s="61"/>
      <c r="D52" s="65"/>
      <c r="E52" s="61"/>
      <c r="F52" s="61"/>
    </row>
    <row r="53" spans="1:6" x14ac:dyDescent="0.25">
      <c r="A53" s="61"/>
      <c r="B53" s="61"/>
      <c r="C53" s="61"/>
      <c r="D53" s="65"/>
      <c r="E53" s="61"/>
      <c r="F53" s="61"/>
    </row>
    <row r="54" spans="1:6" x14ac:dyDescent="0.25">
      <c r="A54" s="61"/>
      <c r="B54" s="61"/>
      <c r="C54" s="61"/>
      <c r="D54" s="65"/>
      <c r="E54" s="61"/>
      <c r="F54" s="61"/>
    </row>
    <row r="55" spans="1:6" x14ac:dyDescent="0.25">
      <c r="A55" s="61"/>
      <c r="B55" s="61"/>
      <c r="C55" s="61"/>
      <c r="D55" s="65"/>
      <c r="E55" s="61"/>
      <c r="F55" s="61"/>
    </row>
    <row r="56" spans="1:6" x14ac:dyDescent="0.25">
      <c r="A56" s="61"/>
      <c r="B56" s="61"/>
      <c r="C56" s="61"/>
      <c r="D56" s="65"/>
      <c r="E56" s="61"/>
      <c r="F56" s="61"/>
    </row>
    <row r="57" spans="1:6" x14ac:dyDescent="0.25">
      <c r="A57" s="67"/>
      <c r="B57" s="67"/>
      <c r="C57" s="61"/>
      <c r="D57" s="65"/>
      <c r="E57" s="61"/>
      <c r="F57" s="61"/>
    </row>
    <row r="58" spans="1:6" x14ac:dyDescent="0.25">
      <c r="A58" s="67"/>
      <c r="B58" s="67"/>
      <c r="C58" s="61"/>
      <c r="D58" s="65"/>
      <c r="E58" s="61"/>
      <c r="F58" s="61"/>
    </row>
    <row r="59" spans="1:6" x14ac:dyDescent="0.25">
      <c r="A59" s="67"/>
      <c r="B59" s="67"/>
      <c r="C59" s="61"/>
      <c r="D59" s="65"/>
      <c r="E59" s="61"/>
      <c r="F59" s="61"/>
    </row>
    <row r="60" spans="1:6" x14ac:dyDescent="0.25">
      <c r="A60" s="67"/>
      <c r="B60" s="67"/>
      <c r="C60" s="61"/>
      <c r="D60" s="65"/>
      <c r="E60" s="61"/>
      <c r="F60" s="61"/>
    </row>
    <row r="61" spans="1:6" x14ac:dyDescent="0.25">
      <c r="A61" s="67"/>
      <c r="B61" s="67"/>
      <c r="C61" s="61"/>
      <c r="D61" s="65"/>
      <c r="E61" s="61"/>
      <c r="F61" s="61"/>
    </row>
    <row r="62" spans="1:6" x14ac:dyDescent="0.25">
      <c r="A62" s="67"/>
      <c r="B62" s="67"/>
      <c r="C62" s="61"/>
      <c r="D62" s="65"/>
      <c r="E62" s="61"/>
      <c r="F62" s="61"/>
    </row>
    <row r="63" spans="1:6" x14ac:dyDescent="0.25">
      <c r="A63" s="67"/>
      <c r="B63" s="67"/>
      <c r="C63" s="61"/>
      <c r="D63" s="65"/>
      <c r="E63" s="61"/>
      <c r="F63" s="61"/>
    </row>
    <row r="64" spans="1:6" x14ac:dyDescent="0.25">
      <c r="A64" s="61"/>
      <c r="B64" s="61"/>
      <c r="C64" s="61"/>
      <c r="D64" s="65"/>
      <c r="E64" s="61"/>
      <c r="F64" s="61"/>
    </row>
    <row r="65" spans="1:6" x14ac:dyDescent="0.25">
      <c r="A65" s="61"/>
      <c r="B65" s="61"/>
      <c r="C65" s="61"/>
      <c r="D65" s="65"/>
      <c r="E65" s="61"/>
      <c r="F65" s="61"/>
    </row>
    <row r="66" spans="1:6" x14ac:dyDescent="0.25">
      <c r="A66" s="61"/>
      <c r="B66" s="61"/>
      <c r="C66" s="61"/>
      <c r="D66" s="65"/>
      <c r="E66" s="61"/>
      <c r="F66" s="61"/>
    </row>
    <row r="67" spans="1:6" x14ac:dyDescent="0.25">
      <c r="A67" s="61"/>
      <c r="B67" s="61"/>
      <c r="C67" s="61"/>
      <c r="D67" s="65"/>
      <c r="E67" s="61"/>
      <c r="F67" s="61"/>
    </row>
    <row r="68" spans="1:6" x14ac:dyDescent="0.25">
      <c r="A68" s="61"/>
      <c r="B68" s="61"/>
      <c r="C68" s="61"/>
      <c r="D68" s="65"/>
      <c r="E68" s="61"/>
      <c r="F68" s="61"/>
    </row>
    <row r="69" spans="1:6" x14ac:dyDescent="0.25">
      <c r="A69" s="67"/>
      <c r="B69" s="67"/>
      <c r="C69" s="61"/>
      <c r="D69" s="65"/>
      <c r="E69" s="61"/>
      <c r="F69" s="61"/>
    </row>
    <row r="70" spans="1:6" x14ac:dyDescent="0.25">
      <c r="A70" s="67"/>
      <c r="B70" s="67"/>
      <c r="C70" s="61"/>
      <c r="D70" s="65"/>
      <c r="E70" s="61"/>
      <c r="F70" s="61"/>
    </row>
    <row r="71" spans="1:6" x14ac:dyDescent="0.25">
      <c r="A71" s="67"/>
      <c r="B71" s="67"/>
      <c r="C71" s="61"/>
      <c r="D71" s="65"/>
      <c r="E71" s="61"/>
      <c r="F71" s="61"/>
    </row>
    <row r="72" spans="1:6" x14ac:dyDescent="0.25">
      <c r="A72" s="67"/>
      <c r="B72" s="67"/>
      <c r="C72" s="61"/>
      <c r="D72" s="65"/>
      <c r="E72" s="61"/>
      <c r="F72" s="61"/>
    </row>
    <row r="73" spans="1:6" x14ac:dyDescent="0.25">
      <c r="A73" s="67"/>
      <c r="B73" s="67"/>
      <c r="C73" s="61"/>
      <c r="D73" s="65"/>
      <c r="E73" s="61"/>
      <c r="F73" s="61"/>
    </row>
    <row r="74" spans="1:6" x14ac:dyDescent="0.25">
      <c r="A74" s="67"/>
      <c r="B74" s="67"/>
      <c r="C74" s="61"/>
      <c r="D74" s="65"/>
      <c r="E74" s="61"/>
      <c r="F74" s="61"/>
    </row>
    <row r="75" spans="1:6" x14ac:dyDescent="0.25">
      <c r="A75" s="67"/>
      <c r="B75" s="67"/>
      <c r="C75" s="61"/>
      <c r="D75" s="65"/>
      <c r="E75" s="61"/>
      <c r="F75" s="61"/>
    </row>
    <row r="76" spans="1:6" x14ac:dyDescent="0.25">
      <c r="A76" s="61"/>
      <c r="B76" s="61"/>
      <c r="C76" s="61"/>
      <c r="D76" s="65"/>
      <c r="E76" s="61"/>
      <c r="F76" s="61"/>
    </row>
    <row r="77" spans="1:6" x14ac:dyDescent="0.25">
      <c r="A77" s="61"/>
      <c r="B77" s="61"/>
      <c r="C77" s="61"/>
      <c r="D77" s="65"/>
      <c r="E77" s="61"/>
      <c r="F77" s="61"/>
    </row>
    <row r="78" spans="1:6" x14ac:dyDescent="0.25">
      <c r="A78" s="61"/>
      <c r="B78" s="61"/>
      <c r="C78" s="61"/>
      <c r="D78" s="65"/>
      <c r="E78" s="61"/>
      <c r="F78" s="61"/>
    </row>
    <row r="79" spans="1:6" x14ac:dyDescent="0.25">
      <c r="A79" s="61"/>
      <c r="B79" s="61"/>
      <c r="C79" s="61"/>
      <c r="D79" s="65"/>
      <c r="E79" s="61"/>
      <c r="F79" s="61"/>
    </row>
    <row r="80" spans="1:6" x14ac:dyDescent="0.25">
      <c r="A80" s="61"/>
      <c r="B80" s="61"/>
      <c r="C80" s="61"/>
      <c r="D80" s="65"/>
      <c r="E80" s="61"/>
      <c r="F80" s="61"/>
    </row>
    <row r="81" spans="1:6" x14ac:dyDescent="0.25">
      <c r="A81" s="67"/>
      <c r="B81" s="67"/>
      <c r="C81" s="61"/>
      <c r="D81" s="65"/>
      <c r="E81" s="61"/>
      <c r="F81" s="61"/>
    </row>
    <row r="82" spans="1:6" x14ac:dyDescent="0.25">
      <c r="A82" s="67"/>
      <c r="B82" s="67"/>
      <c r="C82" s="61"/>
      <c r="D82" s="65"/>
      <c r="E82" s="61"/>
      <c r="F82" s="61"/>
    </row>
    <row r="83" spans="1:6" x14ac:dyDescent="0.25">
      <c r="A83" s="67"/>
      <c r="B83" s="67"/>
      <c r="C83" s="61"/>
      <c r="D83" s="65"/>
      <c r="E83" s="61"/>
      <c r="F83" s="61"/>
    </row>
    <row r="84" spans="1:6" x14ac:dyDescent="0.25">
      <c r="A84" s="67"/>
      <c r="B84" s="67"/>
      <c r="C84" s="61"/>
      <c r="D84" s="65"/>
      <c r="E84" s="61"/>
      <c r="F84" s="61"/>
    </row>
    <row r="85" spans="1:6" x14ac:dyDescent="0.25">
      <c r="A85" s="67"/>
      <c r="B85" s="67"/>
      <c r="C85" s="61"/>
      <c r="D85" s="65"/>
      <c r="E85" s="61"/>
      <c r="F85" s="61"/>
    </row>
    <row r="86" spans="1:6" x14ac:dyDescent="0.25">
      <c r="A86" s="67"/>
      <c r="B86" s="67"/>
      <c r="C86" s="61"/>
      <c r="D86" s="65"/>
      <c r="E86" s="61"/>
      <c r="F86" s="61"/>
    </row>
    <row r="87" spans="1:6" x14ac:dyDescent="0.25">
      <c r="A87" s="67"/>
      <c r="B87" s="67"/>
      <c r="C87" s="61"/>
      <c r="D87" s="65"/>
      <c r="E87" s="61"/>
      <c r="F87" s="61"/>
    </row>
    <row r="88" spans="1:6" x14ac:dyDescent="0.25">
      <c r="A88" s="61"/>
      <c r="B88" s="61"/>
      <c r="C88" s="61"/>
      <c r="D88" s="65"/>
      <c r="E88" s="61"/>
      <c r="F88" s="61"/>
    </row>
    <row r="89" spans="1:6" x14ac:dyDescent="0.25">
      <c r="A89" s="61"/>
      <c r="B89" s="61"/>
      <c r="C89" s="61"/>
      <c r="D89" s="65"/>
      <c r="E89" s="61"/>
      <c r="F89" s="61"/>
    </row>
    <row r="90" spans="1:6" x14ac:dyDescent="0.25">
      <c r="A90" s="61"/>
      <c r="B90" s="61"/>
      <c r="C90" s="61"/>
      <c r="D90" s="65"/>
      <c r="E90" s="61"/>
      <c r="F90" s="61"/>
    </row>
    <row r="91" spans="1:6" x14ac:dyDescent="0.25">
      <c r="A91" s="61"/>
      <c r="B91" s="61"/>
      <c r="C91" s="61"/>
      <c r="D91" s="65"/>
      <c r="E91" s="61"/>
      <c r="F91" s="61"/>
    </row>
    <row r="92" spans="1:6" x14ac:dyDescent="0.25">
      <c r="A92" s="61"/>
      <c r="B92" s="61"/>
      <c r="C92" s="61"/>
      <c r="D92" s="65"/>
      <c r="E92" s="61"/>
      <c r="F92" s="61"/>
    </row>
    <row r="93" spans="1:6" x14ac:dyDescent="0.25">
      <c r="A93" s="67"/>
      <c r="B93" s="67"/>
      <c r="C93" s="61"/>
      <c r="D93" s="65"/>
      <c r="E93" s="61"/>
      <c r="F93" s="61"/>
    </row>
    <row r="94" spans="1:6" x14ac:dyDescent="0.25">
      <c r="A94" s="67"/>
      <c r="B94" s="67"/>
      <c r="C94" s="61"/>
      <c r="D94" s="65"/>
      <c r="E94" s="61"/>
      <c r="F94" s="61"/>
    </row>
    <row r="95" spans="1:6" x14ac:dyDescent="0.25">
      <c r="A95" s="67"/>
      <c r="B95" s="67"/>
      <c r="C95" s="61"/>
      <c r="D95" s="65"/>
      <c r="E95" s="61"/>
      <c r="F95" s="61"/>
    </row>
    <row r="96" spans="1:6" x14ac:dyDescent="0.25">
      <c r="A96" s="67"/>
      <c r="B96" s="67"/>
      <c r="C96" s="61"/>
      <c r="D96" s="65"/>
      <c r="E96" s="61"/>
      <c r="F96" s="61"/>
    </row>
    <row r="97" spans="1:6" x14ac:dyDescent="0.25">
      <c r="A97" s="67"/>
      <c r="B97" s="67"/>
      <c r="C97" s="61"/>
      <c r="D97" s="65"/>
      <c r="E97" s="61"/>
      <c r="F97" s="61"/>
    </row>
    <row r="98" spans="1:6" x14ac:dyDescent="0.25">
      <c r="A98" s="67"/>
      <c r="B98" s="67"/>
      <c r="C98" s="61"/>
      <c r="D98" s="65"/>
      <c r="E98" s="61"/>
      <c r="F98" s="61"/>
    </row>
    <row r="99" spans="1:6" x14ac:dyDescent="0.25">
      <c r="A99" s="67"/>
      <c r="B99" s="67"/>
      <c r="C99" s="61"/>
      <c r="D99" s="65"/>
      <c r="E99" s="61"/>
      <c r="F99" s="61"/>
    </row>
    <row r="100" spans="1:6" x14ac:dyDescent="0.25">
      <c r="A100" s="61"/>
      <c r="B100" s="61"/>
      <c r="C100" s="61"/>
      <c r="D100" s="65"/>
      <c r="E100" s="61"/>
      <c r="F100" s="61"/>
    </row>
    <row r="101" spans="1:6" x14ac:dyDescent="0.25">
      <c r="A101" s="61"/>
      <c r="B101" s="61"/>
      <c r="C101" s="61"/>
      <c r="D101" s="65"/>
      <c r="E101" s="61"/>
      <c r="F101" s="61"/>
    </row>
    <row r="102" spans="1:6" x14ac:dyDescent="0.25">
      <c r="A102" s="61"/>
      <c r="B102" s="61"/>
      <c r="C102" s="61"/>
      <c r="D102" s="65"/>
      <c r="E102" s="61"/>
      <c r="F102" s="61"/>
    </row>
    <row r="103" spans="1:6" x14ac:dyDescent="0.25">
      <c r="A103" s="61"/>
      <c r="B103" s="61"/>
      <c r="C103" s="61"/>
      <c r="D103" s="65"/>
      <c r="E103" s="61"/>
      <c r="F103" s="61"/>
    </row>
    <row r="104" spans="1:6" x14ac:dyDescent="0.25">
      <c r="A104" s="61"/>
      <c r="B104" s="61"/>
      <c r="C104" s="61"/>
      <c r="D104" s="65"/>
      <c r="E104" s="61"/>
      <c r="F104" s="61"/>
    </row>
    <row r="105" spans="1:6" x14ac:dyDescent="0.25">
      <c r="A105" s="67"/>
      <c r="B105" s="67"/>
      <c r="C105" s="61"/>
      <c r="D105" s="65"/>
      <c r="E105" s="61"/>
      <c r="F105" s="61"/>
    </row>
    <row r="106" spans="1:6" x14ac:dyDescent="0.25">
      <c r="A106" s="67"/>
      <c r="B106" s="67"/>
      <c r="C106" s="61"/>
      <c r="D106" s="65"/>
      <c r="E106" s="61"/>
      <c r="F106" s="61"/>
    </row>
    <row r="107" spans="1:6" x14ac:dyDescent="0.25">
      <c r="A107" s="67"/>
      <c r="B107" s="67"/>
      <c r="C107" s="61"/>
      <c r="D107" s="65"/>
      <c r="E107" s="61"/>
      <c r="F107" s="61"/>
    </row>
    <row r="108" spans="1:6" x14ac:dyDescent="0.25">
      <c r="A108" s="67"/>
      <c r="B108" s="67"/>
      <c r="C108" s="61"/>
      <c r="D108" s="65"/>
      <c r="E108" s="61"/>
      <c r="F108" s="61"/>
    </row>
    <row r="109" spans="1:6" x14ac:dyDescent="0.25">
      <c r="A109" s="67"/>
      <c r="B109" s="67"/>
      <c r="C109" s="61"/>
      <c r="D109" s="65"/>
      <c r="E109" s="61"/>
      <c r="F109" s="61"/>
    </row>
    <row r="110" spans="1:6" x14ac:dyDescent="0.25">
      <c r="A110" s="67"/>
      <c r="B110" s="67"/>
      <c r="C110" s="61"/>
      <c r="D110" s="65"/>
      <c r="E110" s="61"/>
      <c r="F110" s="61"/>
    </row>
    <row r="111" spans="1:6" x14ac:dyDescent="0.25">
      <c r="A111" s="67"/>
      <c r="B111" s="67"/>
      <c r="C111" s="61"/>
      <c r="D111" s="65"/>
      <c r="E111" s="61"/>
      <c r="F111" s="61"/>
    </row>
    <row r="112" spans="1:6" x14ac:dyDescent="0.25">
      <c r="A112" s="61"/>
      <c r="B112" s="61"/>
      <c r="C112" s="61"/>
      <c r="D112" s="65"/>
      <c r="E112" s="61"/>
      <c r="F112" s="61"/>
    </row>
    <row r="113" spans="1:6" x14ac:dyDescent="0.25">
      <c r="A113" s="61"/>
      <c r="B113" s="61"/>
      <c r="C113" s="61"/>
      <c r="D113" s="65"/>
      <c r="E113" s="61"/>
      <c r="F113" s="61"/>
    </row>
    <row r="114" spans="1:6" x14ac:dyDescent="0.25">
      <c r="A114" s="61"/>
      <c r="B114" s="61"/>
      <c r="C114" s="61"/>
      <c r="D114" s="65"/>
      <c r="E114" s="61"/>
      <c r="F114" s="61"/>
    </row>
    <row r="115" spans="1:6" x14ac:dyDescent="0.25">
      <c r="A115" s="61"/>
      <c r="B115" s="61"/>
      <c r="C115" s="61"/>
      <c r="D115" s="65"/>
      <c r="E115" s="61"/>
      <c r="F115" s="61"/>
    </row>
    <row r="116" spans="1:6" x14ac:dyDescent="0.25">
      <c r="A116" s="61"/>
      <c r="B116" s="61"/>
      <c r="C116" s="61"/>
      <c r="D116" s="65"/>
      <c r="E116" s="61"/>
      <c r="F116" s="61"/>
    </row>
    <row r="117" spans="1:6" x14ac:dyDescent="0.25">
      <c r="A117" s="67"/>
      <c r="B117" s="67"/>
      <c r="C117" s="61"/>
      <c r="D117" s="65"/>
      <c r="E117" s="61"/>
      <c r="F117" s="61"/>
    </row>
    <row r="118" spans="1:6" x14ac:dyDescent="0.25">
      <c r="A118" s="67"/>
      <c r="B118" s="67"/>
      <c r="C118" s="61"/>
      <c r="D118" s="65"/>
      <c r="E118" s="61"/>
      <c r="F118" s="61"/>
    </row>
    <row r="119" spans="1:6" x14ac:dyDescent="0.25">
      <c r="A119" s="67"/>
      <c r="B119" s="67"/>
      <c r="C119" s="61"/>
      <c r="D119" s="65"/>
      <c r="E119" s="61"/>
      <c r="F119" s="61"/>
    </row>
    <row r="120" spans="1:6" x14ac:dyDescent="0.25">
      <c r="A120" s="67"/>
      <c r="B120" s="67"/>
      <c r="C120" s="61"/>
      <c r="D120" s="65"/>
      <c r="E120" s="61"/>
      <c r="F120" s="61"/>
    </row>
    <row r="121" spans="1:6" x14ac:dyDescent="0.25">
      <c r="A121" s="67"/>
      <c r="B121" s="67"/>
      <c r="C121" s="61"/>
      <c r="D121" s="65"/>
      <c r="E121" s="61"/>
      <c r="F121" s="61"/>
    </row>
    <row r="122" spans="1:6" x14ac:dyDescent="0.25">
      <c r="A122" s="67"/>
      <c r="B122" s="67"/>
      <c r="C122" s="61"/>
      <c r="D122" s="65"/>
      <c r="E122" s="61"/>
      <c r="F122" s="61"/>
    </row>
    <row r="123" spans="1:6" x14ac:dyDescent="0.25">
      <c r="A123" s="67"/>
      <c r="B123" s="67"/>
      <c r="C123" s="61"/>
      <c r="D123" s="65"/>
      <c r="E123" s="61"/>
      <c r="F123" s="61"/>
    </row>
    <row r="124" spans="1:6" x14ac:dyDescent="0.25">
      <c r="A124" s="67"/>
      <c r="B124" s="67"/>
      <c r="C124" s="61"/>
      <c r="D124" s="65"/>
      <c r="E124" s="61"/>
      <c r="F124" s="61"/>
    </row>
    <row r="125" spans="1:6" x14ac:dyDescent="0.25">
      <c r="A125" s="67"/>
      <c r="B125" s="67"/>
      <c r="C125" s="61"/>
      <c r="D125" s="65"/>
      <c r="E125" s="61"/>
      <c r="F125" s="61"/>
    </row>
    <row r="126" spans="1:6" x14ac:dyDescent="0.25">
      <c r="A126" s="67"/>
      <c r="B126" s="67"/>
      <c r="C126" s="61"/>
      <c r="D126" s="65"/>
      <c r="E126" s="61"/>
      <c r="F126" s="61"/>
    </row>
    <row r="127" spans="1:6" x14ac:dyDescent="0.25">
      <c r="A127" s="67"/>
      <c r="B127" s="67"/>
      <c r="C127" s="61"/>
      <c r="D127" s="65"/>
      <c r="E127" s="61"/>
      <c r="F127" s="61"/>
    </row>
    <row r="128" spans="1:6" x14ac:dyDescent="0.25">
      <c r="A128" s="67"/>
      <c r="B128" s="67"/>
      <c r="C128" s="61"/>
      <c r="D128" s="65"/>
      <c r="E128" s="61"/>
      <c r="F128" s="61"/>
    </row>
    <row r="129" spans="1:6" x14ac:dyDescent="0.25">
      <c r="A129" s="67"/>
      <c r="B129" s="67"/>
      <c r="C129" s="61"/>
      <c r="D129" s="65"/>
      <c r="E129" s="61"/>
      <c r="F129" s="61"/>
    </row>
    <row r="130" spans="1:6" x14ac:dyDescent="0.25">
      <c r="A130" s="67"/>
      <c r="B130" s="67"/>
      <c r="C130" s="61"/>
      <c r="D130" s="65"/>
      <c r="E130" s="61"/>
      <c r="F130" s="61"/>
    </row>
    <row r="131" spans="1:6" x14ac:dyDescent="0.25">
      <c r="A131" s="67"/>
      <c r="B131" s="67"/>
      <c r="C131" s="61"/>
      <c r="D131" s="65"/>
      <c r="E131" s="61"/>
      <c r="F131" s="61"/>
    </row>
    <row r="132" spans="1:6" x14ac:dyDescent="0.25">
      <c r="A132" s="67"/>
      <c r="B132" s="67"/>
      <c r="C132" s="61"/>
      <c r="D132" s="65"/>
      <c r="E132" s="61"/>
      <c r="F132" s="61"/>
    </row>
    <row r="133" spans="1:6" x14ac:dyDescent="0.25">
      <c r="A133" s="67"/>
      <c r="B133" s="67"/>
      <c r="C133" s="61"/>
      <c r="D133" s="65"/>
      <c r="E133" s="61"/>
      <c r="F133" s="61"/>
    </row>
    <row r="134" spans="1:6" x14ac:dyDescent="0.25">
      <c r="A134" s="67"/>
      <c r="B134" s="67"/>
      <c r="C134" s="61"/>
      <c r="D134" s="65"/>
      <c r="E134" s="61"/>
      <c r="F134" s="61"/>
    </row>
    <row r="135" spans="1:6" x14ac:dyDescent="0.25">
      <c r="A135" s="67"/>
      <c r="B135" s="67"/>
      <c r="C135" s="61"/>
      <c r="D135" s="65"/>
      <c r="E135" s="61"/>
      <c r="F135" s="61"/>
    </row>
    <row r="136" spans="1:6" x14ac:dyDescent="0.25">
      <c r="A136" s="67"/>
      <c r="B136" s="67"/>
      <c r="C136" s="61"/>
      <c r="D136" s="65"/>
      <c r="E136" s="61"/>
      <c r="F136" s="61"/>
    </row>
    <row r="137" spans="1:6" x14ac:dyDescent="0.25">
      <c r="A137" s="67"/>
      <c r="B137" s="67"/>
      <c r="C137" s="61"/>
      <c r="D137" s="65"/>
      <c r="E137" s="61"/>
      <c r="F137" s="61"/>
    </row>
    <row r="138" spans="1:6" x14ac:dyDescent="0.25">
      <c r="A138" s="67"/>
      <c r="B138" s="67"/>
      <c r="C138" s="61"/>
      <c r="D138" s="65"/>
      <c r="E138" s="61"/>
      <c r="F138" s="61"/>
    </row>
    <row r="139" spans="1:6" x14ac:dyDescent="0.25">
      <c r="A139" s="67"/>
      <c r="B139" s="67"/>
      <c r="C139" s="61"/>
      <c r="D139" s="65"/>
      <c r="E139" s="61"/>
      <c r="F139" s="61"/>
    </row>
    <row r="140" spans="1:6" x14ac:dyDescent="0.25">
      <c r="A140" s="67"/>
      <c r="B140" s="67"/>
      <c r="C140" s="61"/>
      <c r="D140" s="65"/>
      <c r="E140" s="61"/>
      <c r="F140" s="61"/>
    </row>
    <row r="141" spans="1:6" x14ac:dyDescent="0.25">
      <c r="A141" s="67"/>
      <c r="B141" s="67"/>
      <c r="C141" s="61"/>
      <c r="D141" s="65"/>
      <c r="E141" s="61"/>
      <c r="F141" s="61"/>
    </row>
    <row r="142" spans="1:6" x14ac:dyDescent="0.25">
      <c r="A142" s="67"/>
      <c r="B142" s="67"/>
      <c r="C142" s="61"/>
      <c r="D142" s="65"/>
      <c r="E142" s="61"/>
      <c r="F142" s="61"/>
    </row>
    <row r="143" spans="1:6" x14ac:dyDescent="0.25">
      <c r="A143" s="67"/>
      <c r="B143" s="67"/>
      <c r="C143" s="61"/>
      <c r="D143" s="65"/>
      <c r="E143" s="61"/>
      <c r="F143" s="61"/>
    </row>
    <row r="144" spans="1:6" x14ac:dyDescent="0.25">
      <c r="A144" s="67"/>
      <c r="B144" s="67"/>
      <c r="C144" s="61"/>
      <c r="D144" s="65"/>
      <c r="E144" s="61"/>
      <c r="F144" s="61"/>
    </row>
    <row r="145" spans="1:6" x14ac:dyDescent="0.25">
      <c r="A145" s="67"/>
      <c r="B145" s="67"/>
      <c r="C145" s="61"/>
      <c r="D145" s="65"/>
      <c r="E145" s="61"/>
      <c r="F145" s="61"/>
    </row>
  </sheetData>
  <hyperlinks>
    <hyperlink ref="F2" r:id="rId1" xr:uid="{8F1E1D10-4C8F-4E28-AC0D-C7E9B01B4D66}"/>
    <hyperlink ref="F11" r:id="rId2" xr:uid="{F11A2DFE-1417-4631-BB35-6B865585946F}"/>
    <hyperlink ref="F12" r:id="rId3" xr:uid="{D83FDCB7-D5F2-462B-8F7D-7DE44C3D6907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E8601-5B6C-488F-8CF3-CDA1BE0EE8D4}">
  <sheetPr>
    <tabColor theme="5" tint="0.59999389629810485"/>
  </sheetPr>
  <dimension ref="A1:J9"/>
  <sheetViews>
    <sheetView workbookViewId="0">
      <selection activeCell="I18" sqref="I18"/>
    </sheetView>
  </sheetViews>
  <sheetFormatPr defaultRowHeight="15" x14ac:dyDescent="0.25"/>
  <cols>
    <col min="1" max="1" width="10.5703125" bestFit="1" customWidth="1"/>
    <col min="2" max="2" width="7" bestFit="1" customWidth="1"/>
    <col min="3" max="3" width="7.28515625" style="2" bestFit="1" customWidth="1"/>
    <col min="4" max="4" width="6.140625" style="2" bestFit="1" customWidth="1"/>
    <col min="5" max="5" width="7.7109375" style="71" bestFit="1" customWidth="1"/>
    <col min="6" max="6" width="7.42578125" style="2" bestFit="1" customWidth="1"/>
    <col min="7" max="7" width="8.42578125" style="2" bestFit="1" customWidth="1"/>
    <col min="8" max="8" width="11.42578125" style="2" bestFit="1" customWidth="1"/>
    <col min="9" max="9" width="15.140625" style="2" bestFit="1" customWidth="1"/>
    <col min="10" max="10" width="7.85546875" style="2" bestFit="1" customWidth="1"/>
  </cols>
  <sheetData>
    <row r="1" spans="1:10" x14ac:dyDescent="0.25">
      <c r="A1" s="9" t="s">
        <v>437</v>
      </c>
      <c r="B1" s="16" t="s">
        <v>438</v>
      </c>
      <c r="C1" s="16" t="s">
        <v>453</v>
      </c>
      <c r="D1" s="16" t="s">
        <v>16</v>
      </c>
      <c r="E1" s="9" t="s">
        <v>439</v>
      </c>
      <c r="F1" s="16" t="s">
        <v>440</v>
      </c>
      <c r="G1" s="16" t="s">
        <v>451</v>
      </c>
      <c r="H1" s="9" t="s">
        <v>452</v>
      </c>
      <c r="I1" s="16" t="s">
        <v>454</v>
      </c>
      <c r="J1" s="9" t="s">
        <v>441</v>
      </c>
    </row>
    <row r="2" spans="1:10" x14ac:dyDescent="0.25">
      <c r="A2" s="12" t="s">
        <v>442</v>
      </c>
      <c r="B2" s="12" t="s">
        <v>87</v>
      </c>
      <c r="C2" s="17">
        <v>810</v>
      </c>
      <c r="D2" s="17">
        <v>44.676543209876499</v>
      </c>
      <c r="E2" s="17">
        <v>81.055061688835195</v>
      </c>
      <c r="F2" s="17">
        <v>1.5886888874901699</v>
      </c>
      <c r="G2" s="17">
        <v>2668.2505723741301</v>
      </c>
      <c r="H2" s="17">
        <v>7.82169090966058</v>
      </c>
      <c r="I2" s="17">
        <v>0.36742853429844502</v>
      </c>
      <c r="J2" s="17">
        <v>0.19304099142039999</v>
      </c>
    </row>
    <row r="3" spans="1:10" x14ac:dyDescent="0.25">
      <c r="A3" s="12" t="s">
        <v>442</v>
      </c>
      <c r="B3" s="12" t="s">
        <v>88</v>
      </c>
      <c r="C3" s="17">
        <v>364</v>
      </c>
      <c r="D3" s="17">
        <v>45.535714285714299</v>
      </c>
      <c r="E3" s="17">
        <v>83.817980829175994</v>
      </c>
      <c r="F3" s="17">
        <v>1.72449038480664</v>
      </c>
      <c r="G3" s="17">
        <v>3356.6235358269701</v>
      </c>
      <c r="H3" s="17">
        <v>8.0536686638196393</v>
      </c>
      <c r="I3" s="17">
        <v>0.36369498613120999</v>
      </c>
      <c r="J3" s="17">
        <v>8.6749285033365098E-2</v>
      </c>
    </row>
    <row r="4" spans="1:10" x14ac:dyDescent="0.25">
      <c r="A4" s="12" t="s">
        <v>443</v>
      </c>
      <c r="B4" s="12" t="s">
        <v>87</v>
      </c>
      <c r="C4" s="17">
        <v>747</v>
      </c>
      <c r="D4" s="17">
        <v>54.4578313253012</v>
      </c>
      <c r="E4" s="17">
        <v>84.5336123291588</v>
      </c>
      <c r="F4" s="17">
        <v>1.5770883529859701</v>
      </c>
      <c r="G4" s="17">
        <v>2603.76244054996</v>
      </c>
      <c r="H4" s="17">
        <v>7.7940738260203597</v>
      </c>
      <c r="I4" s="17">
        <v>0.37673913324513197</v>
      </c>
      <c r="J4" s="17">
        <v>0.178026692087703</v>
      </c>
    </row>
    <row r="5" spans="1:10" x14ac:dyDescent="0.25">
      <c r="A5" s="12" t="s">
        <v>443</v>
      </c>
      <c r="B5" s="12" t="s">
        <v>88</v>
      </c>
      <c r="C5" s="17">
        <v>722</v>
      </c>
      <c r="D5" s="17">
        <v>54.480609418282498</v>
      </c>
      <c r="E5" s="17">
        <v>84.871421977753798</v>
      </c>
      <c r="F5" s="17">
        <v>1.7088820424106299</v>
      </c>
      <c r="G5" s="17">
        <v>3266.5820140046098</v>
      </c>
      <c r="H5" s="17">
        <v>8.0221530597923607</v>
      </c>
      <c r="I5" s="17">
        <v>0.37609108824246201</v>
      </c>
      <c r="J5" s="17">
        <v>0.172068636796949</v>
      </c>
    </row>
    <row r="6" spans="1:10" x14ac:dyDescent="0.25">
      <c r="A6" s="12" t="s">
        <v>444</v>
      </c>
      <c r="B6" s="12" t="s">
        <v>87</v>
      </c>
      <c r="C6" s="17">
        <v>495</v>
      </c>
      <c r="D6" s="17">
        <v>64.088888888888903</v>
      </c>
      <c r="E6" s="17">
        <v>84.182710481894105</v>
      </c>
      <c r="F6" s="17">
        <v>1.5547333286266101</v>
      </c>
      <c r="G6" s="17">
        <v>2533.1299111722701</v>
      </c>
      <c r="H6" s="17">
        <v>7.7703118976691901</v>
      </c>
      <c r="I6" s="17">
        <v>0.366978027672754</v>
      </c>
      <c r="J6" s="17">
        <v>0.117969494756911</v>
      </c>
    </row>
    <row r="7" spans="1:10" x14ac:dyDescent="0.25">
      <c r="A7" s="12" t="s">
        <v>444</v>
      </c>
      <c r="B7" s="12" t="s">
        <v>88</v>
      </c>
      <c r="C7" s="17">
        <v>516</v>
      </c>
      <c r="D7" s="17">
        <v>64.110465116279101</v>
      </c>
      <c r="E7" s="17">
        <v>85.436563336571993</v>
      </c>
      <c r="F7" s="17">
        <v>1.6950074284113701</v>
      </c>
      <c r="G7" s="17">
        <v>2939.15374838659</v>
      </c>
      <c r="H7" s="17">
        <v>7.9158407977176202</v>
      </c>
      <c r="I7" s="17">
        <v>0.37830673885243898</v>
      </c>
      <c r="J7" s="17">
        <v>0.12297426120114401</v>
      </c>
    </row>
    <row r="8" spans="1:10" x14ac:dyDescent="0.25">
      <c r="A8" s="12" t="s">
        <v>455</v>
      </c>
      <c r="B8" s="12" t="s">
        <v>87</v>
      </c>
      <c r="C8" s="17">
        <v>245</v>
      </c>
      <c r="D8" s="17">
        <v>74.648979591836707</v>
      </c>
      <c r="E8" s="17">
        <v>77.266054363639995</v>
      </c>
      <c r="F8" s="17">
        <v>1.52067142797976</v>
      </c>
      <c r="G8" s="17">
        <v>2429.1057632134898</v>
      </c>
      <c r="H8" s="17">
        <v>7.7247829996580997</v>
      </c>
      <c r="I8" s="17">
        <v>0.38323261416230098</v>
      </c>
      <c r="J8" s="17">
        <v>5.8388941849380399E-2</v>
      </c>
    </row>
    <row r="9" spans="1:10" x14ac:dyDescent="0.25">
      <c r="A9" s="12" t="s">
        <v>455</v>
      </c>
      <c r="B9" s="12" t="s">
        <v>88</v>
      </c>
      <c r="C9" s="17">
        <v>297</v>
      </c>
      <c r="D9" s="17">
        <v>74.946127946127902</v>
      </c>
      <c r="E9" s="17">
        <v>78.553198830447201</v>
      </c>
      <c r="F9" s="17">
        <v>1.6657946077661501</v>
      </c>
      <c r="G9" s="17">
        <v>2861.3192594894299</v>
      </c>
      <c r="H9" s="17">
        <v>7.8918114151891903</v>
      </c>
      <c r="I9" s="17">
        <v>0.36582133670133099</v>
      </c>
      <c r="J9" s="17">
        <v>7.07816968541468E-2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39C29-9F97-4938-9854-8ABACF075434}">
  <sheetPr>
    <tabColor theme="9" tint="0.59999389629810485"/>
  </sheetPr>
  <dimension ref="A1:G27"/>
  <sheetViews>
    <sheetView workbookViewId="0">
      <selection activeCell="C2" sqref="C2:C4"/>
    </sheetView>
  </sheetViews>
  <sheetFormatPr defaultRowHeight="15" x14ac:dyDescent="0.25"/>
  <cols>
    <col min="1" max="1" width="12.85546875" bestFit="1" customWidth="1"/>
    <col min="2" max="2" width="13.7109375" bestFit="1" customWidth="1"/>
    <col min="3" max="3" width="14" style="2" bestFit="1" customWidth="1"/>
    <col min="4" max="4" width="15" style="2" bestFit="1" customWidth="1"/>
    <col min="5" max="5" width="8.140625" bestFit="1" customWidth="1"/>
    <col min="6" max="7" width="18.7109375" style="20" bestFit="1" customWidth="1"/>
  </cols>
  <sheetData>
    <row r="1" spans="1:7" x14ac:dyDescent="0.25">
      <c r="A1" s="9" t="s">
        <v>31</v>
      </c>
      <c r="B1" s="9" t="s">
        <v>17</v>
      </c>
      <c r="C1" s="16" t="s">
        <v>35</v>
      </c>
      <c r="D1" s="16" t="s">
        <v>36</v>
      </c>
      <c r="E1" s="9" t="s">
        <v>34</v>
      </c>
      <c r="F1" s="18" t="s">
        <v>37</v>
      </c>
      <c r="G1" s="18" t="s">
        <v>38</v>
      </c>
    </row>
    <row r="2" spans="1:7" x14ac:dyDescent="0.25">
      <c r="A2" s="12" t="s">
        <v>39</v>
      </c>
      <c r="B2" s="12" t="s">
        <v>40</v>
      </c>
      <c r="C2" s="17">
        <v>1000</v>
      </c>
      <c r="D2" s="17">
        <v>2000</v>
      </c>
      <c r="E2" s="12" t="s">
        <v>1</v>
      </c>
      <c r="F2" s="19">
        <v>3622305194.8051949</v>
      </c>
      <c r="G2" s="19">
        <v>7244610389.6103897</v>
      </c>
    </row>
    <row r="3" spans="1:7" x14ac:dyDescent="0.25">
      <c r="A3" s="12" t="s">
        <v>39</v>
      </c>
      <c r="B3" s="12" t="s">
        <v>40</v>
      </c>
      <c r="C3" s="17">
        <v>1000</v>
      </c>
      <c r="D3" s="17">
        <v>2000</v>
      </c>
      <c r="E3" s="12" t="s">
        <v>1</v>
      </c>
      <c r="F3" s="19">
        <v>3622305194.8051949</v>
      </c>
      <c r="G3" s="19">
        <v>7244610389.6103897</v>
      </c>
    </row>
    <row r="4" spans="1:7" x14ac:dyDescent="0.25">
      <c r="A4" s="12" t="s">
        <v>126</v>
      </c>
      <c r="B4" s="12" t="s">
        <v>2</v>
      </c>
      <c r="C4" s="17">
        <v>1000</v>
      </c>
      <c r="D4" s="17">
        <v>2000</v>
      </c>
      <c r="E4" s="12" t="s">
        <v>1</v>
      </c>
      <c r="F4" s="19">
        <v>3622305194.8051949</v>
      </c>
      <c r="G4" s="19">
        <v>7244610389.6103897</v>
      </c>
    </row>
    <row r="5" spans="1:7" x14ac:dyDescent="0.25">
      <c r="A5" s="12" t="s">
        <v>126</v>
      </c>
      <c r="B5" s="12" t="s">
        <v>32</v>
      </c>
      <c r="C5" s="17">
        <v>100</v>
      </c>
      <c r="D5" s="17">
        <v>499</v>
      </c>
      <c r="E5" s="12" t="s">
        <v>8</v>
      </c>
      <c r="F5" s="19">
        <v>364204851.75202161</v>
      </c>
      <c r="G5" s="19">
        <v>1817382210.2425876</v>
      </c>
    </row>
    <row r="6" spans="1:7" x14ac:dyDescent="0.25">
      <c r="A6" s="12" t="s">
        <v>126</v>
      </c>
      <c r="B6" s="12" t="s">
        <v>32</v>
      </c>
      <c r="C6" s="17">
        <v>100</v>
      </c>
      <c r="D6" s="17">
        <v>499</v>
      </c>
      <c r="E6" s="12" t="s">
        <v>8</v>
      </c>
      <c r="F6" s="19">
        <v>364204851.75202161</v>
      </c>
      <c r="G6" s="19">
        <v>1817382210.2425876</v>
      </c>
    </row>
    <row r="7" spans="1:7" x14ac:dyDescent="0.25">
      <c r="A7" s="12" t="s">
        <v>39</v>
      </c>
      <c r="B7" s="12" t="s">
        <v>40</v>
      </c>
      <c r="C7" s="17">
        <v>1000</v>
      </c>
      <c r="D7" s="17">
        <v>2000</v>
      </c>
      <c r="E7" s="12" t="s">
        <v>8</v>
      </c>
      <c r="F7" s="19">
        <v>3642048517.520216</v>
      </c>
      <c r="G7" s="19">
        <v>7284097035.040432</v>
      </c>
    </row>
    <row r="8" spans="1:7" x14ac:dyDescent="0.25">
      <c r="A8" s="12" t="s">
        <v>39</v>
      </c>
      <c r="B8" s="12" t="s">
        <v>40</v>
      </c>
      <c r="C8" s="17">
        <v>100</v>
      </c>
      <c r="D8" s="17">
        <v>499</v>
      </c>
      <c r="E8" s="12" t="s">
        <v>8</v>
      </c>
      <c r="F8" s="19">
        <v>364204851.75202161</v>
      </c>
      <c r="G8" s="19">
        <v>1817382210.2425876</v>
      </c>
    </row>
    <row r="9" spans="1:7" x14ac:dyDescent="0.25">
      <c r="A9" s="12" t="s">
        <v>39</v>
      </c>
      <c r="B9" s="12" t="s">
        <v>40</v>
      </c>
      <c r="C9" s="17">
        <v>100</v>
      </c>
      <c r="D9" s="17">
        <v>499</v>
      </c>
      <c r="E9" s="12" t="s">
        <v>8</v>
      </c>
      <c r="F9" s="19">
        <v>364204851.75202161</v>
      </c>
      <c r="G9" s="19">
        <v>1817382210.2425876</v>
      </c>
    </row>
    <row r="10" spans="1:7" x14ac:dyDescent="0.25">
      <c r="A10" s="12" t="s">
        <v>39</v>
      </c>
      <c r="B10" s="12" t="s">
        <v>40</v>
      </c>
      <c r="C10" s="17">
        <v>100</v>
      </c>
      <c r="D10" s="17">
        <v>499</v>
      </c>
      <c r="E10" s="12" t="s">
        <v>8</v>
      </c>
      <c r="F10" s="19">
        <v>364204851.75202161</v>
      </c>
      <c r="G10" s="19">
        <v>1817382210.2425876</v>
      </c>
    </row>
    <row r="11" spans="1:7" x14ac:dyDescent="0.25">
      <c r="A11" s="12" t="s">
        <v>39</v>
      </c>
      <c r="B11" s="12" t="s">
        <v>40</v>
      </c>
      <c r="C11" s="17">
        <v>100</v>
      </c>
      <c r="D11" s="17">
        <v>499</v>
      </c>
      <c r="E11" s="12" t="s">
        <v>8</v>
      </c>
      <c r="F11" s="19">
        <v>364204851.75202161</v>
      </c>
      <c r="G11" s="19">
        <v>1817382210.2425876</v>
      </c>
    </row>
    <row r="12" spans="1:7" x14ac:dyDescent="0.25">
      <c r="A12" s="12" t="s">
        <v>39</v>
      </c>
      <c r="B12" s="12" t="s">
        <v>40</v>
      </c>
      <c r="C12" s="17">
        <v>100</v>
      </c>
      <c r="D12" s="17">
        <v>499</v>
      </c>
      <c r="E12" s="12" t="s">
        <v>8</v>
      </c>
      <c r="F12" s="19">
        <v>364204851.75202161</v>
      </c>
      <c r="G12" s="19">
        <v>1817382210.2425876</v>
      </c>
    </row>
    <row r="13" spans="1:7" x14ac:dyDescent="0.25">
      <c r="A13" s="12" t="s">
        <v>39</v>
      </c>
      <c r="B13" s="12" t="s">
        <v>40</v>
      </c>
      <c r="C13" s="17">
        <v>100</v>
      </c>
      <c r="D13" s="17">
        <v>499</v>
      </c>
      <c r="E13" s="12" t="s">
        <v>8</v>
      </c>
      <c r="F13" s="19">
        <v>364204851.75202161</v>
      </c>
      <c r="G13" s="19">
        <v>1817382210.2425876</v>
      </c>
    </row>
    <row r="14" spans="1:7" x14ac:dyDescent="0.25">
      <c r="A14" s="12" t="s">
        <v>39</v>
      </c>
      <c r="B14" s="12" t="s">
        <v>40</v>
      </c>
      <c r="C14" s="17">
        <v>100</v>
      </c>
      <c r="D14" s="17">
        <v>499</v>
      </c>
      <c r="E14" s="12" t="s">
        <v>8</v>
      </c>
      <c r="F14" s="19">
        <v>364204851.75202161</v>
      </c>
      <c r="G14" s="19">
        <v>1817382210.2425876</v>
      </c>
    </row>
    <row r="15" spans="1:7" x14ac:dyDescent="0.25">
      <c r="A15" s="12" t="s">
        <v>39</v>
      </c>
      <c r="B15" s="12" t="s">
        <v>40</v>
      </c>
      <c r="C15" s="17">
        <v>100</v>
      </c>
      <c r="D15" s="17">
        <v>499</v>
      </c>
      <c r="E15" s="12" t="s">
        <v>8</v>
      </c>
      <c r="F15" s="19">
        <v>364204851.75202161</v>
      </c>
      <c r="G15" s="19">
        <v>1817382210.2425876</v>
      </c>
    </row>
    <row r="16" spans="1:7" x14ac:dyDescent="0.25">
      <c r="A16" s="12" t="s">
        <v>39</v>
      </c>
      <c r="B16" s="12" t="s">
        <v>40</v>
      </c>
      <c r="C16" s="17">
        <v>100</v>
      </c>
      <c r="D16" s="17">
        <v>499</v>
      </c>
      <c r="E16" s="12" t="s">
        <v>8</v>
      </c>
      <c r="F16" s="19">
        <v>364204851.75202161</v>
      </c>
      <c r="G16" s="19">
        <v>1817382210.2425876</v>
      </c>
    </row>
    <row r="17" spans="1:7" x14ac:dyDescent="0.25">
      <c r="A17" s="12" t="s">
        <v>39</v>
      </c>
      <c r="B17" s="12" t="s">
        <v>40</v>
      </c>
      <c r="C17" s="17">
        <v>100</v>
      </c>
      <c r="D17" s="17">
        <v>499</v>
      </c>
      <c r="E17" s="12" t="s">
        <v>8</v>
      </c>
      <c r="F17" s="19">
        <v>364204851.75202161</v>
      </c>
      <c r="G17" s="19">
        <v>1817382210.2425876</v>
      </c>
    </row>
    <row r="18" spans="1:7" x14ac:dyDescent="0.25">
      <c r="A18" s="12" t="s">
        <v>39</v>
      </c>
      <c r="B18" s="12" t="s">
        <v>40</v>
      </c>
      <c r="C18" s="17">
        <v>1000</v>
      </c>
      <c r="D18" s="17">
        <v>2000</v>
      </c>
      <c r="E18" s="12" t="s">
        <v>8</v>
      </c>
      <c r="F18" s="19">
        <v>3642048517.520216</v>
      </c>
      <c r="G18" s="19">
        <v>7284097035.040432</v>
      </c>
    </row>
    <row r="19" spans="1:7" x14ac:dyDescent="0.25">
      <c r="A19" s="12" t="s">
        <v>126</v>
      </c>
      <c r="B19" s="12" t="s">
        <v>33</v>
      </c>
      <c r="C19" s="17">
        <v>100</v>
      </c>
      <c r="D19" s="17">
        <v>499</v>
      </c>
      <c r="E19" s="12" t="s">
        <v>8</v>
      </c>
      <c r="F19" s="19">
        <v>364204851.75202161</v>
      </c>
      <c r="G19" s="19">
        <v>1817382210.2425876</v>
      </c>
    </row>
    <row r="20" spans="1:7" x14ac:dyDescent="0.25">
      <c r="A20" s="12" t="s">
        <v>126</v>
      </c>
      <c r="B20" s="12" t="s">
        <v>33</v>
      </c>
      <c r="C20" s="17">
        <v>100</v>
      </c>
      <c r="D20" s="17">
        <v>499</v>
      </c>
      <c r="E20" s="12" t="s">
        <v>8</v>
      </c>
      <c r="F20" s="19">
        <v>364204851.75202161</v>
      </c>
      <c r="G20" s="19">
        <v>1817382210.2425876</v>
      </c>
    </row>
    <row r="21" spans="1:7" x14ac:dyDescent="0.25">
      <c r="A21" s="12" t="s">
        <v>126</v>
      </c>
      <c r="B21" s="12" t="s">
        <v>33</v>
      </c>
      <c r="C21" s="17">
        <v>100</v>
      </c>
      <c r="D21" s="17">
        <v>499</v>
      </c>
      <c r="E21" s="12" t="s">
        <v>8</v>
      </c>
      <c r="F21" s="19">
        <v>364204851.75202161</v>
      </c>
      <c r="G21" s="19">
        <v>1817382210.2425876</v>
      </c>
    </row>
    <row r="22" spans="1:7" x14ac:dyDescent="0.25">
      <c r="A22" s="12" t="s">
        <v>126</v>
      </c>
      <c r="B22" s="12" t="s">
        <v>33</v>
      </c>
      <c r="C22" s="17">
        <v>100</v>
      </c>
      <c r="D22" s="17">
        <v>499</v>
      </c>
      <c r="E22" s="12" t="s">
        <v>8</v>
      </c>
      <c r="F22" s="19">
        <v>364204851.75202161</v>
      </c>
      <c r="G22" s="19">
        <v>1817382210.2425876</v>
      </c>
    </row>
    <row r="23" spans="1:7" x14ac:dyDescent="0.25">
      <c r="A23" s="12" t="s">
        <v>126</v>
      </c>
      <c r="B23" s="12" t="s">
        <v>33</v>
      </c>
      <c r="C23" s="17">
        <v>100</v>
      </c>
      <c r="D23" s="17">
        <v>499</v>
      </c>
      <c r="E23" s="12" t="s">
        <v>8</v>
      </c>
      <c r="F23" s="19">
        <v>364204851.75202161</v>
      </c>
      <c r="G23" s="19">
        <v>1817382210.2425876</v>
      </c>
    </row>
    <row r="24" spans="1:7" x14ac:dyDescent="0.25">
      <c r="A24" s="12" t="s">
        <v>126</v>
      </c>
      <c r="B24" s="12" t="s">
        <v>33</v>
      </c>
      <c r="C24" s="17">
        <v>100</v>
      </c>
      <c r="D24" s="17">
        <v>499</v>
      </c>
      <c r="E24" s="12" t="s">
        <v>8</v>
      </c>
      <c r="F24" s="19">
        <v>364204851.75202161</v>
      </c>
      <c r="G24" s="19">
        <v>1817382210.2425876</v>
      </c>
    </row>
    <row r="25" spans="1:7" x14ac:dyDescent="0.25">
      <c r="A25" s="12" t="s">
        <v>39</v>
      </c>
      <c r="B25" s="12" t="s">
        <v>0</v>
      </c>
      <c r="C25" s="17">
        <v>500</v>
      </c>
      <c r="D25" s="17">
        <v>999</v>
      </c>
      <c r="E25" s="12" t="s">
        <v>8</v>
      </c>
      <c r="F25" s="19">
        <v>1821024258.760108</v>
      </c>
      <c r="G25" s="19">
        <v>3638406469.0026951</v>
      </c>
    </row>
    <row r="26" spans="1:7" x14ac:dyDescent="0.25">
      <c r="A26" s="12" t="s">
        <v>39</v>
      </c>
      <c r="B26" s="12" t="s">
        <v>0</v>
      </c>
      <c r="C26" s="17">
        <v>100</v>
      </c>
      <c r="D26" s="17">
        <v>499</v>
      </c>
      <c r="E26" s="12" t="s">
        <v>8</v>
      </c>
      <c r="F26" s="19">
        <v>364204851.75202161</v>
      </c>
      <c r="G26" s="19">
        <v>1817382210.2425876</v>
      </c>
    </row>
    <row r="27" spans="1:7" x14ac:dyDescent="0.25">
      <c r="A27" s="12" t="s">
        <v>126</v>
      </c>
      <c r="B27" s="12" t="s">
        <v>2</v>
      </c>
      <c r="C27" s="17">
        <v>500</v>
      </c>
      <c r="D27" s="17">
        <v>999</v>
      </c>
      <c r="E27" s="12" t="s">
        <v>8</v>
      </c>
      <c r="F27" s="19">
        <v>1821024258.760108</v>
      </c>
      <c r="G27" s="19">
        <v>3638406469.0026951</v>
      </c>
    </row>
  </sheetData>
  <sortState xmlns:xlrd2="http://schemas.microsoft.com/office/spreadsheetml/2017/richdata2" ref="A2:G27">
    <sortCondition ref="E2:E27"/>
    <sortCondition ref="B2:B27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B3CC6-8DEF-4368-BA9B-FFF9CF6D3BB6}">
  <sheetPr>
    <tabColor theme="9" tint="0.59999389629810485"/>
  </sheetPr>
  <dimension ref="A1:E11"/>
  <sheetViews>
    <sheetView workbookViewId="0">
      <selection activeCell="O24" sqref="O24"/>
    </sheetView>
  </sheetViews>
  <sheetFormatPr defaultRowHeight="15" x14ac:dyDescent="0.25"/>
  <cols>
    <col min="1" max="1" width="22.5703125" bestFit="1" customWidth="1"/>
    <col min="2" max="2" width="10.7109375" style="2" bestFit="1" customWidth="1"/>
    <col min="3" max="3" width="6.7109375" bestFit="1" customWidth="1"/>
    <col min="4" max="4" width="8.5703125" style="23" bestFit="1" customWidth="1"/>
    <col min="5" max="5" width="16.85546875" style="26" bestFit="1" customWidth="1"/>
  </cols>
  <sheetData>
    <row r="1" spans="1:5" x14ac:dyDescent="0.25">
      <c r="A1" s="27" t="s">
        <v>59</v>
      </c>
      <c r="B1" s="28" t="s">
        <v>60</v>
      </c>
      <c r="C1" s="27" t="s">
        <v>44</v>
      </c>
      <c r="D1" s="29" t="s">
        <v>61</v>
      </c>
      <c r="E1" s="30" t="s">
        <v>62</v>
      </c>
    </row>
    <row r="2" spans="1:5" x14ac:dyDescent="0.25">
      <c r="A2" s="14" t="s">
        <v>45</v>
      </c>
      <c r="B2" s="17">
        <v>381.67500000000001</v>
      </c>
      <c r="C2" s="14" t="s">
        <v>46</v>
      </c>
      <c r="D2" s="25">
        <v>3780</v>
      </c>
      <c r="E2" s="31">
        <v>1442731500</v>
      </c>
    </row>
    <row r="3" spans="1:5" x14ac:dyDescent="0.25">
      <c r="A3" s="14" t="s">
        <v>47</v>
      </c>
      <c r="B3" s="17">
        <v>7442.4750000000004</v>
      </c>
      <c r="C3" s="14" t="s">
        <v>46</v>
      </c>
      <c r="D3" s="25">
        <v>3640</v>
      </c>
      <c r="E3" s="31">
        <v>27090609000</v>
      </c>
    </row>
    <row r="4" spans="1:5" x14ac:dyDescent="0.25">
      <c r="A4" s="14" t="s">
        <v>48</v>
      </c>
      <c r="B4" s="17">
        <v>147.20320000000001</v>
      </c>
      <c r="C4" s="14" t="s">
        <v>46</v>
      </c>
      <c r="D4" s="25">
        <v>5200</v>
      </c>
      <c r="E4" s="31">
        <v>765456640</v>
      </c>
    </row>
    <row r="5" spans="1:5" x14ac:dyDescent="0.25">
      <c r="A5" s="14" t="s">
        <v>49</v>
      </c>
      <c r="B5" s="17">
        <v>373777</v>
      </c>
      <c r="C5" s="14" t="s">
        <v>50</v>
      </c>
      <c r="D5" s="25">
        <v>8840</v>
      </c>
      <c r="E5" s="31">
        <v>2973769812</v>
      </c>
    </row>
    <row r="6" spans="1:5" x14ac:dyDescent="0.25">
      <c r="A6" s="14" t="s">
        <v>51</v>
      </c>
      <c r="B6" s="17">
        <v>195.45</v>
      </c>
      <c r="C6" s="14" t="s">
        <v>46</v>
      </c>
      <c r="D6" s="25">
        <v>3430</v>
      </c>
      <c r="E6" s="31">
        <v>670393500</v>
      </c>
    </row>
    <row r="7" spans="1:5" x14ac:dyDescent="0.25">
      <c r="A7" s="14" t="s">
        <v>52</v>
      </c>
      <c r="B7" s="17">
        <v>1071</v>
      </c>
      <c r="C7" s="14" t="s">
        <v>46</v>
      </c>
      <c r="D7" s="25">
        <v>3600</v>
      </c>
      <c r="E7" s="31">
        <v>3855600000</v>
      </c>
    </row>
    <row r="8" spans="1:5" x14ac:dyDescent="0.25">
      <c r="A8" s="14" t="s">
        <v>53</v>
      </c>
      <c r="B8" s="17">
        <v>377.85</v>
      </c>
      <c r="C8" s="14" t="s">
        <v>46</v>
      </c>
      <c r="D8" s="25">
        <v>3840</v>
      </c>
      <c r="E8" s="31">
        <v>1450944000</v>
      </c>
    </row>
    <row r="9" spans="1:5" x14ac:dyDescent="0.25">
      <c r="A9" s="14" t="s">
        <v>54</v>
      </c>
      <c r="B9" s="17">
        <v>98000</v>
      </c>
      <c r="C9" s="14" t="s">
        <v>55</v>
      </c>
      <c r="D9" s="25">
        <f>(0.34*2500)</f>
        <v>850.00000000000011</v>
      </c>
      <c r="E9" s="31">
        <v>83300000</v>
      </c>
    </row>
    <row r="10" spans="1:5" x14ac:dyDescent="0.25">
      <c r="A10" s="14" t="s">
        <v>56</v>
      </c>
      <c r="B10" s="17">
        <v>6000</v>
      </c>
      <c r="C10" s="14" t="s">
        <v>57</v>
      </c>
      <c r="D10" s="25">
        <v>2800</v>
      </c>
      <c r="E10" s="31">
        <v>16800000</v>
      </c>
    </row>
    <row r="11" spans="1:5" x14ac:dyDescent="0.25">
      <c r="A11" s="14" t="s">
        <v>58</v>
      </c>
      <c r="B11" s="17"/>
      <c r="C11" s="14"/>
      <c r="D11" s="25"/>
      <c r="E11" s="31">
        <v>38349604452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4637E-25BD-4D56-8F08-B974802420B1}">
  <sheetPr>
    <tabColor theme="9" tint="0.59999389629810485"/>
  </sheetPr>
  <dimension ref="A1:E7"/>
  <sheetViews>
    <sheetView workbookViewId="0">
      <selection activeCell="D18" sqref="D18"/>
    </sheetView>
  </sheetViews>
  <sheetFormatPr defaultRowHeight="15" x14ac:dyDescent="0.25"/>
  <cols>
    <col min="1" max="1" width="12.85546875" bestFit="1" customWidth="1"/>
    <col min="2" max="2" width="11.28515625" style="1" bestFit="1" customWidth="1"/>
    <col min="3" max="3" width="18.5703125" style="2" bestFit="1" customWidth="1"/>
    <col min="4" max="4" width="103.140625" bestFit="1" customWidth="1"/>
    <col min="5" max="5" width="127.85546875" bestFit="1" customWidth="1"/>
  </cols>
  <sheetData>
    <row r="1" spans="1:5" x14ac:dyDescent="0.25">
      <c r="A1" s="9" t="s">
        <v>31</v>
      </c>
      <c r="B1" s="9" t="s">
        <v>63</v>
      </c>
      <c r="C1" s="16" t="s">
        <v>89</v>
      </c>
      <c r="D1" s="9" t="s">
        <v>6</v>
      </c>
      <c r="E1" s="9" t="s">
        <v>19</v>
      </c>
    </row>
    <row r="2" spans="1:5" x14ac:dyDescent="0.25">
      <c r="A2" s="12" t="s">
        <v>39</v>
      </c>
      <c r="B2" s="12">
        <v>45243</v>
      </c>
      <c r="C2" s="17">
        <v>0.28000000000000003</v>
      </c>
      <c r="D2" s="12" t="s">
        <v>92</v>
      </c>
      <c r="E2" s="12" t="s">
        <v>90</v>
      </c>
    </row>
    <row r="3" spans="1:5" x14ac:dyDescent="0.25">
      <c r="A3" s="12" t="s">
        <v>126</v>
      </c>
      <c r="B3" s="12">
        <v>45243</v>
      </c>
      <c r="C3" s="17">
        <v>0.82</v>
      </c>
      <c r="D3" s="12" t="s">
        <v>92</v>
      </c>
      <c r="E3" s="12" t="s">
        <v>90</v>
      </c>
    </row>
    <row r="4" spans="1:5" x14ac:dyDescent="0.25">
      <c r="A4" s="12" t="s">
        <v>39</v>
      </c>
      <c r="B4" s="12">
        <v>45278</v>
      </c>
      <c r="C4" s="17">
        <v>0.1</v>
      </c>
      <c r="D4" s="12" t="s">
        <v>93</v>
      </c>
      <c r="E4" s="12" t="s">
        <v>91</v>
      </c>
    </row>
    <row r="5" spans="1:5" x14ac:dyDescent="0.25">
      <c r="A5" s="12" t="s">
        <v>126</v>
      </c>
      <c r="B5" s="12">
        <v>45278</v>
      </c>
      <c r="C5" s="17">
        <v>0.66</v>
      </c>
      <c r="D5" s="12" t="s">
        <v>93</v>
      </c>
      <c r="E5" s="12" t="s">
        <v>91</v>
      </c>
    </row>
    <row r="6" spans="1:5" x14ac:dyDescent="0.25">
      <c r="A6" s="12" t="s">
        <v>39</v>
      </c>
      <c r="B6" s="12">
        <v>45206</v>
      </c>
      <c r="C6" s="17">
        <v>1</v>
      </c>
      <c r="D6" s="12" t="s">
        <v>94</v>
      </c>
      <c r="E6" s="12"/>
    </row>
    <row r="7" spans="1:5" x14ac:dyDescent="0.25">
      <c r="A7" s="12" t="s">
        <v>126</v>
      </c>
      <c r="B7" s="12">
        <v>45206</v>
      </c>
      <c r="C7" s="17">
        <v>1</v>
      </c>
      <c r="D7" s="12" t="s">
        <v>94</v>
      </c>
      <c r="E7" s="1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3253B-7297-4988-93D1-DF9E06710C86}">
  <sheetPr>
    <tabColor theme="9" tint="0.59999389629810485"/>
  </sheetPr>
  <dimension ref="A1:H12"/>
  <sheetViews>
    <sheetView workbookViewId="0">
      <selection activeCell="D18" sqref="D18"/>
    </sheetView>
  </sheetViews>
  <sheetFormatPr defaultRowHeight="13.5" x14ac:dyDescent="0.25"/>
  <cols>
    <col min="1" max="1" width="12" style="35" bestFit="1" customWidth="1"/>
    <col min="2" max="2" width="99.28515625" style="40" customWidth="1"/>
    <col min="3" max="3" width="7.28515625" style="59" bestFit="1" customWidth="1"/>
    <col min="4" max="4" width="13.140625" style="60" bestFit="1" customWidth="1"/>
    <col min="5" max="6" width="5" style="58" bestFit="1" customWidth="1"/>
    <col min="7" max="7" width="35.7109375" style="35" bestFit="1" customWidth="1"/>
    <col min="8" max="8" width="83.85546875" style="35" customWidth="1"/>
    <col min="9" max="16384" width="9.140625" style="35"/>
  </cols>
  <sheetData>
    <row r="1" spans="1:8" x14ac:dyDescent="0.25">
      <c r="A1" s="32" t="s">
        <v>127</v>
      </c>
      <c r="B1" s="33" t="s">
        <v>128</v>
      </c>
      <c r="C1" s="44" t="s">
        <v>186</v>
      </c>
      <c r="D1" s="54" t="s">
        <v>187</v>
      </c>
      <c r="E1" s="55" t="s">
        <v>188</v>
      </c>
      <c r="F1" s="55" t="s">
        <v>189</v>
      </c>
      <c r="G1" s="33" t="s">
        <v>6</v>
      </c>
      <c r="H1" s="33" t="s">
        <v>152</v>
      </c>
    </row>
    <row r="2" spans="1:8" ht="40.5" x14ac:dyDescent="0.25">
      <c r="A2" s="36" t="s">
        <v>190</v>
      </c>
      <c r="B2" s="37" t="s">
        <v>191</v>
      </c>
      <c r="C2" s="46">
        <v>1</v>
      </c>
      <c r="D2" s="56">
        <v>45206</v>
      </c>
      <c r="E2" s="57">
        <v>0.14000000000000001</v>
      </c>
      <c r="F2" s="57">
        <v>0.2</v>
      </c>
      <c r="G2" s="37" t="s">
        <v>468</v>
      </c>
      <c r="H2" s="79" t="s">
        <v>467</v>
      </c>
    </row>
    <row r="3" spans="1:8" x14ac:dyDescent="0.25">
      <c r="A3" s="36" t="s">
        <v>190</v>
      </c>
      <c r="B3" s="37" t="s">
        <v>191</v>
      </c>
      <c r="C3" s="46">
        <v>2</v>
      </c>
      <c r="D3" s="56">
        <v>45237</v>
      </c>
      <c r="E3" s="57">
        <v>0.13419</v>
      </c>
      <c r="F3" s="57">
        <v>0.19170000000000001</v>
      </c>
      <c r="G3" s="37"/>
      <c r="H3" s="37"/>
    </row>
    <row r="4" spans="1:8" x14ac:dyDescent="0.25">
      <c r="A4" s="36" t="s">
        <v>190</v>
      </c>
      <c r="B4" s="37" t="s">
        <v>191</v>
      </c>
      <c r="C4" s="46">
        <v>3</v>
      </c>
      <c r="D4" s="56">
        <v>45267</v>
      </c>
      <c r="E4" s="57">
        <v>0.12838000000000002</v>
      </c>
      <c r="F4" s="57">
        <v>0.18340000000000001</v>
      </c>
      <c r="G4" s="37" t="s">
        <v>192</v>
      </c>
      <c r="H4" s="37"/>
    </row>
    <row r="5" spans="1:8" x14ac:dyDescent="0.25">
      <c r="A5" s="36" t="s">
        <v>190</v>
      </c>
      <c r="B5" s="37" t="s">
        <v>191</v>
      </c>
      <c r="C5" s="46">
        <v>4</v>
      </c>
      <c r="D5" s="56">
        <v>45298</v>
      </c>
      <c r="E5" s="57">
        <v>0.10150000000000001</v>
      </c>
      <c r="F5" s="57">
        <v>0.14499999999999999</v>
      </c>
      <c r="G5" s="37" t="s">
        <v>193</v>
      </c>
      <c r="H5" s="37"/>
    </row>
    <row r="6" spans="1:8" x14ac:dyDescent="0.25">
      <c r="A6" s="36" t="s">
        <v>190</v>
      </c>
      <c r="B6" s="37" t="s">
        <v>191</v>
      </c>
      <c r="C6" s="46">
        <v>5</v>
      </c>
      <c r="D6" s="56">
        <v>45329</v>
      </c>
      <c r="E6" s="58">
        <v>8.0360000000000015E-2</v>
      </c>
      <c r="F6" s="58">
        <v>0.11480000000000001</v>
      </c>
      <c r="G6" s="37" t="s">
        <v>194</v>
      </c>
      <c r="H6" s="37"/>
    </row>
    <row r="7" spans="1:8" x14ac:dyDescent="0.25">
      <c r="A7" s="36" t="s">
        <v>190</v>
      </c>
      <c r="B7" s="37" t="s">
        <v>191</v>
      </c>
      <c r="C7" s="46">
        <v>6</v>
      </c>
      <c r="D7" s="56">
        <v>45358</v>
      </c>
      <c r="E7" s="58">
        <v>7.350000000000001E-2</v>
      </c>
      <c r="F7" s="58">
        <v>0.10500000000000001</v>
      </c>
      <c r="G7" s="37"/>
      <c r="H7" s="37"/>
    </row>
    <row r="8" spans="1:8" x14ac:dyDescent="0.25">
      <c r="A8" s="36" t="s">
        <v>190</v>
      </c>
      <c r="B8" s="37" t="s">
        <v>191</v>
      </c>
      <c r="C8" s="46">
        <v>7</v>
      </c>
      <c r="D8" s="56">
        <v>45389</v>
      </c>
      <c r="E8" s="58">
        <v>6.6640000000000005E-2</v>
      </c>
      <c r="F8" s="58">
        <v>9.5200000000000007E-2</v>
      </c>
      <c r="G8" s="37"/>
      <c r="H8" s="37"/>
    </row>
    <row r="9" spans="1:8" x14ac:dyDescent="0.25">
      <c r="A9" s="36" t="s">
        <v>190</v>
      </c>
      <c r="B9" s="37" t="s">
        <v>191</v>
      </c>
      <c r="C9" s="46">
        <v>8</v>
      </c>
      <c r="D9" s="56">
        <v>45419</v>
      </c>
      <c r="E9" s="58">
        <v>5.9780000000000014E-2</v>
      </c>
      <c r="F9" s="58">
        <v>8.5400000000000018E-2</v>
      </c>
      <c r="G9" s="37" t="s">
        <v>450</v>
      </c>
      <c r="H9" s="37" t="s">
        <v>449</v>
      </c>
    </row>
    <row r="10" spans="1:8" x14ac:dyDescent="0.25">
      <c r="A10" s="36" t="s">
        <v>190</v>
      </c>
      <c r="B10" s="37" t="s">
        <v>191</v>
      </c>
      <c r="C10" s="46">
        <v>9</v>
      </c>
      <c r="D10" s="56">
        <v>45450</v>
      </c>
      <c r="E10" s="58">
        <v>5.9780000000000014E-2</v>
      </c>
      <c r="F10" s="58">
        <v>8.5400000000000018E-2</v>
      </c>
      <c r="G10" s="37"/>
      <c r="H10" s="37"/>
    </row>
    <row r="11" spans="1:8" x14ac:dyDescent="0.25">
      <c r="A11" s="36" t="s">
        <v>190</v>
      </c>
      <c r="B11" s="37" t="s">
        <v>191</v>
      </c>
      <c r="C11" s="46">
        <v>10</v>
      </c>
      <c r="D11" s="56">
        <v>45480</v>
      </c>
      <c r="E11" s="58">
        <v>5.9780000000000014E-2</v>
      </c>
      <c r="F11" s="58">
        <v>8.5400000000000018E-2</v>
      </c>
      <c r="G11" s="37"/>
      <c r="H11" s="37"/>
    </row>
    <row r="12" spans="1:8" x14ac:dyDescent="0.25">
      <c r="A12" s="36" t="s">
        <v>190</v>
      </c>
      <c r="B12" s="37" t="s">
        <v>191</v>
      </c>
      <c r="C12" s="46">
        <v>10</v>
      </c>
      <c r="D12" s="56">
        <v>45511</v>
      </c>
      <c r="E12" s="58">
        <v>5.9780000000000014E-2</v>
      </c>
      <c r="F12" s="58">
        <v>8.5400000000000018E-2</v>
      </c>
      <c r="G12" s="37"/>
      <c r="H12" s="37"/>
    </row>
  </sheetData>
  <hyperlinks>
    <hyperlink ref="H9" r:id="rId1" xr:uid="{145AE48B-C2CA-44D7-BC0F-3B82F0E26B22}"/>
    <hyperlink ref="H2" r:id="rId2" xr:uid="{022DFAE0-0EB9-4E48-9843-A82F7F3F6A86}"/>
  </hyperlinks>
  <pageMargins left="0.7" right="0.7" top="0.75" bottom="0.75" header="0.3" footer="0.3"/>
  <pageSetup paperSize="9" orientation="portrait" r:id="rId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F1B03-761B-4B96-B387-22947EF95FF6}">
  <sheetPr>
    <tabColor theme="9" tint="0.59999389629810485"/>
  </sheetPr>
  <dimension ref="A1:J20"/>
  <sheetViews>
    <sheetView zoomScale="115" zoomScaleNormal="115" workbookViewId="0">
      <selection activeCell="D25" sqref="D25"/>
    </sheetView>
  </sheetViews>
  <sheetFormatPr defaultRowHeight="15" x14ac:dyDescent="0.25"/>
  <cols>
    <col min="1" max="1" width="11.7109375" style="1" bestFit="1" customWidth="1"/>
    <col min="2" max="2" width="12" style="1" bestFit="1" customWidth="1"/>
    <col min="3" max="3" width="19" bestFit="1" customWidth="1"/>
    <col min="4" max="4" width="10.140625" style="23" bestFit="1" customWidth="1"/>
    <col min="5" max="5" width="19.7109375" style="23" bestFit="1" customWidth="1"/>
    <col min="6" max="6" width="11.85546875" style="23" bestFit="1" customWidth="1"/>
    <col min="7" max="7" width="12" style="23" bestFit="1" customWidth="1"/>
    <col min="8" max="8" width="10" style="23" bestFit="1" customWidth="1"/>
    <col min="9" max="9" width="15.28515625" bestFit="1" customWidth="1"/>
    <col min="10" max="10" width="22.42578125" bestFit="1" customWidth="1"/>
  </cols>
  <sheetData>
    <row r="1" spans="1:10" x14ac:dyDescent="0.25">
      <c r="A1" s="3" t="s">
        <v>3</v>
      </c>
      <c r="B1" s="3" t="s">
        <v>4</v>
      </c>
      <c r="C1" s="4" t="s">
        <v>11</v>
      </c>
      <c r="D1" s="21" t="s">
        <v>28</v>
      </c>
      <c r="E1" s="21" t="s">
        <v>43</v>
      </c>
      <c r="F1" s="21" t="s">
        <v>12</v>
      </c>
      <c r="G1" s="21" t="s">
        <v>13</v>
      </c>
      <c r="H1" s="21" t="s">
        <v>14</v>
      </c>
      <c r="I1" s="5" t="s">
        <v>29</v>
      </c>
      <c r="J1" s="4" t="s">
        <v>6</v>
      </c>
    </row>
    <row r="2" spans="1:10" x14ac:dyDescent="0.25">
      <c r="A2" s="6">
        <v>45261</v>
      </c>
      <c r="B2" s="6">
        <v>45291</v>
      </c>
      <c r="C2" s="7" t="s">
        <v>15</v>
      </c>
      <c r="D2" s="22">
        <v>560</v>
      </c>
      <c r="E2" s="22">
        <v>173</v>
      </c>
      <c r="F2" s="22">
        <f t="shared" ref="F2:F15" si="0">D2*E2</f>
        <v>96880</v>
      </c>
      <c r="G2" s="22">
        <v>500</v>
      </c>
      <c r="H2" s="22">
        <v>9.1999999999999998E-2</v>
      </c>
      <c r="I2" s="8" t="s">
        <v>30</v>
      </c>
      <c r="J2" s="7" t="s">
        <v>24</v>
      </c>
    </row>
    <row r="3" spans="1:10" x14ac:dyDescent="0.25">
      <c r="A3" s="6">
        <v>45292</v>
      </c>
      <c r="B3" s="6">
        <v>45322</v>
      </c>
      <c r="C3" s="7" t="s">
        <v>15</v>
      </c>
      <c r="D3" s="22">
        <v>1190</v>
      </c>
      <c r="E3" s="22">
        <v>173</v>
      </c>
      <c r="F3" s="22">
        <f t="shared" si="0"/>
        <v>205870</v>
      </c>
      <c r="G3" s="22">
        <v>500</v>
      </c>
      <c r="H3" s="22">
        <v>9.1999999999999998E-2</v>
      </c>
      <c r="I3" s="8" t="s">
        <v>30</v>
      </c>
      <c r="J3" s="7" t="s">
        <v>25</v>
      </c>
    </row>
    <row r="4" spans="1:10" x14ac:dyDescent="0.25">
      <c r="A4" s="6">
        <v>45323</v>
      </c>
      <c r="B4" s="6">
        <v>45351</v>
      </c>
      <c r="C4" s="7" t="s">
        <v>15</v>
      </c>
      <c r="D4" s="22">
        <v>2086</v>
      </c>
      <c r="E4" s="22">
        <v>173</v>
      </c>
      <c r="F4" s="22">
        <f t="shared" si="0"/>
        <v>360878</v>
      </c>
      <c r="G4" s="22">
        <v>500</v>
      </c>
      <c r="H4" s="22">
        <v>9.1999999999999998E-2</v>
      </c>
      <c r="I4" s="8" t="s">
        <v>30</v>
      </c>
      <c r="J4" s="7" t="s">
        <v>26</v>
      </c>
    </row>
    <row r="5" spans="1:10" x14ac:dyDescent="0.25">
      <c r="A5" s="6">
        <v>45352</v>
      </c>
      <c r="B5" s="6">
        <v>45370</v>
      </c>
      <c r="C5" s="7" t="s">
        <v>15</v>
      </c>
      <c r="D5" s="22">
        <v>2063</v>
      </c>
      <c r="E5" s="22">
        <v>173</v>
      </c>
      <c r="F5" s="22">
        <f t="shared" si="0"/>
        <v>356899</v>
      </c>
      <c r="G5" s="22">
        <v>500</v>
      </c>
      <c r="H5" s="22">
        <v>9.1999999999999998E-2</v>
      </c>
      <c r="I5" s="8" t="s">
        <v>30</v>
      </c>
      <c r="J5" s="7" t="s">
        <v>27</v>
      </c>
    </row>
    <row r="6" spans="1:10" x14ac:dyDescent="0.25">
      <c r="A6" s="6">
        <v>45261</v>
      </c>
      <c r="B6" s="6">
        <v>45290</v>
      </c>
      <c r="C6" s="7" t="s">
        <v>20</v>
      </c>
      <c r="D6" s="22">
        <v>17866</v>
      </c>
      <c r="E6" s="22">
        <v>300</v>
      </c>
      <c r="F6" s="22">
        <f t="shared" si="0"/>
        <v>5359800</v>
      </c>
      <c r="G6" s="22">
        <v>267</v>
      </c>
      <c r="H6" s="22">
        <v>0.05</v>
      </c>
      <c r="I6" s="8" t="s">
        <v>30</v>
      </c>
      <c r="J6" s="7" t="s">
        <v>22</v>
      </c>
    </row>
    <row r="7" spans="1:10" x14ac:dyDescent="0.25">
      <c r="A7" s="6">
        <v>45292</v>
      </c>
      <c r="B7" s="6">
        <v>45322</v>
      </c>
      <c r="C7" s="7" t="s">
        <v>20</v>
      </c>
      <c r="D7" s="22">
        <v>787</v>
      </c>
      <c r="E7" s="22">
        <v>300</v>
      </c>
      <c r="F7" s="22">
        <f t="shared" si="0"/>
        <v>236100</v>
      </c>
      <c r="G7" s="22">
        <v>267</v>
      </c>
      <c r="H7" s="22">
        <v>0.05</v>
      </c>
      <c r="I7" s="8" t="s">
        <v>30</v>
      </c>
      <c r="J7" s="7" t="s">
        <v>22</v>
      </c>
    </row>
    <row r="8" spans="1:10" x14ac:dyDescent="0.25">
      <c r="A8" s="6">
        <v>45323</v>
      </c>
      <c r="B8" s="6">
        <v>45351</v>
      </c>
      <c r="C8" s="7" t="s">
        <v>20</v>
      </c>
      <c r="D8" s="22">
        <v>5293</v>
      </c>
      <c r="E8" s="22">
        <v>300</v>
      </c>
      <c r="F8" s="22">
        <f t="shared" si="0"/>
        <v>1587900</v>
      </c>
      <c r="G8" s="22">
        <v>267</v>
      </c>
      <c r="H8" s="22">
        <v>0.05</v>
      </c>
      <c r="I8" s="8" t="s">
        <v>30</v>
      </c>
      <c r="J8" s="7" t="s">
        <v>22</v>
      </c>
    </row>
    <row r="9" spans="1:10" x14ac:dyDescent="0.25">
      <c r="A9" s="6">
        <v>45352</v>
      </c>
      <c r="B9" s="6">
        <v>45370</v>
      </c>
      <c r="C9" s="7" t="s">
        <v>20</v>
      </c>
      <c r="D9" s="22">
        <v>3185</v>
      </c>
      <c r="E9" s="22">
        <v>300</v>
      </c>
      <c r="F9" s="22">
        <f t="shared" si="0"/>
        <v>955500</v>
      </c>
      <c r="G9" s="22">
        <v>267</v>
      </c>
      <c r="H9" s="22">
        <v>0.05</v>
      </c>
      <c r="I9" s="8" t="s">
        <v>30</v>
      </c>
      <c r="J9" s="7" t="s">
        <v>22</v>
      </c>
    </row>
    <row r="10" spans="1:10" x14ac:dyDescent="0.25">
      <c r="A10" s="6">
        <v>45261</v>
      </c>
      <c r="B10" s="6">
        <v>45291</v>
      </c>
      <c r="C10" s="7" t="s">
        <v>21</v>
      </c>
      <c r="D10" s="22">
        <v>840</v>
      </c>
      <c r="E10" s="22">
        <v>600</v>
      </c>
      <c r="F10" s="22">
        <f t="shared" si="0"/>
        <v>504000</v>
      </c>
      <c r="G10" s="22">
        <v>120</v>
      </c>
      <c r="H10" s="22">
        <v>0.02</v>
      </c>
      <c r="I10" s="8" t="s">
        <v>30</v>
      </c>
      <c r="J10" s="7" t="s">
        <v>23</v>
      </c>
    </row>
    <row r="11" spans="1:10" x14ac:dyDescent="0.25">
      <c r="A11" s="6">
        <v>45292</v>
      </c>
      <c r="B11" s="6">
        <v>45322</v>
      </c>
      <c r="C11" s="7" t="s">
        <v>21</v>
      </c>
      <c r="D11" s="22">
        <v>6230</v>
      </c>
      <c r="E11" s="22">
        <v>600</v>
      </c>
      <c r="F11" s="22">
        <f t="shared" si="0"/>
        <v>3738000</v>
      </c>
      <c r="G11" s="22">
        <v>120</v>
      </c>
      <c r="H11" s="22">
        <v>0.02</v>
      </c>
      <c r="I11" s="8" t="s">
        <v>30</v>
      </c>
      <c r="J11" s="7" t="s">
        <v>23</v>
      </c>
    </row>
    <row r="12" spans="1:10" x14ac:dyDescent="0.25">
      <c r="A12" s="6">
        <v>45323</v>
      </c>
      <c r="B12" s="6">
        <v>45351</v>
      </c>
      <c r="C12" s="7" t="s">
        <v>21</v>
      </c>
      <c r="D12" s="22">
        <v>420</v>
      </c>
      <c r="E12" s="22">
        <v>600</v>
      </c>
      <c r="F12" s="22">
        <f t="shared" si="0"/>
        <v>252000</v>
      </c>
      <c r="G12" s="22">
        <v>120</v>
      </c>
      <c r="H12" s="22">
        <v>0.02</v>
      </c>
      <c r="I12" s="8" t="s">
        <v>30</v>
      </c>
      <c r="J12" s="7" t="s">
        <v>23</v>
      </c>
    </row>
    <row r="13" spans="1:10" x14ac:dyDescent="0.25">
      <c r="A13" s="6">
        <v>45352</v>
      </c>
      <c r="B13" s="6">
        <v>45370</v>
      </c>
      <c r="C13" s="7" t="s">
        <v>21</v>
      </c>
      <c r="D13" s="22">
        <v>4633</v>
      </c>
      <c r="E13" s="22">
        <v>600</v>
      </c>
      <c r="F13" s="22">
        <f t="shared" si="0"/>
        <v>2779800</v>
      </c>
      <c r="G13" s="22">
        <v>120</v>
      </c>
      <c r="H13" s="22">
        <v>0.02</v>
      </c>
      <c r="I13" s="8" t="s">
        <v>30</v>
      </c>
      <c r="J13" s="7" t="s">
        <v>23</v>
      </c>
    </row>
    <row r="14" spans="1:10" x14ac:dyDescent="0.25">
      <c r="A14" s="6">
        <v>45261</v>
      </c>
      <c r="B14" s="6">
        <v>45291</v>
      </c>
      <c r="C14" s="7" t="s">
        <v>41</v>
      </c>
      <c r="D14" s="22">
        <v>8741</v>
      </c>
      <c r="E14" s="22">
        <v>100</v>
      </c>
      <c r="F14" s="22">
        <f t="shared" si="0"/>
        <v>874100</v>
      </c>
      <c r="G14" s="22">
        <f>450</f>
        <v>450</v>
      </c>
      <c r="H14" s="22">
        <v>0.1</v>
      </c>
      <c r="I14" s="8" t="s">
        <v>30</v>
      </c>
      <c r="J14" s="7" t="s">
        <v>42</v>
      </c>
    </row>
    <row r="15" spans="1:10" x14ac:dyDescent="0.25">
      <c r="A15" s="6">
        <v>45323</v>
      </c>
      <c r="B15" s="6">
        <v>45351</v>
      </c>
      <c r="C15" s="7" t="s">
        <v>41</v>
      </c>
      <c r="D15" s="22">
        <v>360</v>
      </c>
      <c r="E15" s="22">
        <v>100</v>
      </c>
      <c r="F15" s="22">
        <f t="shared" si="0"/>
        <v>36000</v>
      </c>
      <c r="G15" s="22">
        <v>450</v>
      </c>
      <c r="H15" s="22">
        <v>0.1</v>
      </c>
      <c r="I15" s="8" t="s">
        <v>30</v>
      </c>
      <c r="J15" s="7" t="s">
        <v>42</v>
      </c>
    </row>
    <row r="16" spans="1:10" x14ac:dyDescent="0.25">
      <c r="A16" s="6">
        <v>45352</v>
      </c>
      <c r="B16" s="6">
        <v>45370</v>
      </c>
      <c r="C16" s="7" t="s">
        <v>41</v>
      </c>
      <c r="D16" s="22">
        <v>570</v>
      </c>
      <c r="E16" s="22">
        <v>100</v>
      </c>
      <c r="F16" s="22">
        <f>D16*E16</f>
        <v>57000</v>
      </c>
      <c r="G16" s="22">
        <v>450</v>
      </c>
      <c r="H16" s="22">
        <v>0.1</v>
      </c>
      <c r="I16" s="8" t="s">
        <v>30</v>
      </c>
      <c r="J16" s="7" t="s">
        <v>42</v>
      </c>
    </row>
    <row r="17" spans="1:10" x14ac:dyDescent="0.25">
      <c r="A17" s="6">
        <v>45383</v>
      </c>
      <c r="B17" s="6">
        <v>45531</v>
      </c>
      <c r="C17" s="7" t="s">
        <v>41</v>
      </c>
      <c r="D17" s="22">
        <v>36726</v>
      </c>
      <c r="E17" s="22">
        <v>100</v>
      </c>
      <c r="F17" s="22">
        <f>D17*E17</f>
        <v>3672600</v>
      </c>
      <c r="G17" s="22">
        <v>450</v>
      </c>
      <c r="H17" s="22">
        <v>0.1</v>
      </c>
      <c r="I17" s="8" t="s">
        <v>30</v>
      </c>
      <c r="J17" s="7" t="s">
        <v>42</v>
      </c>
    </row>
    <row r="18" spans="1:10" x14ac:dyDescent="0.25">
      <c r="A18" s="6">
        <v>45383</v>
      </c>
      <c r="B18" s="6">
        <v>45531</v>
      </c>
      <c r="C18" s="7" t="s">
        <v>21</v>
      </c>
      <c r="D18" s="22">
        <v>3527</v>
      </c>
      <c r="E18" s="22">
        <v>600</v>
      </c>
      <c r="F18" s="22">
        <f>D18*E18</f>
        <v>2116200</v>
      </c>
      <c r="G18" s="22">
        <v>120</v>
      </c>
      <c r="H18" s="22">
        <v>0.1</v>
      </c>
      <c r="I18" s="8" t="s">
        <v>30</v>
      </c>
      <c r="J18" s="7" t="s">
        <v>23</v>
      </c>
    </row>
    <row r="19" spans="1:10" x14ac:dyDescent="0.25">
      <c r="A19" s="6">
        <v>45383</v>
      </c>
      <c r="B19" s="6">
        <v>45531</v>
      </c>
      <c r="C19" s="7" t="s">
        <v>20</v>
      </c>
      <c r="D19" s="22">
        <v>44669</v>
      </c>
      <c r="E19" s="22">
        <v>300</v>
      </c>
      <c r="F19" s="22">
        <f>D19*E19</f>
        <v>13400700</v>
      </c>
      <c r="G19" s="22">
        <v>267</v>
      </c>
      <c r="H19" s="22">
        <v>0.1</v>
      </c>
      <c r="I19" s="8" t="s">
        <v>383</v>
      </c>
      <c r="J19" s="7" t="s">
        <v>384</v>
      </c>
    </row>
    <row r="20" spans="1:10" x14ac:dyDescent="0.25">
      <c r="A20" s="6">
        <v>45383</v>
      </c>
      <c r="B20" s="6">
        <v>45531</v>
      </c>
      <c r="C20" s="7" t="s">
        <v>15</v>
      </c>
      <c r="D20" s="22">
        <v>21724</v>
      </c>
      <c r="E20" s="22">
        <v>150</v>
      </c>
      <c r="F20" s="22">
        <f>D20*E20</f>
        <v>3258600</v>
      </c>
      <c r="G20" s="22">
        <v>500</v>
      </c>
      <c r="H20" s="22">
        <v>0.1</v>
      </c>
      <c r="I20" s="8" t="s">
        <v>30</v>
      </c>
      <c r="J20" s="7" t="s">
        <v>385</v>
      </c>
    </row>
  </sheetData>
  <phoneticPr fontId="4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40BEF-92BD-4B1C-A25F-CB4A3AC08BAD}">
  <sheetPr>
    <tabColor theme="9" tint="0.59999389629810485"/>
  </sheetPr>
  <dimension ref="A1:E22"/>
  <sheetViews>
    <sheetView workbookViewId="0">
      <selection activeCell="H29" sqref="H29"/>
    </sheetView>
  </sheetViews>
  <sheetFormatPr defaultColWidth="15.7109375" defaultRowHeight="15" x14ac:dyDescent="0.25"/>
  <cols>
    <col min="1" max="2" width="11.28515625" bestFit="1" customWidth="1"/>
    <col min="3" max="3" width="9.7109375" style="23" bestFit="1" customWidth="1"/>
    <col min="4" max="4" width="5.42578125" bestFit="1" customWidth="1"/>
    <col min="5" max="5" width="23.7109375" bestFit="1" customWidth="1"/>
  </cols>
  <sheetData>
    <row r="1" spans="1:5" x14ac:dyDescent="0.25">
      <c r="A1" s="9" t="s">
        <v>3</v>
      </c>
      <c r="B1" s="10" t="s">
        <v>4</v>
      </c>
      <c r="C1" s="24" t="s">
        <v>5</v>
      </c>
      <c r="D1" s="11" t="s">
        <v>44</v>
      </c>
      <c r="E1" s="11" t="s">
        <v>6</v>
      </c>
    </row>
    <row r="2" spans="1:5" x14ac:dyDescent="0.25">
      <c r="A2" s="12">
        <v>45206</v>
      </c>
      <c r="B2" s="13">
        <v>45219</v>
      </c>
      <c r="C2" s="25">
        <v>0</v>
      </c>
      <c r="D2" s="25" t="s">
        <v>386</v>
      </c>
      <c r="E2" s="15" t="s">
        <v>7</v>
      </c>
    </row>
    <row r="3" spans="1:5" x14ac:dyDescent="0.25">
      <c r="A3" s="12">
        <v>45220</v>
      </c>
      <c r="B3" s="13">
        <v>45255</v>
      </c>
      <c r="C3" s="25">
        <v>61</v>
      </c>
      <c r="D3" s="25" t="s">
        <v>386</v>
      </c>
      <c r="E3" s="15" t="s">
        <v>8</v>
      </c>
    </row>
    <row r="4" spans="1:5" x14ac:dyDescent="0.25">
      <c r="A4" s="12">
        <v>45256</v>
      </c>
      <c r="B4" s="13">
        <v>45291</v>
      </c>
      <c r="C4" s="25">
        <v>46</v>
      </c>
      <c r="D4" s="25" t="s">
        <v>386</v>
      </c>
      <c r="E4" s="15" t="s">
        <v>9</v>
      </c>
    </row>
    <row r="5" spans="1:5" x14ac:dyDescent="0.25">
      <c r="A5" s="12">
        <v>45292</v>
      </c>
      <c r="B5" s="13">
        <v>45351</v>
      </c>
      <c r="C5" s="25">
        <v>84</v>
      </c>
      <c r="D5" s="25" t="s">
        <v>386</v>
      </c>
      <c r="E5" s="15" t="s">
        <v>9</v>
      </c>
    </row>
    <row r="6" spans="1:5" x14ac:dyDescent="0.25">
      <c r="A6" s="12">
        <v>45352</v>
      </c>
      <c r="B6" s="13">
        <v>45362</v>
      </c>
      <c r="C6" s="25">
        <v>0</v>
      </c>
      <c r="D6" s="25" t="s">
        <v>386</v>
      </c>
      <c r="E6" s="15" t="s">
        <v>8</v>
      </c>
    </row>
    <row r="7" spans="1:5" x14ac:dyDescent="0.25">
      <c r="A7" s="12">
        <v>45358</v>
      </c>
      <c r="B7" s="12">
        <v>45358</v>
      </c>
      <c r="C7" s="25">
        <v>11</v>
      </c>
      <c r="D7" s="25" t="s">
        <v>386</v>
      </c>
      <c r="E7" s="15" t="s">
        <v>10</v>
      </c>
    </row>
    <row r="8" spans="1:5" x14ac:dyDescent="0.25">
      <c r="A8" s="12">
        <v>45363</v>
      </c>
      <c r="B8" s="13">
        <v>45363</v>
      </c>
      <c r="C8" s="25">
        <v>6</v>
      </c>
      <c r="D8" s="25" t="s">
        <v>386</v>
      </c>
      <c r="E8" s="15" t="s">
        <v>8</v>
      </c>
    </row>
    <row r="9" spans="1:5" x14ac:dyDescent="0.25">
      <c r="A9" s="12">
        <v>45364</v>
      </c>
      <c r="B9" s="13">
        <v>45364</v>
      </c>
      <c r="C9" s="25">
        <v>0</v>
      </c>
      <c r="D9" s="25" t="s">
        <v>386</v>
      </c>
      <c r="E9" s="15" t="s">
        <v>8</v>
      </c>
    </row>
    <row r="10" spans="1:5" x14ac:dyDescent="0.25">
      <c r="A10" s="12">
        <v>45367</v>
      </c>
      <c r="B10" s="12">
        <v>45367</v>
      </c>
      <c r="C10" s="25">
        <f>27-18</f>
        <v>9</v>
      </c>
      <c r="D10" s="25" t="s">
        <v>386</v>
      </c>
      <c r="E10" s="15" t="s">
        <v>10</v>
      </c>
    </row>
    <row r="11" spans="1:5" x14ac:dyDescent="0.25">
      <c r="A11" s="12">
        <v>45368</v>
      </c>
      <c r="B11" s="12">
        <v>45368</v>
      </c>
      <c r="C11" s="25">
        <v>18</v>
      </c>
      <c r="D11" s="25" t="s">
        <v>386</v>
      </c>
      <c r="E11" s="15" t="s">
        <v>8</v>
      </c>
    </row>
    <row r="12" spans="1:5" x14ac:dyDescent="0.25">
      <c r="A12" s="12">
        <v>45362</v>
      </c>
      <c r="B12" s="12">
        <v>45362</v>
      </c>
      <c r="C12" s="25">
        <v>73.995639999999995</v>
      </c>
      <c r="D12" s="25" t="s">
        <v>46</v>
      </c>
      <c r="E12" s="15" t="s">
        <v>8</v>
      </c>
    </row>
    <row r="13" spans="1:5" x14ac:dyDescent="0.25">
      <c r="A13" s="12">
        <v>45368</v>
      </c>
      <c r="B13" s="12">
        <v>45368</v>
      </c>
      <c r="C13" s="25">
        <v>270</v>
      </c>
      <c r="D13" s="25" t="s">
        <v>46</v>
      </c>
      <c r="E13" s="15" t="s">
        <v>8</v>
      </c>
    </row>
    <row r="14" spans="1:5" x14ac:dyDescent="0.25">
      <c r="A14" s="12">
        <v>45372</v>
      </c>
      <c r="B14" s="12">
        <v>45372</v>
      </c>
      <c r="C14" s="25">
        <v>35.116299999999995</v>
      </c>
      <c r="D14" s="25" t="s">
        <v>46</v>
      </c>
      <c r="E14" s="15" t="s">
        <v>8</v>
      </c>
    </row>
    <row r="15" spans="1:5" x14ac:dyDescent="0.25">
      <c r="A15" s="12">
        <v>45376</v>
      </c>
      <c r="B15" s="12">
        <v>45376</v>
      </c>
      <c r="C15" s="25">
        <v>67.394099999999995</v>
      </c>
      <c r="D15" s="25" t="s">
        <v>46</v>
      </c>
      <c r="E15" s="15" t="s">
        <v>8</v>
      </c>
    </row>
    <row r="16" spans="1:5" x14ac:dyDescent="0.25">
      <c r="A16" s="12">
        <v>45379</v>
      </c>
      <c r="B16" s="12">
        <v>45379</v>
      </c>
      <c r="C16" s="25">
        <v>32.518079999999998</v>
      </c>
      <c r="D16" s="25" t="s">
        <v>46</v>
      </c>
      <c r="E16" s="15" t="s">
        <v>8</v>
      </c>
    </row>
    <row r="17" spans="1:5" x14ac:dyDescent="0.25">
      <c r="A17" s="12">
        <v>45383</v>
      </c>
      <c r="B17" s="12">
        <v>45383</v>
      </c>
      <c r="C17" s="25">
        <v>208.3</v>
      </c>
      <c r="D17" s="25" t="s">
        <v>46</v>
      </c>
      <c r="E17" s="15" t="s">
        <v>8</v>
      </c>
    </row>
    <row r="18" spans="1:5" x14ac:dyDescent="0.25">
      <c r="A18" s="12">
        <v>45386</v>
      </c>
      <c r="B18" s="12">
        <v>45386</v>
      </c>
      <c r="C18" s="25">
        <v>36</v>
      </c>
      <c r="D18" s="25" t="s">
        <v>46</v>
      </c>
      <c r="E18" s="15" t="s">
        <v>8</v>
      </c>
    </row>
    <row r="19" spans="1:5" x14ac:dyDescent="0.25">
      <c r="A19" s="12">
        <v>45390</v>
      </c>
      <c r="B19" s="12">
        <v>45390</v>
      </c>
      <c r="C19" s="25">
        <v>50</v>
      </c>
      <c r="D19" s="25" t="s">
        <v>46</v>
      </c>
      <c r="E19" s="15" t="s">
        <v>8</v>
      </c>
    </row>
    <row r="20" spans="1:5" x14ac:dyDescent="0.25">
      <c r="A20" s="12">
        <v>45392</v>
      </c>
      <c r="B20" s="12">
        <v>45392</v>
      </c>
      <c r="C20" s="25">
        <v>74.400000000000006</v>
      </c>
      <c r="D20" s="25" t="s">
        <v>46</v>
      </c>
      <c r="E20" s="15" t="s">
        <v>8</v>
      </c>
    </row>
    <row r="21" spans="1:5" x14ac:dyDescent="0.25">
      <c r="A21" s="12">
        <v>45396</v>
      </c>
      <c r="B21" s="12">
        <v>45396</v>
      </c>
      <c r="C21" s="25">
        <v>44</v>
      </c>
      <c r="D21" s="25" t="s">
        <v>46</v>
      </c>
      <c r="E21" s="15" t="s">
        <v>8</v>
      </c>
    </row>
    <row r="22" spans="1:5" x14ac:dyDescent="0.25">
      <c r="A22" s="12">
        <v>45398</v>
      </c>
      <c r="B22" s="12">
        <v>45398</v>
      </c>
      <c r="C22" s="25">
        <v>154.4</v>
      </c>
      <c r="D22" s="25" t="s">
        <v>46</v>
      </c>
      <c r="E22" s="15" t="s">
        <v>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04B94E-00CA-4B8B-BB2F-91192364A606}">
  <sheetPr>
    <tabColor theme="9" tint="0.59999389629810485"/>
  </sheetPr>
  <dimension ref="A1:K62"/>
  <sheetViews>
    <sheetView topLeftCell="A43" zoomScale="115" zoomScaleNormal="115" workbookViewId="0">
      <selection activeCell="G66" sqref="G66"/>
    </sheetView>
  </sheetViews>
  <sheetFormatPr defaultColWidth="17.85546875" defaultRowHeight="15" x14ac:dyDescent="0.25"/>
  <cols>
    <col min="1" max="1" width="11.28515625" bestFit="1" customWidth="1"/>
    <col min="2" max="2" width="6.7109375" bestFit="1" customWidth="1"/>
    <col min="3" max="3" width="12.85546875" bestFit="1" customWidth="1"/>
    <col min="4" max="4" width="6.42578125" bestFit="1" customWidth="1"/>
    <col min="5" max="5" width="6.28515625" bestFit="1" customWidth="1"/>
    <col min="6" max="6" width="9" bestFit="1" customWidth="1"/>
    <col min="7" max="7" width="8.5703125" bestFit="1" customWidth="1"/>
    <col min="8" max="8" width="15.7109375" style="26" bestFit="1" customWidth="1"/>
    <col min="9" max="9" width="76.85546875" bestFit="1" customWidth="1"/>
    <col min="10" max="10" width="17.5703125" bestFit="1" customWidth="1"/>
    <col min="11" max="11" width="255.7109375" bestFit="1" customWidth="1"/>
  </cols>
  <sheetData>
    <row r="1" spans="1:11" x14ac:dyDescent="0.25">
      <c r="A1" s="9" t="s">
        <v>63</v>
      </c>
      <c r="B1" s="24" t="s">
        <v>64</v>
      </c>
      <c r="C1" s="24" t="s">
        <v>65</v>
      </c>
      <c r="D1" s="24" t="s">
        <v>446</v>
      </c>
      <c r="E1" s="24" t="s">
        <v>44</v>
      </c>
      <c r="F1" s="24" t="s">
        <v>57</v>
      </c>
      <c r="G1" s="24" t="s">
        <v>61</v>
      </c>
      <c r="H1" s="77" t="s">
        <v>62</v>
      </c>
      <c r="I1" s="24" t="s">
        <v>6</v>
      </c>
      <c r="J1" s="11" t="s">
        <v>125</v>
      </c>
      <c r="K1" s="11" t="s">
        <v>19</v>
      </c>
    </row>
    <row r="2" spans="1:11" x14ac:dyDescent="0.25">
      <c r="A2" s="12">
        <v>45353</v>
      </c>
      <c r="B2" s="25">
        <v>38000</v>
      </c>
      <c r="C2" s="25" t="s">
        <v>39</v>
      </c>
      <c r="D2" s="25" t="s">
        <v>448</v>
      </c>
      <c r="E2" s="25" t="s">
        <v>66</v>
      </c>
      <c r="F2" s="25"/>
      <c r="G2" s="25"/>
      <c r="H2" s="31">
        <f>B2*1250</f>
        <v>47500000</v>
      </c>
      <c r="I2" s="25" t="s">
        <v>112</v>
      </c>
      <c r="J2" s="25" t="s">
        <v>117</v>
      </c>
      <c r="K2" s="25" t="s">
        <v>82</v>
      </c>
    </row>
    <row r="3" spans="1:11" x14ac:dyDescent="0.25">
      <c r="A3" s="12">
        <v>45356</v>
      </c>
      <c r="B3" s="25">
        <v>36800</v>
      </c>
      <c r="C3" s="25" t="s">
        <v>39</v>
      </c>
      <c r="D3" s="25" t="s">
        <v>448</v>
      </c>
      <c r="E3" s="25" t="s">
        <v>66</v>
      </c>
      <c r="F3" s="25"/>
      <c r="G3" s="25"/>
      <c r="H3" s="31">
        <f>B3*1250</f>
        <v>46000000</v>
      </c>
      <c r="I3" s="25" t="s">
        <v>112</v>
      </c>
      <c r="J3" s="25" t="s">
        <v>117</v>
      </c>
      <c r="K3" s="25" t="s">
        <v>81</v>
      </c>
    </row>
    <row r="4" spans="1:11" x14ac:dyDescent="0.25">
      <c r="A4" s="12">
        <v>45358</v>
      </c>
      <c r="B4" s="25">
        <v>38000</v>
      </c>
      <c r="C4" s="25" t="s">
        <v>39</v>
      </c>
      <c r="D4" s="25" t="s">
        <v>448</v>
      </c>
      <c r="E4" s="25" t="s">
        <v>66</v>
      </c>
      <c r="F4" s="25"/>
      <c r="G4" s="25"/>
      <c r="H4" s="31">
        <f>B4*1250</f>
        <v>47500000</v>
      </c>
      <c r="I4" s="25" t="s">
        <v>112</v>
      </c>
      <c r="J4" s="25" t="s">
        <v>118</v>
      </c>
      <c r="K4" s="25" t="s">
        <v>80</v>
      </c>
    </row>
    <row r="5" spans="1:11" x14ac:dyDescent="0.25">
      <c r="A5" s="12">
        <v>45359</v>
      </c>
      <c r="B5" s="25">
        <v>11500</v>
      </c>
      <c r="C5" s="25" t="s">
        <v>39</v>
      </c>
      <c r="D5" s="25" t="s">
        <v>448</v>
      </c>
      <c r="E5" s="25" t="s">
        <v>66</v>
      </c>
      <c r="F5" s="25"/>
      <c r="G5" s="25"/>
      <c r="H5" s="31">
        <f>B5*1250</f>
        <v>14375000</v>
      </c>
      <c r="I5" s="25" t="s">
        <v>112</v>
      </c>
      <c r="J5" s="25" t="s">
        <v>117</v>
      </c>
      <c r="K5" s="25" t="s">
        <v>79</v>
      </c>
    </row>
    <row r="6" spans="1:11" x14ac:dyDescent="0.25">
      <c r="A6" s="12">
        <v>45360</v>
      </c>
      <c r="B6" s="25">
        <f>293</f>
        <v>293</v>
      </c>
      <c r="C6" s="25" t="s">
        <v>39</v>
      </c>
      <c r="D6" s="25" t="s">
        <v>448</v>
      </c>
      <c r="E6" s="25" t="s">
        <v>46</v>
      </c>
      <c r="F6" s="25">
        <f>(B6*1000)*0.7</f>
        <v>205100</v>
      </c>
      <c r="G6" s="25">
        <v>2657</v>
      </c>
      <c r="H6" s="31">
        <f>F6*G6</f>
        <v>544950700</v>
      </c>
      <c r="I6" s="25" t="s">
        <v>121</v>
      </c>
      <c r="J6" s="25" t="s">
        <v>119</v>
      </c>
      <c r="K6" s="76" t="s">
        <v>113</v>
      </c>
    </row>
    <row r="7" spans="1:11" x14ac:dyDescent="0.25">
      <c r="A7" s="12">
        <v>45361</v>
      </c>
      <c r="B7" s="25">
        <v>11500</v>
      </c>
      <c r="C7" s="25" t="s">
        <v>39</v>
      </c>
      <c r="D7" s="25" t="s">
        <v>448</v>
      </c>
      <c r="E7" s="25" t="s">
        <v>66</v>
      </c>
      <c r="F7" s="25"/>
      <c r="G7" s="25"/>
      <c r="H7" s="31">
        <f>B7*1250</f>
        <v>14375000</v>
      </c>
      <c r="I7" s="25" t="s">
        <v>112</v>
      </c>
      <c r="J7" s="25" t="s">
        <v>118</v>
      </c>
      <c r="K7" s="25" t="s">
        <v>78</v>
      </c>
    </row>
    <row r="8" spans="1:11" x14ac:dyDescent="0.25">
      <c r="A8" s="12">
        <v>45362</v>
      </c>
      <c r="B8" s="25">
        <v>27600</v>
      </c>
      <c r="C8" s="25" t="s">
        <v>39</v>
      </c>
      <c r="D8" s="25" t="s">
        <v>448</v>
      </c>
      <c r="E8" s="25" t="s">
        <v>66</v>
      </c>
      <c r="F8" s="25"/>
      <c r="G8" s="25"/>
      <c r="H8" s="31">
        <f>B8*1250</f>
        <v>34500000</v>
      </c>
      <c r="I8" s="25" t="s">
        <v>112</v>
      </c>
      <c r="J8" s="25" t="s">
        <v>118</v>
      </c>
      <c r="K8" s="25" t="s">
        <v>77</v>
      </c>
    </row>
    <row r="9" spans="1:11" x14ac:dyDescent="0.25">
      <c r="A9" s="12">
        <v>45363</v>
      </c>
      <c r="B9" s="25">
        <v>5280</v>
      </c>
      <c r="C9" s="25" t="s">
        <v>39</v>
      </c>
      <c r="D9" s="25" t="s">
        <v>448</v>
      </c>
      <c r="E9" s="25" t="s">
        <v>70</v>
      </c>
      <c r="F9" s="25">
        <f>B9*0.453592</f>
        <v>2394.96576</v>
      </c>
      <c r="G9" s="25">
        <v>2657</v>
      </c>
      <c r="H9" s="31">
        <f>F9*G9</f>
        <v>6363424.0243199999</v>
      </c>
      <c r="I9" s="25" t="s">
        <v>84</v>
      </c>
      <c r="J9" s="25" t="s">
        <v>118</v>
      </c>
      <c r="K9" s="25" t="s">
        <v>76</v>
      </c>
    </row>
    <row r="10" spans="1:11" x14ac:dyDescent="0.25">
      <c r="A10" s="12">
        <v>45364</v>
      </c>
      <c r="B10" s="25">
        <v>35712</v>
      </c>
      <c r="C10" s="25" t="s">
        <v>39</v>
      </c>
      <c r="D10" s="25" t="s">
        <v>448</v>
      </c>
      <c r="E10" s="25" t="s">
        <v>66</v>
      </c>
      <c r="F10" s="25"/>
      <c r="G10" s="25"/>
      <c r="H10" s="31">
        <f>B10*1250</f>
        <v>44640000</v>
      </c>
      <c r="I10" s="25" t="s">
        <v>112</v>
      </c>
      <c r="J10" s="25" t="s">
        <v>118</v>
      </c>
      <c r="K10" s="25" t="s">
        <v>75</v>
      </c>
    </row>
    <row r="11" spans="1:11" x14ac:dyDescent="0.25">
      <c r="A11" s="12">
        <v>45365</v>
      </c>
      <c r="B11" s="25">
        <v>13900</v>
      </c>
      <c r="C11" s="25" t="s">
        <v>39</v>
      </c>
      <c r="D11" s="25" t="s">
        <v>448</v>
      </c>
      <c r="E11" s="25" t="s">
        <v>66</v>
      </c>
      <c r="F11" s="25"/>
      <c r="G11" s="25"/>
      <c r="H11" s="31">
        <f>B11*1250</f>
        <v>17375000</v>
      </c>
      <c r="I11" s="25" t="s">
        <v>112</v>
      </c>
      <c r="J11" s="25" t="s">
        <v>118</v>
      </c>
      <c r="K11" s="25" t="s">
        <v>74</v>
      </c>
    </row>
    <row r="12" spans="1:11" x14ac:dyDescent="0.25">
      <c r="A12" s="12">
        <v>45366</v>
      </c>
      <c r="B12" s="25">
        <v>35700</v>
      </c>
      <c r="C12" s="25" t="s">
        <v>39</v>
      </c>
      <c r="D12" s="25" t="s">
        <v>448</v>
      </c>
      <c r="E12" s="25" t="s">
        <v>66</v>
      </c>
      <c r="F12" s="25"/>
      <c r="G12" s="25"/>
      <c r="H12" s="31">
        <f>B12*1250</f>
        <v>44625000</v>
      </c>
      <c r="I12" s="25" t="s">
        <v>112</v>
      </c>
      <c r="J12" s="25" t="s">
        <v>118</v>
      </c>
      <c r="K12" s="25" t="s">
        <v>73</v>
      </c>
    </row>
    <row r="13" spans="1:11" x14ac:dyDescent="0.25">
      <c r="A13" s="12">
        <v>45366</v>
      </c>
      <c r="B13" s="25">
        <v>200</v>
      </c>
      <c r="C13" s="25" t="s">
        <v>126</v>
      </c>
      <c r="D13" s="25" t="s">
        <v>447</v>
      </c>
      <c r="E13" s="25" t="s">
        <v>46</v>
      </c>
      <c r="F13" s="25">
        <f>B13*1000</f>
        <v>200000</v>
      </c>
      <c r="G13" s="25">
        <v>2657</v>
      </c>
      <c r="H13" s="31">
        <f>F13*G13</f>
        <v>531400000</v>
      </c>
      <c r="I13" s="25" t="s">
        <v>85</v>
      </c>
      <c r="J13" s="25" t="s">
        <v>122</v>
      </c>
      <c r="K13" s="25" t="s">
        <v>83</v>
      </c>
    </row>
    <row r="14" spans="1:11" x14ac:dyDescent="0.25">
      <c r="A14" s="12">
        <v>45366</v>
      </c>
      <c r="B14" s="25">
        <v>4</v>
      </c>
      <c r="C14" s="25" t="s">
        <v>39</v>
      </c>
      <c r="D14" s="25" t="s">
        <v>448</v>
      </c>
      <c r="E14" s="25" t="s">
        <v>105</v>
      </c>
      <c r="F14" s="25">
        <f>B14*1000</f>
        <v>4000</v>
      </c>
      <c r="G14" s="25">
        <v>2657</v>
      </c>
      <c r="H14" s="31">
        <f>F14*G14</f>
        <v>10628000</v>
      </c>
      <c r="I14" s="25" t="s">
        <v>85</v>
      </c>
      <c r="J14" s="25" t="s">
        <v>123</v>
      </c>
      <c r="K14" s="25" t="s">
        <v>110</v>
      </c>
    </row>
    <row r="15" spans="1:11" x14ac:dyDescent="0.25">
      <c r="A15" s="12">
        <v>45367</v>
      </c>
      <c r="B15" s="25">
        <v>16375</v>
      </c>
      <c r="C15" s="25" t="s">
        <v>39</v>
      </c>
      <c r="D15" s="25" t="s">
        <v>448</v>
      </c>
      <c r="E15" s="25" t="s">
        <v>70</v>
      </c>
      <c r="F15" s="25">
        <f>B15*0.453592</f>
        <v>7427.5689999999995</v>
      </c>
      <c r="G15" s="25">
        <v>2657</v>
      </c>
      <c r="H15" s="31">
        <f>F15*G15</f>
        <v>19735050.832999997</v>
      </c>
      <c r="I15" s="25" t="s">
        <v>84</v>
      </c>
      <c r="J15" s="25" t="s">
        <v>117</v>
      </c>
      <c r="K15" s="25" t="s">
        <v>72</v>
      </c>
    </row>
    <row r="16" spans="1:11" x14ac:dyDescent="0.25">
      <c r="A16" s="12">
        <v>45368</v>
      </c>
      <c r="B16" s="25">
        <v>28800</v>
      </c>
      <c r="C16" s="25" t="s">
        <v>39</v>
      </c>
      <c r="D16" s="25" t="s">
        <v>448</v>
      </c>
      <c r="E16" s="25" t="s">
        <v>66</v>
      </c>
      <c r="F16" s="25"/>
      <c r="G16" s="25"/>
      <c r="H16" s="31">
        <f>B16*1250</f>
        <v>36000000</v>
      </c>
      <c r="I16" s="25" t="s">
        <v>112</v>
      </c>
      <c r="J16" s="25" t="s">
        <v>118</v>
      </c>
      <c r="K16" s="25" t="s">
        <v>71</v>
      </c>
    </row>
    <row r="17" spans="1:11" x14ac:dyDescent="0.25">
      <c r="A17" s="12">
        <v>45371</v>
      </c>
      <c r="B17" s="25">
        <f>438-293</f>
        <v>145</v>
      </c>
      <c r="C17" s="25" t="s">
        <v>39</v>
      </c>
      <c r="D17" s="25" t="s">
        <v>448</v>
      </c>
      <c r="E17" s="25" t="s">
        <v>46</v>
      </c>
      <c r="F17" s="25">
        <f>(B17*1000)*0.7</f>
        <v>101500</v>
      </c>
      <c r="G17" s="25">
        <v>2657</v>
      </c>
      <c r="H17" s="31">
        <f>F17*G17</f>
        <v>269685500</v>
      </c>
      <c r="I17" s="25" t="s">
        <v>121</v>
      </c>
      <c r="J17" s="25" t="s">
        <v>119</v>
      </c>
      <c r="K17" s="25" t="s">
        <v>114</v>
      </c>
    </row>
    <row r="18" spans="1:11" x14ac:dyDescent="0.25">
      <c r="A18" s="12">
        <v>45371</v>
      </c>
      <c r="B18" s="25">
        <v>6000</v>
      </c>
      <c r="C18" s="25" t="s">
        <v>39</v>
      </c>
      <c r="D18" s="25" t="s">
        <v>448</v>
      </c>
      <c r="E18" s="25" t="s">
        <v>70</v>
      </c>
      <c r="F18" s="25">
        <f>B18*0.453592</f>
        <v>2721.5520000000001</v>
      </c>
      <c r="G18" s="25">
        <v>2657</v>
      </c>
      <c r="H18" s="31">
        <f>F18*G18</f>
        <v>7231163.6640000008</v>
      </c>
      <c r="I18" s="25" t="s">
        <v>84</v>
      </c>
      <c r="J18" s="25" t="s">
        <v>118</v>
      </c>
      <c r="K18" s="25" t="s">
        <v>86</v>
      </c>
    </row>
    <row r="19" spans="1:11" x14ac:dyDescent="0.25">
      <c r="A19" s="12">
        <v>45372</v>
      </c>
      <c r="B19" s="25">
        <v>50600</v>
      </c>
      <c r="C19" s="25" t="s">
        <v>39</v>
      </c>
      <c r="D19" s="25" t="s">
        <v>448</v>
      </c>
      <c r="E19" s="25" t="s">
        <v>66</v>
      </c>
      <c r="F19" s="25"/>
      <c r="G19" s="25"/>
      <c r="H19" s="31">
        <f>B19*1250</f>
        <v>63250000</v>
      </c>
      <c r="I19" s="25" t="s">
        <v>112</v>
      </c>
      <c r="J19" s="25" t="s">
        <v>118</v>
      </c>
      <c r="K19" s="25" t="s">
        <v>69</v>
      </c>
    </row>
    <row r="20" spans="1:11" x14ac:dyDescent="0.25">
      <c r="A20" s="12">
        <v>45375</v>
      </c>
      <c r="B20" s="25">
        <v>13080</v>
      </c>
      <c r="C20" s="25" t="s">
        <v>39</v>
      </c>
      <c r="D20" s="25" t="s">
        <v>448</v>
      </c>
      <c r="E20" s="25" t="s">
        <v>66</v>
      </c>
      <c r="F20" s="25"/>
      <c r="G20" s="25"/>
      <c r="H20" s="31">
        <f>B20*1250</f>
        <v>16350000</v>
      </c>
      <c r="I20" s="25" t="s">
        <v>112</v>
      </c>
      <c r="J20" s="25" t="s">
        <v>117</v>
      </c>
      <c r="K20" s="25" t="s">
        <v>68</v>
      </c>
    </row>
    <row r="21" spans="1:11" x14ac:dyDescent="0.25">
      <c r="A21" s="12">
        <v>45376</v>
      </c>
      <c r="B21" s="25">
        <v>46000</v>
      </c>
      <c r="C21" s="25" t="s">
        <v>39</v>
      </c>
      <c r="D21" s="25" t="s">
        <v>448</v>
      </c>
      <c r="E21" s="25" t="s">
        <v>66</v>
      </c>
      <c r="F21" s="25"/>
      <c r="G21" s="25"/>
      <c r="H21" s="31">
        <f>B21*1250</f>
        <v>57500000</v>
      </c>
      <c r="I21" s="25" t="s">
        <v>112</v>
      </c>
      <c r="J21" s="25" t="s">
        <v>118</v>
      </c>
      <c r="K21" s="25" t="s">
        <v>67</v>
      </c>
    </row>
    <row r="22" spans="1:11" x14ac:dyDescent="0.25">
      <c r="A22" s="12">
        <v>45376</v>
      </c>
      <c r="B22" s="25">
        <v>10</v>
      </c>
      <c r="C22" s="25" t="s">
        <v>39</v>
      </c>
      <c r="D22" s="25" t="s">
        <v>448</v>
      </c>
      <c r="E22" s="25" t="s">
        <v>46</v>
      </c>
      <c r="F22" s="25">
        <f>B22*1000</f>
        <v>10000</v>
      </c>
      <c r="G22" s="25">
        <v>2657</v>
      </c>
      <c r="H22" s="31">
        <f>F22*G22</f>
        <v>26570000</v>
      </c>
      <c r="I22" s="25" t="s">
        <v>85</v>
      </c>
      <c r="J22" s="25" t="s">
        <v>120</v>
      </c>
      <c r="K22" s="25" t="s">
        <v>109</v>
      </c>
    </row>
    <row r="23" spans="1:11" x14ac:dyDescent="0.25">
      <c r="A23" s="12">
        <v>45378</v>
      </c>
      <c r="B23" s="25">
        <v>136</v>
      </c>
      <c r="C23" s="25" t="s">
        <v>39</v>
      </c>
      <c r="D23" s="25" t="s">
        <v>448</v>
      </c>
      <c r="E23" s="25" t="s">
        <v>46</v>
      </c>
      <c r="F23" s="25">
        <f>(B23*1000)*0.7</f>
        <v>95200</v>
      </c>
      <c r="G23" s="25">
        <v>2657</v>
      </c>
      <c r="H23" s="31">
        <f>F23*G23</f>
        <v>252946400</v>
      </c>
      <c r="I23" s="25" t="s">
        <v>121</v>
      </c>
      <c r="J23" s="25" t="s">
        <v>119</v>
      </c>
      <c r="K23" s="25" t="s">
        <v>115</v>
      </c>
    </row>
    <row r="24" spans="1:11" x14ac:dyDescent="0.25">
      <c r="A24" s="12">
        <v>45378</v>
      </c>
      <c r="B24" s="25">
        <f>1071-743</f>
        <v>328</v>
      </c>
      <c r="C24" s="25" t="s">
        <v>39</v>
      </c>
      <c r="D24" s="25" t="s">
        <v>448</v>
      </c>
      <c r="E24" s="25" t="s">
        <v>46</v>
      </c>
      <c r="F24" s="25">
        <f>(B24*1000)*0.7</f>
        <v>229599.99999999997</v>
      </c>
      <c r="G24" s="25">
        <v>2657</v>
      </c>
      <c r="H24" s="31">
        <f>F24*G24</f>
        <v>610047199.99999988</v>
      </c>
      <c r="I24" s="25" t="s">
        <v>121</v>
      </c>
      <c r="J24" s="25" t="s">
        <v>119</v>
      </c>
      <c r="K24" s="25" t="s">
        <v>116</v>
      </c>
    </row>
    <row r="25" spans="1:11" x14ac:dyDescent="0.25">
      <c r="A25" s="12">
        <v>45379</v>
      </c>
      <c r="B25" s="25">
        <f>743-574</f>
        <v>169</v>
      </c>
      <c r="C25" s="25" t="s">
        <v>39</v>
      </c>
      <c r="D25" s="25" t="s">
        <v>448</v>
      </c>
      <c r="E25" s="25" t="s">
        <v>46</v>
      </c>
      <c r="F25" s="25">
        <f>(B25*1000)*0.7</f>
        <v>118299.99999999999</v>
      </c>
      <c r="G25" s="25">
        <v>2657</v>
      </c>
      <c r="H25" s="31">
        <f>F25*G25</f>
        <v>314323099.99999994</v>
      </c>
      <c r="I25" s="25" t="s">
        <v>121</v>
      </c>
      <c r="J25" s="25" t="s">
        <v>119</v>
      </c>
      <c r="K25" s="25" t="s">
        <v>115</v>
      </c>
    </row>
    <row r="26" spans="1:11" x14ac:dyDescent="0.25">
      <c r="A26" s="12">
        <v>45380</v>
      </c>
      <c r="B26" s="25">
        <v>46000</v>
      </c>
      <c r="C26" s="25" t="s">
        <v>39</v>
      </c>
      <c r="D26" s="25" t="s">
        <v>448</v>
      </c>
      <c r="E26" s="25" t="s">
        <v>66</v>
      </c>
      <c r="F26" s="25"/>
      <c r="G26" s="25"/>
      <c r="H26" s="31">
        <f>B26*1250</f>
        <v>57500000</v>
      </c>
      <c r="I26" s="25" t="s">
        <v>112</v>
      </c>
      <c r="J26" s="25" t="s">
        <v>118</v>
      </c>
      <c r="K26" s="25" t="s">
        <v>108</v>
      </c>
    </row>
    <row r="27" spans="1:11" x14ac:dyDescent="0.25">
      <c r="A27" s="12">
        <v>45382</v>
      </c>
      <c r="B27" s="25">
        <v>50000</v>
      </c>
      <c r="C27" s="25" t="s">
        <v>39</v>
      </c>
      <c r="D27" s="25" t="s">
        <v>448</v>
      </c>
      <c r="E27" s="25" t="s">
        <v>66</v>
      </c>
      <c r="F27" s="25"/>
      <c r="G27" s="25"/>
      <c r="H27" s="31">
        <f>B27*1250</f>
        <v>62500000</v>
      </c>
      <c r="I27" s="25" t="s">
        <v>112</v>
      </c>
      <c r="J27" s="25" t="s">
        <v>118</v>
      </c>
      <c r="K27" s="25" t="s">
        <v>107</v>
      </c>
    </row>
    <row r="28" spans="1:11" x14ac:dyDescent="0.25">
      <c r="A28" s="12">
        <v>45383</v>
      </c>
      <c r="B28" s="25">
        <v>2.2000000000000002</v>
      </c>
      <c r="C28" s="25" t="s">
        <v>126</v>
      </c>
      <c r="D28" s="25" t="s">
        <v>448</v>
      </c>
      <c r="E28" s="25" t="s">
        <v>46</v>
      </c>
      <c r="F28" s="25">
        <f>B28*1000</f>
        <v>2200</v>
      </c>
      <c r="G28" s="25">
        <v>2657</v>
      </c>
      <c r="H28" s="31">
        <f>F28*G28</f>
        <v>5845400</v>
      </c>
      <c r="I28" s="25" t="s">
        <v>85</v>
      </c>
      <c r="J28" s="25" t="s">
        <v>124</v>
      </c>
      <c r="K28" s="25" t="s">
        <v>111</v>
      </c>
    </row>
    <row r="29" spans="1:11" x14ac:dyDescent="0.25">
      <c r="A29" s="12">
        <v>45383</v>
      </c>
      <c r="B29" s="25">
        <v>25344</v>
      </c>
      <c r="C29" s="25" t="s">
        <v>39</v>
      </c>
      <c r="D29" s="25" t="s">
        <v>448</v>
      </c>
      <c r="E29" s="25" t="s">
        <v>66</v>
      </c>
      <c r="F29" s="25"/>
      <c r="G29" s="25"/>
      <c r="H29" s="31">
        <f>B29*1250</f>
        <v>31680000</v>
      </c>
      <c r="I29" s="25" t="s">
        <v>112</v>
      </c>
      <c r="J29" s="25" t="s">
        <v>117</v>
      </c>
      <c r="K29" s="25" t="s">
        <v>106</v>
      </c>
    </row>
    <row r="30" spans="1:11" s="72" customFormat="1" x14ac:dyDescent="0.25">
      <c r="A30" s="12">
        <v>45383</v>
      </c>
      <c r="B30" s="25">
        <f>1071-743</f>
        <v>328</v>
      </c>
      <c r="C30" s="25" t="s">
        <v>39</v>
      </c>
      <c r="D30" s="25" t="s">
        <v>448</v>
      </c>
      <c r="E30" s="25" t="s">
        <v>46</v>
      </c>
      <c r="F30" s="25">
        <f t="shared" ref="F30:F35" si="0">(B30*1000)*0.7</f>
        <v>229599.99999999997</v>
      </c>
      <c r="G30" s="25">
        <v>2657</v>
      </c>
      <c r="H30" s="31">
        <f t="shared" ref="H30:H35" si="1">F30*G30</f>
        <v>610047199.99999988</v>
      </c>
      <c r="I30" s="25" t="s">
        <v>121</v>
      </c>
      <c r="J30" s="25" t="s">
        <v>119</v>
      </c>
      <c r="K30" s="25" t="s">
        <v>387</v>
      </c>
    </row>
    <row r="31" spans="1:11" s="72" customFormat="1" x14ac:dyDescent="0.25">
      <c r="A31" s="12">
        <v>45386</v>
      </c>
      <c r="B31" s="25">
        <v>250</v>
      </c>
      <c r="C31" s="25" t="s">
        <v>39</v>
      </c>
      <c r="D31" s="25" t="s">
        <v>448</v>
      </c>
      <c r="E31" s="25" t="s">
        <v>46</v>
      </c>
      <c r="F31" s="25">
        <f t="shared" si="0"/>
        <v>175000</v>
      </c>
      <c r="G31" s="25">
        <v>2657</v>
      </c>
      <c r="H31" s="31">
        <f t="shared" si="1"/>
        <v>464975000</v>
      </c>
      <c r="I31" s="25" t="s">
        <v>121</v>
      </c>
      <c r="J31" s="25" t="s">
        <v>388</v>
      </c>
      <c r="K31" s="25" t="s">
        <v>389</v>
      </c>
    </row>
    <row r="32" spans="1:11" s="72" customFormat="1" x14ac:dyDescent="0.25">
      <c r="A32" s="12">
        <v>45400</v>
      </c>
      <c r="B32" s="25">
        <f>2189-1321</f>
        <v>868</v>
      </c>
      <c r="C32" s="25" t="s">
        <v>39</v>
      </c>
      <c r="D32" s="25" t="s">
        <v>448</v>
      </c>
      <c r="E32" s="25" t="s">
        <v>46</v>
      </c>
      <c r="F32" s="25">
        <f t="shared" si="0"/>
        <v>607600</v>
      </c>
      <c r="G32" s="25">
        <v>2657</v>
      </c>
      <c r="H32" s="31">
        <f t="shared" si="1"/>
        <v>1614393200</v>
      </c>
      <c r="I32" s="25" t="s">
        <v>121</v>
      </c>
      <c r="J32" s="25" t="s">
        <v>388</v>
      </c>
      <c r="K32" s="25" t="s">
        <v>390</v>
      </c>
    </row>
    <row r="33" spans="1:11" s="72" customFormat="1" x14ac:dyDescent="0.25">
      <c r="A33" s="12">
        <v>45406</v>
      </c>
      <c r="B33" s="25">
        <f>2353-2189</f>
        <v>164</v>
      </c>
      <c r="C33" s="25" t="s">
        <v>39</v>
      </c>
      <c r="D33" s="25" t="s">
        <v>448</v>
      </c>
      <c r="E33" s="25" t="s">
        <v>46</v>
      </c>
      <c r="F33" s="25">
        <f t="shared" si="0"/>
        <v>114799.99999999999</v>
      </c>
      <c r="G33" s="25">
        <v>2657</v>
      </c>
      <c r="H33" s="31">
        <f t="shared" si="1"/>
        <v>305023599.99999994</v>
      </c>
      <c r="I33" s="25" t="s">
        <v>121</v>
      </c>
      <c r="J33" s="25" t="s">
        <v>388</v>
      </c>
      <c r="K33" s="25" t="s">
        <v>391</v>
      </c>
    </row>
    <row r="34" spans="1:11" s="72" customFormat="1" x14ac:dyDescent="0.25">
      <c r="A34" s="12">
        <v>45414</v>
      </c>
      <c r="B34" s="25">
        <f>3284-2353</f>
        <v>931</v>
      </c>
      <c r="C34" s="25" t="s">
        <v>39</v>
      </c>
      <c r="D34" s="25" t="s">
        <v>448</v>
      </c>
      <c r="E34" s="25" t="s">
        <v>46</v>
      </c>
      <c r="F34" s="25">
        <f t="shared" si="0"/>
        <v>651700</v>
      </c>
      <c r="G34" s="25">
        <v>2657</v>
      </c>
      <c r="H34" s="31">
        <f t="shared" si="1"/>
        <v>1731566900</v>
      </c>
      <c r="I34" s="25" t="s">
        <v>121</v>
      </c>
      <c r="J34" s="25" t="s">
        <v>388</v>
      </c>
      <c r="K34" s="25" t="s">
        <v>392</v>
      </c>
    </row>
    <row r="35" spans="1:11" x14ac:dyDescent="0.25">
      <c r="A35" s="12">
        <v>45420</v>
      </c>
      <c r="B35" s="25">
        <f>3344-3284</f>
        <v>60</v>
      </c>
      <c r="C35" s="25" t="s">
        <v>39</v>
      </c>
      <c r="D35" s="25" t="s">
        <v>448</v>
      </c>
      <c r="E35" s="25" t="s">
        <v>46</v>
      </c>
      <c r="F35" s="25">
        <f t="shared" si="0"/>
        <v>42000</v>
      </c>
      <c r="G35" s="25">
        <v>2657</v>
      </c>
      <c r="H35" s="31">
        <f t="shared" si="1"/>
        <v>111594000</v>
      </c>
      <c r="I35" s="25" t="s">
        <v>121</v>
      </c>
      <c r="J35" s="25" t="s">
        <v>388</v>
      </c>
      <c r="K35" s="25" t="s">
        <v>393</v>
      </c>
    </row>
    <row r="36" spans="1:11" x14ac:dyDescent="0.25">
      <c r="A36" s="12">
        <v>45384</v>
      </c>
      <c r="B36" s="25">
        <v>50680</v>
      </c>
      <c r="C36" s="25" t="s">
        <v>39</v>
      </c>
      <c r="D36" s="25" t="s">
        <v>448</v>
      </c>
      <c r="E36" s="25" t="s">
        <v>66</v>
      </c>
      <c r="F36" s="25"/>
      <c r="G36" s="25"/>
      <c r="H36" s="31">
        <f>B36*1250</f>
        <v>63350000</v>
      </c>
      <c r="I36" s="25" t="s">
        <v>112</v>
      </c>
      <c r="J36" s="25" t="s">
        <v>118</v>
      </c>
      <c r="K36" s="25" t="s">
        <v>394</v>
      </c>
    </row>
    <row r="37" spans="1:11" x14ac:dyDescent="0.25">
      <c r="A37" s="12">
        <v>45385</v>
      </c>
      <c r="B37" s="14">
        <v>38000</v>
      </c>
      <c r="C37" s="12" t="s">
        <v>39</v>
      </c>
      <c r="D37" s="25" t="s">
        <v>448</v>
      </c>
      <c r="E37" s="12" t="s">
        <v>66</v>
      </c>
      <c r="F37" s="12"/>
      <c r="G37" s="12"/>
      <c r="H37" s="31">
        <f>B37*1250</f>
        <v>47500000</v>
      </c>
      <c r="I37" s="25" t="s">
        <v>112</v>
      </c>
      <c r="J37" s="12" t="s">
        <v>118</v>
      </c>
      <c r="K37" s="12" t="s">
        <v>395</v>
      </c>
    </row>
    <row r="38" spans="1:11" x14ac:dyDescent="0.25">
      <c r="A38" s="12">
        <v>45386</v>
      </c>
      <c r="B38" s="14">
        <v>50680</v>
      </c>
      <c r="C38" s="12" t="s">
        <v>39</v>
      </c>
      <c r="D38" s="25" t="s">
        <v>448</v>
      </c>
      <c r="E38" s="12" t="s">
        <v>66</v>
      </c>
      <c r="F38" s="12"/>
      <c r="G38" s="12"/>
      <c r="H38" s="31">
        <f>B38*1250</f>
        <v>63350000</v>
      </c>
      <c r="I38" s="25" t="s">
        <v>112</v>
      </c>
      <c r="J38" s="12" t="s">
        <v>118</v>
      </c>
      <c r="K38" s="12" t="s">
        <v>396</v>
      </c>
    </row>
    <row r="39" spans="1:11" x14ac:dyDescent="0.25">
      <c r="A39" s="12">
        <v>45389</v>
      </c>
      <c r="B39" s="14">
        <v>38000</v>
      </c>
      <c r="C39" s="12" t="s">
        <v>39</v>
      </c>
      <c r="D39" s="25" t="s">
        <v>448</v>
      </c>
      <c r="E39" s="12" t="s">
        <v>66</v>
      </c>
      <c r="F39" s="12"/>
      <c r="G39" s="12"/>
      <c r="H39" s="31">
        <f>B39*1250</f>
        <v>47500000</v>
      </c>
      <c r="I39" s="25" t="s">
        <v>112</v>
      </c>
      <c r="J39" s="12" t="s">
        <v>118</v>
      </c>
      <c r="K39" s="12" t="s">
        <v>397</v>
      </c>
    </row>
    <row r="40" spans="1:11" x14ac:dyDescent="0.25">
      <c r="A40" s="12">
        <v>45390</v>
      </c>
      <c r="B40" s="14">
        <v>2</v>
      </c>
      <c r="C40" s="12" t="s">
        <v>39</v>
      </c>
      <c r="D40" s="25" t="s">
        <v>448</v>
      </c>
      <c r="E40" s="12" t="s">
        <v>46</v>
      </c>
      <c r="F40" s="25">
        <f>B40*1000</f>
        <v>2000</v>
      </c>
      <c r="G40" s="25">
        <v>2657</v>
      </c>
      <c r="H40" s="31">
        <f>F40*G40</f>
        <v>5314000</v>
      </c>
      <c r="I40" s="25" t="s">
        <v>85</v>
      </c>
      <c r="J40" s="12" t="s">
        <v>118</v>
      </c>
      <c r="K40" s="12" t="s">
        <v>398</v>
      </c>
    </row>
    <row r="41" spans="1:11" x14ac:dyDescent="0.25">
      <c r="A41" s="12">
        <v>45391</v>
      </c>
      <c r="B41" s="14">
        <v>50600</v>
      </c>
      <c r="C41" s="12" t="s">
        <v>39</v>
      </c>
      <c r="D41" s="25" t="s">
        <v>448</v>
      </c>
      <c r="E41" s="12" t="s">
        <v>66</v>
      </c>
      <c r="F41" s="25"/>
      <c r="G41" s="25"/>
      <c r="H41" s="31">
        <f>B41*1250</f>
        <v>63250000</v>
      </c>
      <c r="I41" s="25" t="s">
        <v>112</v>
      </c>
      <c r="J41" s="12" t="s">
        <v>118</v>
      </c>
      <c r="K41" s="12" t="s">
        <v>399</v>
      </c>
    </row>
    <row r="42" spans="1:11" x14ac:dyDescent="0.25">
      <c r="A42" s="12">
        <v>45392</v>
      </c>
      <c r="B42" s="14">
        <v>50680</v>
      </c>
      <c r="C42" s="12" t="s">
        <v>39</v>
      </c>
      <c r="D42" s="25" t="s">
        <v>448</v>
      </c>
      <c r="E42" s="12" t="s">
        <v>66</v>
      </c>
      <c r="F42" s="25"/>
      <c r="G42" s="25"/>
      <c r="H42" s="31">
        <f>B42*1250</f>
        <v>63350000</v>
      </c>
      <c r="I42" s="25" t="s">
        <v>112</v>
      </c>
      <c r="J42" s="12" t="s">
        <v>118</v>
      </c>
      <c r="K42" s="12" t="s">
        <v>400</v>
      </c>
    </row>
    <row r="43" spans="1:11" x14ac:dyDescent="0.25">
      <c r="A43" s="12">
        <v>45393</v>
      </c>
      <c r="B43" s="14">
        <v>2</v>
      </c>
      <c r="C43" s="12" t="s">
        <v>39</v>
      </c>
      <c r="D43" s="25" t="s">
        <v>448</v>
      </c>
      <c r="E43" s="12" t="s">
        <v>46</v>
      </c>
      <c r="F43" s="25">
        <f>B43*1000</f>
        <v>2000</v>
      </c>
      <c r="G43" s="25">
        <v>2657</v>
      </c>
      <c r="H43" s="31">
        <f>F43*G43</f>
        <v>5314000</v>
      </c>
      <c r="I43" s="25" t="s">
        <v>85</v>
      </c>
      <c r="J43" s="12" t="s">
        <v>118</v>
      </c>
      <c r="K43" s="12" t="s">
        <v>401</v>
      </c>
    </row>
    <row r="44" spans="1:11" x14ac:dyDescent="0.25">
      <c r="A44" s="12">
        <v>45398</v>
      </c>
      <c r="B44" s="14">
        <v>25300</v>
      </c>
      <c r="C44" s="12" t="s">
        <v>39</v>
      </c>
      <c r="D44" s="25" t="s">
        <v>448</v>
      </c>
      <c r="E44" s="12" t="s">
        <v>66</v>
      </c>
      <c r="F44" s="25"/>
      <c r="G44" s="25"/>
      <c r="H44" s="31">
        <f>B44*1250</f>
        <v>31625000</v>
      </c>
      <c r="I44" s="25" t="s">
        <v>112</v>
      </c>
      <c r="J44" s="12" t="s">
        <v>118</v>
      </c>
      <c r="K44" s="12" t="s">
        <v>402</v>
      </c>
    </row>
    <row r="45" spans="1:11" x14ac:dyDescent="0.25">
      <c r="A45" s="12">
        <v>45400</v>
      </c>
      <c r="B45" s="14">
        <v>50600</v>
      </c>
      <c r="C45" s="12" t="s">
        <v>39</v>
      </c>
      <c r="D45" s="25" t="s">
        <v>448</v>
      </c>
      <c r="E45" s="12" t="s">
        <v>66</v>
      </c>
      <c r="F45" s="25"/>
      <c r="G45" s="25"/>
      <c r="H45" s="31">
        <f>B45*1250</f>
        <v>63250000</v>
      </c>
      <c r="I45" s="25" t="s">
        <v>112</v>
      </c>
      <c r="J45" s="12" t="s">
        <v>118</v>
      </c>
      <c r="K45" s="12" t="s">
        <v>403</v>
      </c>
    </row>
    <row r="46" spans="1:11" x14ac:dyDescent="0.25">
      <c r="A46" s="12">
        <v>45403</v>
      </c>
      <c r="B46" s="14">
        <v>50688</v>
      </c>
      <c r="C46" s="12" t="s">
        <v>39</v>
      </c>
      <c r="D46" s="25" t="s">
        <v>448</v>
      </c>
      <c r="E46" s="12" t="s">
        <v>66</v>
      </c>
      <c r="F46" s="25"/>
      <c r="G46" s="25"/>
      <c r="H46" s="31">
        <f>B46*1250</f>
        <v>63360000</v>
      </c>
      <c r="I46" s="25" t="s">
        <v>112</v>
      </c>
      <c r="J46" s="12" t="s">
        <v>118</v>
      </c>
      <c r="K46" s="12" t="s">
        <v>404</v>
      </c>
    </row>
    <row r="47" spans="1:11" x14ac:dyDescent="0.25">
      <c r="A47" s="12">
        <v>45405</v>
      </c>
      <c r="B47" s="14">
        <v>30016</v>
      </c>
      <c r="C47" s="12" t="s">
        <v>39</v>
      </c>
      <c r="D47" s="25" t="s">
        <v>448</v>
      </c>
      <c r="E47" s="12" t="s">
        <v>66</v>
      </c>
      <c r="F47" s="25"/>
      <c r="G47" s="25"/>
      <c r="H47" s="31">
        <f>B47*1250</f>
        <v>37520000</v>
      </c>
      <c r="I47" s="25" t="s">
        <v>112</v>
      </c>
      <c r="J47" s="12" t="s">
        <v>118</v>
      </c>
      <c r="K47" s="12" t="s">
        <v>405</v>
      </c>
    </row>
    <row r="48" spans="1:11" x14ac:dyDescent="0.25">
      <c r="A48" s="12">
        <v>45405</v>
      </c>
      <c r="B48" s="14">
        <v>2</v>
      </c>
      <c r="C48" s="12" t="s">
        <v>39</v>
      </c>
      <c r="D48" s="25" t="s">
        <v>448</v>
      </c>
      <c r="E48" s="12" t="s">
        <v>46</v>
      </c>
      <c r="F48" s="25">
        <f>B48*1000</f>
        <v>2000</v>
      </c>
      <c r="G48" s="25">
        <v>2657</v>
      </c>
      <c r="H48" s="31">
        <f>F48*G48</f>
        <v>5314000</v>
      </c>
      <c r="I48" s="25" t="s">
        <v>85</v>
      </c>
      <c r="J48" s="12" t="s">
        <v>118</v>
      </c>
      <c r="K48" s="12" t="s">
        <v>405</v>
      </c>
    </row>
    <row r="49" spans="1:11" x14ac:dyDescent="0.25">
      <c r="A49" s="12">
        <v>45407</v>
      </c>
      <c r="B49" s="14">
        <v>25000</v>
      </c>
      <c r="C49" s="12" t="s">
        <v>39</v>
      </c>
      <c r="D49" s="25" t="s">
        <v>448</v>
      </c>
      <c r="E49" s="12" t="s">
        <v>66</v>
      </c>
      <c r="F49" s="25"/>
      <c r="G49" s="25"/>
      <c r="H49" s="31">
        <f>B49*1250</f>
        <v>31250000</v>
      </c>
      <c r="I49" s="25" t="s">
        <v>112</v>
      </c>
      <c r="J49" s="12" t="s">
        <v>118</v>
      </c>
      <c r="K49" s="12" t="s">
        <v>406</v>
      </c>
    </row>
    <row r="50" spans="1:11" x14ac:dyDescent="0.25">
      <c r="A50" s="12">
        <v>45410</v>
      </c>
      <c r="B50" s="14">
        <v>25000</v>
      </c>
      <c r="C50" s="12" t="s">
        <v>39</v>
      </c>
      <c r="D50" s="25" t="s">
        <v>448</v>
      </c>
      <c r="E50" s="12" t="s">
        <v>66</v>
      </c>
      <c r="F50" s="25"/>
      <c r="G50" s="25"/>
      <c r="H50" s="31">
        <f t="shared" ref="H50:H57" si="2">B50*1250</f>
        <v>31250000</v>
      </c>
      <c r="I50" s="25" t="s">
        <v>112</v>
      </c>
      <c r="J50" s="12" t="s">
        <v>118</v>
      </c>
      <c r="K50" s="12" t="s">
        <v>407</v>
      </c>
    </row>
    <row r="51" spans="1:11" x14ac:dyDescent="0.25">
      <c r="A51" s="12">
        <v>45410</v>
      </c>
      <c r="B51" s="14">
        <v>13080</v>
      </c>
      <c r="C51" s="12" t="s">
        <v>39</v>
      </c>
      <c r="D51" s="25" t="s">
        <v>448</v>
      </c>
      <c r="E51" s="12" t="s">
        <v>66</v>
      </c>
      <c r="F51" s="25"/>
      <c r="G51" s="25"/>
      <c r="H51" s="31">
        <f t="shared" si="2"/>
        <v>16350000</v>
      </c>
      <c r="I51" s="25" t="s">
        <v>112</v>
      </c>
      <c r="J51" s="12" t="s">
        <v>118</v>
      </c>
      <c r="K51" s="12" t="s">
        <v>407</v>
      </c>
    </row>
    <row r="52" spans="1:11" x14ac:dyDescent="0.25">
      <c r="A52" s="12">
        <v>45412</v>
      </c>
      <c r="B52" s="14">
        <v>25000</v>
      </c>
      <c r="C52" s="12" t="s">
        <v>39</v>
      </c>
      <c r="D52" s="25" t="s">
        <v>448</v>
      </c>
      <c r="E52" s="12" t="s">
        <v>66</v>
      </c>
      <c r="F52" s="25"/>
      <c r="G52" s="25"/>
      <c r="H52" s="31">
        <f t="shared" si="2"/>
        <v>31250000</v>
      </c>
      <c r="I52" s="25" t="s">
        <v>112</v>
      </c>
      <c r="J52" s="12" t="s">
        <v>118</v>
      </c>
      <c r="K52" s="12" t="s">
        <v>408</v>
      </c>
    </row>
    <row r="53" spans="1:11" x14ac:dyDescent="0.25">
      <c r="A53" s="12">
        <v>45412</v>
      </c>
      <c r="B53" s="14">
        <v>13000</v>
      </c>
      <c r="C53" s="12" t="s">
        <v>39</v>
      </c>
      <c r="D53" s="25" t="s">
        <v>448</v>
      </c>
      <c r="E53" s="12" t="s">
        <v>66</v>
      </c>
      <c r="F53" s="25"/>
      <c r="G53" s="25"/>
      <c r="H53" s="31">
        <f t="shared" si="2"/>
        <v>16250000</v>
      </c>
      <c r="I53" s="25" t="s">
        <v>112</v>
      </c>
      <c r="J53" s="12" t="s">
        <v>118</v>
      </c>
      <c r="K53" s="12" t="s">
        <v>408</v>
      </c>
    </row>
    <row r="54" spans="1:11" x14ac:dyDescent="0.25">
      <c r="A54" s="12">
        <v>45417</v>
      </c>
      <c r="B54" s="14">
        <v>25000</v>
      </c>
      <c r="C54" s="12" t="s">
        <v>39</v>
      </c>
      <c r="D54" s="25" t="s">
        <v>448</v>
      </c>
      <c r="E54" s="12" t="s">
        <v>66</v>
      </c>
      <c r="F54" s="25"/>
      <c r="G54" s="25"/>
      <c r="H54" s="31">
        <f t="shared" si="2"/>
        <v>31250000</v>
      </c>
      <c r="I54" s="25" t="s">
        <v>112</v>
      </c>
      <c r="J54" s="12" t="s">
        <v>118</v>
      </c>
      <c r="K54" s="12" t="s">
        <v>409</v>
      </c>
    </row>
    <row r="55" spans="1:11" x14ac:dyDescent="0.25">
      <c r="A55" s="12">
        <v>45419</v>
      </c>
      <c r="B55" s="14">
        <v>25000</v>
      </c>
      <c r="C55" s="12" t="s">
        <v>39</v>
      </c>
      <c r="D55" s="25" t="s">
        <v>448</v>
      </c>
      <c r="E55" s="12" t="s">
        <v>66</v>
      </c>
      <c r="F55" s="25"/>
      <c r="G55" s="25"/>
      <c r="H55" s="31">
        <f t="shared" si="2"/>
        <v>31250000</v>
      </c>
      <c r="I55" s="25" t="s">
        <v>112</v>
      </c>
      <c r="J55" s="12" t="s">
        <v>118</v>
      </c>
      <c r="K55" s="12" t="s">
        <v>410</v>
      </c>
    </row>
    <row r="56" spans="1:11" x14ac:dyDescent="0.25">
      <c r="A56" s="12">
        <v>45419</v>
      </c>
      <c r="B56" s="14">
        <v>13000</v>
      </c>
      <c r="C56" s="12" t="s">
        <v>39</v>
      </c>
      <c r="D56" s="25" t="s">
        <v>448</v>
      </c>
      <c r="E56" s="12" t="s">
        <v>66</v>
      </c>
      <c r="F56" s="25"/>
      <c r="G56" s="25"/>
      <c r="H56" s="31">
        <f t="shared" si="2"/>
        <v>16250000</v>
      </c>
      <c r="I56" s="25" t="s">
        <v>112</v>
      </c>
      <c r="J56" s="12" t="s">
        <v>118</v>
      </c>
      <c r="K56" s="12" t="s">
        <v>410</v>
      </c>
    </row>
    <row r="57" spans="1:11" x14ac:dyDescent="0.25">
      <c r="A57" s="12">
        <v>45421</v>
      </c>
      <c r="B57" s="14">
        <v>25300</v>
      </c>
      <c r="C57" s="12" t="s">
        <v>39</v>
      </c>
      <c r="D57" s="25" t="s">
        <v>448</v>
      </c>
      <c r="E57" s="12" t="s">
        <v>66</v>
      </c>
      <c r="F57" s="25"/>
      <c r="G57" s="25"/>
      <c r="H57" s="31">
        <f t="shared" si="2"/>
        <v>31625000</v>
      </c>
      <c r="I57" s="25" t="s">
        <v>112</v>
      </c>
      <c r="J57" s="12" t="s">
        <v>118</v>
      </c>
      <c r="K57" s="12" t="s">
        <v>411</v>
      </c>
    </row>
    <row r="58" spans="1:11" x14ac:dyDescent="0.25">
      <c r="A58" s="12">
        <v>45421</v>
      </c>
      <c r="B58" s="14">
        <v>2</v>
      </c>
      <c r="C58" s="12" t="s">
        <v>39</v>
      </c>
      <c r="D58" s="25" t="s">
        <v>448</v>
      </c>
      <c r="E58" s="12" t="s">
        <v>46</v>
      </c>
      <c r="F58" s="25">
        <f>B58*1000</f>
        <v>2000</v>
      </c>
      <c r="G58" s="25">
        <v>2657</v>
      </c>
      <c r="H58" s="31">
        <f>F58*G58</f>
        <v>5314000</v>
      </c>
      <c r="I58" s="25" t="s">
        <v>85</v>
      </c>
      <c r="J58" s="12" t="s">
        <v>118</v>
      </c>
      <c r="K58" s="12" t="s">
        <v>411</v>
      </c>
    </row>
    <row r="59" spans="1:11" x14ac:dyDescent="0.25">
      <c r="A59" s="12">
        <v>45452</v>
      </c>
      <c r="B59" s="14">
        <v>10</v>
      </c>
      <c r="C59" s="12" t="s">
        <v>39</v>
      </c>
      <c r="D59" s="25" t="s">
        <v>448</v>
      </c>
      <c r="E59" s="12" t="s">
        <v>105</v>
      </c>
      <c r="F59" s="25">
        <f>B59*1000</f>
        <v>10000</v>
      </c>
      <c r="G59" s="25">
        <v>2657</v>
      </c>
      <c r="H59" s="31">
        <f t="shared" ref="H59:H62" si="3">F59*G59</f>
        <v>26570000</v>
      </c>
      <c r="I59" s="25" t="s">
        <v>85</v>
      </c>
      <c r="J59" s="12" t="s">
        <v>118</v>
      </c>
      <c r="K59" s="12" t="s">
        <v>412</v>
      </c>
    </row>
    <row r="60" spans="1:11" x14ac:dyDescent="0.25">
      <c r="A60" s="12">
        <v>45457</v>
      </c>
      <c r="B60" s="14">
        <v>2500</v>
      </c>
      <c r="C60" s="12" t="s">
        <v>126</v>
      </c>
      <c r="D60" s="12" t="s">
        <v>447</v>
      </c>
      <c r="E60" s="12" t="s">
        <v>46</v>
      </c>
      <c r="F60" s="25">
        <f t="shared" ref="F60:F61" si="4">B60*1000</f>
        <v>2500000</v>
      </c>
      <c r="G60" s="25">
        <v>2657</v>
      </c>
      <c r="H60" s="31">
        <f t="shared" si="3"/>
        <v>6642500000</v>
      </c>
      <c r="I60" s="12" t="s">
        <v>445</v>
      </c>
      <c r="J60" s="12" t="s">
        <v>118</v>
      </c>
      <c r="K60" s="75" t="s">
        <v>413</v>
      </c>
    </row>
    <row r="61" spans="1:11" x14ac:dyDescent="0.25">
      <c r="A61" s="12">
        <v>45429</v>
      </c>
      <c r="B61" s="14">
        <v>1000</v>
      </c>
      <c r="C61" s="12" t="s">
        <v>39</v>
      </c>
      <c r="D61" s="12" t="s">
        <v>447</v>
      </c>
      <c r="E61" s="12" t="s">
        <v>46</v>
      </c>
      <c r="F61" s="25">
        <f t="shared" si="4"/>
        <v>1000000</v>
      </c>
      <c r="G61" s="25">
        <v>2657</v>
      </c>
      <c r="H61" s="31">
        <f t="shared" si="3"/>
        <v>2657000000</v>
      </c>
      <c r="I61" s="12" t="s">
        <v>445</v>
      </c>
      <c r="J61" s="12" t="s">
        <v>118</v>
      </c>
      <c r="K61" s="12" t="s">
        <v>413</v>
      </c>
    </row>
    <row r="62" spans="1:11" x14ac:dyDescent="0.25">
      <c r="A62" s="12">
        <v>45467</v>
      </c>
      <c r="B62" s="14">
        <f>6206-(SUM(B60+B61))</f>
        <v>2706</v>
      </c>
      <c r="C62" s="12" t="s">
        <v>126</v>
      </c>
      <c r="D62" s="12" t="s">
        <v>447</v>
      </c>
      <c r="E62" s="12" t="s">
        <v>46</v>
      </c>
      <c r="F62" s="25">
        <f>B62*1000</f>
        <v>2706000</v>
      </c>
      <c r="G62" s="25">
        <v>2657</v>
      </c>
      <c r="H62" s="31">
        <f t="shared" si="3"/>
        <v>7189842000</v>
      </c>
      <c r="I62" s="12" t="s">
        <v>445</v>
      </c>
      <c r="J62" s="12" t="s">
        <v>118</v>
      </c>
      <c r="K62" s="12" t="s">
        <v>414</v>
      </c>
    </row>
  </sheetData>
  <sortState xmlns:xlrd2="http://schemas.microsoft.com/office/spreadsheetml/2017/richdata2" ref="A2:K30">
    <sortCondition ref="A2:A30"/>
  </sortState>
  <hyperlinks>
    <hyperlink ref="K24" r:id="rId1" xr:uid="{B8CE8AF3-992B-4518-A372-FC882CFC1BF1}"/>
    <hyperlink ref="K60" r:id="rId2" xr:uid="{F91DF96E-55F3-4631-B10E-9CF7C86AC10C}"/>
    <hyperlink ref="K6" r:id="rId3" xr:uid="{8E9DCF45-4C72-4FFE-BACE-35EEFB8821AD}"/>
  </hyperlinks>
  <pageMargins left="0.7" right="0.7" top="0.75" bottom="0.75" header="0.3" footer="0.3"/>
  <pageSetup paperSize="9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3E5034-B265-4AE3-A3B0-1B8ACC3F288F}">
  <sheetPr>
    <tabColor theme="6"/>
  </sheetPr>
  <dimension ref="A1:D9"/>
  <sheetViews>
    <sheetView workbookViewId="0">
      <selection activeCell="N27" sqref="N27"/>
    </sheetView>
  </sheetViews>
  <sheetFormatPr defaultRowHeight="15" x14ac:dyDescent="0.25"/>
  <cols>
    <col min="1" max="1" width="11.7109375" style="71" bestFit="1" customWidth="1"/>
    <col min="2" max="2" width="5.7109375" style="23" bestFit="1" customWidth="1"/>
    <col min="3" max="3" width="7.7109375" style="23" bestFit="1" customWidth="1"/>
    <col min="4" max="4" width="6.7109375" bestFit="1" customWidth="1"/>
  </cols>
  <sheetData>
    <row r="1" spans="1:4" x14ac:dyDescent="0.25">
      <c r="A1" s="32" t="s">
        <v>16</v>
      </c>
      <c r="B1" s="70" t="s">
        <v>88</v>
      </c>
      <c r="C1" s="70" t="s">
        <v>87</v>
      </c>
      <c r="D1" s="32" t="s">
        <v>6</v>
      </c>
    </row>
    <row r="2" spans="1:4" x14ac:dyDescent="0.25">
      <c r="A2" s="36" t="s">
        <v>379</v>
      </c>
      <c r="B2" s="61">
        <v>1320</v>
      </c>
      <c r="C2" s="61">
        <v>1250</v>
      </c>
      <c r="D2" s="36"/>
    </row>
    <row r="3" spans="1:4" x14ac:dyDescent="0.25">
      <c r="A3" s="36" t="s">
        <v>165</v>
      </c>
      <c r="B3" s="61">
        <v>1980</v>
      </c>
      <c r="C3" s="61">
        <v>1730</v>
      </c>
      <c r="D3" s="36"/>
    </row>
    <row r="4" spans="1:4" x14ac:dyDescent="0.25">
      <c r="A4" s="36" t="s">
        <v>166</v>
      </c>
      <c r="B4" s="61">
        <v>2370</v>
      </c>
      <c r="C4" s="61">
        <v>2040</v>
      </c>
      <c r="D4" s="36"/>
    </row>
    <row r="5" spans="1:4" x14ac:dyDescent="0.25">
      <c r="A5" s="36" t="s">
        <v>167</v>
      </c>
      <c r="B5" s="61">
        <v>2700</v>
      </c>
      <c r="C5" s="61">
        <v>2120</v>
      </c>
      <c r="D5" s="36"/>
    </row>
    <row r="6" spans="1:4" x14ac:dyDescent="0.25">
      <c r="A6" s="36" t="s">
        <v>380</v>
      </c>
      <c r="B6" s="61">
        <v>2460</v>
      </c>
      <c r="C6" s="61">
        <v>1990</v>
      </c>
      <c r="D6" s="36"/>
    </row>
    <row r="7" spans="1:4" x14ac:dyDescent="0.25">
      <c r="A7" s="36" t="s">
        <v>381</v>
      </c>
      <c r="B7" s="61">
        <v>2010</v>
      </c>
      <c r="C7" s="61">
        <v>1780</v>
      </c>
      <c r="D7" s="36"/>
    </row>
    <row r="8" spans="1:4" x14ac:dyDescent="0.25">
      <c r="A8" s="36" t="s">
        <v>181</v>
      </c>
      <c r="B8" s="61"/>
      <c r="C8" s="61">
        <v>285</v>
      </c>
      <c r="D8" s="36" t="s">
        <v>382</v>
      </c>
    </row>
    <row r="9" spans="1:4" x14ac:dyDescent="0.25">
      <c r="A9" s="36" t="s">
        <v>182</v>
      </c>
      <c r="B9" s="61"/>
      <c r="C9" s="61">
        <v>500</v>
      </c>
      <c r="D9" s="36" t="s">
        <v>382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62F14-055F-439A-9AF3-F3462CB66092}">
  <sheetPr>
    <tabColor theme="6"/>
  </sheetPr>
  <dimension ref="A1:D6"/>
  <sheetViews>
    <sheetView workbookViewId="0">
      <selection activeCell="C27" sqref="C27"/>
    </sheetView>
  </sheetViews>
  <sheetFormatPr defaultRowHeight="15" x14ac:dyDescent="0.25"/>
  <cols>
    <col min="1" max="1" width="11.28515625" style="1" bestFit="1" customWidth="1"/>
    <col min="2" max="2" width="11.85546875" style="23" bestFit="1" customWidth="1"/>
    <col min="3" max="3" width="77.28515625" bestFit="1" customWidth="1"/>
    <col min="4" max="4" width="119.28515625" bestFit="1" customWidth="1"/>
  </cols>
  <sheetData>
    <row r="1" spans="1:4" x14ac:dyDescent="0.25">
      <c r="A1" s="43" t="s">
        <v>63</v>
      </c>
      <c r="B1" s="44" t="s">
        <v>151</v>
      </c>
      <c r="C1" s="33" t="s">
        <v>19</v>
      </c>
      <c r="D1" s="33" t="s">
        <v>152</v>
      </c>
    </row>
    <row r="2" spans="1:4" x14ac:dyDescent="0.25">
      <c r="A2" s="45">
        <v>45206</v>
      </c>
      <c r="B2" s="46">
        <v>1193512</v>
      </c>
      <c r="C2" s="37" t="s">
        <v>153</v>
      </c>
      <c r="D2" s="37"/>
    </row>
    <row r="3" spans="1:4" x14ac:dyDescent="0.25">
      <c r="A3" s="45">
        <v>45241</v>
      </c>
      <c r="B3" s="46">
        <v>807000</v>
      </c>
      <c r="C3" s="37" t="s">
        <v>154</v>
      </c>
      <c r="D3" s="37" t="s">
        <v>155</v>
      </c>
    </row>
    <row r="4" spans="1:4" x14ac:dyDescent="0.25">
      <c r="A4" s="45">
        <v>45268</v>
      </c>
      <c r="B4" s="46">
        <v>500000</v>
      </c>
      <c r="C4" s="37" t="s">
        <v>156</v>
      </c>
      <c r="D4" s="37" t="s">
        <v>157</v>
      </c>
    </row>
    <row r="5" spans="1:4" x14ac:dyDescent="0.25">
      <c r="A5" s="45">
        <v>45329</v>
      </c>
      <c r="B5" s="46">
        <v>300000</v>
      </c>
      <c r="C5" s="36" t="s">
        <v>158</v>
      </c>
      <c r="D5" s="36" t="s">
        <v>159</v>
      </c>
    </row>
    <row r="6" spans="1:4" x14ac:dyDescent="0.25">
      <c r="A6" s="45">
        <v>45366</v>
      </c>
      <c r="B6" s="46">
        <v>250000</v>
      </c>
      <c r="C6" s="37" t="s">
        <v>160</v>
      </c>
      <c r="D6" s="37" t="s">
        <v>161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415B7-8AB0-4F01-A9FF-E204F83E5CE1}">
  <sheetPr>
    <tabColor theme="6"/>
  </sheetPr>
  <dimension ref="A1:C24"/>
  <sheetViews>
    <sheetView workbookViewId="0">
      <selection activeCell="H23" sqref="H23"/>
    </sheetView>
  </sheetViews>
  <sheetFormatPr defaultColWidth="18" defaultRowHeight="15" x14ac:dyDescent="0.25"/>
  <cols>
    <col min="1" max="1" width="11.7109375" bestFit="1" customWidth="1"/>
    <col min="2" max="2" width="7.28515625" bestFit="1" customWidth="1"/>
    <col min="3" max="3" width="8.28515625" bestFit="1" customWidth="1"/>
  </cols>
  <sheetData>
    <row r="1" spans="1:3" x14ac:dyDescent="0.25">
      <c r="A1" s="32" t="s">
        <v>16</v>
      </c>
      <c r="B1" s="47" t="s">
        <v>88</v>
      </c>
      <c r="C1" s="47" t="s">
        <v>87</v>
      </c>
    </row>
    <row r="2" spans="1:3" x14ac:dyDescent="0.25">
      <c r="A2" s="37" t="s">
        <v>162</v>
      </c>
      <c r="B2" s="48">
        <v>1.3289654280355565E-3</v>
      </c>
      <c r="C2" s="48">
        <v>1.2804597618551441E-3</v>
      </c>
    </row>
    <row r="3" spans="1:3" x14ac:dyDescent="0.25">
      <c r="A3" s="37" t="s">
        <v>163</v>
      </c>
      <c r="B3" s="48">
        <v>1.4616823202236291E-2</v>
      </c>
      <c r="C3" s="48">
        <v>1.4087303013100122E-2</v>
      </c>
    </row>
    <row r="4" spans="1:3" x14ac:dyDescent="0.25">
      <c r="A4" s="37" t="s">
        <v>164</v>
      </c>
      <c r="B4" s="48">
        <v>6.1116241134242126E-2</v>
      </c>
      <c r="C4" s="48">
        <v>5.8951451217671869E-2</v>
      </c>
    </row>
    <row r="5" spans="1:3" x14ac:dyDescent="0.25">
      <c r="A5" s="37" t="s">
        <v>165</v>
      </c>
      <c r="B5" s="48">
        <v>6.5247307037273911E-2</v>
      </c>
      <c r="C5" s="48">
        <v>6.2510329910390267E-2</v>
      </c>
    </row>
    <row r="6" spans="1:3" x14ac:dyDescent="0.25">
      <c r="A6" s="37" t="s">
        <v>166</v>
      </c>
      <c r="B6" s="48">
        <v>6.3623265473307516E-2</v>
      </c>
      <c r="C6" s="48">
        <v>6.0871018044107821E-2</v>
      </c>
    </row>
    <row r="7" spans="1:3" x14ac:dyDescent="0.25">
      <c r="A7" s="37" t="s">
        <v>167</v>
      </c>
      <c r="B7" s="48">
        <v>5.4143551620807855E-2</v>
      </c>
      <c r="C7" s="48">
        <v>5.182201654222867E-2</v>
      </c>
    </row>
    <row r="8" spans="1:3" x14ac:dyDescent="0.25">
      <c r="A8" s="37" t="s">
        <v>168</v>
      </c>
      <c r="B8" s="48">
        <v>4.4047187030662766E-2</v>
      </c>
      <c r="C8" s="48">
        <v>4.2152322163855734E-2</v>
      </c>
    </row>
    <row r="9" spans="1:3" x14ac:dyDescent="0.25">
      <c r="A9" s="37" t="s">
        <v>169</v>
      </c>
      <c r="B9" s="48">
        <v>4.365150655006144E-2</v>
      </c>
      <c r="C9" s="48">
        <v>4.2512970774437872E-2</v>
      </c>
    </row>
    <row r="10" spans="1:3" x14ac:dyDescent="0.25">
      <c r="A10" s="37" t="s">
        <v>170</v>
      </c>
      <c r="B10" s="48">
        <v>3.9326417982308008E-2</v>
      </c>
      <c r="C10" s="48">
        <v>3.8618594557304951E-2</v>
      </c>
    </row>
    <row r="11" spans="1:3" x14ac:dyDescent="0.25">
      <c r="A11" s="37" t="s">
        <v>171</v>
      </c>
      <c r="B11" s="48">
        <v>2.8814162217319757E-2</v>
      </c>
      <c r="C11" s="48">
        <v>2.8903987525061261E-2</v>
      </c>
    </row>
    <row r="12" spans="1:3" x14ac:dyDescent="0.25">
      <c r="A12" s="37" t="s">
        <v>172</v>
      </c>
      <c r="B12" s="48">
        <v>2.205615518938768E-2</v>
      </c>
      <c r="C12" s="48">
        <v>2.2445997024985807E-2</v>
      </c>
    </row>
    <row r="13" spans="1:3" x14ac:dyDescent="0.25">
      <c r="A13" s="37" t="s">
        <v>173</v>
      </c>
      <c r="B13" s="48">
        <v>1.8556561199778672E-2</v>
      </c>
      <c r="C13" s="48">
        <v>1.8510301166291796E-2</v>
      </c>
    </row>
    <row r="14" spans="1:3" x14ac:dyDescent="0.25">
      <c r="A14" s="37" t="s">
        <v>174</v>
      </c>
      <c r="B14" s="48">
        <v>1.4039695599997126E-2</v>
      </c>
      <c r="C14" s="48">
        <v>1.3867231009133438E-2</v>
      </c>
    </row>
    <row r="15" spans="1:3" x14ac:dyDescent="0.25">
      <c r="A15" s="37" t="s">
        <v>175</v>
      </c>
      <c r="B15" s="48">
        <v>1.2913735367457369E-2</v>
      </c>
      <c r="C15" s="48">
        <v>1.2187048627828599E-2</v>
      </c>
    </row>
    <row r="16" spans="1:3" x14ac:dyDescent="0.25">
      <c r="A16" s="37" t="s">
        <v>176</v>
      </c>
      <c r="B16" s="48">
        <v>9.2466171789104545E-3</v>
      </c>
      <c r="C16" s="48">
        <v>8.9295338425829443E-3</v>
      </c>
    </row>
    <row r="17" spans="1:3" x14ac:dyDescent="0.25">
      <c r="A17" s="37" t="s">
        <v>177</v>
      </c>
      <c r="B17" s="48">
        <v>5.9837128752003102E-3</v>
      </c>
      <c r="C17" s="48">
        <v>6.3151682607664617E-3</v>
      </c>
    </row>
    <row r="18" spans="1:3" x14ac:dyDescent="0.25">
      <c r="A18" s="37" t="s">
        <v>178</v>
      </c>
      <c r="B18" s="48">
        <v>4.1687925322832159E-3</v>
      </c>
      <c r="C18" s="48">
        <v>4.5725572905812775E-3</v>
      </c>
    </row>
    <row r="19" spans="1:3" x14ac:dyDescent="0.25">
      <c r="A19" s="37" t="s">
        <v>179</v>
      </c>
      <c r="B19" s="48">
        <v>2.2159903419829118E-3</v>
      </c>
      <c r="C19" s="48">
        <v>2.5640634094812407E-3</v>
      </c>
    </row>
    <row r="20" spans="1:3" x14ac:dyDescent="0.25">
      <c r="A20" s="37" t="s">
        <v>180</v>
      </c>
      <c r="B20" s="48">
        <v>1.4789736919638688E-3</v>
      </c>
      <c r="C20" s="48">
        <v>2.3219842051178867E-3</v>
      </c>
    </row>
    <row r="21" spans="1:3" x14ac:dyDescent="0.25">
      <c r="A21" s="36" t="s">
        <v>181</v>
      </c>
      <c r="B21" s="49"/>
      <c r="C21" s="49">
        <v>2.6946280872958271E-2</v>
      </c>
    </row>
    <row r="22" spans="1:3" x14ac:dyDescent="0.25">
      <c r="A22" s="36" t="s">
        <v>182</v>
      </c>
      <c r="B22" s="49"/>
      <c r="C22" s="49">
        <v>2.449661897541661E-2</v>
      </c>
    </row>
    <row r="24" spans="1:3" x14ac:dyDescent="0.25">
      <c r="C24" s="5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5CC70-B59E-4D4F-89E2-82E3E69FBECE}">
  <sheetPr>
    <tabColor theme="6"/>
  </sheetPr>
  <dimension ref="A1:C12"/>
  <sheetViews>
    <sheetView workbookViewId="0">
      <selection activeCell="K24" sqref="K24"/>
    </sheetView>
  </sheetViews>
  <sheetFormatPr defaultRowHeight="15" x14ac:dyDescent="0.25"/>
  <cols>
    <col min="1" max="1" width="12.7109375" bestFit="1" customWidth="1"/>
    <col min="2" max="2" width="9.140625" style="53"/>
    <col min="3" max="3" width="27" bestFit="1" customWidth="1"/>
  </cols>
  <sheetData>
    <row r="1" spans="1:3" x14ac:dyDescent="0.25">
      <c r="A1" s="32" t="s">
        <v>183</v>
      </c>
      <c r="B1" s="51" t="s">
        <v>184</v>
      </c>
      <c r="C1" s="32" t="s">
        <v>6</v>
      </c>
    </row>
    <row r="2" spans="1:3" x14ac:dyDescent="0.25">
      <c r="A2" s="36">
        <v>1</v>
      </c>
      <c r="B2" s="52">
        <v>3.1851453497057154E-2</v>
      </c>
      <c r="C2" s="36"/>
    </row>
    <row r="3" spans="1:3" x14ac:dyDescent="0.25">
      <c r="A3" s="36">
        <v>2</v>
      </c>
      <c r="B3" s="52">
        <v>9.4033641062412243E-2</v>
      </c>
      <c r="C3" s="36"/>
    </row>
    <row r="4" spans="1:3" x14ac:dyDescent="0.25">
      <c r="A4" s="36">
        <v>3</v>
      </c>
      <c r="B4" s="52">
        <v>0.10183143616862358</v>
      </c>
      <c r="C4" s="36"/>
    </row>
    <row r="5" spans="1:3" x14ac:dyDescent="0.25">
      <c r="A5" s="36">
        <v>4</v>
      </c>
      <c r="B5" s="52">
        <v>0.12990648621194467</v>
      </c>
      <c r="C5" s="36"/>
    </row>
    <row r="6" spans="1:3" x14ac:dyDescent="0.25">
      <c r="A6" s="36">
        <v>5</v>
      </c>
      <c r="B6" s="52">
        <v>0.14730662364434885</v>
      </c>
      <c r="C6" s="36"/>
    </row>
    <row r="7" spans="1:3" x14ac:dyDescent="0.25">
      <c r="A7" s="36">
        <v>6</v>
      </c>
      <c r="B7" s="52">
        <v>0.1500970989812076</v>
      </c>
      <c r="C7" s="36"/>
    </row>
    <row r="8" spans="1:3" x14ac:dyDescent="0.25">
      <c r="A8" s="36">
        <v>7</v>
      </c>
      <c r="B8" s="52">
        <v>0.12769561710137134</v>
      </c>
      <c r="C8" s="36"/>
    </row>
    <row r="9" spans="1:3" x14ac:dyDescent="0.25">
      <c r="A9" s="36">
        <v>8</v>
      </c>
      <c r="B9" s="52">
        <v>9.17002778524693E-2</v>
      </c>
      <c r="C9" s="36"/>
    </row>
    <row r="10" spans="1:3" x14ac:dyDescent="0.25">
      <c r="A10" s="36">
        <v>9</v>
      </c>
      <c r="B10" s="52">
        <v>5.6888052343820023E-2</v>
      </c>
      <c r="C10" s="36"/>
    </row>
    <row r="11" spans="1:3" x14ac:dyDescent="0.25">
      <c r="A11" s="36">
        <v>10</v>
      </c>
      <c r="B11" s="52">
        <v>3.1510860147590448E-2</v>
      </c>
      <c r="C11" s="36"/>
    </row>
    <row r="12" spans="1:3" x14ac:dyDescent="0.25">
      <c r="A12" s="36">
        <v>11</v>
      </c>
      <c r="B12" s="52">
        <v>3.7178452989154794E-2</v>
      </c>
      <c r="C12" s="36" t="s">
        <v>185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68DC5-0E05-4A75-B6BD-205B86CE5B5E}">
  <sheetPr>
    <tabColor theme="5" tint="0.59999389629810485"/>
  </sheetPr>
  <dimension ref="A1:E19"/>
  <sheetViews>
    <sheetView workbookViewId="0">
      <selection activeCell="D28" sqref="D28"/>
    </sheetView>
  </sheetViews>
  <sheetFormatPr defaultRowHeight="15" x14ac:dyDescent="0.25"/>
  <cols>
    <col min="1" max="1" width="11.28515625" style="1" bestFit="1" customWidth="1"/>
    <col min="2" max="2" width="12.85546875" bestFit="1" customWidth="1"/>
    <col min="3" max="3" width="17.28515625" style="2" bestFit="1" customWidth="1"/>
    <col min="4" max="4" width="116.140625" bestFit="1" customWidth="1"/>
    <col min="5" max="5" width="39.5703125" bestFit="1" customWidth="1"/>
  </cols>
  <sheetData>
    <row r="1" spans="1:5" x14ac:dyDescent="0.25">
      <c r="A1" s="9" t="s">
        <v>63</v>
      </c>
      <c r="B1" s="9" t="s">
        <v>31</v>
      </c>
      <c r="C1" s="16" t="s">
        <v>102</v>
      </c>
      <c r="D1" s="9" t="s">
        <v>103</v>
      </c>
      <c r="E1" s="9" t="s">
        <v>104</v>
      </c>
    </row>
    <row r="2" spans="1:5" x14ac:dyDescent="0.25">
      <c r="A2" s="12">
        <v>45206</v>
      </c>
      <c r="B2" s="12" t="s">
        <v>39</v>
      </c>
      <c r="C2" s="17">
        <v>0</v>
      </c>
      <c r="D2" s="12" t="s">
        <v>94</v>
      </c>
      <c r="E2" s="12"/>
    </row>
    <row r="3" spans="1:5" x14ac:dyDescent="0.25">
      <c r="A3" s="12">
        <v>45209</v>
      </c>
      <c r="B3" s="12" t="s">
        <v>39</v>
      </c>
      <c r="C3" s="17">
        <v>6.8268504357760131E-3</v>
      </c>
      <c r="D3" s="12" t="s">
        <v>95</v>
      </c>
      <c r="E3" s="12" t="s">
        <v>96</v>
      </c>
    </row>
    <row r="4" spans="1:5" x14ac:dyDescent="0.25">
      <c r="A4" s="12">
        <v>45214</v>
      </c>
      <c r="B4" s="12" t="s">
        <v>39</v>
      </c>
      <c r="C4" s="17">
        <v>7.1032411416778754E-2</v>
      </c>
      <c r="D4" s="12" t="s">
        <v>97</v>
      </c>
      <c r="E4" s="12" t="s">
        <v>96</v>
      </c>
    </row>
    <row r="5" spans="1:5" x14ac:dyDescent="0.25">
      <c r="A5" s="12">
        <v>45237</v>
      </c>
      <c r="B5" s="12" t="s">
        <v>39</v>
      </c>
      <c r="C5" s="17">
        <v>0.17371155865932081</v>
      </c>
      <c r="D5" s="12" t="s">
        <v>98</v>
      </c>
      <c r="E5" s="12" t="s">
        <v>96</v>
      </c>
    </row>
    <row r="6" spans="1:5" x14ac:dyDescent="0.25">
      <c r="A6" s="12">
        <v>45256</v>
      </c>
      <c r="B6" s="12" t="s">
        <v>39</v>
      </c>
      <c r="C6" s="17">
        <v>0.27392161559580624</v>
      </c>
      <c r="D6" s="12" t="s">
        <v>99</v>
      </c>
      <c r="E6" s="12" t="s">
        <v>96</v>
      </c>
    </row>
    <row r="7" spans="1:5" x14ac:dyDescent="0.25">
      <c r="A7" s="12">
        <v>45297</v>
      </c>
      <c r="B7" s="12" t="s">
        <v>39</v>
      </c>
      <c r="C7" s="17">
        <v>0.42134841812385987</v>
      </c>
      <c r="D7" s="12" t="s">
        <v>100</v>
      </c>
      <c r="E7" s="12" t="s">
        <v>96</v>
      </c>
    </row>
    <row r="8" spans="1:5" x14ac:dyDescent="0.25">
      <c r="A8" s="12">
        <v>45351</v>
      </c>
      <c r="B8" s="12" t="s">
        <v>39</v>
      </c>
      <c r="C8" s="17">
        <v>0.47059202889204177</v>
      </c>
      <c r="D8" s="12" t="s">
        <v>101</v>
      </c>
      <c r="E8" s="12" t="s">
        <v>96</v>
      </c>
    </row>
    <row r="9" spans="1:5" x14ac:dyDescent="0.25">
      <c r="A9" s="12">
        <v>45415</v>
      </c>
      <c r="B9" s="12" t="s">
        <v>39</v>
      </c>
      <c r="C9" s="17">
        <v>0.7</v>
      </c>
      <c r="D9" s="12" t="s">
        <v>415</v>
      </c>
      <c r="E9" s="12" t="s">
        <v>96</v>
      </c>
    </row>
    <row r="10" spans="1:5" x14ac:dyDescent="0.25">
      <c r="A10" s="12">
        <v>45479</v>
      </c>
      <c r="B10" s="12" t="s">
        <v>39</v>
      </c>
      <c r="C10" s="17">
        <v>0.74</v>
      </c>
      <c r="D10" s="12" t="s">
        <v>416</v>
      </c>
      <c r="E10" s="12" t="s">
        <v>96</v>
      </c>
    </row>
    <row r="11" spans="1:5" x14ac:dyDescent="0.25">
      <c r="A11" s="12">
        <v>45206</v>
      </c>
      <c r="B11" s="12" t="s">
        <v>126</v>
      </c>
      <c r="C11" s="17">
        <v>0</v>
      </c>
      <c r="D11" s="12" t="s">
        <v>94</v>
      </c>
      <c r="E11" s="12"/>
    </row>
    <row r="12" spans="1:5" x14ac:dyDescent="0.25">
      <c r="A12" s="12">
        <v>45209</v>
      </c>
      <c r="B12" s="12" t="s">
        <v>126</v>
      </c>
      <c r="C12" s="17">
        <v>0</v>
      </c>
      <c r="D12" s="12" t="s">
        <v>95</v>
      </c>
      <c r="E12" s="12" t="s">
        <v>96</v>
      </c>
    </row>
    <row r="13" spans="1:5" x14ac:dyDescent="0.25">
      <c r="A13" s="12">
        <v>45214</v>
      </c>
      <c r="B13" s="12" t="s">
        <v>126</v>
      </c>
      <c r="C13" s="17">
        <v>1.050498927167003E-2</v>
      </c>
      <c r="D13" s="12" t="s">
        <v>97</v>
      </c>
      <c r="E13" s="12" t="s">
        <v>96</v>
      </c>
    </row>
    <row r="14" spans="1:5" x14ac:dyDescent="0.25">
      <c r="A14" s="12">
        <v>45237</v>
      </c>
      <c r="B14" s="12" t="s">
        <v>126</v>
      </c>
      <c r="C14" s="17">
        <v>4.9414129489746272E-2</v>
      </c>
      <c r="D14" s="12" t="s">
        <v>98</v>
      </c>
      <c r="E14" s="12" t="s">
        <v>96</v>
      </c>
    </row>
    <row r="15" spans="1:5" x14ac:dyDescent="0.25">
      <c r="A15" s="12">
        <v>45256</v>
      </c>
      <c r="B15" s="12" t="s">
        <v>126</v>
      </c>
      <c r="C15" s="17">
        <v>6.0995939985163797E-2</v>
      </c>
      <c r="D15" s="12" t="s">
        <v>99</v>
      </c>
      <c r="E15" s="12" t="s">
        <v>96</v>
      </c>
    </row>
    <row r="16" spans="1:5" x14ac:dyDescent="0.25">
      <c r="A16" s="12">
        <v>45297</v>
      </c>
      <c r="B16" s="12" t="s">
        <v>126</v>
      </c>
      <c r="C16" s="17">
        <v>0.18674472955834376</v>
      </c>
      <c r="D16" s="12" t="s">
        <v>100</v>
      </c>
      <c r="E16" s="12" t="s">
        <v>96</v>
      </c>
    </row>
    <row r="17" spans="1:5" x14ac:dyDescent="0.25">
      <c r="A17" s="12">
        <v>45351</v>
      </c>
      <c r="B17" s="12" t="s">
        <v>126</v>
      </c>
      <c r="C17" s="17">
        <v>0.30143017811420686</v>
      </c>
      <c r="D17" s="12" t="s">
        <v>101</v>
      </c>
      <c r="E17" s="12" t="s">
        <v>96</v>
      </c>
    </row>
    <row r="18" spans="1:5" x14ac:dyDescent="0.25">
      <c r="A18" s="12">
        <v>45415</v>
      </c>
      <c r="B18" s="12" t="s">
        <v>126</v>
      </c>
      <c r="C18" s="17">
        <v>0.49</v>
      </c>
      <c r="D18" s="12" t="s">
        <v>416</v>
      </c>
      <c r="E18" s="12" t="s">
        <v>96</v>
      </c>
    </row>
    <row r="19" spans="1:5" x14ac:dyDescent="0.25">
      <c r="A19" s="12">
        <v>45479</v>
      </c>
      <c r="B19" s="12" t="s">
        <v>126</v>
      </c>
      <c r="C19" s="17">
        <v>0.61</v>
      </c>
      <c r="D19" s="12" t="s">
        <v>416</v>
      </c>
      <c r="E19" s="12" t="s">
        <v>96</v>
      </c>
    </row>
  </sheetData>
  <hyperlinks>
    <hyperlink ref="D9" r:id="rId1" xr:uid="{784758A7-D420-4063-866F-5675C9F66B4C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A9989-7609-46BE-8A79-452C6271921A}">
  <sheetPr>
    <tabColor theme="5" tint="0.59999389629810485"/>
  </sheetPr>
  <dimension ref="A1:D6"/>
  <sheetViews>
    <sheetView workbookViewId="0">
      <selection activeCell="C32" sqref="C32"/>
    </sheetView>
  </sheetViews>
  <sheetFormatPr defaultRowHeight="15" x14ac:dyDescent="0.25"/>
  <cols>
    <col min="1" max="1" width="12.85546875" bestFit="1" customWidth="1"/>
    <col min="2" max="2" width="13.7109375" bestFit="1" customWidth="1"/>
    <col min="3" max="3" width="24.7109375" style="69" bestFit="1" customWidth="1"/>
    <col min="4" max="4" width="21.140625" customWidth="1"/>
  </cols>
  <sheetData>
    <row r="1" spans="1:4" x14ac:dyDescent="0.25">
      <c r="A1" s="32" t="s">
        <v>31</v>
      </c>
      <c r="B1" s="32" t="s">
        <v>17</v>
      </c>
      <c r="C1" s="68" t="s">
        <v>377</v>
      </c>
      <c r="D1" s="68" t="s">
        <v>378</v>
      </c>
    </row>
    <row r="2" spans="1:4" x14ac:dyDescent="0.25">
      <c r="A2" s="36" t="s">
        <v>126</v>
      </c>
      <c r="B2" s="36" t="s">
        <v>32</v>
      </c>
      <c r="C2" s="49">
        <v>0.71145888848280658</v>
      </c>
      <c r="D2" s="49">
        <v>0.19875001673384055</v>
      </c>
    </row>
    <row r="3" spans="1:4" x14ac:dyDescent="0.25">
      <c r="A3" s="36" t="s">
        <v>39</v>
      </c>
      <c r="B3" s="36" t="s">
        <v>40</v>
      </c>
      <c r="C3" s="49">
        <v>0.61586992017482911</v>
      </c>
      <c r="D3" s="49">
        <v>0.33754441392089346</v>
      </c>
    </row>
    <row r="4" spans="1:4" x14ac:dyDescent="0.25">
      <c r="A4" s="36" t="s">
        <v>126</v>
      </c>
      <c r="B4" s="36" t="s">
        <v>18</v>
      </c>
      <c r="C4" s="49">
        <v>0.71309826218598871</v>
      </c>
      <c r="D4" s="49">
        <v>0.14348171902935417</v>
      </c>
    </row>
    <row r="5" spans="1:4" x14ac:dyDescent="0.25">
      <c r="A5" s="36" t="s">
        <v>39</v>
      </c>
      <c r="B5" s="36" t="s">
        <v>0</v>
      </c>
      <c r="C5" s="49">
        <v>0.64913601902402995</v>
      </c>
      <c r="D5" s="49">
        <v>0.19667732862354584</v>
      </c>
    </row>
    <row r="6" spans="1:4" x14ac:dyDescent="0.25">
      <c r="A6" s="36" t="s">
        <v>126</v>
      </c>
      <c r="B6" s="36" t="s">
        <v>2</v>
      </c>
      <c r="C6" s="49">
        <v>0.80831199702241774</v>
      </c>
      <c r="D6" s="49">
        <v>0.123546521692366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CBC87E-0268-4501-B393-805E3D1A74AB}">
  <sheetPr>
    <tabColor theme="5" tint="0.59999389629810485"/>
  </sheetPr>
  <dimension ref="A1:E133"/>
  <sheetViews>
    <sheetView workbookViewId="0">
      <selection activeCell="J29" sqref="J29"/>
    </sheetView>
  </sheetViews>
  <sheetFormatPr defaultRowHeight="15" x14ac:dyDescent="0.25"/>
  <cols>
    <col min="1" max="1" width="25.28515625" bestFit="1" customWidth="1"/>
    <col min="2" max="2" width="24.28515625" bestFit="1" customWidth="1"/>
    <col min="3" max="3" width="8.5703125" style="23" bestFit="1" customWidth="1"/>
    <col min="4" max="4" width="28.140625" bestFit="1" customWidth="1"/>
  </cols>
  <sheetData>
    <row r="1" spans="1:4" x14ac:dyDescent="0.25">
      <c r="A1" s="32" t="s">
        <v>59</v>
      </c>
      <c r="B1" s="32" t="s">
        <v>195</v>
      </c>
      <c r="C1" s="44" t="s">
        <v>61</v>
      </c>
      <c r="D1" s="55" t="s">
        <v>6</v>
      </c>
    </row>
    <row r="2" spans="1:4" x14ac:dyDescent="0.25">
      <c r="A2" s="36" t="s">
        <v>196</v>
      </c>
      <c r="B2" s="36" t="s">
        <v>197</v>
      </c>
      <c r="C2" s="61">
        <v>520</v>
      </c>
      <c r="D2" s="36"/>
    </row>
    <row r="3" spans="1:4" x14ac:dyDescent="0.25">
      <c r="A3" s="36" t="s">
        <v>198</v>
      </c>
      <c r="B3" s="36" t="s">
        <v>197</v>
      </c>
      <c r="C3" s="61">
        <v>3420</v>
      </c>
      <c r="D3" s="36"/>
    </row>
    <row r="4" spans="1:4" x14ac:dyDescent="0.25">
      <c r="A4" s="36" t="s">
        <v>199</v>
      </c>
      <c r="B4" s="36" t="s">
        <v>200</v>
      </c>
      <c r="C4" s="61">
        <v>4280</v>
      </c>
      <c r="D4" s="36"/>
    </row>
    <row r="5" spans="1:4" x14ac:dyDescent="0.25">
      <c r="A5" s="36" t="s">
        <v>201</v>
      </c>
      <c r="B5" s="36" t="s">
        <v>202</v>
      </c>
      <c r="C5" s="61">
        <v>5200</v>
      </c>
      <c r="D5" s="36"/>
    </row>
    <row r="6" spans="1:4" x14ac:dyDescent="0.25">
      <c r="A6" s="36" t="s">
        <v>203</v>
      </c>
      <c r="B6" s="36" t="s">
        <v>202</v>
      </c>
      <c r="C6" s="61">
        <v>4950</v>
      </c>
      <c r="D6" s="36"/>
    </row>
    <row r="7" spans="1:4" x14ac:dyDescent="0.25">
      <c r="A7" s="36" t="s">
        <v>204</v>
      </c>
      <c r="B7" s="36" t="s">
        <v>197</v>
      </c>
      <c r="C7" s="61">
        <v>890</v>
      </c>
      <c r="D7" s="36"/>
    </row>
    <row r="8" spans="1:4" x14ac:dyDescent="0.25">
      <c r="A8" s="36" t="s">
        <v>205</v>
      </c>
      <c r="B8" s="36" t="s">
        <v>206</v>
      </c>
      <c r="C8" s="61">
        <v>3330</v>
      </c>
      <c r="D8" s="36"/>
    </row>
    <row r="9" spans="1:4" x14ac:dyDescent="0.25">
      <c r="A9" s="36" t="s">
        <v>207</v>
      </c>
      <c r="B9" s="36" t="s">
        <v>208</v>
      </c>
      <c r="C9" s="61">
        <v>4500</v>
      </c>
      <c r="D9" s="36"/>
    </row>
    <row r="10" spans="1:4" x14ac:dyDescent="0.25">
      <c r="A10" s="36" t="s">
        <v>209</v>
      </c>
      <c r="B10" s="36" t="s">
        <v>208</v>
      </c>
      <c r="C10" s="61">
        <v>2700</v>
      </c>
      <c r="D10" s="36"/>
    </row>
    <row r="11" spans="1:4" x14ac:dyDescent="0.25">
      <c r="A11" s="36" t="s">
        <v>210</v>
      </c>
      <c r="B11" s="36" t="s">
        <v>208</v>
      </c>
      <c r="C11" s="61">
        <v>3470</v>
      </c>
      <c r="D11" s="36"/>
    </row>
    <row r="12" spans="1:4" x14ac:dyDescent="0.25">
      <c r="A12" s="36" t="s">
        <v>211</v>
      </c>
      <c r="B12" s="36" t="s">
        <v>208</v>
      </c>
      <c r="C12" s="61">
        <v>3670</v>
      </c>
      <c r="D12" s="36"/>
    </row>
    <row r="13" spans="1:4" x14ac:dyDescent="0.25">
      <c r="A13" s="36" t="s">
        <v>212</v>
      </c>
      <c r="B13" s="36" t="s">
        <v>200</v>
      </c>
      <c r="C13" s="61">
        <v>3880</v>
      </c>
      <c r="D13" s="36"/>
    </row>
    <row r="14" spans="1:4" x14ac:dyDescent="0.25">
      <c r="A14" s="36" t="s">
        <v>213</v>
      </c>
      <c r="B14" s="36" t="s">
        <v>206</v>
      </c>
      <c r="C14" s="61">
        <v>3330</v>
      </c>
      <c r="D14" s="36"/>
    </row>
    <row r="15" spans="1:4" x14ac:dyDescent="0.25">
      <c r="A15" s="36" t="s">
        <v>214</v>
      </c>
      <c r="B15" s="36" t="s">
        <v>206</v>
      </c>
      <c r="C15" s="61">
        <v>1190</v>
      </c>
      <c r="D15" s="36"/>
    </row>
    <row r="16" spans="1:4" x14ac:dyDescent="0.25">
      <c r="A16" s="36" t="s">
        <v>215</v>
      </c>
      <c r="B16" s="36" t="s">
        <v>208</v>
      </c>
      <c r="C16" s="61">
        <v>670</v>
      </c>
      <c r="D16" s="36"/>
    </row>
    <row r="17" spans="1:4" x14ac:dyDescent="0.25">
      <c r="A17" s="36" t="s">
        <v>216</v>
      </c>
      <c r="B17" s="36" t="s">
        <v>206</v>
      </c>
      <c r="C17" s="61">
        <v>3330</v>
      </c>
      <c r="D17" s="36"/>
    </row>
    <row r="18" spans="1:4" x14ac:dyDescent="0.25">
      <c r="A18" s="62" t="s">
        <v>217</v>
      </c>
      <c r="B18" s="62" t="s">
        <v>218</v>
      </c>
      <c r="C18" s="63"/>
      <c r="D18" s="36" t="s">
        <v>219</v>
      </c>
    </row>
    <row r="19" spans="1:4" x14ac:dyDescent="0.25">
      <c r="A19" s="36" t="s">
        <v>220</v>
      </c>
      <c r="B19" s="36" t="s">
        <v>206</v>
      </c>
      <c r="C19" s="61">
        <v>1660</v>
      </c>
      <c r="D19" s="36"/>
    </row>
    <row r="20" spans="1:4" x14ac:dyDescent="0.25">
      <c r="A20" s="36" t="s">
        <v>221</v>
      </c>
      <c r="B20" s="36" t="s">
        <v>206</v>
      </c>
      <c r="C20" s="61">
        <v>3330</v>
      </c>
      <c r="D20" s="36"/>
    </row>
    <row r="21" spans="1:4" x14ac:dyDescent="0.25">
      <c r="A21" s="36" t="s">
        <v>222</v>
      </c>
      <c r="B21" s="36" t="s">
        <v>223</v>
      </c>
      <c r="C21" s="61">
        <v>2110</v>
      </c>
      <c r="D21" s="36" t="s">
        <v>224</v>
      </c>
    </row>
    <row r="22" spans="1:4" x14ac:dyDescent="0.25">
      <c r="A22" s="36" t="s">
        <v>225</v>
      </c>
      <c r="B22" s="36" t="s">
        <v>206</v>
      </c>
      <c r="C22" s="61">
        <v>530</v>
      </c>
      <c r="D22" s="36"/>
    </row>
    <row r="23" spans="1:4" x14ac:dyDescent="0.25">
      <c r="A23" s="36" t="s">
        <v>226</v>
      </c>
      <c r="B23" s="36" t="s">
        <v>208</v>
      </c>
      <c r="C23" s="61">
        <v>1400</v>
      </c>
      <c r="D23" s="36"/>
    </row>
    <row r="24" spans="1:4" x14ac:dyDescent="0.25">
      <c r="A24" s="36" t="s">
        <v>227</v>
      </c>
      <c r="B24" s="36" t="s">
        <v>197</v>
      </c>
      <c r="C24" s="61">
        <v>530</v>
      </c>
      <c r="D24" s="36"/>
    </row>
    <row r="25" spans="1:4" s="74" customFormat="1" x14ac:dyDescent="0.25">
      <c r="A25" s="36" t="s">
        <v>421</v>
      </c>
      <c r="B25" s="36" t="s">
        <v>197</v>
      </c>
      <c r="C25" s="61">
        <v>480</v>
      </c>
      <c r="D25" s="73"/>
    </row>
    <row r="26" spans="1:4" x14ac:dyDescent="0.25">
      <c r="A26" s="36" t="s">
        <v>228</v>
      </c>
      <c r="B26" s="36" t="s">
        <v>208</v>
      </c>
      <c r="C26" s="61">
        <v>4260</v>
      </c>
      <c r="D26" s="36" t="s">
        <v>229</v>
      </c>
    </row>
    <row r="27" spans="1:4" x14ac:dyDescent="0.25">
      <c r="A27" s="36" t="s">
        <v>230</v>
      </c>
      <c r="B27" s="36" t="s">
        <v>231</v>
      </c>
      <c r="C27" s="61">
        <v>3550</v>
      </c>
      <c r="D27" s="36"/>
    </row>
    <row r="28" spans="1:4" x14ac:dyDescent="0.25">
      <c r="A28" s="36" t="s">
        <v>232</v>
      </c>
      <c r="B28" s="36" t="s">
        <v>223</v>
      </c>
      <c r="C28" s="61">
        <v>1650</v>
      </c>
      <c r="D28" s="36"/>
    </row>
    <row r="29" spans="1:4" s="74" customFormat="1" x14ac:dyDescent="0.25">
      <c r="A29" s="36" t="s">
        <v>422</v>
      </c>
      <c r="B29" s="36" t="s">
        <v>223</v>
      </c>
      <c r="C29" s="61">
        <v>310</v>
      </c>
      <c r="D29" s="36" t="s">
        <v>435</v>
      </c>
    </row>
    <row r="30" spans="1:4" x14ac:dyDescent="0.25">
      <c r="A30" s="36" t="s">
        <v>233</v>
      </c>
      <c r="B30" s="36" t="s">
        <v>202</v>
      </c>
      <c r="C30" s="61">
        <v>60</v>
      </c>
      <c r="D30" s="36"/>
    </row>
    <row r="31" spans="1:4" x14ac:dyDescent="0.25">
      <c r="A31" s="36" t="s">
        <v>234</v>
      </c>
      <c r="B31" s="36" t="s">
        <v>206</v>
      </c>
      <c r="C31" s="61">
        <v>3780</v>
      </c>
      <c r="D31" s="36"/>
    </row>
    <row r="32" spans="1:4" x14ac:dyDescent="0.25">
      <c r="A32" s="36" t="s">
        <v>235</v>
      </c>
      <c r="B32" s="36" t="s">
        <v>208</v>
      </c>
      <c r="C32" s="61">
        <v>5500</v>
      </c>
      <c r="D32" s="36"/>
    </row>
    <row r="33" spans="1:4" x14ac:dyDescent="0.25">
      <c r="A33" s="36" t="s">
        <v>236</v>
      </c>
      <c r="B33" s="36" t="s">
        <v>200</v>
      </c>
      <c r="C33" s="61">
        <v>5500</v>
      </c>
      <c r="D33" s="36"/>
    </row>
    <row r="34" spans="1:4" x14ac:dyDescent="0.25">
      <c r="A34" s="36" t="s">
        <v>237</v>
      </c>
      <c r="B34" s="36" t="s">
        <v>238</v>
      </c>
      <c r="C34" s="61">
        <v>9000</v>
      </c>
      <c r="D34" s="36" t="s">
        <v>239</v>
      </c>
    </row>
    <row r="35" spans="1:4" x14ac:dyDescent="0.25">
      <c r="A35" s="36" t="s">
        <v>430</v>
      </c>
      <c r="B35" s="36" t="s">
        <v>197</v>
      </c>
      <c r="C35" s="61">
        <v>4380</v>
      </c>
      <c r="D35" s="36" t="s">
        <v>434</v>
      </c>
    </row>
    <row r="36" spans="1:4" x14ac:dyDescent="0.25">
      <c r="A36" s="36" t="s">
        <v>240</v>
      </c>
      <c r="B36" s="36" t="s">
        <v>202</v>
      </c>
      <c r="C36" s="61">
        <v>20</v>
      </c>
      <c r="D36" s="36"/>
    </row>
    <row r="37" spans="1:4" x14ac:dyDescent="0.25">
      <c r="A37" s="36" t="s">
        <v>241</v>
      </c>
      <c r="B37" s="36" t="s">
        <v>200</v>
      </c>
      <c r="C37" s="61">
        <v>3000</v>
      </c>
      <c r="D37" s="36"/>
    </row>
    <row r="38" spans="1:4" x14ac:dyDescent="0.25">
      <c r="A38" s="62" t="s">
        <v>242</v>
      </c>
      <c r="B38" s="62" t="s">
        <v>218</v>
      </c>
      <c r="C38" s="63"/>
      <c r="D38" s="36" t="s">
        <v>219</v>
      </c>
    </row>
    <row r="39" spans="1:4" x14ac:dyDescent="0.25">
      <c r="A39" s="36" t="s">
        <v>243</v>
      </c>
      <c r="B39" s="36" t="s">
        <v>238</v>
      </c>
      <c r="C39" s="61">
        <v>8840</v>
      </c>
      <c r="D39" s="36"/>
    </row>
    <row r="40" spans="1:4" x14ac:dyDescent="0.25">
      <c r="A40" s="36" t="s">
        <v>244</v>
      </c>
      <c r="B40" s="36" t="s">
        <v>208</v>
      </c>
      <c r="C40" s="61">
        <v>3650</v>
      </c>
      <c r="D40" s="36"/>
    </row>
    <row r="41" spans="1:4" x14ac:dyDescent="0.25">
      <c r="A41" s="36" t="s">
        <v>245</v>
      </c>
      <c r="B41" s="36" t="s">
        <v>231</v>
      </c>
      <c r="C41" s="61">
        <v>3400</v>
      </c>
      <c r="D41" s="36"/>
    </row>
    <row r="42" spans="1:4" x14ac:dyDescent="0.25">
      <c r="A42" s="36" t="s">
        <v>246</v>
      </c>
      <c r="B42" s="36" t="s">
        <v>231</v>
      </c>
      <c r="C42" s="61">
        <v>3470</v>
      </c>
      <c r="D42" s="36"/>
    </row>
    <row r="43" spans="1:4" x14ac:dyDescent="0.25">
      <c r="A43" s="36" t="s">
        <v>247</v>
      </c>
      <c r="B43" s="36" t="s">
        <v>208</v>
      </c>
      <c r="C43" s="61">
        <v>4615</v>
      </c>
      <c r="D43" s="36"/>
    </row>
    <row r="44" spans="1:4" x14ac:dyDescent="0.25">
      <c r="A44" s="36" t="s">
        <v>248</v>
      </c>
      <c r="B44" s="36" t="s">
        <v>231</v>
      </c>
      <c r="C44" s="61">
        <v>5200</v>
      </c>
      <c r="D44" s="36"/>
    </row>
    <row r="45" spans="1:4" x14ac:dyDescent="0.25">
      <c r="A45" s="36" t="s">
        <v>249</v>
      </c>
      <c r="B45" s="36" t="s">
        <v>197</v>
      </c>
      <c r="C45" s="61">
        <v>2800</v>
      </c>
      <c r="D45" s="36"/>
    </row>
    <row r="46" spans="1:4" x14ac:dyDescent="0.25">
      <c r="A46" s="36" t="s">
        <v>250</v>
      </c>
      <c r="B46" s="36" t="s">
        <v>208</v>
      </c>
      <c r="C46" s="61">
        <v>3760</v>
      </c>
      <c r="D46" s="36"/>
    </row>
    <row r="47" spans="1:4" x14ac:dyDescent="0.25">
      <c r="A47" s="36" t="s">
        <v>423</v>
      </c>
      <c r="B47" s="36" t="s">
        <v>197</v>
      </c>
      <c r="C47" s="61">
        <v>260</v>
      </c>
      <c r="D47" s="36"/>
    </row>
    <row r="48" spans="1:4" x14ac:dyDescent="0.25">
      <c r="A48" s="36" t="s">
        <v>251</v>
      </c>
      <c r="B48" s="36" t="s">
        <v>223</v>
      </c>
      <c r="C48" s="61">
        <v>1430</v>
      </c>
      <c r="D48" s="36"/>
    </row>
    <row r="49" spans="1:4" x14ac:dyDescent="0.25">
      <c r="A49" s="36" t="s">
        <v>252</v>
      </c>
      <c r="B49" s="36" t="s">
        <v>206</v>
      </c>
      <c r="C49" s="61">
        <v>3330</v>
      </c>
      <c r="D49" s="36"/>
    </row>
    <row r="50" spans="1:4" x14ac:dyDescent="0.25">
      <c r="A50" s="36" t="s">
        <v>424</v>
      </c>
      <c r="B50" s="36" t="s">
        <v>223</v>
      </c>
      <c r="C50" s="61">
        <v>2770</v>
      </c>
      <c r="D50" s="36"/>
    </row>
    <row r="51" spans="1:4" x14ac:dyDescent="0.25">
      <c r="A51" s="36" t="s">
        <v>253</v>
      </c>
      <c r="B51" s="36" t="s">
        <v>208</v>
      </c>
      <c r="C51" s="61">
        <v>3640</v>
      </c>
      <c r="D51" s="36"/>
    </row>
    <row r="52" spans="1:4" x14ac:dyDescent="0.25">
      <c r="A52" s="62" t="s">
        <v>254</v>
      </c>
      <c r="B52" s="62" t="s">
        <v>218</v>
      </c>
      <c r="C52" s="63"/>
      <c r="D52" s="36" t="s">
        <v>219</v>
      </c>
    </row>
    <row r="53" spans="1:4" x14ac:dyDescent="0.25">
      <c r="A53" s="62" t="s">
        <v>255</v>
      </c>
      <c r="B53" s="62" t="s">
        <v>218</v>
      </c>
      <c r="C53" s="63"/>
      <c r="D53" s="36" t="s">
        <v>219</v>
      </c>
    </row>
    <row r="54" spans="1:4" x14ac:dyDescent="0.25">
      <c r="A54" s="62" t="s">
        <v>256</v>
      </c>
      <c r="B54" s="62" t="s">
        <v>218</v>
      </c>
      <c r="C54" s="63"/>
      <c r="D54" s="36" t="s">
        <v>219</v>
      </c>
    </row>
    <row r="55" spans="1:4" x14ac:dyDescent="0.25">
      <c r="A55" s="62" t="s">
        <v>257</v>
      </c>
      <c r="B55" s="62" t="s">
        <v>218</v>
      </c>
      <c r="C55" s="63"/>
      <c r="D55" s="36" t="s">
        <v>219</v>
      </c>
    </row>
    <row r="56" spans="1:4" x14ac:dyDescent="0.25">
      <c r="A56" s="62" t="s">
        <v>258</v>
      </c>
      <c r="B56" s="62" t="s">
        <v>218</v>
      </c>
      <c r="C56" s="63"/>
      <c r="D56" s="36" t="s">
        <v>219</v>
      </c>
    </row>
    <row r="57" spans="1:4" x14ac:dyDescent="0.25">
      <c r="A57" s="62" t="s">
        <v>259</v>
      </c>
      <c r="B57" s="62" t="s">
        <v>218</v>
      </c>
      <c r="C57" s="63"/>
      <c r="D57" s="36" t="s">
        <v>219</v>
      </c>
    </row>
    <row r="58" spans="1:4" x14ac:dyDescent="0.25">
      <c r="A58" s="36" t="s">
        <v>260</v>
      </c>
      <c r="B58" s="36" t="s">
        <v>208</v>
      </c>
      <c r="C58" s="61">
        <v>3500</v>
      </c>
      <c r="D58" s="36"/>
    </row>
    <row r="59" spans="1:4" x14ac:dyDescent="0.25">
      <c r="A59" s="36" t="s">
        <v>261</v>
      </c>
      <c r="B59" s="36" t="s">
        <v>223</v>
      </c>
      <c r="C59" s="61">
        <v>1650</v>
      </c>
      <c r="D59" s="36"/>
    </row>
    <row r="60" spans="1:4" x14ac:dyDescent="0.25">
      <c r="A60" s="36" t="s">
        <v>262</v>
      </c>
      <c r="B60" s="36" t="s">
        <v>223</v>
      </c>
      <c r="C60" s="61">
        <v>2770</v>
      </c>
      <c r="D60" s="36"/>
    </row>
    <row r="61" spans="1:4" x14ac:dyDescent="0.25">
      <c r="A61" s="36" t="s">
        <v>263</v>
      </c>
      <c r="B61" s="36" t="s">
        <v>223</v>
      </c>
      <c r="C61" s="61">
        <v>2500</v>
      </c>
      <c r="D61" s="36"/>
    </row>
    <row r="62" spans="1:4" x14ac:dyDescent="0.25">
      <c r="A62" s="36" t="s">
        <v>425</v>
      </c>
      <c r="B62" s="36" t="s">
        <v>197</v>
      </c>
      <c r="C62" s="61">
        <v>330</v>
      </c>
      <c r="D62" s="36"/>
    </row>
    <row r="63" spans="1:4" x14ac:dyDescent="0.25">
      <c r="A63" s="36" t="s">
        <v>264</v>
      </c>
      <c r="B63" s="36" t="s">
        <v>197</v>
      </c>
      <c r="C63" s="61">
        <v>640</v>
      </c>
      <c r="D63" s="36"/>
    </row>
    <row r="64" spans="1:4" x14ac:dyDescent="0.25">
      <c r="A64" s="36" t="s">
        <v>265</v>
      </c>
      <c r="B64" s="36" t="s">
        <v>197</v>
      </c>
      <c r="C64" s="61">
        <v>500</v>
      </c>
      <c r="D64" s="36"/>
    </row>
    <row r="65" spans="1:4" x14ac:dyDescent="0.25">
      <c r="A65" s="36" t="s">
        <v>266</v>
      </c>
      <c r="B65" s="36" t="s">
        <v>197</v>
      </c>
      <c r="C65" s="61">
        <v>600</v>
      </c>
      <c r="D65" s="36"/>
    </row>
    <row r="66" spans="1:4" x14ac:dyDescent="0.25">
      <c r="A66" s="36" t="s">
        <v>267</v>
      </c>
      <c r="B66" s="36" t="s">
        <v>197</v>
      </c>
      <c r="C66" s="61">
        <v>1500</v>
      </c>
      <c r="D66" s="36"/>
    </row>
    <row r="67" spans="1:4" x14ac:dyDescent="0.25">
      <c r="A67" s="36" t="s">
        <v>268</v>
      </c>
      <c r="B67" s="36" t="s">
        <v>197</v>
      </c>
      <c r="C67" s="61">
        <v>670</v>
      </c>
      <c r="D67" s="36"/>
    </row>
    <row r="68" spans="1:4" x14ac:dyDescent="0.25">
      <c r="A68" s="36" t="s">
        <v>269</v>
      </c>
      <c r="B68" s="36" t="s">
        <v>197</v>
      </c>
      <c r="C68" s="61">
        <v>310</v>
      </c>
      <c r="D68" s="36"/>
    </row>
    <row r="69" spans="1:4" x14ac:dyDescent="0.25">
      <c r="A69" s="36" t="s">
        <v>270</v>
      </c>
      <c r="B69" s="36" t="s">
        <v>200</v>
      </c>
      <c r="C69" s="61">
        <v>4690</v>
      </c>
      <c r="D69" s="36"/>
    </row>
    <row r="70" spans="1:4" x14ac:dyDescent="0.25">
      <c r="A70" s="36" t="s">
        <v>271</v>
      </c>
      <c r="B70" s="36" t="s">
        <v>202</v>
      </c>
      <c r="C70" s="61">
        <v>100</v>
      </c>
      <c r="D70" s="36"/>
    </row>
    <row r="71" spans="1:4" x14ac:dyDescent="0.25">
      <c r="A71" s="36" t="s">
        <v>272</v>
      </c>
      <c r="B71" s="36" t="s">
        <v>200</v>
      </c>
      <c r="C71" s="61">
        <v>3040</v>
      </c>
      <c r="D71" s="36"/>
    </row>
    <row r="72" spans="1:4" x14ac:dyDescent="0.25">
      <c r="A72" s="36" t="s">
        <v>273</v>
      </c>
      <c r="B72" s="36" t="s">
        <v>206</v>
      </c>
      <c r="C72" s="61">
        <v>1660</v>
      </c>
      <c r="D72" s="36"/>
    </row>
    <row r="73" spans="1:4" x14ac:dyDescent="0.25">
      <c r="A73" s="36" t="s">
        <v>274</v>
      </c>
      <c r="B73" s="36" t="s">
        <v>208</v>
      </c>
      <c r="C73" s="61">
        <v>4500</v>
      </c>
      <c r="D73" s="36"/>
    </row>
    <row r="74" spans="1:4" x14ac:dyDescent="0.25">
      <c r="A74" s="36" t="s">
        <v>275</v>
      </c>
      <c r="B74" s="36" t="s">
        <v>200</v>
      </c>
      <c r="C74" s="61">
        <v>2780</v>
      </c>
      <c r="D74" s="36"/>
    </row>
    <row r="75" spans="1:4" x14ac:dyDescent="0.25">
      <c r="A75" s="36" t="s">
        <v>276</v>
      </c>
      <c r="B75" s="36" t="s">
        <v>200</v>
      </c>
      <c r="C75" s="61">
        <v>450</v>
      </c>
      <c r="D75" s="36"/>
    </row>
    <row r="76" spans="1:4" x14ac:dyDescent="0.25">
      <c r="A76" s="36" t="s">
        <v>426</v>
      </c>
      <c r="B76" s="36" t="s">
        <v>197</v>
      </c>
      <c r="C76" s="61">
        <v>340</v>
      </c>
      <c r="D76" s="36"/>
    </row>
    <row r="77" spans="1:4" x14ac:dyDescent="0.25">
      <c r="A77" s="36" t="s">
        <v>277</v>
      </c>
      <c r="B77" s="36" t="s">
        <v>197</v>
      </c>
      <c r="C77" s="61">
        <v>640</v>
      </c>
      <c r="D77" s="36"/>
    </row>
    <row r="78" spans="1:4" x14ac:dyDescent="0.25">
      <c r="A78" s="36" t="s">
        <v>278</v>
      </c>
      <c r="B78" s="36" t="s">
        <v>206</v>
      </c>
      <c r="C78" s="61">
        <v>3330</v>
      </c>
      <c r="D78" s="36"/>
    </row>
    <row r="79" spans="1:4" x14ac:dyDescent="0.25">
      <c r="A79" s="36" t="s">
        <v>279</v>
      </c>
      <c r="B79" s="36" t="s">
        <v>197</v>
      </c>
      <c r="C79" s="61">
        <v>290</v>
      </c>
      <c r="D79" s="36"/>
    </row>
    <row r="80" spans="1:4" x14ac:dyDescent="0.25">
      <c r="A80" s="36" t="s">
        <v>280</v>
      </c>
      <c r="B80" s="36" t="s">
        <v>206</v>
      </c>
      <c r="C80" s="61">
        <v>3430</v>
      </c>
      <c r="D80" s="36"/>
    </row>
    <row r="81" spans="1:4" x14ac:dyDescent="0.25">
      <c r="A81" s="36" t="s">
        <v>427</v>
      </c>
      <c r="B81" s="36" t="s">
        <v>206</v>
      </c>
      <c r="C81" s="61">
        <v>640</v>
      </c>
      <c r="D81" s="36" t="s">
        <v>436</v>
      </c>
    </row>
    <row r="82" spans="1:4" x14ac:dyDescent="0.25">
      <c r="A82" s="36" t="s">
        <v>281</v>
      </c>
      <c r="B82" s="36" t="s">
        <v>223</v>
      </c>
      <c r="C82" s="61">
        <v>2110</v>
      </c>
      <c r="D82" s="36"/>
    </row>
    <row r="83" spans="1:4" x14ac:dyDescent="0.25">
      <c r="A83" s="36" t="s">
        <v>282</v>
      </c>
      <c r="B83" s="36" t="s">
        <v>223</v>
      </c>
      <c r="C83" s="61">
        <v>2500</v>
      </c>
      <c r="D83" s="36"/>
    </row>
    <row r="84" spans="1:4" x14ac:dyDescent="0.25">
      <c r="A84" s="36" t="s">
        <v>428</v>
      </c>
      <c r="B84" s="36" t="s">
        <v>197</v>
      </c>
      <c r="C84" s="61">
        <v>360</v>
      </c>
      <c r="D84" s="36"/>
    </row>
    <row r="85" spans="1:4" x14ac:dyDescent="0.25">
      <c r="A85" s="36" t="s">
        <v>283</v>
      </c>
      <c r="B85" s="36" t="s">
        <v>231</v>
      </c>
      <c r="C85" s="61">
        <v>4950</v>
      </c>
      <c r="D85" s="36"/>
    </row>
    <row r="86" spans="1:4" x14ac:dyDescent="0.25">
      <c r="A86" s="36" t="s">
        <v>284</v>
      </c>
      <c r="B86" s="36" t="s">
        <v>197</v>
      </c>
      <c r="C86" s="61">
        <v>150</v>
      </c>
      <c r="D86" s="36"/>
    </row>
    <row r="87" spans="1:4" x14ac:dyDescent="0.25">
      <c r="A87" s="36" t="s">
        <v>285</v>
      </c>
      <c r="B87" s="36" t="s">
        <v>208</v>
      </c>
      <c r="C87" s="61">
        <v>4500</v>
      </c>
      <c r="D87" s="36"/>
    </row>
    <row r="88" spans="1:4" x14ac:dyDescent="0.25">
      <c r="A88" s="36" t="s">
        <v>286</v>
      </c>
      <c r="B88" s="36" t="s">
        <v>206</v>
      </c>
      <c r="C88" s="61">
        <v>5670</v>
      </c>
      <c r="D88" s="36"/>
    </row>
    <row r="89" spans="1:4" x14ac:dyDescent="0.25">
      <c r="A89" s="36" t="s">
        <v>287</v>
      </c>
      <c r="B89" s="36" t="s">
        <v>208</v>
      </c>
      <c r="C89" s="61">
        <v>3840</v>
      </c>
      <c r="D89" s="36"/>
    </row>
    <row r="90" spans="1:4" x14ac:dyDescent="0.25">
      <c r="A90" s="36" t="s">
        <v>288</v>
      </c>
      <c r="B90" s="36" t="s">
        <v>238</v>
      </c>
      <c r="C90" s="61">
        <v>8840</v>
      </c>
      <c r="D90" s="36"/>
    </row>
    <row r="91" spans="1:4" x14ac:dyDescent="0.25">
      <c r="A91" s="36" t="s">
        <v>289</v>
      </c>
      <c r="B91" s="36" t="s">
        <v>197</v>
      </c>
      <c r="C91" s="61">
        <v>330</v>
      </c>
      <c r="D91" s="36"/>
    </row>
    <row r="92" spans="1:4" x14ac:dyDescent="0.25">
      <c r="A92" s="36" t="s">
        <v>290</v>
      </c>
      <c r="B92" s="36" t="s">
        <v>238</v>
      </c>
      <c r="C92" s="61">
        <v>1300</v>
      </c>
      <c r="D92" s="36"/>
    </row>
    <row r="93" spans="1:4" x14ac:dyDescent="0.25">
      <c r="A93" s="36" t="s">
        <v>291</v>
      </c>
      <c r="B93" s="36" t="s">
        <v>197</v>
      </c>
      <c r="C93" s="61">
        <v>400</v>
      </c>
      <c r="D93" s="36"/>
    </row>
    <row r="94" spans="1:4" x14ac:dyDescent="0.25">
      <c r="A94" s="36" t="s">
        <v>292</v>
      </c>
      <c r="B94" s="36" t="s">
        <v>197</v>
      </c>
      <c r="C94" s="61">
        <v>470</v>
      </c>
      <c r="D94" s="36"/>
    </row>
    <row r="95" spans="1:4" x14ac:dyDescent="0.25">
      <c r="A95" s="36" t="s">
        <v>293</v>
      </c>
      <c r="B95" s="36" t="s">
        <v>208</v>
      </c>
      <c r="C95" s="61">
        <v>3710</v>
      </c>
      <c r="D95" s="36"/>
    </row>
    <row r="96" spans="1:4" x14ac:dyDescent="0.25">
      <c r="A96" s="36" t="s">
        <v>294</v>
      </c>
      <c r="B96" s="36" t="s">
        <v>206</v>
      </c>
      <c r="C96" s="61">
        <v>5670</v>
      </c>
      <c r="D96" s="36"/>
    </row>
    <row r="97" spans="1:5" x14ac:dyDescent="0.25">
      <c r="A97" s="36" t="s">
        <v>295</v>
      </c>
      <c r="B97" s="36" t="s">
        <v>197</v>
      </c>
      <c r="C97" s="61">
        <v>570</v>
      </c>
      <c r="D97" s="36"/>
    </row>
    <row r="98" spans="1:5" x14ac:dyDescent="0.25">
      <c r="A98" s="36" t="s">
        <v>296</v>
      </c>
      <c r="B98" s="36" t="s">
        <v>206</v>
      </c>
      <c r="C98" s="61">
        <v>3410</v>
      </c>
      <c r="D98" s="36"/>
    </row>
    <row r="99" spans="1:5" x14ac:dyDescent="0.25">
      <c r="A99" s="36" t="s">
        <v>429</v>
      </c>
      <c r="B99" s="36" t="s">
        <v>197</v>
      </c>
      <c r="C99" s="61">
        <v>500</v>
      </c>
      <c r="D99" s="36"/>
    </row>
    <row r="100" spans="1:5" x14ac:dyDescent="0.25">
      <c r="A100" s="36" t="s">
        <v>297</v>
      </c>
      <c r="B100" s="36" t="s">
        <v>206</v>
      </c>
      <c r="C100" s="61">
        <v>5600</v>
      </c>
      <c r="D100" s="36"/>
    </row>
    <row r="101" spans="1:5" x14ac:dyDescent="0.25">
      <c r="A101" s="36" t="s">
        <v>298</v>
      </c>
      <c r="B101" s="36" t="s">
        <v>197</v>
      </c>
      <c r="C101" s="61">
        <v>830</v>
      </c>
      <c r="D101" s="36"/>
    </row>
    <row r="102" spans="1:5" x14ac:dyDescent="0.25">
      <c r="A102" s="36" t="s">
        <v>299</v>
      </c>
      <c r="B102" s="36" t="s">
        <v>197</v>
      </c>
      <c r="C102" s="61">
        <v>770</v>
      </c>
      <c r="D102" s="36"/>
    </row>
    <row r="103" spans="1:5" x14ac:dyDescent="0.25">
      <c r="A103" s="36" t="s">
        <v>300</v>
      </c>
      <c r="B103" s="36" t="s">
        <v>197</v>
      </c>
      <c r="C103" s="61">
        <v>2990</v>
      </c>
      <c r="D103" s="36"/>
    </row>
    <row r="104" spans="1:5" x14ac:dyDescent="0.25">
      <c r="A104" s="36" t="s">
        <v>301</v>
      </c>
      <c r="B104" s="36" t="s">
        <v>208</v>
      </c>
      <c r="C104" s="61">
        <v>3600</v>
      </c>
      <c r="D104" s="36"/>
    </row>
    <row r="105" spans="1:5" x14ac:dyDescent="0.25">
      <c r="A105" s="36" t="s">
        <v>302</v>
      </c>
      <c r="B105" s="36" t="s">
        <v>197</v>
      </c>
      <c r="C105" s="61">
        <v>3150</v>
      </c>
      <c r="D105" s="36"/>
    </row>
    <row r="106" spans="1:5" x14ac:dyDescent="0.25">
      <c r="A106" s="36" t="s">
        <v>303</v>
      </c>
      <c r="B106" s="36" t="s">
        <v>197</v>
      </c>
      <c r="C106" s="61">
        <v>3150</v>
      </c>
      <c r="D106" s="36"/>
    </row>
    <row r="107" spans="1:5" x14ac:dyDescent="0.25">
      <c r="A107" s="36" t="s">
        <v>304</v>
      </c>
      <c r="B107" s="36" t="s">
        <v>202</v>
      </c>
      <c r="C107" s="61">
        <v>0</v>
      </c>
      <c r="D107" s="36"/>
    </row>
    <row r="108" spans="1:5" x14ac:dyDescent="0.25">
      <c r="A108" s="36" t="s">
        <v>305</v>
      </c>
      <c r="B108" s="36" t="s">
        <v>223</v>
      </c>
      <c r="C108" s="61">
        <v>1720</v>
      </c>
      <c r="D108" s="36"/>
    </row>
    <row r="109" spans="1:5" x14ac:dyDescent="0.25">
      <c r="A109" s="36" t="s">
        <v>306</v>
      </c>
      <c r="B109" s="36" t="s">
        <v>202</v>
      </c>
      <c r="C109" s="61">
        <v>1000</v>
      </c>
      <c r="D109" s="36"/>
      <c r="E109" s="64"/>
    </row>
    <row r="110" spans="1:5" x14ac:dyDescent="0.25">
      <c r="A110" s="36" t="s">
        <v>307</v>
      </c>
      <c r="B110" s="36" t="s">
        <v>208</v>
      </c>
      <c r="C110" s="61">
        <v>3430</v>
      </c>
      <c r="D110" s="36"/>
    </row>
    <row r="111" spans="1:5" x14ac:dyDescent="0.25">
      <c r="A111" s="36" t="s">
        <v>308</v>
      </c>
      <c r="B111" s="36" t="s">
        <v>208</v>
      </c>
      <c r="C111" s="61">
        <v>5730</v>
      </c>
      <c r="D111" s="36"/>
    </row>
    <row r="112" spans="1:5" x14ac:dyDescent="0.25">
      <c r="A112" s="36" t="s">
        <v>309</v>
      </c>
      <c r="B112" s="36" t="s">
        <v>200</v>
      </c>
      <c r="C112" s="61">
        <v>420</v>
      </c>
      <c r="D112" s="36"/>
    </row>
    <row r="113" spans="1:4" x14ac:dyDescent="0.25">
      <c r="A113" s="36" t="s">
        <v>310</v>
      </c>
      <c r="B113" s="36" t="s">
        <v>202</v>
      </c>
      <c r="C113" s="61">
        <v>3000</v>
      </c>
      <c r="D113" s="36"/>
    </row>
    <row r="114" spans="1:4" x14ac:dyDescent="0.25">
      <c r="A114" s="36" t="s">
        <v>311</v>
      </c>
      <c r="B114" s="36" t="s">
        <v>208</v>
      </c>
      <c r="C114" s="61">
        <v>3810</v>
      </c>
      <c r="D114" s="36"/>
    </row>
    <row r="115" spans="1:4" x14ac:dyDescent="0.25">
      <c r="A115" s="36" t="s">
        <v>312</v>
      </c>
      <c r="B115" s="36" t="s">
        <v>197</v>
      </c>
      <c r="C115" s="61">
        <v>330</v>
      </c>
      <c r="D115" s="36"/>
    </row>
    <row r="116" spans="1:4" x14ac:dyDescent="0.25">
      <c r="A116" s="36" t="s">
        <v>313</v>
      </c>
      <c r="B116" s="36" t="s">
        <v>200</v>
      </c>
      <c r="C116" s="61">
        <v>3840</v>
      </c>
      <c r="D116" s="36"/>
    </row>
    <row r="117" spans="1:4" x14ac:dyDescent="0.25">
      <c r="A117" s="36" t="s">
        <v>314</v>
      </c>
      <c r="B117" s="36" t="s">
        <v>197</v>
      </c>
      <c r="C117" s="61">
        <v>860</v>
      </c>
      <c r="D117" s="36"/>
    </row>
    <row r="118" spans="1:4" x14ac:dyDescent="0.25">
      <c r="A118" s="36" t="s">
        <v>315</v>
      </c>
      <c r="B118" s="36" t="s">
        <v>206</v>
      </c>
      <c r="C118" s="61">
        <v>5950</v>
      </c>
      <c r="D118" s="36"/>
    </row>
    <row r="119" spans="1:4" x14ac:dyDescent="0.25">
      <c r="A119" s="36" t="s">
        <v>316</v>
      </c>
      <c r="B119" s="36" t="s">
        <v>202</v>
      </c>
      <c r="C119" s="61">
        <v>0</v>
      </c>
      <c r="D119" s="36"/>
    </row>
    <row r="120" spans="1:4" x14ac:dyDescent="0.25">
      <c r="A120" s="36" t="s">
        <v>431</v>
      </c>
      <c r="B120" s="36" t="s">
        <v>197</v>
      </c>
      <c r="C120" s="61">
        <v>1010</v>
      </c>
      <c r="D120" s="36"/>
    </row>
    <row r="121" spans="1:4" x14ac:dyDescent="0.25">
      <c r="A121" s="36" t="s">
        <v>317</v>
      </c>
      <c r="B121" s="36" t="s">
        <v>197</v>
      </c>
      <c r="C121" s="61">
        <v>820</v>
      </c>
      <c r="D121" s="36"/>
    </row>
    <row r="122" spans="1:4" x14ac:dyDescent="0.25">
      <c r="A122" s="36" t="s">
        <v>318</v>
      </c>
      <c r="B122" s="36" t="s">
        <v>197</v>
      </c>
      <c r="C122" s="61">
        <v>370</v>
      </c>
      <c r="D122" s="36"/>
    </row>
    <row r="123" spans="1:4" x14ac:dyDescent="0.25">
      <c r="A123" s="36" t="s">
        <v>319</v>
      </c>
      <c r="B123" s="36" t="s">
        <v>197</v>
      </c>
      <c r="C123" s="61">
        <v>180</v>
      </c>
      <c r="D123" s="36"/>
    </row>
    <row r="124" spans="1:4" x14ac:dyDescent="0.25">
      <c r="A124" s="36" t="s">
        <v>320</v>
      </c>
      <c r="B124" s="36" t="s">
        <v>208</v>
      </c>
      <c r="C124" s="61">
        <v>2960</v>
      </c>
      <c r="D124" s="36"/>
    </row>
    <row r="125" spans="1:4" x14ac:dyDescent="0.25">
      <c r="A125" s="36" t="s">
        <v>321</v>
      </c>
      <c r="B125" s="36" t="s">
        <v>223</v>
      </c>
      <c r="C125" s="61">
        <v>1570</v>
      </c>
      <c r="D125" s="36"/>
    </row>
    <row r="126" spans="1:4" x14ac:dyDescent="0.25">
      <c r="A126" s="36" t="s">
        <v>322</v>
      </c>
      <c r="B126" s="36" t="s">
        <v>202</v>
      </c>
      <c r="C126" s="61">
        <v>2020</v>
      </c>
      <c r="D126" s="36"/>
    </row>
    <row r="127" spans="1:4" x14ac:dyDescent="0.25">
      <c r="A127" s="36" t="s">
        <v>323</v>
      </c>
      <c r="B127" s="36" t="s">
        <v>238</v>
      </c>
      <c r="C127" s="61">
        <v>8840</v>
      </c>
      <c r="D127" s="36"/>
    </row>
    <row r="128" spans="1:4" x14ac:dyDescent="0.25">
      <c r="A128" s="36" t="s">
        <v>324</v>
      </c>
      <c r="B128" s="36" t="s">
        <v>197</v>
      </c>
      <c r="C128" s="61">
        <v>150</v>
      </c>
      <c r="D128" s="36"/>
    </row>
    <row r="129" spans="1:4" x14ac:dyDescent="0.25">
      <c r="A129" s="36" t="s">
        <v>325</v>
      </c>
      <c r="B129" s="36" t="s">
        <v>197</v>
      </c>
      <c r="C129" s="61">
        <v>300</v>
      </c>
      <c r="D129" s="36"/>
    </row>
    <row r="130" spans="1:4" x14ac:dyDescent="0.25">
      <c r="A130" s="36" t="s">
        <v>432</v>
      </c>
      <c r="B130" s="36" t="s">
        <v>197</v>
      </c>
      <c r="C130" s="61">
        <v>300</v>
      </c>
      <c r="D130" s="36"/>
    </row>
    <row r="131" spans="1:4" x14ac:dyDescent="0.25">
      <c r="A131" s="36" t="s">
        <v>326</v>
      </c>
      <c r="B131" s="36" t="s">
        <v>208</v>
      </c>
      <c r="C131" s="61">
        <v>2950</v>
      </c>
      <c r="D131" s="36"/>
    </row>
    <row r="132" spans="1:4" x14ac:dyDescent="0.25">
      <c r="A132" s="36" t="s">
        <v>433</v>
      </c>
      <c r="B132" s="36" t="s">
        <v>231</v>
      </c>
      <c r="C132" s="61">
        <v>780</v>
      </c>
      <c r="D132" s="36"/>
    </row>
    <row r="133" spans="1:4" x14ac:dyDescent="0.25">
      <c r="A133" s="36" t="s">
        <v>327</v>
      </c>
      <c r="B133" s="36" t="s">
        <v>202</v>
      </c>
      <c r="C133" s="61">
        <v>3400</v>
      </c>
      <c r="D133" s="36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05195-62B7-4094-8DA3-C3EE9D77790A}">
  <sheetPr>
    <tabColor theme="5" tint="0.59999389629810485"/>
  </sheetPr>
  <dimension ref="A1:G146"/>
  <sheetViews>
    <sheetView workbookViewId="0">
      <selection activeCell="H27" sqref="H27"/>
    </sheetView>
  </sheetViews>
  <sheetFormatPr defaultColWidth="18" defaultRowHeight="15" x14ac:dyDescent="0.25"/>
  <cols>
    <col min="1" max="1" width="8.140625" bestFit="1" customWidth="1"/>
    <col min="2" max="2" width="8.7109375" bestFit="1" customWidth="1"/>
    <col min="3" max="3" width="10.85546875" bestFit="1" customWidth="1"/>
    <col min="4" max="4" width="25.28515625" bestFit="1" customWidth="1"/>
    <col min="5" max="5" width="8.7109375" style="2" bestFit="1" customWidth="1"/>
    <col min="6" max="6" width="10.42578125" style="2" bestFit="1" customWidth="1"/>
    <col min="7" max="7" width="49.5703125" bestFit="1" customWidth="1"/>
  </cols>
  <sheetData>
    <row r="1" spans="1:7" x14ac:dyDescent="0.25">
      <c r="A1" s="44" t="s">
        <v>34</v>
      </c>
      <c r="B1" s="44" t="s">
        <v>328</v>
      </c>
      <c r="C1" s="44" t="s">
        <v>329</v>
      </c>
      <c r="D1" s="44" t="s">
        <v>59</v>
      </c>
      <c r="E1" s="55" t="s">
        <v>57</v>
      </c>
      <c r="F1" s="55" t="s">
        <v>61</v>
      </c>
      <c r="G1" s="44" t="s">
        <v>6</v>
      </c>
    </row>
    <row r="2" spans="1:7" x14ac:dyDescent="0.25">
      <c r="A2" s="61" t="s">
        <v>8</v>
      </c>
      <c r="B2" s="61">
        <v>1</v>
      </c>
      <c r="C2" s="61" t="s">
        <v>330</v>
      </c>
      <c r="D2" s="61" t="s">
        <v>331</v>
      </c>
      <c r="E2" s="65">
        <v>50</v>
      </c>
      <c r="F2" s="65">
        <v>3640</v>
      </c>
      <c r="G2" s="61" t="s">
        <v>332</v>
      </c>
    </row>
    <row r="3" spans="1:7" x14ac:dyDescent="0.25">
      <c r="A3" s="61" t="s">
        <v>8</v>
      </c>
      <c r="B3" s="61">
        <v>1</v>
      </c>
      <c r="C3" s="61" t="s">
        <v>330</v>
      </c>
      <c r="D3" s="61" t="s">
        <v>234</v>
      </c>
      <c r="E3" s="65">
        <v>2</v>
      </c>
      <c r="F3" s="65">
        <v>1382</v>
      </c>
      <c r="G3" s="61" t="s">
        <v>332</v>
      </c>
    </row>
    <row r="4" spans="1:7" x14ac:dyDescent="0.25">
      <c r="A4" s="61" t="s">
        <v>8</v>
      </c>
      <c r="B4" s="61">
        <v>1</v>
      </c>
      <c r="C4" s="61" t="s">
        <v>330</v>
      </c>
      <c r="D4" s="61" t="s">
        <v>323</v>
      </c>
      <c r="E4" s="65">
        <v>1.84</v>
      </c>
      <c r="F4" s="65">
        <v>8840</v>
      </c>
      <c r="G4" s="61" t="s">
        <v>332</v>
      </c>
    </row>
    <row r="5" spans="1:7" x14ac:dyDescent="0.25">
      <c r="A5" s="61" t="s">
        <v>8</v>
      </c>
      <c r="B5" s="61">
        <v>1</v>
      </c>
      <c r="C5" s="61" t="s">
        <v>330</v>
      </c>
      <c r="D5" s="61" t="s">
        <v>280</v>
      </c>
      <c r="E5" s="65">
        <v>1</v>
      </c>
      <c r="F5" s="65">
        <v>3330</v>
      </c>
      <c r="G5" s="61" t="s">
        <v>332</v>
      </c>
    </row>
    <row r="6" spans="1:7" x14ac:dyDescent="0.25">
      <c r="A6" s="61" t="s">
        <v>8</v>
      </c>
      <c r="B6" s="61">
        <v>1</v>
      </c>
      <c r="C6" s="61" t="s">
        <v>330</v>
      </c>
      <c r="D6" s="61" t="s">
        <v>304</v>
      </c>
      <c r="E6" s="65">
        <v>1</v>
      </c>
      <c r="F6" s="65">
        <v>0</v>
      </c>
      <c r="G6" s="61" t="s">
        <v>332</v>
      </c>
    </row>
    <row r="7" spans="1:7" x14ac:dyDescent="0.25">
      <c r="A7" s="61" t="s">
        <v>8</v>
      </c>
      <c r="B7" s="61">
        <v>2</v>
      </c>
      <c r="C7" s="61" t="s">
        <v>330</v>
      </c>
      <c r="D7" s="61" t="s">
        <v>331</v>
      </c>
      <c r="E7" s="66">
        <v>100</v>
      </c>
      <c r="F7" s="65">
        <v>3640</v>
      </c>
      <c r="G7" s="61" t="s">
        <v>333</v>
      </c>
    </row>
    <row r="8" spans="1:7" x14ac:dyDescent="0.25">
      <c r="A8" s="61" t="s">
        <v>8</v>
      </c>
      <c r="B8" s="61">
        <v>2</v>
      </c>
      <c r="C8" s="61" t="s">
        <v>330</v>
      </c>
      <c r="D8" s="61" t="s">
        <v>234</v>
      </c>
      <c r="E8" s="66">
        <v>5</v>
      </c>
      <c r="F8" s="65">
        <v>1382</v>
      </c>
      <c r="G8" s="61" t="s">
        <v>333</v>
      </c>
    </row>
    <row r="9" spans="1:7" x14ac:dyDescent="0.25">
      <c r="A9" s="61" t="s">
        <v>8</v>
      </c>
      <c r="B9" s="61">
        <v>2</v>
      </c>
      <c r="C9" s="61" t="s">
        <v>330</v>
      </c>
      <c r="D9" s="61" t="s">
        <v>323</v>
      </c>
      <c r="E9" s="66">
        <v>5.52</v>
      </c>
      <c r="F9" s="65">
        <v>8840</v>
      </c>
      <c r="G9" s="61" t="s">
        <v>333</v>
      </c>
    </row>
    <row r="10" spans="1:7" x14ac:dyDescent="0.25">
      <c r="A10" s="61" t="s">
        <v>8</v>
      </c>
      <c r="B10" s="61">
        <v>2</v>
      </c>
      <c r="C10" s="61" t="s">
        <v>330</v>
      </c>
      <c r="D10" s="61" t="s">
        <v>280</v>
      </c>
      <c r="E10" s="66">
        <v>4</v>
      </c>
      <c r="F10" s="65">
        <v>3330</v>
      </c>
      <c r="G10" s="61" t="s">
        <v>333</v>
      </c>
    </row>
    <row r="11" spans="1:7" x14ac:dyDescent="0.25">
      <c r="A11" s="61" t="s">
        <v>8</v>
      </c>
      <c r="B11" s="61">
        <v>2</v>
      </c>
      <c r="C11" s="61" t="s">
        <v>330</v>
      </c>
      <c r="D11" s="61" t="s">
        <v>304</v>
      </c>
      <c r="E11" s="66">
        <v>2</v>
      </c>
      <c r="F11" s="65">
        <v>0</v>
      </c>
      <c r="G11" s="61" t="s">
        <v>333</v>
      </c>
    </row>
    <row r="12" spans="1:7" x14ac:dyDescent="0.25">
      <c r="A12" s="61" t="s">
        <v>8</v>
      </c>
      <c r="B12" s="61">
        <v>3</v>
      </c>
      <c r="C12" s="61" t="s">
        <v>330</v>
      </c>
      <c r="D12" s="61" t="s">
        <v>331</v>
      </c>
      <c r="E12" s="65">
        <v>200</v>
      </c>
      <c r="F12" s="65">
        <v>3640</v>
      </c>
      <c r="G12" s="61" t="s">
        <v>334</v>
      </c>
    </row>
    <row r="13" spans="1:7" x14ac:dyDescent="0.25">
      <c r="A13" s="61" t="s">
        <v>8</v>
      </c>
      <c r="B13" s="61">
        <v>3</v>
      </c>
      <c r="C13" s="61" t="s">
        <v>330</v>
      </c>
      <c r="D13" s="61" t="s">
        <v>234</v>
      </c>
      <c r="E13" s="65">
        <v>9</v>
      </c>
      <c r="F13" s="65">
        <v>1382</v>
      </c>
      <c r="G13" s="61" t="s">
        <v>334</v>
      </c>
    </row>
    <row r="14" spans="1:7" x14ac:dyDescent="0.25">
      <c r="A14" s="61" t="s">
        <v>8</v>
      </c>
      <c r="B14" s="61">
        <v>3</v>
      </c>
      <c r="C14" s="61" t="s">
        <v>330</v>
      </c>
      <c r="D14" s="61" t="s">
        <v>323</v>
      </c>
      <c r="E14" s="65">
        <v>8.2799999999999994</v>
      </c>
      <c r="F14" s="65">
        <v>8840</v>
      </c>
      <c r="G14" s="61" t="s">
        <v>334</v>
      </c>
    </row>
    <row r="15" spans="1:7" x14ac:dyDescent="0.25">
      <c r="A15" s="61" t="s">
        <v>8</v>
      </c>
      <c r="B15" s="61">
        <v>3</v>
      </c>
      <c r="C15" s="61" t="s">
        <v>330</v>
      </c>
      <c r="D15" s="61" t="s">
        <v>280</v>
      </c>
      <c r="E15" s="65">
        <v>7</v>
      </c>
      <c r="F15" s="65">
        <v>3330</v>
      </c>
      <c r="G15" s="61" t="s">
        <v>334</v>
      </c>
    </row>
    <row r="16" spans="1:7" x14ac:dyDescent="0.25">
      <c r="A16" s="61" t="s">
        <v>8</v>
      </c>
      <c r="B16" s="61">
        <v>3</v>
      </c>
      <c r="C16" s="61" t="s">
        <v>330</v>
      </c>
      <c r="D16" s="61" t="s">
        <v>304</v>
      </c>
      <c r="E16" s="65">
        <v>3</v>
      </c>
      <c r="F16" s="65">
        <v>0</v>
      </c>
      <c r="G16" s="61" t="s">
        <v>334</v>
      </c>
    </row>
    <row r="17" spans="1:7" x14ac:dyDescent="0.25">
      <c r="A17" s="61" t="s">
        <v>8</v>
      </c>
      <c r="B17" s="61">
        <v>4</v>
      </c>
      <c r="C17" s="61" t="s">
        <v>330</v>
      </c>
      <c r="D17" s="61" t="s">
        <v>331</v>
      </c>
      <c r="E17" s="65">
        <v>250</v>
      </c>
      <c r="F17" s="65">
        <v>3640</v>
      </c>
      <c r="G17" s="61" t="s">
        <v>335</v>
      </c>
    </row>
    <row r="18" spans="1:7" x14ac:dyDescent="0.25">
      <c r="A18" s="61" t="s">
        <v>8</v>
      </c>
      <c r="B18" s="61">
        <v>4</v>
      </c>
      <c r="C18" s="61" t="s">
        <v>330</v>
      </c>
      <c r="D18" s="61" t="s">
        <v>234</v>
      </c>
      <c r="E18" s="65">
        <v>12</v>
      </c>
      <c r="F18" s="65">
        <v>1382</v>
      </c>
      <c r="G18" s="61" t="s">
        <v>335</v>
      </c>
    </row>
    <row r="19" spans="1:7" x14ac:dyDescent="0.25">
      <c r="A19" s="61" t="s">
        <v>8</v>
      </c>
      <c r="B19" s="61">
        <v>4</v>
      </c>
      <c r="C19" s="61" t="s">
        <v>330</v>
      </c>
      <c r="D19" s="61" t="s">
        <v>323</v>
      </c>
      <c r="E19" s="65">
        <v>11.04</v>
      </c>
      <c r="F19" s="65">
        <v>8840</v>
      </c>
      <c r="G19" s="61" t="s">
        <v>335</v>
      </c>
    </row>
    <row r="20" spans="1:7" x14ac:dyDescent="0.25">
      <c r="A20" s="61" t="s">
        <v>8</v>
      </c>
      <c r="B20" s="61">
        <v>4</v>
      </c>
      <c r="C20" s="61" t="s">
        <v>330</v>
      </c>
      <c r="D20" s="61" t="s">
        <v>280</v>
      </c>
      <c r="E20" s="65">
        <v>9</v>
      </c>
      <c r="F20" s="65">
        <v>3330</v>
      </c>
      <c r="G20" s="61" t="s">
        <v>335</v>
      </c>
    </row>
    <row r="21" spans="1:7" x14ac:dyDescent="0.25">
      <c r="A21" s="61" t="s">
        <v>8</v>
      </c>
      <c r="B21" s="61">
        <v>4</v>
      </c>
      <c r="C21" s="61" t="s">
        <v>330</v>
      </c>
      <c r="D21" s="61" t="s">
        <v>304</v>
      </c>
      <c r="E21" s="65">
        <v>4</v>
      </c>
      <c r="F21" s="65">
        <v>0</v>
      </c>
      <c r="G21" s="61" t="s">
        <v>335</v>
      </c>
    </row>
    <row r="22" spans="1:7" x14ac:dyDescent="0.25">
      <c r="A22" s="67" t="s">
        <v>1</v>
      </c>
      <c r="B22" s="67">
        <v>1</v>
      </c>
      <c r="C22" s="67" t="s">
        <v>330</v>
      </c>
      <c r="D22" s="61" t="s">
        <v>331</v>
      </c>
      <c r="E22" s="65">
        <v>25</v>
      </c>
      <c r="F22" s="65">
        <v>3640</v>
      </c>
      <c r="G22" s="61"/>
    </row>
    <row r="23" spans="1:7" x14ac:dyDescent="0.25">
      <c r="A23" s="67" t="s">
        <v>1</v>
      </c>
      <c r="B23" s="67">
        <v>1</v>
      </c>
      <c r="C23" s="67" t="s">
        <v>330</v>
      </c>
      <c r="D23" s="61" t="s">
        <v>234</v>
      </c>
      <c r="E23" s="65">
        <v>1</v>
      </c>
      <c r="F23" s="65">
        <v>1382</v>
      </c>
      <c r="G23" s="61"/>
    </row>
    <row r="24" spans="1:7" x14ac:dyDescent="0.25">
      <c r="A24" s="67" t="s">
        <v>1</v>
      </c>
      <c r="B24" s="67">
        <v>1</v>
      </c>
      <c r="C24" s="67" t="s">
        <v>330</v>
      </c>
      <c r="D24" s="61" t="s">
        <v>323</v>
      </c>
      <c r="E24" s="65">
        <v>1</v>
      </c>
      <c r="F24" s="65">
        <v>8840</v>
      </c>
      <c r="G24" s="61"/>
    </row>
    <row r="25" spans="1:7" x14ac:dyDescent="0.25">
      <c r="A25" s="67" t="s">
        <v>1</v>
      </c>
      <c r="B25" s="67">
        <v>1</v>
      </c>
      <c r="C25" s="67" t="s">
        <v>330</v>
      </c>
      <c r="D25" s="61" t="s">
        <v>280</v>
      </c>
      <c r="E25" s="65">
        <v>0.5</v>
      </c>
      <c r="F25" s="65">
        <v>3330</v>
      </c>
      <c r="G25" s="61"/>
    </row>
    <row r="26" spans="1:7" x14ac:dyDescent="0.25">
      <c r="A26" s="67" t="s">
        <v>1</v>
      </c>
      <c r="B26" s="67">
        <v>1</v>
      </c>
      <c r="C26" s="67" t="s">
        <v>330</v>
      </c>
      <c r="D26" s="61" t="s">
        <v>336</v>
      </c>
      <c r="E26" s="65">
        <v>2</v>
      </c>
      <c r="F26" s="65">
        <v>1300</v>
      </c>
      <c r="G26" s="61"/>
    </row>
    <row r="27" spans="1:7" x14ac:dyDescent="0.25">
      <c r="A27" s="67" t="s">
        <v>1</v>
      </c>
      <c r="B27" s="67">
        <v>1</v>
      </c>
      <c r="C27" s="67" t="s">
        <v>330</v>
      </c>
      <c r="D27" s="61" t="s">
        <v>313</v>
      </c>
      <c r="E27" s="65">
        <v>0.5</v>
      </c>
      <c r="F27" s="65">
        <v>3840</v>
      </c>
      <c r="G27" s="61"/>
    </row>
    <row r="28" spans="1:7" x14ac:dyDescent="0.25">
      <c r="A28" s="67" t="s">
        <v>1</v>
      </c>
      <c r="B28" s="67">
        <v>1</v>
      </c>
      <c r="C28" s="67" t="s">
        <v>330</v>
      </c>
      <c r="D28" s="61" t="s">
        <v>337</v>
      </c>
      <c r="E28" s="65">
        <v>0.8</v>
      </c>
      <c r="F28" s="65">
        <v>5200</v>
      </c>
      <c r="G28" s="61"/>
    </row>
    <row r="29" spans="1:7" x14ac:dyDescent="0.25">
      <c r="A29" s="61" t="s">
        <v>8</v>
      </c>
      <c r="B29" s="61">
        <v>5</v>
      </c>
      <c r="C29" s="61" t="s">
        <v>338</v>
      </c>
      <c r="D29" s="61" t="s">
        <v>339</v>
      </c>
      <c r="E29" s="65">
        <v>2.8</v>
      </c>
      <c r="F29" s="65">
        <v>3330</v>
      </c>
      <c r="G29" s="61" t="s">
        <v>340</v>
      </c>
    </row>
    <row r="30" spans="1:7" x14ac:dyDescent="0.25">
      <c r="A30" s="61" t="s">
        <v>8</v>
      </c>
      <c r="B30" s="61">
        <v>5</v>
      </c>
      <c r="C30" s="61" t="s">
        <v>338</v>
      </c>
      <c r="D30" s="61" t="s">
        <v>341</v>
      </c>
      <c r="E30" s="65">
        <v>3.52</v>
      </c>
      <c r="F30" s="65">
        <v>2110</v>
      </c>
      <c r="G30" s="61" t="s">
        <v>342</v>
      </c>
    </row>
    <row r="31" spans="1:7" x14ac:dyDescent="0.25">
      <c r="A31" s="61" t="s">
        <v>8</v>
      </c>
      <c r="B31" s="61">
        <v>5</v>
      </c>
      <c r="C31" s="61" t="s">
        <v>338</v>
      </c>
      <c r="D31" s="61" t="s">
        <v>227</v>
      </c>
      <c r="E31" s="65">
        <v>4.4000000000000004</v>
      </c>
      <c r="F31" s="65">
        <v>530</v>
      </c>
      <c r="G31" s="61" t="s">
        <v>343</v>
      </c>
    </row>
    <row r="32" spans="1:7" x14ac:dyDescent="0.25">
      <c r="A32" s="61" t="s">
        <v>8</v>
      </c>
      <c r="B32" s="61">
        <v>5</v>
      </c>
      <c r="C32" s="61" t="s">
        <v>338</v>
      </c>
      <c r="D32" s="61" t="s">
        <v>214</v>
      </c>
      <c r="E32" s="65">
        <v>4</v>
      </c>
      <c r="F32" s="65">
        <v>1700</v>
      </c>
      <c r="G32" s="61" t="s">
        <v>344</v>
      </c>
    </row>
    <row r="33" spans="1:7" x14ac:dyDescent="0.25">
      <c r="A33" s="61" t="s">
        <v>8</v>
      </c>
      <c r="B33" s="61">
        <v>5</v>
      </c>
      <c r="C33" s="61" t="s">
        <v>338</v>
      </c>
      <c r="D33" s="61" t="s">
        <v>270</v>
      </c>
      <c r="E33" s="65">
        <v>1.5</v>
      </c>
      <c r="F33" s="65">
        <v>4690</v>
      </c>
      <c r="G33" s="61" t="s">
        <v>345</v>
      </c>
    </row>
    <row r="34" spans="1:7" x14ac:dyDescent="0.25">
      <c r="A34" s="67" t="s">
        <v>346</v>
      </c>
      <c r="B34" s="67">
        <v>1</v>
      </c>
      <c r="C34" s="67" t="s">
        <v>338</v>
      </c>
      <c r="D34" s="61" t="s">
        <v>321</v>
      </c>
      <c r="E34" s="65">
        <v>0.68</v>
      </c>
      <c r="F34" s="65">
        <v>1570</v>
      </c>
      <c r="G34" s="61"/>
    </row>
    <row r="35" spans="1:7" x14ac:dyDescent="0.25">
      <c r="A35" s="67" t="s">
        <v>346</v>
      </c>
      <c r="B35" s="67">
        <v>1</v>
      </c>
      <c r="C35" s="67" t="s">
        <v>338</v>
      </c>
      <c r="D35" s="61" t="s">
        <v>316</v>
      </c>
      <c r="E35" s="65">
        <v>0.4</v>
      </c>
      <c r="F35" s="65">
        <v>0</v>
      </c>
      <c r="G35" s="61"/>
    </row>
    <row r="36" spans="1:7" x14ac:dyDescent="0.25">
      <c r="A36" s="67" t="s">
        <v>346</v>
      </c>
      <c r="B36" s="67">
        <v>1</v>
      </c>
      <c r="C36" s="67" t="s">
        <v>338</v>
      </c>
      <c r="D36" s="61" t="s">
        <v>253</v>
      </c>
      <c r="E36" s="65">
        <v>5</v>
      </c>
      <c r="F36" s="65">
        <v>3640</v>
      </c>
      <c r="G36" s="61"/>
    </row>
    <row r="37" spans="1:7" x14ac:dyDescent="0.25">
      <c r="A37" s="67" t="s">
        <v>346</v>
      </c>
      <c r="B37" s="67">
        <v>1</v>
      </c>
      <c r="C37" s="67" t="s">
        <v>338</v>
      </c>
      <c r="D37" s="61" t="s">
        <v>249</v>
      </c>
      <c r="E37" s="65">
        <v>1</v>
      </c>
      <c r="F37" s="65">
        <v>2800</v>
      </c>
      <c r="G37" s="61"/>
    </row>
    <row r="38" spans="1:7" x14ac:dyDescent="0.25">
      <c r="A38" s="67" t="s">
        <v>346</v>
      </c>
      <c r="B38" s="67">
        <v>1</v>
      </c>
      <c r="C38" s="67" t="s">
        <v>338</v>
      </c>
      <c r="D38" s="61" t="s">
        <v>273</v>
      </c>
      <c r="E38" s="65">
        <v>1.2</v>
      </c>
      <c r="F38" s="65">
        <v>1660</v>
      </c>
      <c r="G38" s="61"/>
    </row>
    <row r="39" spans="1:7" x14ac:dyDescent="0.25">
      <c r="A39" s="67" t="s">
        <v>346</v>
      </c>
      <c r="B39" s="67">
        <v>1</v>
      </c>
      <c r="C39" s="67" t="s">
        <v>338</v>
      </c>
      <c r="D39" s="61" t="s">
        <v>304</v>
      </c>
      <c r="E39" s="65">
        <v>1</v>
      </c>
      <c r="F39" s="65">
        <v>0</v>
      </c>
      <c r="G39" s="61"/>
    </row>
    <row r="40" spans="1:7" x14ac:dyDescent="0.25">
      <c r="A40" s="67" t="s">
        <v>346</v>
      </c>
      <c r="B40" s="67">
        <v>1</v>
      </c>
      <c r="C40" s="67" t="s">
        <v>338</v>
      </c>
      <c r="D40" s="61" t="s">
        <v>347</v>
      </c>
      <c r="E40" s="65">
        <v>0.8</v>
      </c>
      <c r="F40" s="65">
        <v>4500</v>
      </c>
      <c r="G40" s="61"/>
    </row>
    <row r="41" spans="1:7" x14ac:dyDescent="0.25">
      <c r="A41" s="61" t="s">
        <v>346</v>
      </c>
      <c r="B41" s="61">
        <v>1</v>
      </c>
      <c r="C41" s="61" t="s">
        <v>338</v>
      </c>
      <c r="D41" s="61" t="s">
        <v>243</v>
      </c>
      <c r="E41" s="65">
        <v>1.472</v>
      </c>
      <c r="F41" s="65">
        <v>8840</v>
      </c>
      <c r="G41" s="61"/>
    </row>
    <row r="42" spans="1:7" x14ac:dyDescent="0.25">
      <c r="A42" s="61" t="s">
        <v>346</v>
      </c>
      <c r="B42" s="61">
        <v>1</v>
      </c>
      <c r="C42" s="61" t="s">
        <v>338</v>
      </c>
      <c r="D42" s="61" t="s">
        <v>215</v>
      </c>
      <c r="E42" s="65">
        <v>0.4</v>
      </c>
      <c r="F42" s="65">
        <v>860</v>
      </c>
      <c r="G42" s="61"/>
    </row>
    <row r="43" spans="1:7" x14ac:dyDescent="0.25">
      <c r="A43" s="61" t="s">
        <v>346</v>
      </c>
      <c r="B43" s="61">
        <v>1</v>
      </c>
      <c r="C43" s="61" t="s">
        <v>338</v>
      </c>
      <c r="D43" s="61" t="s">
        <v>339</v>
      </c>
      <c r="E43" s="65">
        <v>0.4</v>
      </c>
      <c r="F43" s="65">
        <v>1150</v>
      </c>
      <c r="G43" s="61"/>
    </row>
    <row r="44" spans="1:7" x14ac:dyDescent="0.25">
      <c r="A44" s="61" t="s">
        <v>346</v>
      </c>
      <c r="B44" s="61">
        <v>1</v>
      </c>
      <c r="C44" s="61" t="s">
        <v>338</v>
      </c>
      <c r="D44" s="61" t="s">
        <v>313</v>
      </c>
      <c r="E44" s="65">
        <v>2</v>
      </c>
      <c r="F44" s="65">
        <v>3840</v>
      </c>
      <c r="G44" s="61"/>
    </row>
    <row r="45" spans="1:7" x14ac:dyDescent="0.25">
      <c r="A45" s="61" t="s">
        <v>346</v>
      </c>
      <c r="B45" s="61">
        <v>1</v>
      </c>
      <c r="C45" s="61" t="s">
        <v>338</v>
      </c>
      <c r="D45" s="61" t="s">
        <v>214</v>
      </c>
      <c r="E45" s="65">
        <v>0.4</v>
      </c>
      <c r="F45" s="65">
        <v>1700</v>
      </c>
      <c r="G45" s="61"/>
    </row>
    <row r="46" spans="1:7" x14ac:dyDescent="0.25">
      <c r="A46" s="67" t="s">
        <v>346</v>
      </c>
      <c r="B46" s="67">
        <v>1</v>
      </c>
      <c r="C46" s="67" t="s">
        <v>338</v>
      </c>
      <c r="D46" s="61" t="s">
        <v>348</v>
      </c>
      <c r="E46" s="65">
        <v>0.34</v>
      </c>
      <c r="F46" s="65">
        <v>2110</v>
      </c>
      <c r="G46" s="61"/>
    </row>
    <row r="47" spans="1:7" x14ac:dyDescent="0.25">
      <c r="A47" s="67" t="s">
        <v>346</v>
      </c>
      <c r="B47" s="67">
        <v>1</v>
      </c>
      <c r="C47" s="67" t="s">
        <v>338</v>
      </c>
      <c r="D47" s="61" t="s">
        <v>222</v>
      </c>
      <c r="E47" s="65">
        <v>1.84</v>
      </c>
      <c r="F47" s="65">
        <v>2500</v>
      </c>
      <c r="G47" s="61"/>
    </row>
    <row r="48" spans="1:7" x14ac:dyDescent="0.25">
      <c r="A48" s="67" t="s">
        <v>122</v>
      </c>
      <c r="B48" s="67">
        <v>1</v>
      </c>
      <c r="C48" s="67" t="s">
        <v>338</v>
      </c>
      <c r="D48" s="61" t="s">
        <v>275</v>
      </c>
      <c r="E48" s="65">
        <v>0.4</v>
      </c>
      <c r="F48" s="65">
        <v>2780</v>
      </c>
      <c r="G48" s="61" t="s">
        <v>349</v>
      </c>
    </row>
    <row r="49" spans="1:7" x14ac:dyDescent="0.25">
      <c r="A49" s="67" t="s">
        <v>122</v>
      </c>
      <c r="B49" s="67">
        <v>1</v>
      </c>
      <c r="C49" s="67" t="s">
        <v>338</v>
      </c>
      <c r="D49" s="61" t="s">
        <v>213</v>
      </c>
      <c r="E49" s="65">
        <v>0.8</v>
      </c>
      <c r="F49" s="65">
        <v>3330</v>
      </c>
      <c r="G49" s="61" t="s">
        <v>350</v>
      </c>
    </row>
    <row r="50" spans="1:7" x14ac:dyDescent="0.25">
      <c r="A50" s="67" t="s">
        <v>122</v>
      </c>
      <c r="B50" s="67">
        <v>1</v>
      </c>
      <c r="C50" s="67" t="s">
        <v>338</v>
      </c>
      <c r="D50" s="61" t="s">
        <v>273</v>
      </c>
      <c r="E50" s="65">
        <v>0.66</v>
      </c>
      <c r="F50" s="65">
        <v>1660</v>
      </c>
      <c r="G50" s="61" t="s">
        <v>350</v>
      </c>
    </row>
    <row r="51" spans="1:7" x14ac:dyDescent="0.25">
      <c r="A51" s="67" t="s">
        <v>122</v>
      </c>
      <c r="B51" s="67">
        <v>1</v>
      </c>
      <c r="C51" s="67" t="s">
        <v>338</v>
      </c>
      <c r="D51" s="61" t="s">
        <v>215</v>
      </c>
      <c r="E51" s="65">
        <v>0.8</v>
      </c>
      <c r="F51" s="65">
        <v>670</v>
      </c>
      <c r="G51" s="61" t="s">
        <v>350</v>
      </c>
    </row>
    <row r="52" spans="1:7" x14ac:dyDescent="0.25">
      <c r="A52" s="67" t="s">
        <v>122</v>
      </c>
      <c r="B52" s="67">
        <v>1</v>
      </c>
      <c r="C52" s="67" t="s">
        <v>338</v>
      </c>
      <c r="D52" s="61" t="s">
        <v>321</v>
      </c>
      <c r="E52" s="65">
        <v>0.34</v>
      </c>
      <c r="F52" s="65">
        <v>1570</v>
      </c>
      <c r="G52" s="61" t="s">
        <v>350</v>
      </c>
    </row>
    <row r="53" spans="1:7" x14ac:dyDescent="0.25">
      <c r="A53" s="61" t="s">
        <v>122</v>
      </c>
      <c r="B53" s="61">
        <v>1</v>
      </c>
      <c r="C53" s="61" t="s">
        <v>338</v>
      </c>
      <c r="D53" s="61" t="s">
        <v>222</v>
      </c>
      <c r="E53" s="65">
        <v>0.34</v>
      </c>
      <c r="F53" s="65">
        <v>2550</v>
      </c>
      <c r="G53" s="61" t="s">
        <v>349</v>
      </c>
    </row>
    <row r="54" spans="1:7" x14ac:dyDescent="0.25">
      <c r="A54" s="61" t="s">
        <v>122</v>
      </c>
      <c r="B54" s="61">
        <v>1</v>
      </c>
      <c r="C54" s="61" t="s">
        <v>338</v>
      </c>
      <c r="D54" s="61" t="s">
        <v>265</v>
      </c>
      <c r="E54" s="65">
        <v>0.8</v>
      </c>
      <c r="F54" s="65">
        <v>500</v>
      </c>
      <c r="G54" s="61" t="s">
        <v>350</v>
      </c>
    </row>
    <row r="55" spans="1:7" x14ac:dyDescent="0.25">
      <c r="A55" s="61" t="s">
        <v>122</v>
      </c>
      <c r="B55" s="61">
        <v>1</v>
      </c>
      <c r="C55" s="61" t="s">
        <v>338</v>
      </c>
      <c r="D55" s="61" t="s">
        <v>249</v>
      </c>
      <c r="E55" s="65">
        <v>0.7</v>
      </c>
      <c r="F55" s="65">
        <v>2800</v>
      </c>
      <c r="G55" s="61" t="s">
        <v>349</v>
      </c>
    </row>
    <row r="56" spans="1:7" x14ac:dyDescent="0.25">
      <c r="A56" s="61" t="s">
        <v>122</v>
      </c>
      <c r="B56" s="61">
        <v>1</v>
      </c>
      <c r="C56" s="61" t="s">
        <v>338</v>
      </c>
      <c r="D56" s="61" t="s">
        <v>246</v>
      </c>
      <c r="E56" s="65">
        <v>1.84</v>
      </c>
      <c r="F56" s="65">
        <v>3470</v>
      </c>
      <c r="G56" s="61" t="s">
        <v>351</v>
      </c>
    </row>
    <row r="57" spans="1:7" x14ac:dyDescent="0.25">
      <c r="A57" s="61" t="s">
        <v>122</v>
      </c>
      <c r="B57" s="61">
        <v>1</v>
      </c>
      <c r="C57" s="61" t="s">
        <v>338</v>
      </c>
      <c r="D57" s="61" t="s">
        <v>320</v>
      </c>
      <c r="E57" s="65">
        <v>0.66</v>
      </c>
      <c r="F57" s="65">
        <v>2960</v>
      </c>
      <c r="G57" s="61" t="s">
        <v>350</v>
      </c>
    </row>
    <row r="58" spans="1:7" x14ac:dyDescent="0.25">
      <c r="A58" s="67" t="s">
        <v>122</v>
      </c>
      <c r="B58" s="67">
        <v>1</v>
      </c>
      <c r="C58" s="67" t="s">
        <v>338</v>
      </c>
      <c r="D58" s="61" t="s">
        <v>327</v>
      </c>
      <c r="E58" s="65">
        <v>0.05</v>
      </c>
      <c r="F58" s="65">
        <v>2700</v>
      </c>
      <c r="G58" s="61" t="s">
        <v>349</v>
      </c>
    </row>
    <row r="59" spans="1:7" x14ac:dyDescent="0.25">
      <c r="A59" s="67" t="s">
        <v>122</v>
      </c>
      <c r="B59" s="67">
        <v>1</v>
      </c>
      <c r="C59" s="67" t="s">
        <v>338</v>
      </c>
      <c r="D59" s="61" t="s">
        <v>315</v>
      </c>
      <c r="E59" s="65">
        <v>0.4</v>
      </c>
      <c r="F59" s="65">
        <v>5950</v>
      </c>
      <c r="G59" s="61" t="s">
        <v>349</v>
      </c>
    </row>
    <row r="60" spans="1:7" x14ac:dyDescent="0.25">
      <c r="A60" s="67" t="s">
        <v>122</v>
      </c>
      <c r="B60" s="67">
        <v>2</v>
      </c>
      <c r="C60" s="67" t="s">
        <v>338</v>
      </c>
      <c r="D60" s="61" t="s">
        <v>246</v>
      </c>
      <c r="E60" s="65">
        <v>0.89600000000000002</v>
      </c>
      <c r="F60" s="65">
        <v>3470</v>
      </c>
      <c r="G60" s="61" t="s">
        <v>351</v>
      </c>
    </row>
    <row r="61" spans="1:7" x14ac:dyDescent="0.25">
      <c r="A61" s="67" t="s">
        <v>122</v>
      </c>
      <c r="B61" s="67">
        <v>2</v>
      </c>
      <c r="C61" s="67" t="s">
        <v>338</v>
      </c>
      <c r="D61" s="61" t="s">
        <v>270</v>
      </c>
      <c r="E61" s="65">
        <v>0.6</v>
      </c>
      <c r="F61" s="65">
        <v>4690</v>
      </c>
      <c r="G61" s="61" t="s">
        <v>350</v>
      </c>
    </row>
    <row r="62" spans="1:7" x14ac:dyDescent="0.25">
      <c r="A62" s="67" t="s">
        <v>122</v>
      </c>
      <c r="B62" s="67">
        <v>2</v>
      </c>
      <c r="C62" s="67" t="s">
        <v>338</v>
      </c>
      <c r="D62" s="61" t="s">
        <v>352</v>
      </c>
      <c r="E62" s="65">
        <v>0.56000000000000005</v>
      </c>
      <c r="F62" s="65">
        <v>1570</v>
      </c>
      <c r="G62" s="61" t="s">
        <v>351</v>
      </c>
    </row>
    <row r="63" spans="1:7" x14ac:dyDescent="0.25">
      <c r="A63" s="67" t="s">
        <v>122</v>
      </c>
      <c r="B63" s="67">
        <v>2</v>
      </c>
      <c r="C63" s="67" t="s">
        <v>338</v>
      </c>
      <c r="D63" s="61" t="s">
        <v>353</v>
      </c>
      <c r="E63" s="65">
        <v>0.4</v>
      </c>
      <c r="F63" s="65">
        <v>3040</v>
      </c>
      <c r="G63" s="61" t="s">
        <v>349</v>
      </c>
    </row>
    <row r="64" spans="1:7" x14ac:dyDescent="0.25">
      <c r="A64" s="67" t="s">
        <v>122</v>
      </c>
      <c r="B64" s="67">
        <v>2</v>
      </c>
      <c r="C64" s="67" t="s">
        <v>338</v>
      </c>
      <c r="D64" s="61" t="s">
        <v>249</v>
      </c>
      <c r="E64" s="65">
        <v>0.7</v>
      </c>
      <c r="F64" s="65">
        <v>2800</v>
      </c>
      <c r="G64" s="61" t="s">
        <v>349</v>
      </c>
    </row>
    <row r="65" spans="1:7" x14ac:dyDescent="0.25">
      <c r="A65" s="61" t="s">
        <v>122</v>
      </c>
      <c r="B65" s="61">
        <v>2</v>
      </c>
      <c r="C65" s="61" t="s">
        <v>338</v>
      </c>
      <c r="D65" s="61" t="s">
        <v>209</v>
      </c>
      <c r="E65" s="65">
        <v>1.8</v>
      </c>
      <c r="F65" s="65">
        <v>2700</v>
      </c>
      <c r="G65" s="61" t="s">
        <v>351</v>
      </c>
    </row>
    <row r="66" spans="1:7" x14ac:dyDescent="0.25">
      <c r="A66" s="61" t="s">
        <v>122</v>
      </c>
      <c r="B66" s="61">
        <v>2</v>
      </c>
      <c r="C66" s="61" t="s">
        <v>338</v>
      </c>
      <c r="D66" s="61" t="s">
        <v>354</v>
      </c>
      <c r="E66" s="65">
        <v>0.4</v>
      </c>
      <c r="F66" s="65">
        <v>2020</v>
      </c>
      <c r="G66" s="61" t="s">
        <v>349</v>
      </c>
    </row>
    <row r="67" spans="1:7" x14ac:dyDescent="0.25">
      <c r="A67" s="61" t="s">
        <v>122</v>
      </c>
      <c r="B67" s="61">
        <v>2</v>
      </c>
      <c r="C67" s="61" t="s">
        <v>338</v>
      </c>
      <c r="D67" s="61" t="s">
        <v>324</v>
      </c>
      <c r="E67" s="65">
        <v>0.8</v>
      </c>
      <c r="F67" s="65">
        <v>150</v>
      </c>
      <c r="G67" s="61" t="s">
        <v>350</v>
      </c>
    </row>
    <row r="68" spans="1:7" x14ac:dyDescent="0.25">
      <c r="A68" s="61" t="s">
        <v>122</v>
      </c>
      <c r="B68" s="61">
        <v>2</v>
      </c>
      <c r="C68" s="61" t="s">
        <v>338</v>
      </c>
      <c r="D68" s="61" t="s">
        <v>269</v>
      </c>
      <c r="E68" s="65">
        <v>1.6</v>
      </c>
      <c r="F68" s="65">
        <v>310</v>
      </c>
      <c r="G68" s="61" t="s">
        <v>351</v>
      </c>
    </row>
    <row r="69" spans="1:7" x14ac:dyDescent="0.25">
      <c r="A69" s="61" t="s">
        <v>122</v>
      </c>
      <c r="B69" s="61">
        <v>2</v>
      </c>
      <c r="C69" s="61" t="s">
        <v>338</v>
      </c>
      <c r="D69" s="61" t="s">
        <v>226</v>
      </c>
      <c r="E69" s="65">
        <v>0.4</v>
      </c>
      <c r="F69" s="65">
        <v>1400</v>
      </c>
      <c r="G69" s="61" t="s">
        <v>349</v>
      </c>
    </row>
    <row r="70" spans="1:7" x14ac:dyDescent="0.25">
      <c r="A70" s="67" t="s">
        <v>122</v>
      </c>
      <c r="B70" s="67">
        <v>2</v>
      </c>
      <c r="C70" s="67" t="s">
        <v>338</v>
      </c>
      <c r="D70" s="61" t="s">
        <v>226</v>
      </c>
      <c r="E70" s="65">
        <v>0.4</v>
      </c>
      <c r="F70" s="65">
        <v>1400</v>
      </c>
      <c r="G70" s="61" t="s">
        <v>349</v>
      </c>
    </row>
    <row r="71" spans="1:7" x14ac:dyDescent="0.25">
      <c r="A71" s="67" t="s">
        <v>122</v>
      </c>
      <c r="B71" s="67">
        <v>2</v>
      </c>
      <c r="C71" s="67" t="s">
        <v>338</v>
      </c>
      <c r="D71" s="61" t="s">
        <v>226</v>
      </c>
      <c r="E71" s="65">
        <v>0.4</v>
      </c>
      <c r="F71" s="65">
        <v>1400</v>
      </c>
      <c r="G71" s="61" t="s">
        <v>349</v>
      </c>
    </row>
    <row r="72" spans="1:7" x14ac:dyDescent="0.25">
      <c r="A72" s="67" t="s">
        <v>122</v>
      </c>
      <c r="B72" s="67">
        <v>2</v>
      </c>
      <c r="C72" s="67" t="s">
        <v>338</v>
      </c>
      <c r="D72" s="61" t="s">
        <v>355</v>
      </c>
      <c r="E72" s="65">
        <v>0.8</v>
      </c>
      <c r="F72" s="65">
        <v>980</v>
      </c>
      <c r="G72" s="61" t="s">
        <v>350</v>
      </c>
    </row>
    <row r="73" spans="1:7" x14ac:dyDescent="0.25">
      <c r="A73" s="67" t="s">
        <v>122</v>
      </c>
      <c r="B73" s="67">
        <v>2</v>
      </c>
      <c r="C73" s="67" t="s">
        <v>338</v>
      </c>
      <c r="D73" s="61" t="s">
        <v>226</v>
      </c>
      <c r="E73" s="65">
        <v>0.4</v>
      </c>
      <c r="F73" s="65">
        <v>1400</v>
      </c>
      <c r="G73" s="61" t="s">
        <v>349</v>
      </c>
    </row>
    <row r="74" spans="1:7" x14ac:dyDescent="0.25">
      <c r="A74" s="67" t="s">
        <v>122</v>
      </c>
      <c r="B74" s="67">
        <v>2</v>
      </c>
      <c r="C74" s="67" t="s">
        <v>338</v>
      </c>
      <c r="D74" s="61" t="s">
        <v>226</v>
      </c>
      <c r="E74" s="65">
        <v>0.4</v>
      </c>
      <c r="F74" s="65">
        <v>1400</v>
      </c>
      <c r="G74" s="61" t="s">
        <v>349</v>
      </c>
    </row>
    <row r="75" spans="1:7" x14ac:dyDescent="0.25">
      <c r="A75" s="67" t="s">
        <v>122</v>
      </c>
      <c r="B75" s="67">
        <v>2</v>
      </c>
      <c r="C75" s="67" t="s">
        <v>338</v>
      </c>
      <c r="D75" s="61" t="s">
        <v>339</v>
      </c>
      <c r="E75" s="65">
        <v>1.6</v>
      </c>
      <c r="F75" s="65">
        <v>3300</v>
      </c>
      <c r="G75" s="61" t="s">
        <v>351</v>
      </c>
    </row>
    <row r="76" spans="1:7" x14ac:dyDescent="0.25">
      <c r="A76" s="67" t="s">
        <v>122</v>
      </c>
      <c r="B76" s="67">
        <v>2</v>
      </c>
      <c r="C76" s="67" t="s">
        <v>338</v>
      </c>
      <c r="D76" s="61" t="s">
        <v>336</v>
      </c>
      <c r="E76" s="65">
        <v>0.8</v>
      </c>
      <c r="F76" s="65">
        <v>3600</v>
      </c>
      <c r="G76" s="61" t="s">
        <v>350</v>
      </c>
    </row>
    <row r="77" spans="1:7" x14ac:dyDescent="0.25">
      <c r="A77" s="61" t="s">
        <v>122</v>
      </c>
      <c r="B77" s="61">
        <v>2</v>
      </c>
      <c r="C77" s="61" t="s">
        <v>338</v>
      </c>
      <c r="D77" s="61" t="s">
        <v>356</v>
      </c>
      <c r="E77" s="65">
        <v>1.6</v>
      </c>
      <c r="F77" s="65">
        <v>1660</v>
      </c>
      <c r="G77" s="61" t="s">
        <v>351</v>
      </c>
    </row>
    <row r="78" spans="1:7" x14ac:dyDescent="0.25">
      <c r="A78" s="61" t="s">
        <v>122</v>
      </c>
      <c r="B78" s="61">
        <v>2</v>
      </c>
      <c r="C78" s="61" t="s">
        <v>338</v>
      </c>
      <c r="D78" s="61" t="s">
        <v>357</v>
      </c>
      <c r="E78" s="65">
        <v>2.4000000000000004</v>
      </c>
      <c r="F78" s="65">
        <v>1650</v>
      </c>
      <c r="G78" s="61" t="s">
        <v>358</v>
      </c>
    </row>
    <row r="79" spans="1:7" x14ac:dyDescent="0.25">
      <c r="A79" s="61" t="s">
        <v>122</v>
      </c>
      <c r="B79" s="61">
        <v>2</v>
      </c>
      <c r="C79" s="61" t="s">
        <v>338</v>
      </c>
      <c r="D79" s="61" t="s">
        <v>289</v>
      </c>
      <c r="E79" s="65">
        <v>0.4</v>
      </c>
      <c r="F79" s="65">
        <v>330</v>
      </c>
      <c r="G79" s="61" t="s">
        <v>349</v>
      </c>
    </row>
    <row r="80" spans="1:7" x14ac:dyDescent="0.25">
      <c r="A80" s="61" t="s">
        <v>122</v>
      </c>
      <c r="B80" s="61">
        <v>2</v>
      </c>
      <c r="C80" s="61" t="s">
        <v>338</v>
      </c>
      <c r="D80" s="61" t="s">
        <v>359</v>
      </c>
      <c r="E80" s="65">
        <v>0.8</v>
      </c>
      <c r="F80" s="65">
        <v>150</v>
      </c>
      <c r="G80" s="61" t="s">
        <v>350</v>
      </c>
    </row>
    <row r="81" spans="1:7" x14ac:dyDescent="0.25">
      <c r="A81" s="61" t="s">
        <v>122</v>
      </c>
      <c r="B81" s="61">
        <v>2</v>
      </c>
      <c r="C81" s="61" t="s">
        <v>338</v>
      </c>
      <c r="D81" s="61" t="s">
        <v>316</v>
      </c>
      <c r="E81" s="65">
        <v>0.1</v>
      </c>
      <c r="F81" s="65">
        <v>0</v>
      </c>
      <c r="G81" s="61" t="s">
        <v>349</v>
      </c>
    </row>
    <row r="82" spans="1:7" x14ac:dyDescent="0.25">
      <c r="A82" s="67" t="s">
        <v>122</v>
      </c>
      <c r="B82" s="67">
        <v>2</v>
      </c>
      <c r="C82" s="67" t="s">
        <v>338</v>
      </c>
      <c r="D82" s="61" t="s">
        <v>240</v>
      </c>
      <c r="E82" s="65">
        <v>0.03</v>
      </c>
      <c r="F82" s="65">
        <v>20</v>
      </c>
      <c r="G82" s="61" t="s">
        <v>349</v>
      </c>
    </row>
    <row r="83" spans="1:7" x14ac:dyDescent="0.25">
      <c r="A83" s="67" t="s">
        <v>122</v>
      </c>
      <c r="B83" s="67">
        <v>2</v>
      </c>
      <c r="C83" s="67" t="s">
        <v>338</v>
      </c>
      <c r="D83" s="61" t="s">
        <v>313</v>
      </c>
      <c r="E83" s="65">
        <v>3.5000000000000003E-2</v>
      </c>
      <c r="F83" s="65">
        <v>3840</v>
      </c>
      <c r="G83" s="61" t="s">
        <v>349</v>
      </c>
    </row>
    <row r="84" spans="1:7" x14ac:dyDescent="0.25">
      <c r="A84" s="67" t="s">
        <v>122</v>
      </c>
      <c r="B84" s="67">
        <v>3</v>
      </c>
      <c r="C84" s="67" t="s">
        <v>338</v>
      </c>
      <c r="D84" s="61" t="s">
        <v>353</v>
      </c>
      <c r="E84" s="65">
        <v>0.48</v>
      </c>
      <c r="F84" s="65">
        <v>3040</v>
      </c>
      <c r="G84" s="61" t="s">
        <v>349</v>
      </c>
    </row>
    <row r="85" spans="1:7" x14ac:dyDescent="0.25">
      <c r="A85" s="67" t="s">
        <v>122</v>
      </c>
      <c r="B85" s="67">
        <v>3</v>
      </c>
      <c r="C85" s="67" t="s">
        <v>338</v>
      </c>
      <c r="D85" s="61" t="s">
        <v>249</v>
      </c>
      <c r="E85" s="65">
        <v>0.7</v>
      </c>
      <c r="F85" s="65">
        <v>2800</v>
      </c>
      <c r="G85" s="61" t="s">
        <v>349</v>
      </c>
    </row>
    <row r="86" spans="1:7" x14ac:dyDescent="0.25">
      <c r="A86" s="67" t="s">
        <v>122</v>
      </c>
      <c r="B86" s="67">
        <v>3</v>
      </c>
      <c r="C86" s="67" t="s">
        <v>338</v>
      </c>
      <c r="D86" s="61" t="s">
        <v>331</v>
      </c>
      <c r="E86" s="65">
        <v>4</v>
      </c>
      <c r="F86" s="65">
        <v>3640</v>
      </c>
      <c r="G86" s="61" t="s">
        <v>350</v>
      </c>
    </row>
    <row r="87" spans="1:7" x14ac:dyDescent="0.25">
      <c r="A87" s="67" t="s">
        <v>122</v>
      </c>
      <c r="B87" s="67">
        <v>3</v>
      </c>
      <c r="C87" s="67" t="s">
        <v>338</v>
      </c>
      <c r="D87" s="61" t="s">
        <v>360</v>
      </c>
      <c r="E87" s="65">
        <v>0.1</v>
      </c>
      <c r="F87" s="65">
        <v>2950</v>
      </c>
      <c r="G87" s="61" t="s">
        <v>349</v>
      </c>
    </row>
    <row r="88" spans="1:7" x14ac:dyDescent="0.25">
      <c r="A88" s="67" t="s">
        <v>122</v>
      </c>
      <c r="B88" s="67">
        <v>3</v>
      </c>
      <c r="C88" s="67" t="s">
        <v>338</v>
      </c>
      <c r="D88" s="61" t="s">
        <v>288</v>
      </c>
      <c r="E88" s="65">
        <v>0.45</v>
      </c>
      <c r="F88" s="65">
        <v>8840</v>
      </c>
      <c r="G88" s="61" t="s">
        <v>349</v>
      </c>
    </row>
    <row r="89" spans="1:7" x14ac:dyDescent="0.25">
      <c r="A89" s="61" t="s">
        <v>122</v>
      </c>
      <c r="B89" s="61">
        <v>3</v>
      </c>
      <c r="C89" s="61" t="s">
        <v>338</v>
      </c>
      <c r="D89" s="61" t="s">
        <v>243</v>
      </c>
      <c r="E89" s="65">
        <v>0.9</v>
      </c>
      <c r="F89" s="65">
        <v>8840</v>
      </c>
      <c r="G89" s="61" t="s">
        <v>349</v>
      </c>
    </row>
    <row r="90" spans="1:7" x14ac:dyDescent="0.25">
      <c r="A90" s="61" t="s">
        <v>122</v>
      </c>
      <c r="B90" s="61">
        <v>3</v>
      </c>
      <c r="C90" s="61" t="s">
        <v>338</v>
      </c>
      <c r="D90" s="61" t="s">
        <v>252</v>
      </c>
      <c r="E90" s="65">
        <v>0.5</v>
      </c>
      <c r="F90" s="65">
        <v>3330</v>
      </c>
      <c r="G90" s="61" t="s">
        <v>349</v>
      </c>
    </row>
    <row r="91" spans="1:7" x14ac:dyDescent="0.25">
      <c r="A91" s="61" t="s">
        <v>122</v>
      </c>
      <c r="B91" s="61">
        <v>3</v>
      </c>
      <c r="C91" s="61" t="s">
        <v>338</v>
      </c>
      <c r="D91" s="61" t="s">
        <v>361</v>
      </c>
      <c r="E91" s="65">
        <v>1</v>
      </c>
      <c r="F91" s="65">
        <v>3840</v>
      </c>
      <c r="G91" s="61" t="s">
        <v>349</v>
      </c>
    </row>
    <row r="92" spans="1:7" x14ac:dyDescent="0.25">
      <c r="A92" s="61" t="s">
        <v>122</v>
      </c>
      <c r="B92" s="61">
        <v>3</v>
      </c>
      <c r="C92" s="61" t="s">
        <v>338</v>
      </c>
      <c r="D92" s="61" t="s">
        <v>214</v>
      </c>
      <c r="E92" s="65">
        <v>0.4</v>
      </c>
      <c r="F92" s="65">
        <v>1190</v>
      </c>
      <c r="G92" s="61" t="s">
        <v>349</v>
      </c>
    </row>
    <row r="93" spans="1:7" x14ac:dyDescent="0.25">
      <c r="A93" s="61" t="s">
        <v>122</v>
      </c>
      <c r="B93" s="61">
        <v>3</v>
      </c>
      <c r="C93" s="61" t="s">
        <v>338</v>
      </c>
      <c r="D93" s="61" t="s">
        <v>315</v>
      </c>
      <c r="E93" s="65">
        <v>0.4</v>
      </c>
      <c r="F93" s="65">
        <v>5950</v>
      </c>
      <c r="G93" s="61" t="s">
        <v>349</v>
      </c>
    </row>
    <row r="94" spans="1:7" x14ac:dyDescent="0.25">
      <c r="A94" s="67" t="s">
        <v>122</v>
      </c>
      <c r="B94" s="67">
        <v>3</v>
      </c>
      <c r="C94" s="67" t="s">
        <v>338</v>
      </c>
      <c r="D94" s="61" t="s">
        <v>362</v>
      </c>
      <c r="E94" s="65">
        <v>0.1</v>
      </c>
      <c r="F94" s="65">
        <v>3000</v>
      </c>
      <c r="G94" s="61" t="s">
        <v>349</v>
      </c>
    </row>
    <row r="95" spans="1:7" x14ac:dyDescent="0.25">
      <c r="A95" s="67" t="s">
        <v>122</v>
      </c>
      <c r="B95" s="67">
        <v>3</v>
      </c>
      <c r="C95" s="67" t="s">
        <v>338</v>
      </c>
      <c r="D95" s="61" t="s">
        <v>304</v>
      </c>
      <c r="E95" s="65">
        <v>0.2</v>
      </c>
      <c r="F95" s="65">
        <v>0</v>
      </c>
      <c r="G95" s="61" t="s">
        <v>349</v>
      </c>
    </row>
    <row r="96" spans="1:7" x14ac:dyDescent="0.25">
      <c r="A96" s="67" t="s">
        <v>122</v>
      </c>
      <c r="B96" s="67">
        <v>3</v>
      </c>
      <c r="C96" s="67" t="s">
        <v>338</v>
      </c>
      <c r="D96" s="61" t="s">
        <v>316</v>
      </c>
      <c r="E96" s="65">
        <v>0.1</v>
      </c>
      <c r="F96" s="65">
        <v>0</v>
      </c>
      <c r="G96" s="61" t="s">
        <v>349</v>
      </c>
    </row>
    <row r="97" spans="1:7" x14ac:dyDescent="0.25">
      <c r="A97" s="67" t="s">
        <v>122</v>
      </c>
      <c r="B97" s="67">
        <v>3</v>
      </c>
      <c r="C97" s="67" t="s">
        <v>338</v>
      </c>
      <c r="D97" s="61" t="s">
        <v>240</v>
      </c>
      <c r="E97" s="65">
        <v>0.2</v>
      </c>
      <c r="F97" s="65">
        <v>20</v>
      </c>
      <c r="G97" s="61" t="s">
        <v>349</v>
      </c>
    </row>
    <row r="98" spans="1:7" x14ac:dyDescent="0.25">
      <c r="A98" s="67" t="s">
        <v>122</v>
      </c>
      <c r="B98" s="67">
        <v>3</v>
      </c>
      <c r="C98" s="67" t="s">
        <v>338</v>
      </c>
      <c r="D98" s="61" t="s">
        <v>294</v>
      </c>
      <c r="E98" s="65">
        <v>0.18</v>
      </c>
      <c r="F98" s="65">
        <v>5670</v>
      </c>
      <c r="G98" s="61" t="s">
        <v>349</v>
      </c>
    </row>
    <row r="99" spans="1:7" x14ac:dyDescent="0.25">
      <c r="A99" s="67" t="s">
        <v>122</v>
      </c>
      <c r="B99" s="67">
        <v>3</v>
      </c>
      <c r="C99" s="67" t="s">
        <v>338</v>
      </c>
      <c r="D99" s="61" t="s">
        <v>246</v>
      </c>
      <c r="E99" s="65">
        <v>0.224</v>
      </c>
      <c r="F99" s="65">
        <v>3470</v>
      </c>
      <c r="G99" s="61" t="s">
        <v>349</v>
      </c>
    </row>
    <row r="100" spans="1:7" x14ac:dyDescent="0.25">
      <c r="A100" s="67" t="s">
        <v>122</v>
      </c>
      <c r="B100" s="67">
        <v>3</v>
      </c>
      <c r="C100" s="67" t="s">
        <v>338</v>
      </c>
      <c r="D100" s="61" t="s">
        <v>352</v>
      </c>
      <c r="E100" s="65">
        <v>0.42000000000000004</v>
      </c>
      <c r="F100" s="65">
        <v>1570</v>
      </c>
      <c r="G100" s="61" t="s">
        <v>363</v>
      </c>
    </row>
    <row r="101" spans="1:7" x14ac:dyDescent="0.25">
      <c r="A101" s="61" t="s">
        <v>122</v>
      </c>
      <c r="B101" s="61">
        <v>3</v>
      </c>
      <c r="C101" s="61" t="s">
        <v>338</v>
      </c>
      <c r="D101" s="61" t="s">
        <v>364</v>
      </c>
      <c r="E101" s="65">
        <v>0.375</v>
      </c>
      <c r="F101" s="65">
        <v>1720</v>
      </c>
      <c r="G101" s="61" t="s">
        <v>363</v>
      </c>
    </row>
    <row r="102" spans="1:7" x14ac:dyDescent="0.25">
      <c r="A102" s="61" t="s">
        <v>122</v>
      </c>
      <c r="B102" s="61">
        <v>3</v>
      </c>
      <c r="C102" s="61" t="s">
        <v>338</v>
      </c>
      <c r="D102" s="61" t="s">
        <v>232</v>
      </c>
      <c r="E102" s="65">
        <v>1.2000000000000002</v>
      </c>
      <c r="F102" s="65">
        <v>1650</v>
      </c>
      <c r="G102" s="61" t="s">
        <v>363</v>
      </c>
    </row>
    <row r="103" spans="1:7" x14ac:dyDescent="0.25">
      <c r="A103" s="61" t="s">
        <v>122</v>
      </c>
      <c r="B103" s="61">
        <v>3</v>
      </c>
      <c r="C103" s="61" t="s">
        <v>338</v>
      </c>
      <c r="D103" s="61" t="s">
        <v>365</v>
      </c>
      <c r="E103" s="65">
        <v>0.37</v>
      </c>
      <c r="F103" s="65">
        <v>3000</v>
      </c>
      <c r="G103" s="61" t="s">
        <v>349</v>
      </c>
    </row>
    <row r="104" spans="1:7" x14ac:dyDescent="0.25">
      <c r="A104" s="61" t="s">
        <v>122</v>
      </c>
      <c r="B104" s="61">
        <v>3</v>
      </c>
      <c r="C104" s="61" t="s">
        <v>338</v>
      </c>
      <c r="D104" s="61" t="s">
        <v>213</v>
      </c>
      <c r="E104" s="65">
        <v>0.5</v>
      </c>
      <c r="F104" s="65">
        <v>3330</v>
      </c>
      <c r="G104" s="61" t="s">
        <v>349</v>
      </c>
    </row>
    <row r="105" spans="1:7" x14ac:dyDescent="0.25">
      <c r="A105" s="61" t="s">
        <v>122</v>
      </c>
      <c r="B105" s="61">
        <v>3</v>
      </c>
      <c r="C105" s="61" t="s">
        <v>338</v>
      </c>
      <c r="D105" s="61" t="s">
        <v>205</v>
      </c>
      <c r="E105" s="65">
        <v>0.5</v>
      </c>
      <c r="F105" s="65">
        <v>3330</v>
      </c>
      <c r="G105" s="61" t="s">
        <v>349</v>
      </c>
    </row>
    <row r="106" spans="1:7" x14ac:dyDescent="0.25">
      <c r="A106" s="67" t="s">
        <v>122</v>
      </c>
      <c r="B106" s="67">
        <v>3</v>
      </c>
      <c r="C106" s="67" t="s">
        <v>338</v>
      </c>
      <c r="D106" s="61" t="s">
        <v>280</v>
      </c>
      <c r="E106" s="65">
        <v>0.5</v>
      </c>
      <c r="F106" s="65">
        <v>3430</v>
      </c>
      <c r="G106" s="61" t="s">
        <v>349</v>
      </c>
    </row>
    <row r="107" spans="1:7" x14ac:dyDescent="0.25">
      <c r="A107" s="67" t="s">
        <v>122</v>
      </c>
      <c r="B107" s="67">
        <v>3</v>
      </c>
      <c r="C107" s="67" t="s">
        <v>338</v>
      </c>
      <c r="D107" s="61" t="s">
        <v>336</v>
      </c>
      <c r="E107" s="65">
        <v>1</v>
      </c>
      <c r="F107" s="65">
        <v>3600</v>
      </c>
      <c r="G107" s="61" t="s">
        <v>349</v>
      </c>
    </row>
    <row r="108" spans="1:7" x14ac:dyDescent="0.25">
      <c r="A108" s="67" t="s">
        <v>122</v>
      </c>
      <c r="B108" s="67">
        <v>3</v>
      </c>
      <c r="C108" s="67" t="s">
        <v>338</v>
      </c>
      <c r="D108" s="61" t="s">
        <v>260</v>
      </c>
      <c r="E108" s="65">
        <v>0.5</v>
      </c>
      <c r="F108" s="65">
        <v>3500</v>
      </c>
      <c r="G108" s="61" t="s">
        <v>349</v>
      </c>
    </row>
    <row r="109" spans="1:7" x14ac:dyDescent="0.25">
      <c r="A109" s="67" t="s">
        <v>122</v>
      </c>
      <c r="B109" s="67">
        <v>3</v>
      </c>
      <c r="C109" s="67" t="s">
        <v>338</v>
      </c>
      <c r="D109" s="61" t="s">
        <v>366</v>
      </c>
      <c r="E109" s="65">
        <v>7.1999999999999995E-2</v>
      </c>
      <c r="F109" s="65">
        <v>60</v>
      </c>
      <c r="G109" s="61" t="s">
        <v>349</v>
      </c>
    </row>
    <row r="110" spans="1:7" x14ac:dyDescent="0.25">
      <c r="A110" s="67" t="s">
        <v>122</v>
      </c>
      <c r="B110" s="67">
        <v>3</v>
      </c>
      <c r="C110" s="67" t="s">
        <v>338</v>
      </c>
      <c r="D110" s="61" t="s">
        <v>367</v>
      </c>
      <c r="E110" s="65">
        <v>0.4</v>
      </c>
      <c r="F110" s="65">
        <v>3420</v>
      </c>
      <c r="G110" s="61" t="s">
        <v>349</v>
      </c>
    </row>
    <row r="111" spans="1:7" x14ac:dyDescent="0.25">
      <c r="A111" s="67" t="s">
        <v>122</v>
      </c>
      <c r="B111" s="67">
        <v>3</v>
      </c>
      <c r="C111" s="67" t="s">
        <v>338</v>
      </c>
      <c r="D111" s="61" t="s">
        <v>368</v>
      </c>
      <c r="E111" s="65">
        <v>0.4</v>
      </c>
      <c r="F111" s="65">
        <v>1300</v>
      </c>
      <c r="G111" s="61" t="s">
        <v>349</v>
      </c>
    </row>
    <row r="112" spans="1:7" x14ac:dyDescent="0.25">
      <c r="A112" s="67" t="s">
        <v>122</v>
      </c>
      <c r="B112" s="67">
        <v>3</v>
      </c>
      <c r="C112" s="67" t="s">
        <v>338</v>
      </c>
      <c r="D112" s="61" t="s">
        <v>369</v>
      </c>
      <c r="E112" s="65">
        <v>0.1</v>
      </c>
      <c r="F112" s="65">
        <v>100</v>
      </c>
      <c r="G112" s="61" t="s">
        <v>349</v>
      </c>
    </row>
    <row r="113" spans="1:7" x14ac:dyDescent="0.25">
      <c r="A113" s="61" t="s">
        <v>122</v>
      </c>
      <c r="B113" s="61">
        <v>3</v>
      </c>
      <c r="C113" s="61" t="s">
        <v>338</v>
      </c>
      <c r="D113" s="61" t="s">
        <v>270</v>
      </c>
      <c r="E113" s="65">
        <v>0.2</v>
      </c>
      <c r="F113" s="65">
        <v>4690</v>
      </c>
      <c r="G113" s="61" t="s">
        <v>349</v>
      </c>
    </row>
    <row r="114" spans="1:7" x14ac:dyDescent="0.25">
      <c r="A114" s="61" t="s">
        <v>122</v>
      </c>
      <c r="B114" s="61">
        <v>3</v>
      </c>
      <c r="C114" s="61" t="s">
        <v>338</v>
      </c>
      <c r="D114" s="61" t="s">
        <v>370</v>
      </c>
      <c r="E114" s="65">
        <v>0.3</v>
      </c>
      <c r="F114" s="65">
        <v>4280</v>
      </c>
      <c r="G114" s="61" t="s">
        <v>349</v>
      </c>
    </row>
    <row r="115" spans="1:7" x14ac:dyDescent="0.25">
      <c r="A115" s="61" t="s">
        <v>122</v>
      </c>
      <c r="B115" s="61">
        <v>3</v>
      </c>
      <c r="C115" s="61" t="s">
        <v>338</v>
      </c>
      <c r="D115" s="61" t="s">
        <v>317</v>
      </c>
      <c r="E115" s="65">
        <v>0.4</v>
      </c>
      <c r="F115" s="65">
        <v>820</v>
      </c>
      <c r="G115" s="61" t="s">
        <v>349</v>
      </c>
    </row>
    <row r="116" spans="1:7" x14ac:dyDescent="0.25">
      <c r="A116" s="61" t="s">
        <v>122</v>
      </c>
      <c r="B116" s="61">
        <v>3</v>
      </c>
      <c r="C116" s="61" t="s">
        <v>338</v>
      </c>
      <c r="D116" s="61" t="s">
        <v>293</v>
      </c>
      <c r="E116" s="65">
        <v>0.4</v>
      </c>
      <c r="F116" s="65">
        <v>3710</v>
      </c>
      <c r="G116" s="61" t="s">
        <v>349</v>
      </c>
    </row>
    <row r="117" spans="1:7" x14ac:dyDescent="0.25">
      <c r="A117" s="61" t="s">
        <v>122</v>
      </c>
      <c r="B117" s="61">
        <v>3</v>
      </c>
      <c r="C117" s="61" t="s">
        <v>338</v>
      </c>
      <c r="D117" s="61" t="s">
        <v>293</v>
      </c>
      <c r="E117" s="65">
        <v>0.5</v>
      </c>
      <c r="F117" s="65">
        <v>3710</v>
      </c>
      <c r="G117" s="61" t="s">
        <v>349</v>
      </c>
    </row>
    <row r="118" spans="1:7" x14ac:dyDescent="0.25">
      <c r="A118" s="67" t="s">
        <v>122</v>
      </c>
      <c r="B118" s="67">
        <v>3</v>
      </c>
      <c r="C118" s="67" t="s">
        <v>338</v>
      </c>
      <c r="D118" s="61" t="s">
        <v>371</v>
      </c>
      <c r="E118" s="65">
        <v>0.5</v>
      </c>
      <c r="F118" s="65">
        <v>2990</v>
      </c>
      <c r="G118" s="61" t="s">
        <v>349</v>
      </c>
    </row>
    <row r="119" spans="1:7" x14ac:dyDescent="0.25">
      <c r="A119" s="67" t="s">
        <v>122</v>
      </c>
      <c r="B119" s="67">
        <v>3</v>
      </c>
      <c r="C119" s="67" t="s">
        <v>338</v>
      </c>
      <c r="D119" s="61" t="s">
        <v>234</v>
      </c>
      <c r="E119" s="65">
        <v>0.25</v>
      </c>
      <c r="F119" s="65">
        <v>3780</v>
      </c>
      <c r="G119" s="61" t="s">
        <v>349</v>
      </c>
    </row>
    <row r="120" spans="1:7" x14ac:dyDescent="0.25">
      <c r="A120" s="67" t="s">
        <v>1</v>
      </c>
      <c r="B120" s="67">
        <v>3</v>
      </c>
      <c r="C120" s="67" t="s">
        <v>338</v>
      </c>
      <c r="D120" s="61" t="s">
        <v>301</v>
      </c>
      <c r="E120" s="65">
        <v>4</v>
      </c>
      <c r="F120" s="65">
        <v>3600</v>
      </c>
      <c r="G120" s="61" t="s">
        <v>349</v>
      </c>
    </row>
    <row r="121" spans="1:7" x14ac:dyDescent="0.25">
      <c r="A121" s="67" t="s">
        <v>1</v>
      </c>
      <c r="B121" s="67">
        <v>3</v>
      </c>
      <c r="C121" s="67" t="s">
        <v>338</v>
      </c>
      <c r="D121" s="61" t="s">
        <v>313</v>
      </c>
      <c r="E121" s="65">
        <v>0.5</v>
      </c>
      <c r="F121" s="65">
        <v>3840</v>
      </c>
      <c r="G121" s="61" t="s">
        <v>349</v>
      </c>
    </row>
    <row r="122" spans="1:7" x14ac:dyDescent="0.25">
      <c r="A122" s="67" t="s">
        <v>1</v>
      </c>
      <c r="B122" s="67">
        <v>3</v>
      </c>
      <c r="C122" s="67" t="s">
        <v>338</v>
      </c>
      <c r="D122" s="61" t="s">
        <v>288</v>
      </c>
      <c r="E122" s="65">
        <v>1.8</v>
      </c>
      <c r="F122" s="65">
        <v>8840</v>
      </c>
      <c r="G122" s="61" t="s">
        <v>349</v>
      </c>
    </row>
    <row r="123" spans="1:7" x14ac:dyDescent="0.25">
      <c r="A123" s="67" t="s">
        <v>1</v>
      </c>
      <c r="B123" s="67">
        <v>3</v>
      </c>
      <c r="C123" s="67" t="s">
        <v>338</v>
      </c>
      <c r="D123" s="61" t="s">
        <v>234</v>
      </c>
      <c r="E123" s="65">
        <v>2</v>
      </c>
      <c r="F123" s="65">
        <v>3780</v>
      </c>
      <c r="G123" s="61" t="s">
        <v>349</v>
      </c>
    </row>
    <row r="124" spans="1:7" x14ac:dyDescent="0.25">
      <c r="A124" s="67" t="s">
        <v>1</v>
      </c>
      <c r="B124" s="67">
        <v>3</v>
      </c>
      <c r="C124" s="67" t="s">
        <v>338</v>
      </c>
      <c r="D124" s="61" t="s">
        <v>283</v>
      </c>
      <c r="E124" s="65">
        <v>1.6</v>
      </c>
      <c r="F124" s="65">
        <v>4950</v>
      </c>
      <c r="G124" s="61" t="s">
        <v>350</v>
      </c>
    </row>
    <row r="125" spans="1:7" x14ac:dyDescent="0.25">
      <c r="A125" s="67" t="s">
        <v>1</v>
      </c>
      <c r="B125" s="67">
        <v>3</v>
      </c>
      <c r="C125" s="67" t="s">
        <v>338</v>
      </c>
      <c r="D125" s="61" t="s">
        <v>280</v>
      </c>
      <c r="E125" s="65">
        <v>2</v>
      </c>
      <c r="F125" s="65">
        <v>3430</v>
      </c>
      <c r="G125" s="61" t="s">
        <v>349</v>
      </c>
    </row>
    <row r="126" spans="1:7" x14ac:dyDescent="0.25">
      <c r="A126" s="67" t="s">
        <v>1</v>
      </c>
      <c r="B126" s="67">
        <v>3</v>
      </c>
      <c r="C126" s="67" t="s">
        <v>338</v>
      </c>
      <c r="D126" s="61" t="s">
        <v>270</v>
      </c>
      <c r="E126" s="65">
        <v>2</v>
      </c>
      <c r="F126" s="65">
        <v>4690</v>
      </c>
      <c r="G126" s="61" t="s">
        <v>350</v>
      </c>
    </row>
    <row r="127" spans="1:7" x14ac:dyDescent="0.25">
      <c r="A127" s="67" t="s">
        <v>1</v>
      </c>
      <c r="B127" s="67">
        <v>3</v>
      </c>
      <c r="C127" s="67" t="s">
        <v>338</v>
      </c>
      <c r="D127" s="61" t="s">
        <v>213</v>
      </c>
      <c r="E127" s="65">
        <v>2</v>
      </c>
      <c r="F127" s="65">
        <v>3339</v>
      </c>
      <c r="G127" s="61" t="s">
        <v>372</v>
      </c>
    </row>
    <row r="128" spans="1:7" x14ac:dyDescent="0.25">
      <c r="A128" s="67" t="s">
        <v>1</v>
      </c>
      <c r="B128" s="67">
        <v>3</v>
      </c>
      <c r="C128" s="67" t="s">
        <v>338</v>
      </c>
      <c r="D128" s="61" t="s">
        <v>214</v>
      </c>
      <c r="E128" s="65">
        <v>6.4</v>
      </c>
      <c r="F128" s="65">
        <v>1190</v>
      </c>
      <c r="G128" s="61" t="s">
        <v>373</v>
      </c>
    </row>
    <row r="129" spans="1:7" x14ac:dyDescent="0.25">
      <c r="A129" s="67" t="s">
        <v>1</v>
      </c>
      <c r="B129" s="67">
        <v>3</v>
      </c>
      <c r="C129" s="67" t="s">
        <v>338</v>
      </c>
      <c r="D129" s="61" t="s">
        <v>321</v>
      </c>
      <c r="E129" s="65">
        <v>2.66</v>
      </c>
      <c r="F129" s="65">
        <v>1570</v>
      </c>
      <c r="G129" s="61" t="s">
        <v>374</v>
      </c>
    </row>
    <row r="130" spans="1:7" x14ac:dyDescent="0.25">
      <c r="A130" s="67" t="s">
        <v>1</v>
      </c>
      <c r="B130" s="67">
        <v>3</v>
      </c>
      <c r="C130" s="67" t="s">
        <v>338</v>
      </c>
      <c r="D130" s="61" t="s">
        <v>304</v>
      </c>
      <c r="E130" s="65">
        <v>0.45</v>
      </c>
      <c r="F130" s="65">
        <v>0</v>
      </c>
      <c r="G130" s="61" t="s">
        <v>349</v>
      </c>
    </row>
    <row r="131" spans="1:7" x14ac:dyDescent="0.25">
      <c r="A131" s="67" t="s">
        <v>1</v>
      </c>
      <c r="B131" s="67">
        <v>3</v>
      </c>
      <c r="C131" s="67" t="s">
        <v>338</v>
      </c>
      <c r="D131" s="61" t="s">
        <v>326</v>
      </c>
      <c r="E131" s="65">
        <v>0.45</v>
      </c>
      <c r="F131" s="65">
        <v>2950</v>
      </c>
      <c r="G131" s="61" t="s">
        <v>349</v>
      </c>
    </row>
    <row r="132" spans="1:7" x14ac:dyDescent="0.25">
      <c r="A132" s="67" t="s">
        <v>1</v>
      </c>
      <c r="B132" s="67">
        <v>2</v>
      </c>
      <c r="C132" s="67" t="s">
        <v>338</v>
      </c>
      <c r="D132" s="61" t="s">
        <v>301</v>
      </c>
      <c r="E132" s="65">
        <v>4</v>
      </c>
      <c r="F132" s="65">
        <v>3600</v>
      </c>
      <c r="G132" s="61" t="s">
        <v>349</v>
      </c>
    </row>
    <row r="133" spans="1:7" x14ac:dyDescent="0.25">
      <c r="A133" s="67" t="s">
        <v>1</v>
      </c>
      <c r="B133" s="67">
        <v>2</v>
      </c>
      <c r="C133" s="67" t="s">
        <v>338</v>
      </c>
      <c r="D133" s="61" t="s">
        <v>313</v>
      </c>
      <c r="E133" s="65">
        <v>0.5</v>
      </c>
      <c r="F133" s="65">
        <v>3840</v>
      </c>
      <c r="G133" s="61" t="s">
        <v>349</v>
      </c>
    </row>
    <row r="134" spans="1:7" x14ac:dyDescent="0.25">
      <c r="A134" s="67" t="s">
        <v>1</v>
      </c>
      <c r="B134" s="67">
        <v>2</v>
      </c>
      <c r="C134" s="67" t="s">
        <v>338</v>
      </c>
      <c r="D134" s="61" t="s">
        <v>288</v>
      </c>
      <c r="E134" s="65">
        <v>1.8</v>
      </c>
      <c r="F134" s="65">
        <v>8840</v>
      </c>
      <c r="G134" s="61" t="s">
        <v>349</v>
      </c>
    </row>
    <row r="135" spans="1:7" x14ac:dyDescent="0.25">
      <c r="A135" s="67" t="s">
        <v>1</v>
      </c>
      <c r="B135" s="67">
        <v>2</v>
      </c>
      <c r="C135" s="67" t="s">
        <v>338</v>
      </c>
      <c r="D135" s="61" t="s">
        <v>234</v>
      </c>
      <c r="E135" s="65">
        <v>2</v>
      </c>
      <c r="F135" s="65">
        <v>3780</v>
      </c>
      <c r="G135" s="61" t="s">
        <v>349</v>
      </c>
    </row>
    <row r="136" spans="1:7" x14ac:dyDescent="0.25">
      <c r="A136" s="67" t="s">
        <v>1</v>
      </c>
      <c r="B136" s="67">
        <v>2</v>
      </c>
      <c r="C136" s="67" t="s">
        <v>338</v>
      </c>
      <c r="D136" s="61" t="s">
        <v>283</v>
      </c>
      <c r="E136" s="65">
        <v>1.8</v>
      </c>
      <c r="F136" s="65">
        <v>4950</v>
      </c>
      <c r="G136" s="61" t="s">
        <v>349</v>
      </c>
    </row>
    <row r="137" spans="1:7" x14ac:dyDescent="0.25">
      <c r="A137" s="67" t="s">
        <v>1</v>
      </c>
      <c r="B137" s="67">
        <v>2</v>
      </c>
      <c r="C137" s="67" t="s">
        <v>338</v>
      </c>
      <c r="D137" s="61" t="s">
        <v>280</v>
      </c>
      <c r="E137" s="65">
        <v>2</v>
      </c>
      <c r="F137" s="65">
        <v>3430</v>
      </c>
      <c r="G137" s="61" t="s">
        <v>349</v>
      </c>
    </row>
    <row r="138" spans="1:7" x14ac:dyDescent="0.25">
      <c r="A138" s="67" t="s">
        <v>1</v>
      </c>
      <c r="B138" s="67">
        <v>2</v>
      </c>
      <c r="C138" s="67" t="s">
        <v>338</v>
      </c>
      <c r="D138" s="61" t="s">
        <v>270</v>
      </c>
      <c r="E138" s="65">
        <v>2</v>
      </c>
      <c r="F138" s="65">
        <v>4690</v>
      </c>
      <c r="G138" s="61" t="s">
        <v>350</v>
      </c>
    </row>
    <row r="139" spans="1:7" x14ac:dyDescent="0.25">
      <c r="A139" s="67" t="s">
        <v>1</v>
      </c>
      <c r="B139" s="67">
        <v>2</v>
      </c>
      <c r="C139" s="67" t="s">
        <v>338</v>
      </c>
      <c r="D139" s="61" t="s">
        <v>222</v>
      </c>
      <c r="E139" s="65">
        <v>2.04</v>
      </c>
      <c r="F139" s="65">
        <v>2110</v>
      </c>
      <c r="G139" s="61" t="s">
        <v>358</v>
      </c>
    </row>
    <row r="140" spans="1:7" x14ac:dyDescent="0.25">
      <c r="A140" s="67" t="s">
        <v>1</v>
      </c>
      <c r="B140" s="67">
        <v>2</v>
      </c>
      <c r="C140" s="67" t="s">
        <v>338</v>
      </c>
      <c r="D140" s="61" t="s">
        <v>339</v>
      </c>
      <c r="E140" s="65">
        <v>1.1400000000000001</v>
      </c>
      <c r="F140" s="65">
        <v>3330</v>
      </c>
      <c r="G140" s="61" t="s">
        <v>363</v>
      </c>
    </row>
    <row r="141" spans="1:7" x14ac:dyDescent="0.25">
      <c r="A141" s="67" t="s">
        <v>1</v>
      </c>
      <c r="B141" s="67">
        <v>2</v>
      </c>
      <c r="C141" s="67" t="s">
        <v>338</v>
      </c>
      <c r="D141" s="61" t="s">
        <v>214</v>
      </c>
      <c r="E141" s="65">
        <v>1.2000000000000002</v>
      </c>
      <c r="F141" s="65">
        <v>1190</v>
      </c>
      <c r="G141" s="61" t="s">
        <v>363</v>
      </c>
    </row>
    <row r="142" spans="1:7" x14ac:dyDescent="0.25">
      <c r="A142" s="67" t="s">
        <v>1</v>
      </c>
      <c r="B142" s="67">
        <v>2</v>
      </c>
      <c r="C142" s="67" t="s">
        <v>338</v>
      </c>
      <c r="D142" s="61" t="s">
        <v>339</v>
      </c>
      <c r="E142" s="65">
        <v>3.6</v>
      </c>
      <c r="F142" s="65">
        <v>3330</v>
      </c>
      <c r="G142" s="61" t="s">
        <v>375</v>
      </c>
    </row>
    <row r="143" spans="1:7" x14ac:dyDescent="0.25">
      <c r="A143" s="67" t="s">
        <v>1</v>
      </c>
      <c r="B143" s="67">
        <v>2</v>
      </c>
      <c r="C143" s="67" t="s">
        <v>338</v>
      </c>
      <c r="D143" s="61" t="s">
        <v>321</v>
      </c>
      <c r="E143" s="65">
        <v>1.92</v>
      </c>
      <c r="F143" s="65">
        <v>1570</v>
      </c>
      <c r="G143" s="61" t="s">
        <v>376</v>
      </c>
    </row>
    <row r="144" spans="1:7" x14ac:dyDescent="0.25">
      <c r="A144" s="67" t="s">
        <v>1</v>
      </c>
      <c r="B144" s="67">
        <v>2</v>
      </c>
      <c r="C144" s="67" t="s">
        <v>338</v>
      </c>
      <c r="D144" s="61" t="s">
        <v>305</v>
      </c>
      <c r="E144" s="65">
        <v>1.5</v>
      </c>
      <c r="F144" s="65">
        <v>1720</v>
      </c>
      <c r="G144" s="61" t="s">
        <v>376</v>
      </c>
    </row>
    <row r="145" spans="1:7" x14ac:dyDescent="0.25">
      <c r="A145" s="67" t="s">
        <v>1</v>
      </c>
      <c r="B145" s="67">
        <v>2</v>
      </c>
      <c r="C145" s="67" t="s">
        <v>338</v>
      </c>
      <c r="D145" s="61" t="s">
        <v>304</v>
      </c>
      <c r="E145" s="65">
        <v>0.5</v>
      </c>
      <c r="F145" s="65">
        <v>0</v>
      </c>
      <c r="G145" s="61" t="s">
        <v>349</v>
      </c>
    </row>
    <row r="146" spans="1:7" x14ac:dyDescent="0.25">
      <c r="A146" s="67" t="s">
        <v>1</v>
      </c>
      <c r="B146" s="67">
        <v>2</v>
      </c>
      <c r="C146" s="67" t="s">
        <v>338</v>
      </c>
      <c r="D146" s="61" t="s">
        <v>326</v>
      </c>
      <c r="E146" s="65">
        <v>0.5</v>
      </c>
      <c r="F146" s="65">
        <v>2950</v>
      </c>
      <c r="G146" s="61" t="s">
        <v>349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general</vt:lpstr>
      <vt:lpstr>intake_req</vt:lpstr>
      <vt:lpstr>pop_north</vt:lpstr>
      <vt:lpstr>prop_age_sex</vt:lpstr>
      <vt:lpstr>hh_size</vt:lpstr>
      <vt:lpstr>hh_destroyed</vt:lpstr>
      <vt:lpstr>prop_reliant</vt:lpstr>
      <vt:lpstr>kcal_equi</vt:lpstr>
      <vt:lpstr>parcels</vt:lpstr>
      <vt:lpstr>kg_pallet</vt:lpstr>
      <vt:lpstr>adult_intake</vt:lpstr>
      <vt:lpstr>warehouses</vt:lpstr>
      <vt:lpstr>unrwa_stocks</vt:lpstr>
      <vt:lpstr>private_stores</vt:lpstr>
      <vt:lpstr>prop_agri</vt:lpstr>
      <vt:lpstr>specialised_food</vt:lpstr>
      <vt:lpstr>trucks_to_north</vt:lpstr>
      <vt:lpstr>boats_airdrops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Francesco Checchi</dc:creator>
  <cp:lastModifiedBy>Francesco Checchi</cp:lastModifiedBy>
  <dcterms:created xsi:type="dcterms:W3CDTF">2015-06-05T18:17:20Z</dcterms:created>
  <dcterms:modified xsi:type="dcterms:W3CDTF">2025-05-08T20:20:44Z</dcterms:modified>
</cp:coreProperties>
</file>