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IST_Project\"/>
    </mc:Choice>
  </mc:AlternateContent>
  <bookViews>
    <workbookView xWindow="0" yWindow="0" windowWidth="20490" windowHeight="777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I3" i="1"/>
  <c r="B3" i="1"/>
  <c r="X3" i="1" s="1"/>
  <c r="C2" i="1"/>
  <c r="L3" i="1"/>
  <c r="D3" i="1" l="1"/>
  <c r="O3" i="1" s="1"/>
  <c r="J3" i="1" s="1"/>
  <c r="C3" i="1"/>
  <c r="K3" i="1"/>
  <c r="E3" i="1"/>
  <c r="H3" i="1" s="1"/>
  <c r="N3" i="1" l="1"/>
</calcChain>
</file>

<file path=xl/sharedStrings.xml><?xml version="1.0" encoding="utf-8"?>
<sst xmlns="http://schemas.openxmlformats.org/spreadsheetml/2006/main" count="24" uniqueCount="24">
  <si>
    <t>Lch</t>
  </si>
  <si>
    <t>Xd</t>
  </si>
  <si>
    <t>NA</t>
  </si>
  <si>
    <t>Vth</t>
  </si>
  <si>
    <t>Tox</t>
  </si>
  <si>
    <t>Cox</t>
  </si>
  <si>
    <t>PhiM</t>
  </si>
  <si>
    <t>PhiSi</t>
  </si>
  <si>
    <t>Cdep</t>
  </si>
  <si>
    <t>k</t>
  </si>
  <si>
    <t>eSi</t>
  </si>
  <si>
    <t>eSiO2</t>
  </si>
  <si>
    <t>e_abs</t>
  </si>
  <si>
    <t>VFB</t>
  </si>
  <si>
    <t>q</t>
  </si>
  <si>
    <t>PhiP</t>
  </si>
  <si>
    <t>kB</t>
  </si>
  <si>
    <t>T</t>
  </si>
  <si>
    <t>ni</t>
  </si>
  <si>
    <t>X</t>
  </si>
  <si>
    <t>TBOX</t>
  </si>
  <si>
    <t>Tsi</t>
  </si>
  <si>
    <t>eSi_rel</t>
  </si>
  <si>
    <t>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</si>
</sst>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C13" sqref="C13"/>
    </sheetView>
  </sheetViews>
  <sheetFormatPr defaultRowHeight="15" x14ac:dyDescent="0.25"/>
  <cols>
    <col min="3" max="4" width="12" bestFit="1" customWidth="1"/>
  </cols>
  <sheetData>
    <row r="1" spans="1:24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4</v>
      </c>
      <c r="F1" s="1" t="s">
        <v>11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8</v>
      </c>
      <c r="M1" s="1" t="s">
        <v>14</v>
      </c>
      <c r="N1" s="1" t="s">
        <v>3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10</v>
      </c>
      <c r="X1" s="1" t="s">
        <v>23</v>
      </c>
    </row>
    <row r="2" spans="1:24" x14ac:dyDescent="0.25">
      <c r="A2">
        <v>90</v>
      </c>
      <c r="B2">
        <v>1</v>
      </c>
      <c r="C2" s="3">
        <f xml:space="preserve"> (((2*W3/(M3*D2))*(0.7+X2))^0.5)*10000000</f>
        <v>11837.972838401092</v>
      </c>
      <c r="D2" s="2">
        <v>1734000000000000</v>
      </c>
      <c r="E2">
        <v>15</v>
      </c>
      <c r="T2">
        <v>100</v>
      </c>
      <c r="U2">
        <v>8.5</v>
      </c>
      <c r="X2">
        <v>1.2</v>
      </c>
    </row>
    <row r="3" spans="1:24" x14ac:dyDescent="0.25">
      <c r="A3">
        <v>16</v>
      </c>
      <c r="B3">
        <f>A2/A3</f>
        <v>5.625</v>
      </c>
      <c r="C3">
        <f>C2/B3</f>
        <v>2104.5285046046388</v>
      </c>
      <c r="D3">
        <f>D2*B3</f>
        <v>9753750000000000</v>
      </c>
      <c r="E3">
        <f>E2/(B3^(3/2))</f>
        <v>1.12436539028209</v>
      </c>
      <c r="F3">
        <v>3.9</v>
      </c>
      <c r="G3" s="2">
        <v>8.8542E-12</v>
      </c>
      <c r="H3" s="2">
        <f>F3*G3/E3</f>
        <v>3.0711884498095839E-11</v>
      </c>
      <c r="I3">
        <f>S3</f>
        <v>4.05</v>
      </c>
      <c r="J3" s="2">
        <f>S3+1.14/2 + O3</f>
        <v>4.9759629641400664</v>
      </c>
      <c r="K3" s="2">
        <f>I3-J3</f>
        <v>-0.92596296414006662</v>
      </c>
      <c r="L3" t="e">
        <f ca="1">L2*_xludf.sqrt(k)</f>
        <v>#NAME?</v>
      </c>
      <c r="M3" s="2">
        <v>1.6200000000000001E-19</v>
      </c>
      <c r="N3">
        <f xml:space="preserve"> K3+2*O3+((4*M3*W3*D3*O3*M3)^0.5)/H3</f>
        <v>-0.21403070891060419</v>
      </c>
      <c r="O3" s="2">
        <f>P3*Q3*LN(D3/R3)</f>
        <v>0.35596296414006662</v>
      </c>
      <c r="P3" s="2">
        <v>8.6169999999999997E-5</v>
      </c>
      <c r="Q3">
        <v>300</v>
      </c>
      <c r="R3" s="2">
        <v>10210000000</v>
      </c>
      <c r="S3">
        <v>4.05</v>
      </c>
      <c r="V3">
        <v>11.7</v>
      </c>
      <c r="W3" s="2">
        <f>G3*V3</f>
        <v>1.0359414E-10</v>
      </c>
      <c r="X3">
        <f>X2/B3</f>
        <v>0.21333333333333332</v>
      </c>
    </row>
    <row r="6" spans="1:24" x14ac:dyDescent="0.25">
      <c r="B6" s="1"/>
    </row>
    <row r="7" spans="1:24" x14ac:dyDescent="0.25">
      <c r="B7" s="1"/>
    </row>
    <row r="8" spans="1:24" x14ac:dyDescent="0.25">
      <c r="B8" s="1"/>
      <c r="D8" s="2"/>
    </row>
    <row r="9" spans="1:24" x14ac:dyDescent="0.25">
      <c r="B9" s="1"/>
      <c r="D9" s="2"/>
    </row>
    <row r="10" spans="1:24" x14ac:dyDescent="0.25">
      <c r="B10" s="1"/>
    </row>
    <row r="11" spans="1:24" x14ac:dyDescent="0.25">
      <c r="B11" s="1"/>
      <c r="D11" s="2"/>
    </row>
    <row r="12" spans="1:24" x14ac:dyDescent="0.25">
      <c r="B12" s="1"/>
      <c r="D12" s="2"/>
    </row>
    <row r="13" spans="1:24" x14ac:dyDescent="0.25">
      <c r="B13" s="1"/>
    </row>
    <row r="14" spans="1:24" x14ac:dyDescent="0.25">
      <c r="B14" s="1"/>
      <c r="D14" s="2"/>
    </row>
    <row r="15" spans="1:24" x14ac:dyDescent="0.25">
      <c r="B15" s="1"/>
    </row>
    <row r="16" spans="1:24" x14ac:dyDescent="0.25">
      <c r="B16" s="1"/>
      <c r="D16" s="2"/>
    </row>
    <row r="17" spans="2:4" x14ac:dyDescent="0.25">
      <c r="B17" s="1"/>
      <c r="D17" s="2"/>
    </row>
    <row r="18" spans="2:4" x14ac:dyDescent="0.25">
      <c r="B18" s="1"/>
    </row>
    <row r="19" spans="2:4" x14ac:dyDescent="0.25">
      <c r="B19" s="1"/>
      <c r="D19" s="2"/>
    </row>
    <row r="20" spans="2:4" x14ac:dyDescent="0.25">
      <c r="B20" s="1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  <c r="D24" s="2"/>
    </row>
    <row r="25" spans="2:4" x14ac:dyDescent="0.25">
      <c r="B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2021-03-30T08:23:33Z</dcterms:created>
  <dcterms:modified xsi:type="dcterms:W3CDTF">2021-04-02T17:12:30Z</dcterms:modified>
</cp:coreProperties>
</file>