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o\Downloads\"/>
    </mc:Choice>
  </mc:AlternateContent>
  <xr:revisionPtr revIDLastSave="0" documentId="13_ncr:1_{86FB5C2A-65B1-4BEE-BB13-C263830B43E9}" xr6:coauthVersionLast="47" xr6:coauthVersionMax="47" xr10:uidLastSave="{00000000-0000-0000-0000-000000000000}"/>
  <bookViews>
    <workbookView xWindow="11424" yWindow="0" windowWidth="11712" windowHeight="12336" activeTab="1" xr2:uid="{0DF2C7D0-DFD0-49EC-9353-F442B7CC820E}"/>
  </bookViews>
  <sheets>
    <sheet name="1(A,B)" sheetId="7" r:id="rId1"/>
    <sheet name="2 (A,B,C,D)" sheetId="11" r:id="rId2"/>
    <sheet name="1(C)" sheetId="8" r:id="rId3"/>
    <sheet name="3(A,B,C)" sheetId="9" r:id="rId4"/>
    <sheet name="4(A,B,C)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1" l="1"/>
  <c r="I20" i="11"/>
  <c r="V186" i="11"/>
  <c r="Y153" i="11"/>
  <c r="V13" i="11"/>
  <c r="W13" i="11" s="1"/>
  <c r="Y13" i="11" s="1"/>
  <c r="V8" i="11"/>
  <c r="W8" i="11"/>
  <c r="Y8" i="11" s="1"/>
  <c r="U9" i="11"/>
  <c r="U12" i="11"/>
  <c r="U15" i="11"/>
  <c r="W6" i="11"/>
  <c r="W5" i="11"/>
  <c r="V7" i="11"/>
  <c r="W7" i="11" s="1"/>
  <c r="Y7" i="11" s="1"/>
  <c r="Y6" i="11"/>
  <c r="Y5" i="11"/>
  <c r="V6" i="11"/>
  <c r="O16" i="11"/>
  <c r="O18" i="11"/>
  <c r="P8" i="11"/>
  <c r="V5" i="11"/>
  <c r="N5" i="11"/>
  <c r="N186" i="11"/>
  <c r="U18" i="11"/>
  <c r="U20" i="11"/>
  <c r="U22" i="11"/>
  <c r="U24" i="11"/>
  <c r="U26" i="11"/>
  <c r="U28" i="11"/>
  <c r="U30" i="11"/>
  <c r="U32" i="11"/>
  <c r="U34" i="11"/>
  <c r="U36" i="11"/>
  <c r="U38" i="11"/>
  <c r="U40" i="11"/>
  <c r="U42" i="11"/>
  <c r="U44" i="11"/>
  <c r="U46" i="11"/>
  <c r="U48" i="11"/>
  <c r="U50" i="11"/>
  <c r="U52" i="11"/>
  <c r="U54" i="11"/>
  <c r="U56" i="11"/>
  <c r="U58" i="11"/>
  <c r="U60" i="11"/>
  <c r="U62" i="11"/>
  <c r="U64" i="11"/>
  <c r="U66" i="11"/>
  <c r="U68" i="11"/>
  <c r="U70" i="11"/>
  <c r="U72" i="11"/>
  <c r="U74" i="11"/>
  <c r="U76" i="11"/>
  <c r="U78" i="11"/>
  <c r="U80" i="11"/>
  <c r="U82" i="11"/>
  <c r="U84" i="11"/>
  <c r="U86" i="11"/>
  <c r="U88" i="11"/>
  <c r="U90" i="11"/>
  <c r="U92" i="11"/>
  <c r="U94" i="11"/>
  <c r="U96" i="11"/>
  <c r="U98" i="11"/>
  <c r="U100" i="11"/>
  <c r="U102" i="11"/>
  <c r="U104" i="11"/>
  <c r="U106" i="11"/>
  <c r="U108" i="11"/>
  <c r="U110" i="11"/>
  <c r="U112" i="11"/>
  <c r="U114" i="11"/>
  <c r="U116" i="11"/>
  <c r="U118" i="11"/>
  <c r="U120" i="11"/>
  <c r="U122" i="11"/>
  <c r="U124" i="11"/>
  <c r="U126" i="11"/>
  <c r="U128" i="11"/>
  <c r="U130" i="11"/>
  <c r="U132" i="11"/>
  <c r="U134" i="11"/>
  <c r="U136" i="11"/>
  <c r="U138" i="11"/>
  <c r="U140" i="11"/>
  <c r="U142" i="11"/>
  <c r="U144" i="11"/>
  <c r="U146" i="11"/>
  <c r="U148" i="11"/>
  <c r="U150" i="11"/>
  <c r="U152" i="11"/>
  <c r="U154" i="11"/>
  <c r="U156" i="11"/>
  <c r="U158" i="11"/>
  <c r="U160" i="11"/>
  <c r="U162" i="11"/>
  <c r="U164" i="11"/>
  <c r="U166" i="11"/>
  <c r="U168" i="11"/>
  <c r="U170" i="11"/>
  <c r="U172" i="11"/>
  <c r="U174" i="11"/>
  <c r="U176" i="11"/>
  <c r="U178" i="11"/>
  <c r="U180" i="11"/>
  <c r="U182" i="11"/>
  <c r="U184" i="11"/>
  <c r="U6" i="11"/>
  <c r="M8" i="11"/>
  <c r="M10" i="11"/>
  <c r="M12" i="11"/>
  <c r="M14" i="11"/>
  <c r="M16" i="11"/>
  <c r="M18" i="11"/>
  <c r="M20" i="11"/>
  <c r="M22" i="11"/>
  <c r="M24" i="11"/>
  <c r="M26" i="11"/>
  <c r="M28" i="11"/>
  <c r="M30" i="11"/>
  <c r="M32" i="11"/>
  <c r="M34" i="11"/>
  <c r="M36" i="11"/>
  <c r="M38" i="11"/>
  <c r="M40" i="11"/>
  <c r="M42" i="11"/>
  <c r="M44" i="11"/>
  <c r="M46" i="11"/>
  <c r="M48" i="11"/>
  <c r="M50" i="11"/>
  <c r="M52" i="11"/>
  <c r="M54" i="11"/>
  <c r="M56" i="11"/>
  <c r="M58" i="11"/>
  <c r="M60" i="11"/>
  <c r="M62" i="11"/>
  <c r="M64" i="11"/>
  <c r="M66" i="11"/>
  <c r="M68" i="11"/>
  <c r="M70" i="11"/>
  <c r="M72" i="11"/>
  <c r="M74" i="11"/>
  <c r="M76" i="11"/>
  <c r="M78" i="11"/>
  <c r="M80" i="11"/>
  <c r="M82" i="11"/>
  <c r="M84" i="11"/>
  <c r="M86" i="11"/>
  <c r="M88" i="11"/>
  <c r="M90" i="11"/>
  <c r="M92" i="11"/>
  <c r="M94" i="11"/>
  <c r="M96" i="11"/>
  <c r="M98" i="11"/>
  <c r="M100" i="11"/>
  <c r="M102" i="11"/>
  <c r="M104" i="11"/>
  <c r="M106" i="11"/>
  <c r="M108" i="11"/>
  <c r="M110" i="11"/>
  <c r="M112" i="11"/>
  <c r="M114" i="11"/>
  <c r="M116" i="11"/>
  <c r="M118" i="11"/>
  <c r="M120" i="11"/>
  <c r="M122" i="11"/>
  <c r="M124" i="11"/>
  <c r="M126" i="11"/>
  <c r="M128" i="11"/>
  <c r="M130" i="11"/>
  <c r="M132" i="11"/>
  <c r="M134" i="11"/>
  <c r="M136" i="11"/>
  <c r="M138" i="11"/>
  <c r="M140" i="11"/>
  <c r="M142" i="11"/>
  <c r="M144" i="11"/>
  <c r="M146" i="11"/>
  <c r="M148" i="11"/>
  <c r="M150" i="11"/>
  <c r="M152" i="11"/>
  <c r="M154" i="11"/>
  <c r="M156" i="11"/>
  <c r="M158" i="11"/>
  <c r="M160" i="11"/>
  <c r="M162" i="11"/>
  <c r="M164" i="11"/>
  <c r="M166" i="11"/>
  <c r="M168" i="11"/>
  <c r="M170" i="11"/>
  <c r="M172" i="11"/>
  <c r="M174" i="11"/>
  <c r="M176" i="11"/>
  <c r="M178" i="11"/>
  <c r="M180" i="11"/>
  <c r="M182" i="11"/>
  <c r="M184" i="11"/>
  <c r="I12" i="11"/>
  <c r="I13" i="11"/>
  <c r="V14" i="11" l="1"/>
  <c r="W14" i="11" s="1"/>
  <c r="Y14" i="11"/>
  <c r="V9" i="11"/>
  <c r="W9" i="11" s="1"/>
  <c r="Y9" i="11" s="1"/>
  <c r="U16" i="11"/>
  <c r="M6" i="11"/>
  <c r="V15" i="11" l="1"/>
  <c r="W15" i="11" s="1"/>
  <c r="Y15" i="11" s="1"/>
  <c r="V10" i="11"/>
  <c r="W10" i="11" s="1"/>
  <c r="Y10" i="11" s="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150" i="11"/>
  <c r="C153" i="11"/>
  <c r="C155" i="11"/>
  <c r="C157" i="11"/>
  <c r="C159" i="11"/>
  <c r="C161" i="11"/>
  <c r="C163" i="11"/>
  <c r="C165" i="11"/>
  <c r="C167" i="11"/>
  <c r="C169" i="11"/>
  <c r="C171" i="11"/>
  <c r="C173" i="11"/>
  <c r="C175" i="11"/>
  <c r="C177" i="11"/>
  <c r="C179" i="11"/>
  <c r="C181" i="11"/>
  <c r="C183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D5" i="11"/>
  <c r="C6" i="11"/>
  <c r="F4" i="8"/>
  <c r="I9" i="11"/>
  <c r="I8" i="11"/>
  <c r="D101" i="10"/>
  <c r="C63" i="10"/>
  <c r="C7" i="10"/>
  <c r="C6" i="10"/>
  <c r="D6" i="10" s="1"/>
  <c r="V16" i="11" l="1"/>
  <c r="W16" i="11" s="1"/>
  <c r="Y16" i="11" s="1"/>
  <c r="V11" i="11"/>
  <c r="W11" i="11" s="1"/>
  <c r="Y11" i="11" s="1"/>
  <c r="E5" i="11"/>
  <c r="F5" i="11" s="1"/>
  <c r="I14" i="11"/>
  <c r="I10" i="11"/>
  <c r="E7" i="10"/>
  <c r="C8" i="10"/>
  <c r="D7" i="10"/>
  <c r="E6" i="10"/>
  <c r="D63" i="10"/>
  <c r="C64" i="10"/>
  <c r="V17" i="11" l="1"/>
  <c r="W17" i="11" s="1"/>
  <c r="Y17" i="11"/>
  <c r="V12" i="11"/>
  <c r="W12" i="11" s="1"/>
  <c r="Y12" i="11"/>
  <c r="O5" i="11"/>
  <c r="P5" i="11" s="1"/>
  <c r="D6" i="11"/>
  <c r="D64" i="10"/>
  <c r="C65" i="10"/>
  <c r="E64" i="10"/>
  <c r="E63" i="10"/>
  <c r="C9" i="10"/>
  <c r="D8" i="10"/>
  <c r="V18" i="11" l="1"/>
  <c r="W18" i="11" s="1"/>
  <c r="Y18" i="11" s="1"/>
  <c r="N6" i="11"/>
  <c r="E6" i="11"/>
  <c r="F6" i="11" s="1"/>
  <c r="D7" i="11" s="1"/>
  <c r="E7" i="11" s="1"/>
  <c r="F7" i="11" s="1"/>
  <c r="D8" i="11" s="1"/>
  <c r="E8" i="11" s="1"/>
  <c r="F8" i="11" s="1"/>
  <c r="D9" i="11" s="1"/>
  <c r="E9" i="11" s="1"/>
  <c r="F9" i="11" s="1"/>
  <c r="D10" i="11" s="1"/>
  <c r="E10" i="11" s="1"/>
  <c r="F10" i="11" s="1"/>
  <c r="D65" i="10"/>
  <c r="C66" i="10"/>
  <c r="C10" i="10"/>
  <c r="D9" i="10"/>
  <c r="E9" i="10" s="1"/>
  <c r="E8" i="10"/>
  <c r="V19" i="11" l="1"/>
  <c r="W19" i="11" s="1"/>
  <c r="Y19" i="11" s="1"/>
  <c r="O6" i="11"/>
  <c r="P6" i="11" s="1"/>
  <c r="N7" i="11" s="1"/>
  <c r="O7" i="11" s="1"/>
  <c r="P7" i="11" s="1"/>
  <c r="N8" i="11" s="1"/>
  <c r="O8" i="11" s="1"/>
  <c r="N9" i="11" s="1"/>
  <c r="O9" i="11" s="1"/>
  <c r="P9" i="11" s="1"/>
  <c r="N10" i="11" s="1"/>
  <c r="O10" i="11" s="1"/>
  <c r="P10" i="11" s="1"/>
  <c r="N11" i="11" s="1"/>
  <c r="O11" i="11" s="1"/>
  <c r="P11" i="11" s="1"/>
  <c r="N12" i="11" s="1"/>
  <c r="O12" i="11" s="1"/>
  <c r="P12" i="11" s="1"/>
  <c r="N13" i="11" s="1"/>
  <c r="O13" i="11" s="1"/>
  <c r="P13" i="11" s="1"/>
  <c r="D11" i="11"/>
  <c r="E11" i="11" s="1"/>
  <c r="F11" i="11" s="1"/>
  <c r="E65" i="10"/>
  <c r="C11" i="10"/>
  <c r="D10" i="10"/>
  <c r="C67" i="10"/>
  <c r="D66" i="10"/>
  <c r="E66" i="10"/>
  <c r="V20" i="11" l="1"/>
  <c r="W20" i="11" s="1"/>
  <c r="Y20" i="11" s="1"/>
  <c r="N14" i="11"/>
  <c r="O14" i="11" s="1"/>
  <c r="P14" i="11" s="1"/>
  <c r="D12" i="11"/>
  <c r="E12" i="11" s="1"/>
  <c r="F12" i="11" s="1"/>
  <c r="D11" i="10"/>
  <c r="C12" i="10"/>
  <c r="D67" i="10"/>
  <c r="C68" i="10"/>
  <c r="E10" i="10"/>
  <c r="E11" i="10"/>
  <c r="V21" i="11" l="1"/>
  <c r="W21" i="11" s="1"/>
  <c r="Y21" i="11" s="1"/>
  <c r="N15" i="11"/>
  <c r="D13" i="11"/>
  <c r="E13" i="11" s="1"/>
  <c r="F13" i="11" s="1"/>
  <c r="C13" i="10"/>
  <c r="D12" i="10"/>
  <c r="E12" i="10"/>
  <c r="C69" i="10"/>
  <c r="D68" i="10"/>
  <c r="E67" i="10"/>
  <c r="V22" i="11" l="1"/>
  <c r="W22" i="11" s="1"/>
  <c r="Y22" i="11" s="1"/>
  <c r="O15" i="11"/>
  <c r="P15" i="11" s="1"/>
  <c r="N16" i="11" s="1"/>
  <c r="P16" i="11" s="1"/>
  <c r="D14" i="11"/>
  <c r="E14" i="11" s="1"/>
  <c r="F14" i="11" s="1"/>
  <c r="D13" i="10"/>
  <c r="C14" i="10"/>
  <c r="E13" i="10"/>
  <c r="C70" i="10"/>
  <c r="D69" i="10"/>
  <c r="E68" i="10"/>
  <c r="V23" i="11" l="1"/>
  <c r="W23" i="11" s="1"/>
  <c r="Y23" i="11" s="1"/>
  <c r="N17" i="11"/>
  <c r="D15" i="11"/>
  <c r="E15" i="11" s="1"/>
  <c r="F15" i="11" s="1"/>
  <c r="C71" i="10"/>
  <c r="D70" i="10"/>
  <c r="D14" i="10"/>
  <c r="C15" i="10"/>
  <c r="E69" i="10"/>
  <c r="V24" i="11" l="1"/>
  <c r="W24" i="11" s="1"/>
  <c r="Y24" i="11" s="1"/>
  <c r="O17" i="11"/>
  <c r="P17" i="11" s="1"/>
  <c r="D16" i="11"/>
  <c r="E14" i="10"/>
  <c r="C72" i="10"/>
  <c r="D71" i="10"/>
  <c r="E71" i="10" s="1"/>
  <c r="E70" i="10"/>
  <c r="D15" i="10"/>
  <c r="E15" i="10" s="1"/>
  <c r="C16" i="10"/>
  <c r="V25" i="11" l="1"/>
  <c r="W25" i="11" s="1"/>
  <c r="Y25" i="11" s="1"/>
  <c r="E16" i="11"/>
  <c r="F16" i="11" s="1"/>
  <c r="D17" i="11" s="1"/>
  <c r="E17" i="11" s="1"/>
  <c r="F17" i="11" s="1"/>
  <c r="N18" i="11"/>
  <c r="P18" i="11" s="1"/>
  <c r="D72" i="10"/>
  <c r="E72" i="10" s="1"/>
  <c r="C74" i="10"/>
  <c r="C73" i="10"/>
  <c r="D73" i="10" s="1"/>
  <c r="E73" i="10" s="1"/>
  <c r="C17" i="10"/>
  <c r="D16" i="10"/>
  <c r="E16" i="10" s="1"/>
  <c r="V26" i="11" l="1"/>
  <c r="W26" i="11" s="1"/>
  <c r="Y26" i="11" s="1"/>
  <c r="N19" i="11"/>
  <c r="O19" i="11" s="1"/>
  <c r="P19" i="11"/>
  <c r="N20" i="11" s="1"/>
  <c r="O20" i="11" s="1"/>
  <c r="P20" i="11" s="1"/>
  <c r="D18" i="11"/>
  <c r="C18" i="10"/>
  <c r="D17" i="10"/>
  <c r="E17" i="10" s="1"/>
  <c r="C75" i="10"/>
  <c r="D74" i="10"/>
  <c r="E74" i="10" s="1"/>
  <c r="V27" i="11" l="1"/>
  <c r="W27" i="11" s="1"/>
  <c r="Y27" i="11" s="1"/>
  <c r="E18" i="11"/>
  <c r="F18" i="11" s="1"/>
  <c r="D19" i="11" s="1"/>
  <c r="E19" i="11" s="1"/>
  <c r="F19" i="11" s="1"/>
  <c r="N21" i="11"/>
  <c r="O21" i="11" s="1"/>
  <c r="P21" i="11" s="1"/>
  <c r="D75" i="10"/>
  <c r="E75" i="10" s="1"/>
  <c r="C76" i="10"/>
  <c r="C19" i="10"/>
  <c r="D18" i="10"/>
  <c r="E18" i="10" s="1"/>
  <c r="V28" i="11" l="1"/>
  <c r="W28" i="11" s="1"/>
  <c r="Y28" i="11" s="1"/>
  <c r="N22" i="11"/>
  <c r="O22" i="11" s="1"/>
  <c r="P22" i="11" s="1"/>
  <c r="N23" i="11" s="1"/>
  <c r="O23" i="11" s="1"/>
  <c r="P23" i="11" s="1"/>
  <c r="D20" i="11"/>
  <c r="E20" i="11" s="1"/>
  <c r="F20" i="11" s="1"/>
  <c r="D19" i="10"/>
  <c r="E19" i="10" s="1"/>
  <c r="C20" i="10"/>
  <c r="D76" i="10"/>
  <c r="E76" i="10" s="1"/>
  <c r="C77" i="10"/>
  <c r="V29" i="11" l="1"/>
  <c r="W29" i="11" s="1"/>
  <c r="Y29" i="11" s="1"/>
  <c r="N24" i="11"/>
  <c r="O24" i="11" s="1"/>
  <c r="P24" i="11"/>
  <c r="D21" i="11"/>
  <c r="E21" i="11" s="1"/>
  <c r="F21" i="11" s="1"/>
  <c r="D20" i="10"/>
  <c r="E20" i="10" s="1"/>
  <c r="C21" i="10"/>
  <c r="C78" i="10"/>
  <c r="D77" i="10"/>
  <c r="E77" i="10" s="1"/>
  <c r="V30" i="11" l="1"/>
  <c r="W30" i="11" s="1"/>
  <c r="Y30" i="11" s="1"/>
  <c r="N25" i="11"/>
  <c r="O25" i="11" s="1"/>
  <c r="P25" i="11"/>
  <c r="D22" i="11"/>
  <c r="E22" i="11" s="1"/>
  <c r="F22" i="11" s="1"/>
  <c r="C79" i="10"/>
  <c r="D78" i="10"/>
  <c r="E78" i="10" s="1"/>
  <c r="D21" i="10"/>
  <c r="E21" i="10" s="1"/>
  <c r="C22" i="10"/>
  <c r="V31" i="11" l="1"/>
  <c r="W31" i="11" s="1"/>
  <c r="Y31" i="11" s="1"/>
  <c r="N26" i="11"/>
  <c r="O26" i="11" s="1"/>
  <c r="P26" i="11"/>
  <c r="N27" i="11" s="1"/>
  <c r="O27" i="11" s="1"/>
  <c r="P27" i="11" s="1"/>
  <c r="D23" i="11"/>
  <c r="E23" i="11" s="1"/>
  <c r="F23" i="11" s="1"/>
  <c r="C80" i="10"/>
  <c r="D79" i="10"/>
  <c r="E79" i="10" s="1"/>
  <c r="D22" i="10"/>
  <c r="E22" i="10" s="1"/>
  <c r="C23" i="10"/>
  <c r="V32" i="11" l="1"/>
  <c r="W32" i="11" s="1"/>
  <c r="Y32" i="11" s="1"/>
  <c r="N28" i="11"/>
  <c r="O28" i="11" s="1"/>
  <c r="P28" i="11" s="1"/>
  <c r="D24" i="11"/>
  <c r="E24" i="11" s="1"/>
  <c r="F24" i="11" s="1"/>
  <c r="D23" i="10"/>
  <c r="E23" i="10" s="1"/>
  <c r="C24" i="10"/>
  <c r="D80" i="10"/>
  <c r="E80" i="10" s="1"/>
  <c r="C81" i="10"/>
  <c r="V33" i="11" l="1"/>
  <c r="W33" i="11" s="1"/>
  <c r="Y33" i="11" s="1"/>
  <c r="N29" i="11"/>
  <c r="O29" i="11" s="1"/>
  <c r="P29" i="11"/>
  <c r="D25" i="11"/>
  <c r="E25" i="11" s="1"/>
  <c r="F25" i="11" s="1"/>
  <c r="C25" i="10"/>
  <c r="D24" i="10"/>
  <c r="E24" i="10" s="1"/>
  <c r="D81" i="10"/>
  <c r="E81" i="10" s="1"/>
  <c r="C82" i="10"/>
  <c r="V34" i="11" l="1"/>
  <c r="W34" i="11" s="1"/>
  <c r="Y34" i="11"/>
  <c r="N30" i="11"/>
  <c r="O30" i="11" s="1"/>
  <c r="P30" i="11"/>
  <c r="D26" i="11"/>
  <c r="E26" i="11" s="1"/>
  <c r="F26" i="11" s="1"/>
  <c r="C26" i="10"/>
  <c r="D25" i="10"/>
  <c r="E25" i="10" s="1"/>
  <c r="C83" i="10"/>
  <c r="D82" i="10"/>
  <c r="E82" i="10" s="1"/>
  <c r="V35" i="11" l="1"/>
  <c r="W35" i="11" s="1"/>
  <c r="Y35" i="11" s="1"/>
  <c r="N31" i="11"/>
  <c r="O31" i="11" s="1"/>
  <c r="P31" i="11" s="1"/>
  <c r="D27" i="11"/>
  <c r="E27" i="11" s="1"/>
  <c r="F27" i="11" s="1"/>
  <c r="C27" i="10"/>
  <c r="D26" i="10"/>
  <c r="E26" i="10" s="1"/>
  <c r="D83" i="10"/>
  <c r="E83" i="10" s="1"/>
  <c r="C84" i="10"/>
  <c r="D84" i="10" s="1"/>
  <c r="C85" i="10"/>
  <c r="V36" i="11" l="1"/>
  <c r="W36" i="11" s="1"/>
  <c r="Y36" i="11" s="1"/>
  <c r="N32" i="11"/>
  <c r="O32" i="11" s="1"/>
  <c r="P32" i="11" s="1"/>
  <c r="D28" i="11"/>
  <c r="E28" i="11" s="1"/>
  <c r="F28" i="11" s="1"/>
  <c r="D27" i="10"/>
  <c r="E27" i="10" s="1"/>
  <c r="C28" i="10"/>
  <c r="C86" i="10"/>
  <c r="D85" i="10"/>
  <c r="E85" i="10" s="1"/>
  <c r="E84" i="10"/>
  <c r="V37" i="11" l="1"/>
  <c r="W37" i="11" s="1"/>
  <c r="Y37" i="11" s="1"/>
  <c r="N33" i="11"/>
  <c r="O33" i="11" s="1"/>
  <c r="P33" i="11"/>
  <c r="N34" i="11" s="1"/>
  <c r="O34" i="11" s="1"/>
  <c r="P34" i="11" s="1"/>
  <c r="D29" i="11"/>
  <c r="E29" i="11" s="1"/>
  <c r="F29" i="11" s="1"/>
  <c r="D28" i="10"/>
  <c r="E28" i="10" s="1"/>
  <c r="C29" i="10"/>
  <c r="C87" i="10"/>
  <c r="D86" i="10"/>
  <c r="E86" i="10" s="1"/>
  <c r="V38" i="11" l="1"/>
  <c r="W38" i="11" s="1"/>
  <c r="Y38" i="11" s="1"/>
  <c r="N35" i="11"/>
  <c r="O35" i="11" s="1"/>
  <c r="P35" i="11" s="1"/>
  <c r="D30" i="11"/>
  <c r="E30" i="11" s="1"/>
  <c r="F30" i="11" s="1"/>
  <c r="C88" i="10"/>
  <c r="D87" i="10"/>
  <c r="E87" i="10" s="1"/>
  <c r="C30" i="10"/>
  <c r="D29" i="10"/>
  <c r="E29" i="10" s="1"/>
  <c r="V39" i="11" l="1"/>
  <c r="W39" i="11" s="1"/>
  <c r="Y39" i="11" s="1"/>
  <c r="N36" i="11"/>
  <c r="O36" i="11" s="1"/>
  <c r="P36" i="11"/>
  <c r="N37" i="11" s="1"/>
  <c r="O37" i="11" s="1"/>
  <c r="P37" i="11" s="1"/>
  <c r="N38" i="11" s="1"/>
  <c r="O38" i="11" s="1"/>
  <c r="P38" i="11" s="1"/>
  <c r="N39" i="11" s="1"/>
  <c r="O39" i="11" s="1"/>
  <c r="P39" i="11" s="1"/>
  <c r="D31" i="11"/>
  <c r="E31" i="11" s="1"/>
  <c r="F31" i="11" s="1"/>
  <c r="D30" i="10"/>
  <c r="E30" i="10" s="1"/>
  <c r="C31" i="10"/>
  <c r="D88" i="10"/>
  <c r="E88" i="10" s="1"/>
  <c r="C89" i="10"/>
  <c r="V40" i="11" l="1"/>
  <c r="W40" i="11" s="1"/>
  <c r="Y40" i="11" s="1"/>
  <c r="N40" i="11"/>
  <c r="O40" i="11" s="1"/>
  <c r="P40" i="11" s="1"/>
  <c r="N41" i="11" s="1"/>
  <c r="O41" i="11" s="1"/>
  <c r="P41" i="11" s="1"/>
  <c r="D32" i="11"/>
  <c r="E32" i="11" s="1"/>
  <c r="F32" i="11" s="1"/>
  <c r="D89" i="10"/>
  <c r="E89" i="10" s="1"/>
  <c r="C90" i="10"/>
  <c r="D31" i="10"/>
  <c r="E31" i="10" s="1"/>
  <c r="C32" i="10"/>
  <c r="V41" i="11" l="1"/>
  <c r="W41" i="11" s="1"/>
  <c r="Y41" i="11" s="1"/>
  <c r="N42" i="11"/>
  <c r="O42" i="11" s="1"/>
  <c r="P42" i="11"/>
  <c r="N43" i="11" s="1"/>
  <c r="O43" i="11" s="1"/>
  <c r="P43" i="11" s="1"/>
  <c r="N44" i="11" s="1"/>
  <c r="O44" i="11" s="1"/>
  <c r="P44" i="11" s="1"/>
  <c r="D33" i="11"/>
  <c r="E33" i="11" s="1"/>
  <c r="F33" i="11" s="1"/>
  <c r="C91" i="10"/>
  <c r="D90" i="10"/>
  <c r="E90" i="10" s="1"/>
  <c r="C33" i="10"/>
  <c r="D32" i="10"/>
  <c r="E32" i="10" s="1"/>
  <c r="V42" i="11" l="1"/>
  <c r="W42" i="11" s="1"/>
  <c r="Y42" i="11" s="1"/>
  <c r="N45" i="11"/>
  <c r="O45" i="11" s="1"/>
  <c r="P45" i="11" s="1"/>
  <c r="N46" i="11" s="1"/>
  <c r="O46" i="11" s="1"/>
  <c r="P46" i="11" s="1"/>
  <c r="N47" i="11" s="1"/>
  <c r="O47" i="11" s="1"/>
  <c r="P47" i="11" s="1"/>
  <c r="N48" i="11" s="1"/>
  <c r="O48" i="11" s="1"/>
  <c r="P48" i="11" s="1"/>
  <c r="D34" i="11"/>
  <c r="E34" i="11" s="1"/>
  <c r="F34" i="11" s="1"/>
  <c r="D91" i="10"/>
  <c r="E91" i="10" s="1"/>
  <c r="C92" i="10"/>
  <c r="C34" i="10"/>
  <c r="D33" i="10"/>
  <c r="E33" i="10" s="1"/>
  <c r="V43" i="11" l="1"/>
  <c r="W43" i="11" s="1"/>
  <c r="Y43" i="11"/>
  <c r="N49" i="11"/>
  <c r="O49" i="11" s="1"/>
  <c r="P49" i="11" s="1"/>
  <c r="D35" i="11"/>
  <c r="E35" i="11" s="1"/>
  <c r="F35" i="11" s="1"/>
  <c r="C35" i="10"/>
  <c r="D34" i="10"/>
  <c r="E34" i="10" s="1"/>
  <c r="C93" i="10"/>
  <c r="D92" i="10"/>
  <c r="E92" i="10" s="1"/>
  <c r="V44" i="11" l="1"/>
  <c r="W44" i="11" s="1"/>
  <c r="Y44" i="11" s="1"/>
  <c r="N50" i="11"/>
  <c r="O50" i="11" s="1"/>
  <c r="P50" i="11"/>
  <c r="D36" i="11"/>
  <c r="E36" i="11" s="1"/>
  <c r="F36" i="11" s="1"/>
  <c r="C94" i="10"/>
  <c r="D93" i="10"/>
  <c r="E93" i="10" s="1"/>
  <c r="D35" i="10"/>
  <c r="E35" i="10" s="1"/>
  <c r="C36" i="10"/>
  <c r="V45" i="11" l="1"/>
  <c r="W45" i="11" s="1"/>
  <c r="Y45" i="11"/>
  <c r="N51" i="11"/>
  <c r="O51" i="11" s="1"/>
  <c r="P51" i="11" s="1"/>
  <c r="N52" i="11" s="1"/>
  <c r="O52" i="11" s="1"/>
  <c r="P52" i="11" s="1"/>
  <c r="N53" i="11" s="1"/>
  <c r="O53" i="11" s="1"/>
  <c r="P53" i="11" s="1"/>
  <c r="N54" i="11" s="1"/>
  <c r="O54" i="11" s="1"/>
  <c r="P54" i="11" s="1"/>
  <c r="N55" i="11" s="1"/>
  <c r="O55" i="11" s="1"/>
  <c r="P55" i="11" s="1"/>
  <c r="N56" i="11" s="1"/>
  <c r="O56" i="11" s="1"/>
  <c r="P56" i="11" s="1"/>
  <c r="N57" i="11" s="1"/>
  <c r="O57" i="11" s="1"/>
  <c r="P57" i="11" s="1"/>
  <c r="N58" i="11" s="1"/>
  <c r="O58" i="11" s="1"/>
  <c r="P58" i="11" s="1"/>
  <c r="D37" i="11"/>
  <c r="E37" i="11" s="1"/>
  <c r="F37" i="11" s="1"/>
  <c r="D36" i="10"/>
  <c r="E36" i="10" s="1"/>
  <c r="C37" i="10"/>
  <c r="C96" i="10"/>
  <c r="C95" i="10"/>
  <c r="D95" i="10" s="1"/>
  <c r="E95" i="10" s="1"/>
  <c r="D94" i="10"/>
  <c r="E94" i="10" s="1"/>
  <c r="V46" i="11" l="1"/>
  <c r="W46" i="11" s="1"/>
  <c r="Y46" i="11" s="1"/>
  <c r="N59" i="11"/>
  <c r="O59" i="11" s="1"/>
  <c r="P59" i="11" s="1"/>
  <c r="D38" i="11"/>
  <c r="E38" i="11" s="1"/>
  <c r="F38" i="11" s="1"/>
  <c r="D96" i="10"/>
  <c r="E96" i="10" s="1"/>
  <c r="C97" i="10"/>
  <c r="C38" i="10"/>
  <c r="D37" i="10"/>
  <c r="E37" i="10" s="1"/>
  <c r="V47" i="11" l="1"/>
  <c r="W47" i="11" s="1"/>
  <c r="Y47" i="11" s="1"/>
  <c r="N60" i="11"/>
  <c r="O60" i="11" s="1"/>
  <c r="P60" i="11"/>
  <c r="N61" i="11" s="1"/>
  <c r="O61" i="11" s="1"/>
  <c r="P61" i="11" s="1"/>
  <c r="D39" i="11"/>
  <c r="E39" i="11" s="1"/>
  <c r="F39" i="11" s="1"/>
  <c r="D38" i="10"/>
  <c r="E38" i="10" s="1"/>
  <c r="C39" i="10"/>
  <c r="D97" i="10"/>
  <c r="E97" i="10" s="1"/>
  <c r="C98" i="10"/>
  <c r="V48" i="11" l="1"/>
  <c r="W48" i="11" s="1"/>
  <c r="Y48" i="11" s="1"/>
  <c r="N62" i="11"/>
  <c r="O62" i="11" s="1"/>
  <c r="P62" i="11" s="1"/>
  <c r="D40" i="11"/>
  <c r="E40" i="11" s="1"/>
  <c r="F40" i="11" s="1"/>
  <c r="C99" i="10"/>
  <c r="D98" i="10"/>
  <c r="E98" i="10" s="1"/>
  <c r="D39" i="10"/>
  <c r="E39" i="10" s="1"/>
  <c r="C40" i="10"/>
  <c r="V49" i="11" l="1"/>
  <c r="W49" i="11" s="1"/>
  <c r="Y49" i="11"/>
  <c r="N63" i="11"/>
  <c r="O63" i="11" s="1"/>
  <c r="P63" i="11"/>
  <c r="D41" i="11"/>
  <c r="E41" i="11" s="1"/>
  <c r="F41" i="11" s="1"/>
  <c r="C41" i="10"/>
  <c r="D40" i="10"/>
  <c r="E40" i="10" s="1"/>
  <c r="D99" i="10"/>
  <c r="E99" i="10" s="1"/>
  <c r="C100" i="10"/>
  <c r="V50" i="11" l="1"/>
  <c r="W50" i="11" s="1"/>
  <c r="Y50" i="11" s="1"/>
  <c r="N64" i="11"/>
  <c r="O64" i="11" s="1"/>
  <c r="P64" i="11" s="1"/>
  <c r="N65" i="11" s="1"/>
  <c r="O65" i="11" s="1"/>
  <c r="P65" i="11" s="1"/>
  <c r="D42" i="11"/>
  <c r="E42" i="11" s="1"/>
  <c r="F42" i="11" s="1"/>
  <c r="C101" i="10"/>
  <c r="D100" i="10"/>
  <c r="E100" i="10" s="1"/>
  <c r="C42" i="10"/>
  <c r="D41" i="10"/>
  <c r="E41" i="10" s="1"/>
  <c r="V51" i="11" l="1"/>
  <c r="W51" i="11" s="1"/>
  <c r="Y51" i="11"/>
  <c r="N66" i="11"/>
  <c r="O66" i="11" s="1"/>
  <c r="P66" i="11"/>
  <c r="D43" i="11"/>
  <c r="E43" i="11" s="1"/>
  <c r="F43" i="11" s="1"/>
  <c r="C43" i="10"/>
  <c r="D42" i="10"/>
  <c r="E42" i="10" s="1"/>
  <c r="E101" i="10"/>
  <c r="C103" i="10"/>
  <c r="V52" i="11" l="1"/>
  <c r="W52" i="11" s="1"/>
  <c r="Y52" i="11" s="1"/>
  <c r="N67" i="11"/>
  <c r="O67" i="11" s="1"/>
  <c r="P67" i="11" s="1"/>
  <c r="N68" i="11" s="1"/>
  <c r="O68" i="11" s="1"/>
  <c r="P68" i="11" s="1"/>
  <c r="D44" i="11"/>
  <c r="E44" i="11" s="1"/>
  <c r="F44" i="11" s="1"/>
  <c r="D43" i="10"/>
  <c r="E43" i="10" s="1"/>
  <c r="C44" i="10"/>
  <c r="V53" i="11" l="1"/>
  <c r="W53" i="11" s="1"/>
  <c r="Y53" i="11" s="1"/>
  <c r="N69" i="11"/>
  <c r="O69" i="11" s="1"/>
  <c r="P69" i="11"/>
  <c r="D45" i="11"/>
  <c r="E45" i="11" s="1"/>
  <c r="F45" i="11" s="1"/>
  <c r="D44" i="10"/>
  <c r="E44" i="10" s="1"/>
  <c r="C45" i="10"/>
  <c r="V54" i="11" l="1"/>
  <c r="W54" i="11" s="1"/>
  <c r="Y54" i="11" s="1"/>
  <c r="N70" i="11"/>
  <c r="O70" i="11" s="1"/>
  <c r="P70" i="11"/>
  <c r="N71" i="11" s="1"/>
  <c r="O71" i="11" s="1"/>
  <c r="P71" i="11" s="1"/>
  <c r="D46" i="11"/>
  <c r="E46" i="11" s="1"/>
  <c r="F46" i="11"/>
  <c r="C46" i="10"/>
  <c r="D45" i="10"/>
  <c r="E45" i="10" s="1"/>
  <c r="V55" i="11" l="1"/>
  <c r="W55" i="11" s="1"/>
  <c r="Y55" i="11" s="1"/>
  <c r="N72" i="11"/>
  <c r="O72" i="11" s="1"/>
  <c r="P72" i="11"/>
  <c r="D47" i="11"/>
  <c r="E47" i="11" s="1"/>
  <c r="F47" i="11" s="1"/>
  <c r="D46" i="10"/>
  <c r="E46" i="10" s="1"/>
  <c r="C47" i="10"/>
  <c r="V56" i="11" l="1"/>
  <c r="W56" i="11" s="1"/>
  <c r="Y56" i="11" s="1"/>
  <c r="N73" i="11"/>
  <c r="O73" i="11" s="1"/>
  <c r="P73" i="11"/>
  <c r="D48" i="11"/>
  <c r="E48" i="11" s="1"/>
  <c r="F48" i="11" s="1"/>
  <c r="D47" i="10"/>
  <c r="E47" i="10" s="1"/>
  <c r="C48" i="10"/>
  <c r="V57" i="11" l="1"/>
  <c r="W57" i="11" s="1"/>
  <c r="Y57" i="11" s="1"/>
  <c r="N74" i="11"/>
  <c r="O74" i="11" s="1"/>
  <c r="P74" i="11"/>
  <c r="N75" i="11" s="1"/>
  <c r="O75" i="11" s="1"/>
  <c r="P75" i="11" s="1"/>
  <c r="D49" i="11"/>
  <c r="E49" i="11" s="1"/>
  <c r="F49" i="11" s="1"/>
  <c r="C49" i="10"/>
  <c r="D48" i="10"/>
  <c r="E48" i="10" s="1"/>
  <c r="V58" i="11" l="1"/>
  <c r="W58" i="11" s="1"/>
  <c r="Y58" i="11" s="1"/>
  <c r="N76" i="11"/>
  <c r="O76" i="11" s="1"/>
  <c r="P76" i="11" s="1"/>
  <c r="N77" i="11" s="1"/>
  <c r="O77" i="11" s="1"/>
  <c r="P77" i="11" s="1"/>
  <c r="N78" i="11" s="1"/>
  <c r="O78" i="11" s="1"/>
  <c r="P78" i="11" s="1"/>
  <c r="D50" i="11"/>
  <c r="E50" i="11" s="1"/>
  <c r="F50" i="11" s="1"/>
  <c r="C50" i="10"/>
  <c r="D49" i="10"/>
  <c r="E49" i="10" s="1"/>
  <c r="V59" i="11" l="1"/>
  <c r="W59" i="11" s="1"/>
  <c r="Y59" i="11" s="1"/>
  <c r="N79" i="11"/>
  <c r="O79" i="11" s="1"/>
  <c r="P79" i="11"/>
  <c r="D51" i="11"/>
  <c r="E51" i="11" s="1"/>
  <c r="F51" i="11" s="1"/>
  <c r="C51" i="10"/>
  <c r="D50" i="10"/>
  <c r="E50" i="10" s="1"/>
  <c r="V60" i="11" l="1"/>
  <c r="W60" i="11" s="1"/>
  <c r="Y60" i="11" s="1"/>
  <c r="N80" i="11"/>
  <c r="O80" i="11" s="1"/>
  <c r="P80" i="11"/>
  <c r="D52" i="11"/>
  <c r="E52" i="11" s="1"/>
  <c r="F52" i="11" s="1"/>
  <c r="D51" i="10"/>
  <c r="E51" i="10" s="1"/>
  <c r="C52" i="10"/>
  <c r="V61" i="11" l="1"/>
  <c r="W61" i="11" s="1"/>
  <c r="Y61" i="11" s="1"/>
  <c r="D53" i="11"/>
  <c r="E53" i="11" s="1"/>
  <c r="F53" i="11" s="1"/>
  <c r="D54" i="11" s="1"/>
  <c r="E54" i="11" s="1"/>
  <c r="F54" i="11" s="1"/>
  <c r="D55" i="11" s="1"/>
  <c r="E55" i="11" s="1"/>
  <c r="F55" i="11" s="1"/>
  <c r="N81" i="11"/>
  <c r="O81" i="11" s="1"/>
  <c r="P81" i="11" s="1"/>
  <c r="N82" i="11" s="1"/>
  <c r="O82" i="11" s="1"/>
  <c r="P82" i="11" s="1"/>
  <c r="D52" i="10"/>
  <c r="E52" i="10" s="1"/>
  <c r="C53" i="10"/>
  <c r="V62" i="11" l="1"/>
  <c r="W62" i="11" s="1"/>
  <c r="Y62" i="11" s="1"/>
  <c r="N83" i="11"/>
  <c r="O83" i="11" s="1"/>
  <c r="P83" i="11"/>
  <c r="D56" i="11"/>
  <c r="E56" i="11" s="1"/>
  <c r="F56" i="11" s="1"/>
  <c r="D57" i="11" s="1"/>
  <c r="E57" i="11" s="1"/>
  <c r="F57" i="11" s="1"/>
  <c r="C54" i="10"/>
  <c r="D53" i="10"/>
  <c r="E53" i="10" s="1"/>
  <c r="V63" i="11" l="1"/>
  <c r="W63" i="11" s="1"/>
  <c r="Y63" i="11" s="1"/>
  <c r="D58" i="11"/>
  <c r="E58" i="11" s="1"/>
  <c r="F58" i="11" s="1"/>
  <c r="N84" i="11"/>
  <c r="O84" i="11" s="1"/>
  <c r="P84" i="11" s="1"/>
  <c r="N85" i="11" s="1"/>
  <c r="O85" i="11" s="1"/>
  <c r="P85" i="11" s="1"/>
  <c r="D54" i="10"/>
  <c r="E54" i="10" s="1"/>
  <c r="C59" i="10"/>
  <c r="V64" i="11" l="1"/>
  <c r="W64" i="11" s="1"/>
  <c r="Y64" i="11"/>
  <c r="D59" i="11"/>
  <c r="E59" i="11" s="1"/>
  <c r="F59" i="11"/>
  <c r="D60" i="11" s="1"/>
  <c r="E60" i="11" s="1"/>
  <c r="F60" i="11" s="1"/>
  <c r="D61" i="11" s="1"/>
  <c r="E61" i="11" s="1"/>
  <c r="F61" i="11" s="1"/>
  <c r="N86" i="11"/>
  <c r="O86" i="11" s="1"/>
  <c r="P86" i="11" s="1"/>
  <c r="N87" i="11" s="1"/>
  <c r="O87" i="11" s="1"/>
  <c r="P87" i="11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S8" i="9"/>
  <c r="P6" i="9"/>
  <c r="S11" i="9" s="1"/>
  <c r="S12" i="9" s="1"/>
  <c r="P15" i="9"/>
  <c r="K28" i="8"/>
  <c r="L28" i="8"/>
  <c r="M28" i="8"/>
  <c r="N28" i="8"/>
  <c r="O28" i="8"/>
  <c r="K29" i="8"/>
  <c r="L29" i="8"/>
  <c r="M29" i="8"/>
  <c r="N29" i="8"/>
  <c r="K30" i="8"/>
  <c r="K31" i="8"/>
  <c r="K32" i="8"/>
  <c r="K33" i="8"/>
  <c r="K34" i="8"/>
  <c r="K35" i="8"/>
  <c r="R35" i="8"/>
  <c r="S35" i="8"/>
  <c r="K36" i="8"/>
  <c r="R36" i="8"/>
  <c r="K37" i="8"/>
  <c r="R37" i="8"/>
  <c r="K38" i="8"/>
  <c r="R38" i="8"/>
  <c r="K39" i="8"/>
  <c r="R39" i="8"/>
  <c r="S39" i="8"/>
  <c r="K40" i="8"/>
  <c r="R40" i="8"/>
  <c r="S40" i="8"/>
  <c r="K41" i="8"/>
  <c r="R41" i="8"/>
  <c r="K42" i="8"/>
  <c r="R42" i="8"/>
  <c r="K43" i="8"/>
  <c r="K44" i="8"/>
  <c r="K45" i="8"/>
  <c r="R45" i="8"/>
  <c r="K46" i="8"/>
  <c r="R46" i="8"/>
  <c r="K47" i="8"/>
  <c r="K48" i="8"/>
  <c r="K49" i="8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B123" i="8"/>
  <c r="B122" i="8"/>
  <c r="B121" i="8"/>
  <c r="B120" i="8"/>
  <c r="B119" i="8"/>
  <c r="B118" i="8"/>
  <c r="B117" i="8"/>
  <c r="B116" i="8"/>
  <c r="B115" i="8"/>
  <c r="B114" i="8"/>
  <c r="B113" i="8"/>
  <c r="B112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L13" i="8"/>
  <c r="L10" i="8"/>
  <c r="L9" i="8" s="1"/>
  <c r="L14" i="8" s="1"/>
  <c r="L8" i="8" s="1"/>
  <c r="L6" i="8" s="1"/>
  <c r="I3" i="8"/>
  <c r="G4" i="8" s="1"/>
  <c r="F3" i="7"/>
  <c r="O29" i="8" s="1"/>
  <c r="J12" i="7"/>
  <c r="S38" i="8" s="1"/>
  <c r="J15" i="7"/>
  <c r="S41" i="8" s="1"/>
  <c r="J11" i="7"/>
  <c r="J16" i="7" s="1"/>
  <c r="V65" i="11" l="1"/>
  <c r="W65" i="11" s="1"/>
  <c r="Y65" i="11" s="1"/>
  <c r="N88" i="11"/>
  <c r="O88" i="11" s="1"/>
  <c r="P88" i="11"/>
  <c r="N89" i="11" s="1"/>
  <c r="O89" i="11" s="1"/>
  <c r="P89" i="11" s="1"/>
  <c r="D62" i="11"/>
  <c r="E62" i="11" s="1"/>
  <c r="F62" i="11" s="1"/>
  <c r="L19" i="8"/>
  <c r="J10" i="7"/>
  <c r="S42" i="8"/>
  <c r="D4" i="7"/>
  <c r="M30" i="8" s="1"/>
  <c r="P16" i="9"/>
  <c r="S37" i="8"/>
  <c r="C243" i="8"/>
  <c r="C235" i="8"/>
  <c r="C227" i="8"/>
  <c r="C219" i="8"/>
  <c r="C211" i="8"/>
  <c r="C203" i="8"/>
  <c r="C195" i="8"/>
  <c r="C187" i="8"/>
  <c r="C179" i="8"/>
  <c r="C171" i="8"/>
  <c r="C163" i="8"/>
  <c r="C155" i="8"/>
  <c r="C147" i="8"/>
  <c r="C139" i="8"/>
  <c r="C131" i="8"/>
  <c r="C123" i="8"/>
  <c r="C115" i="8"/>
  <c r="C107" i="8"/>
  <c r="C99" i="8"/>
  <c r="C91" i="8"/>
  <c r="C83" i="8"/>
  <c r="C75" i="8"/>
  <c r="C67" i="8"/>
  <c r="C59" i="8"/>
  <c r="C51" i="8"/>
  <c r="C43" i="8"/>
  <c r="C35" i="8"/>
  <c r="C27" i="8"/>
  <c r="C19" i="8"/>
  <c r="C8" i="8"/>
  <c r="C228" i="8"/>
  <c r="C140" i="8"/>
  <c r="C76" i="8"/>
  <c r="C242" i="8"/>
  <c r="C234" i="8"/>
  <c r="C226" i="8"/>
  <c r="C218" i="8"/>
  <c r="C210" i="8"/>
  <c r="C202" i="8"/>
  <c r="C194" i="8"/>
  <c r="C186" i="8"/>
  <c r="C178" i="8"/>
  <c r="C170" i="8"/>
  <c r="C162" i="8"/>
  <c r="C154" i="8"/>
  <c r="C146" i="8"/>
  <c r="C138" i="8"/>
  <c r="C130" i="8"/>
  <c r="C122" i="8"/>
  <c r="C114" i="8"/>
  <c r="C106" i="8"/>
  <c r="C98" i="8"/>
  <c r="C90" i="8"/>
  <c r="C82" i="8"/>
  <c r="C74" i="8"/>
  <c r="C66" i="8"/>
  <c r="C58" i="8"/>
  <c r="C50" i="8"/>
  <c r="C42" i="8"/>
  <c r="C34" i="8"/>
  <c r="C26" i="8"/>
  <c r="C18" i="8"/>
  <c r="C15" i="8"/>
  <c r="C7" i="8"/>
  <c r="C196" i="8"/>
  <c r="C108" i="8"/>
  <c r="C44" i="8"/>
  <c r="C241" i="8"/>
  <c r="C233" i="8"/>
  <c r="C225" i="8"/>
  <c r="C217" i="8"/>
  <c r="C209" i="8"/>
  <c r="C201" i="8"/>
  <c r="C193" i="8"/>
  <c r="C185" i="8"/>
  <c r="C177" i="8"/>
  <c r="C169" i="8"/>
  <c r="C161" i="8"/>
  <c r="C153" i="8"/>
  <c r="C145" i="8"/>
  <c r="C137" i="8"/>
  <c r="C129" i="8"/>
  <c r="C121" i="8"/>
  <c r="C113" i="8"/>
  <c r="C105" i="8"/>
  <c r="C97" i="8"/>
  <c r="C89" i="8"/>
  <c r="C81" i="8"/>
  <c r="C73" i="8"/>
  <c r="C65" i="8"/>
  <c r="C57" i="8"/>
  <c r="C49" i="8"/>
  <c r="C41" i="8"/>
  <c r="C33" i="8"/>
  <c r="C25" i="8"/>
  <c r="C17" i="8"/>
  <c r="C14" i="8"/>
  <c r="C6" i="8"/>
  <c r="C10" i="8"/>
  <c r="C236" i="8"/>
  <c r="C188" i="8"/>
  <c r="C172" i="8"/>
  <c r="C164" i="8"/>
  <c r="C148" i="8"/>
  <c r="C124" i="8"/>
  <c r="C84" i="8"/>
  <c r="C68" i="8"/>
  <c r="C36" i="8"/>
  <c r="C240" i="8"/>
  <c r="C232" i="8"/>
  <c r="D232" i="8" s="1"/>
  <c r="C224" i="8"/>
  <c r="C216" i="8"/>
  <c r="C208" i="8"/>
  <c r="C200" i="8"/>
  <c r="C192" i="8"/>
  <c r="C184" i="8"/>
  <c r="D184" i="8" s="1"/>
  <c r="C176" i="8"/>
  <c r="C168" i="8"/>
  <c r="C160" i="8"/>
  <c r="D160" i="8" s="1"/>
  <c r="C152" i="8"/>
  <c r="C144" i="8"/>
  <c r="C136" i="8"/>
  <c r="C128" i="8"/>
  <c r="C120" i="8"/>
  <c r="C112" i="8"/>
  <c r="C104" i="8"/>
  <c r="C96" i="8"/>
  <c r="C88" i="8"/>
  <c r="C80" i="8"/>
  <c r="C72" i="8"/>
  <c r="C64" i="8"/>
  <c r="C56" i="8"/>
  <c r="C48" i="8"/>
  <c r="C40" i="8"/>
  <c r="D40" i="8" s="1"/>
  <c r="C32" i="8"/>
  <c r="C24" i="8"/>
  <c r="C16" i="8"/>
  <c r="C13" i="8"/>
  <c r="C5" i="8"/>
  <c r="C45" i="8"/>
  <c r="C204" i="8"/>
  <c r="C116" i="8"/>
  <c r="C239" i="8"/>
  <c r="C231" i="8"/>
  <c r="C223" i="8"/>
  <c r="C215" i="8"/>
  <c r="C207" i="8"/>
  <c r="C199" i="8"/>
  <c r="C191" i="8"/>
  <c r="C183" i="8"/>
  <c r="C175" i="8"/>
  <c r="C167" i="8"/>
  <c r="C159" i="8"/>
  <c r="C151" i="8"/>
  <c r="C143" i="8"/>
  <c r="C135" i="8"/>
  <c r="C127" i="8"/>
  <c r="C119" i="8"/>
  <c r="C111" i="8"/>
  <c r="C103" i="8"/>
  <c r="C95" i="8"/>
  <c r="C87" i="8"/>
  <c r="C79" i="8"/>
  <c r="C71" i="8"/>
  <c r="C63" i="8"/>
  <c r="C55" i="8"/>
  <c r="C47" i="8"/>
  <c r="C39" i="8"/>
  <c r="C31" i="8"/>
  <c r="C23" i="8"/>
  <c r="C12" i="8"/>
  <c r="C4" i="8"/>
  <c r="C37" i="8"/>
  <c r="C212" i="8"/>
  <c r="C156" i="8"/>
  <c r="C92" i="8"/>
  <c r="C60" i="8"/>
  <c r="C28" i="8"/>
  <c r="C238" i="8"/>
  <c r="C230" i="8"/>
  <c r="C222" i="8"/>
  <c r="C214" i="8"/>
  <c r="C206" i="8"/>
  <c r="C198" i="8"/>
  <c r="C190" i="8"/>
  <c r="C182" i="8"/>
  <c r="C174" i="8"/>
  <c r="C166" i="8"/>
  <c r="C158" i="8"/>
  <c r="C150" i="8"/>
  <c r="C142" i="8"/>
  <c r="D142" i="8" s="1"/>
  <c r="C134" i="8"/>
  <c r="C126" i="8"/>
  <c r="C118" i="8"/>
  <c r="C110" i="8"/>
  <c r="C102" i="8"/>
  <c r="C94" i="8"/>
  <c r="C86" i="8"/>
  <c r="C78" i="8"/>
  <c r="C70" i="8"/>
  <c r="C62" i="8"/>
  <c r="C54" i="8"/>
  <c r="C46" i="8"/>
  <c r="C38" i="8"/>
  <c r="C30" i="8"/>
  <c r="C22" i="8"/>
  <c r="C11" i="8"/>
  <c r="C29" i="8"/>
  <c r="C220" i="8"/>
  <c r="C132" i="8"/>
  <c r="C52" i="8"/>
  <c r="C9" i="8"/>
  <c r="C237" i="8"/>
  <c r="C229" i="8"/>
  <c r="C221" i="8"/>
  <c r="C213" i="8"/>
  <c r="C205" i="8"/>
  <c r="C197" i="8"/>
  <c r="C189" i="8"/>
  <c r="C181" i="8"/>
  <c r="C173" i="8"/>
  <c r="C165" i="8"/>
  <c r="C157" i="8"/>
  <c r="C149" i="8"/>
  <c r="C141" i="8"/>
  <c r="C133" i="8"/>
  <c r="C125" i="8"/>
  <c r="C117" i="8"/>
  <c r="C109" i="8"/>
  <c r="C101" i="8"/>
  <c r="C93" i="8"/>
  <c r="C85" i="8"/>
  <c r="C77" i="8"/>
  <c r="C69" i="8"/>
  <c r="C61" i="8"/>
  <c r="C53" i="8"/>
  <c r="C21" i="8"/>
  <c r="C180" i="8"/>
  <c r="C100" i="8"/>
  <c r="D100" i="8" s="1"/>
  <c r="C20" i="8"/>
  <c r="C21" i="7"/>
  <c r="L47" i="8" s="1"/>
  <c r="C6" i="7"/>
  <c r="L32" i="8" s="1"/>
  <c r="C14" i="7"/>
  <c r="L40" i="8" s="1"/>
  <c r="C22" i="7"/>
  <c r="L48" i="8" s="1"/>
  <c r="C7" i="7"/>
  <c r="L33" i="8" s="1"/>
  <c r="C15" i="7"/>
  <c r="L41" i="8" s="1"/>
  <c r="C23" i="7"/>
  <c r="L49" i="8" s="1"/>
  <c r="C8" i="7"/>
  <c r="L34" i="8" s="1"/>
  <c r="C16" i="7"/>
  <c r="L42" i="8" s="1"/>
  <c r="C9" i="7"/>
  <c r="L35" i="8" s="1"/>
  <c r="C17" i="7"/>
  <c r="L43" i="8" s="1"/>
  <c r="V66" i="11" l="1"/>
  <c r="W66" i="11" s="1"/>
  <c r="Y66" i="11" s="1"/>
  <c r="D63" i="11"/>
  <c r="E63" i="11" s="1"/>
  <c r="F63" i="11" s="1"/>
  <c r="D64" i="11" s="1"/>
  <c r="E64" i="11" s="1"/>
  <c r="F64" i="11" s="1"/>
  <c r="D65" i="11" s="1"/>
  <c r="E65" i="11" s="1"/>
  <c r="F65" i="11" s="1"/>
  <c r="N90" i="11"/>
  <c r="O90" i="11" s="1"/>
  <c r="P90" i="11"/>
  <c r="D172" i="8"/>
  <c r="D82" i="8"/>
  <c r="D94" i="8"/>
  <c r="D112" i="8"/>
  <c r="D154" i="8"/>
  <c r="D22" i="8"/>
  <c r="B10" i="9"/>
  <c r="B11" i="9"/>
  <c r="B9" i="9"/>
  <c r="B16" i="9"/>
  <c r="B8" i="9"/>
  <c r="S7" i="9"/>
  <c r="P17" i="9" s="1"/>
  <c r="B15" i="9"/>
  <c r="B7" i="9"/>
  <c r="B14" i="9"/>
  <c r="B6" i="9"/>
  <c r="B13" i="9"/>
  <c r="B5" i="9"/>
  <c r="B12" i="9"/>
  <c r="B4" i="9"/>
  <c r="D52" i="8"/>
  <c r="D46" i="8"/>
  <c r="D238" i="8"/>
  <c r="D64" i="8"/>
  <c r="D10" i="8"/>
  <c r="D106" i="8"/>
  <c r="D202" i="8"/>
  <c r="D4" i="8"/>
  <c r="D34" i="8"/>
  <c r="D118" i="8"/>
  <c r="D136" i="8"/>
  <c r="D178" i="8"/>
  <c r="D220" i="8"/>
  <c r="D16" i="8"/>
  <c r="D124" i="8"/>
  <c r="D196" i="8"/>
  <c r="D58" i="8"/>
  <c r="D76" i="8"/>
  <c r="J20" i="7"/>
  <c r="S46" i="8" s="1"/>
  <c r="C13" i="7"/>
  <c r="L39" i="8" s="1"/>
  <c r="C12" i="7"/>
  <c r="L38" i="8" s="1"/>
  <c r="S36" i="8"/>
  <c r="C11" i="7"/>
  <c r="L37" i="8" s="1"/>
  <c r="C10" i="7"/>
  <c r="L36" i="8" s="1"/>
  <c r="C19" i="7"/>
  <c r="L45" i="8" s="1"/>
  <c r="C5" i="7"/>
  <c r="L31" i="8" s="1"/>
  <c r="C20" i="7"/>
  <c r="L46" i="8" s="1"/>
  <c r="C4" i="7"/>
  <c r="C18" i="7"/>
  <c r="L44" i="8" s="1"/>
  <c r="D214" i="8"/>
  <c r="D166" i="8"/>
  <c r="D226" i="8"/>
  <c r="D28" i="8"/>
  <c r="D190" i="8"/>
  <c r="D208" i="8"/>
  <c r="D70" i="8"/>
  <c r="D88" i="8"/>
  <c r="D148" i="8"/>
  <c r="D130" i="8"/>
  <c r="V67" i="11" l="1"/>
  <c r="W67" i="11" s="1"/>
  <c r="Y67" i="11" s="1"/>
  <c r="N91" i="11"/>
  <c r="O91" i="11" s="1"/>
  <c r="P91" i="11" s="1"/>
  <c r="N92" i="11" s="1"/>
  <c r="O92" i="11" s="1"/>
  <c r="P92" i="11" s="1"/>
  <c r="D66" i="11"/>
  <c r="E66" i="11" s="1"/>
  <c r="F66" i="11" s="1"/>
  <c r="D67" i="11" s="1"/>
  <c r="E67" i="11" s="1"/>
  <c r="F67" i="11" s="1"/>
  <c r="D68" i="11" s="1"/>
  <c r="E68" i="11" s="1"/>
  <c r="F68" i="11" s="1"/>
  <c r="D69" i="11" s="1"/>
  <c r="E69" i="11" s="1"/>
  <c r="F69" i="11" s="1"/>
  <c r="D70" i="11" s="1"/>
  <c r="E70" i="11" s="1"/>
  <c r="F70" i="11" s="1"/>
  <c r="D71" i="11" s="1"/>
  <c r="E71" i="11" s="1"/>
  <c r="F71" i="11" s="1"/>
  <c r="D72" i="11" s="1"/>
  <c r="E72" i="11" s="1"/>
  <c r="F72" i="11" s="1"/>
  <c r="L30" i="8"/>
  <c r="E4" i="7"/>
  <c r="F6" i="8"/>
  <c r="F10" i="8"/>
  <c r="F21" i="8"/>
  <c r="F8" i="8"/>
  <c r="F13" i="8"/>
  <c r="F14" i="8"/>
  <c r="F18" i="8"/>
  <c r="F7" i="8"/>
  <c r="F11" i="8"/>
  <c r="F12" i="8"/>
  <c r="F15" i="8"/>
  <c r="F19" i="8"/>
  <c r="F17" i="8"/>
  <c r="F16" i="8"/>
  <c r="F20" i="8"/>
  <c r="F9" i="8"/>
  <c r="F5" i="8"/>
  <c r="E3" i="9"/>
  <c r="E4" i="9" s="1"/>
  <c r="E5" i="9" s="1"/>
  <c r="E6" i="9" s="1"/>
  <c r="P18" i="9" s="1"/>
  <c r="V68" i="11" l="1"/>
  <c r="W68" i="11" s="1"/>
  <c r="Y68" i="11" s="1"/>
  <c r="D73" i="11"/>
  <c r="E73" i="11" s="1"/>
  <c r="F73" i="11"/>
  <c r="D74" i="11" s="1"/>
  <c r="E74" i="11" s="1"/>
  <c r="F74" i="11" s="1"/>
  <c r="D75" i="11" s="1"/>
  <c r="E75" i="11" s="1"/>
  <c r="F75" i="11" s="1"/>
  <c r="D76" i="11" s="1"/>
  <c r="E76" i="11" s="1"/>
  <c r="F76" i="11" s="1"/>
  <c r="D77" i="11" s="1"/>
  <c r="E77" i="11" s="1"/>
  <c r="F77" i="11" s="1"/>
  <c r="D78" i="11" s="1"/>
  <c r="E78" i="11" s="1"/>
  <c r="F78" i="11" s="1"/>
  <c r="D79" i="11" s="1"/>
  <c r="E79" i="11" s="1"/>
  <c r="F79" i="11" s="1"/>
  <c r="D80" i="11" s="1"/>
  <c r="E80" i="11" s="1"/>
  <c r="F80" i="11" s="1"/>
  <c r="D81" i="11" s="1"/>
  <c r="E81" i="11" s="1"/>
  <c r="F81" i="11" s="1"/>
  <c r="D82" i="11" s="1"/>
  <c r="E82" i="11" s="1"/>
  <c r="F82" i="11" s="1"/>
  <c r="D83" i="11" s="1"/>
  <c r="E83" i="11" s="1"/>
  <c r="F83" i="11" s="1"/>
  <c r="D84" i="11" s="1"/>
  <c r="E84" i="11" s="1"/>
  <c r="F84" i="11" s="1"/>
  <c r="N93" i="11"/>
  <c r="O93" i="11" s="1"/>
  <c r="P93" i="11"/>
  <c r="H5" i="8"/>
  <c r="I5" i="8" s="1"/>
  <c r="G6" i="8" s="1"/>
  <c r="H6" i="8" s="1"/>
  <c r="I6" i="8" s="1"/>
  <c r="G7" i="8" s="1"/>
  <c r="H7" i="8" s="1"/>
  <c r="I7" i="8" s="1"/>
  <c r="G8" i="8" s="1"/>
  <c r="H8" i="8" s="1"/>
  <c r="I8" i="8" s="1"/>
  <c r="G9" i="8" s="1"/>
  <c r="F4" i="7"/>
  <c r="N30" i="8"/>
  <c r="L18" i="8"/>
  <c r="H4" i="8"/>
  <c r="I4" i="8" s="1"/>
  <c r="G5" i="8" s="1"/>
  <c r="V69" i="11" l="1"/>
  <c r="W69" i="11" s="1"/>
  <c r="Y69" i="11" s="1"/>
  <c r="D85" i="11"/>
  <c r="E85" i="11" s="1"/>
  <c r="F85" i="11" s="1"/>
  <c r="D86" i="11" s="1"/>
  <c r="E86" i="11" s="1"/>
  <c r="F86" i="11" s="1"/>
  <c r="N94" i="11"/>
  <c r="O94" i="11" s="1"/>
  <c r="P94" i="11" s="1"/>
  <c r="N95" i="11" s="1"/>
  <c r="O95" i="11" s="1"/>
  <c r="P95" i="11" s="1"/>
  <c r="O30" i="8"/>
  <c r="D5" i="7"/>
  <c r="H9" i="8"/>
  <c r="I9" i="8" s="1"/>
  <c r="V70" i="11" l="1"/>
  <c r="W70" i="11" s="1"/>
  <c r="Y70" i="11" s="1"/>
  <c r="N96" i="11"/>
  <c r="O96" i="11" s="1"/>
  <c r="P96" i="11" s="1"/>
  <c r="D87" i="11"/>
  <c r="E87" i="11" s="1"/>
  <c r="F87" i="11" s="1"/>
  <c r="D88" i="11" s="1"/>
  <c r="E88" i="11" s="1"/>
  <c r="F88" i="11" s="1"/>
  <c r="D89" i="11" s="1"/>
  <c r="E89" i="11" s="1"/>
  <c r="F89" i="11" s="1"/>
  <c r="M31" i="8"/>
  <c r="E5" i="7"/>
  <c r="G10" i="8"/>
  <c r="V71" i="11" l="1"/>
  <c r="W71" i="11" s="1"/>
  <c r="Y71" i="11" s="1"/>
  <c r="D90" i="11"/>
  <c r="E90" i="11" s="1"/>
  <c r="F90" i="11" s="1"/>
  <c r="D91" i="11" s="1"/>
  <c r="E91" i="11" s="1"/>
  <c r="F91" i="11" s="1"/>
  <c r="D92" i="11" s="1"/>
  <c r="E92" i="11" s="1"/>
  <c r="F92" i="11" s="1"/>
  <c r="N97" i="11"/>
  <c r="O97" i="11" s="1"/>
  <c r="P97" i="11" s="1"/>
  <c r="N98" i="11" s="1"/>
  <c r="O98" i="11" s="1"/>
  <c r="P98" i="11" s="1"/>
  <c r="N99" i="11" s="1"/>
  <c r="O99" i="11" s="1"/>
  <c r="P99" i="11" s="1"/>
  <c r="F5" i="7"/>
  <c r="N31" i="8"/>
  <c r="H10" i="8"/>
  <c r="I10" i="8" s="1"/>
  <c r="G11" i="8" s="1"/>
  <c r="H11" i="8" s="1"/>
  <c r="I11" i="8" s="1"/>
  <c r="G12" i="8" s="1"/>
  <c r="H12" i="8" s="1"/>
  <c r="V72" i="11" l="1"/>
  <c r="W72" i="11" s="1"/>
  <c r="Y72" i="11" s="1"/>
  <c r="D93" i="11"/>
  <c r="E93" i="11" s="1"/>
  <c r="F93" i="11" s="1"/>
  <c r="D94" i="11" s="1"/>
  <c r="E94" i="11" s="1"/>
  <c r="F94" i="11" s="1"/>
  <c r="N100" i="11"/>
  <c r="O100" i="11" s="1"/>
  <c r="P100" i="11" s="1"/>
  <c r="O31" i="8"/>
  <c r="D6" i="7"/>
  <c r="I12" i="8"/>
  <c r="G13" i="8" s="1"/>
  <c r="H13" i="8" s="1"/>
  <c r="I13" i="8" s="1"/>
  <c r="V73" i="11" l="1"/>
  <c r="W73" i="11" s="1"/>
  <c r="Y73" i="11" s="1"/>
  <c r="N101" i="11"/>
  <c r="O101" i="11" s="1"/>
  <c r="P101" i="11"/>
  <c r="N102" i="11" s="1"/>
  <c r="O102" i="11" s="1"/>
  <c r="P102" i="11" s="1"/>
  <c r="N103" i="11" s="1"/>
  <c r="O103" i="11" s="1"/>
  <c r="P103" i="11" s="1"/>
  <c r="N104" i="11" s="1"/>
  <c r="O104" i="11" s="1"/>
  <c r="P104" i="11" s="1"/>
  <c r="D95" i="11"/>
  <c r="E95" i="11" s="1"/>
  <c r="F95" i="11" s="1"/>
  <c r="D96" i="11" s="1"/>
  <c r="E96" i="11" s="1"/>
  <c r="F96" i="11" s="1"/>
  <c r="M32" i="8"/>
  <c r="E6" i="7"/>
  <c r="G14" i="8"/>
  <c r="H14" i="8" s="1"/>
  <c r="I14" i="8" s="1"/>
  <c r="V74" i="11" l="1"/>
  <c r="W74" i="11" s="1"/>
  <c r="Y74" i="11" s="1"/>
  <c r="D97" i="11"/>
  <c r="E97" i="11" s="1"/>
  <c r="F97" i="11" s="1"/>
  <c r="D98" i="11" s="1"/>
  <c r="E98" i="11" s="1"/>
  <c r="F98" i="11" s="1"/>
  <c r="N105" i="11"/>
  <c r="O105" i="11" s="1"/>
  <c r="P105" i="11" s="1"/>
  <c r="N106" i="11" s="1"/>
  <c r="O106" i="11" s="1"/>
  <c r="P106" i="11" s="1"/>
  <c r="F6" i="7"/>
  <c r="N32" i="8"/>
  <c r="G15" i="8"/>
  <c r="H15" i="8" s="1"/>
  <c r="I15" i="8" s="1"/>
  <c r="V75" i="11" l="1"/>
  <c r="W75" i="11" s="1"/>
  <c r="Y75" i="11" s="1"/>
  <c r="N107" i="11"/>
  <c r="O107" i="11" s="1"/>
  <c r="P107" i="11" s="1"/>
  <c r="D99" i="11"/>
  <c r="E99" i="11" s="1"/>
  <c r="F99" i="11" s="1"/>
  <c r="O32" i="8"/>
  <c r="D7" i="7"/>
  <c r="G16" i="8"/>
  <c r="H16" i="8" s="1"/>
  <c r="I16" i="8" s="1"/>
  <c r="V76" i="11" l="1"/>
  <c r="W76" i="11" s="1"/>
  <c r="Y76" i="11" s="1"/>
  <c r="D100" i="11"/>
  <c r="E100" i="11" s="1"/>
  <c r="F100" i="11"/>
  <c r="D101" i="11" s="1"/>
  <c r="E101" i="11" s="1"/>
  <c r="F101" i="11" s="1"/>
  <c r="N108" i="11"/>
  <c r="O108" i="11" s="1"/>
  <c r="P108" i="11" s="1"/>
  <c r="N109" i="11" s="1"/>
  <c r="O109" i="11" s="1"/>
  <c r="P109" i="11" s="1"/>
  <c r="N110" i="11" s="1"/>
  <c r="O110" i="11" s="1"/>
  <c r="P110" i="11" s="1"/>
  <c r="M33" i="8"/>
  <c r="E7" i="7"/>
  <c r="G17" i="8"/>
  <c r="H17" i="8" s="1"/>
  <c r="I17" i="8" s="1"/>
  <c r="V77" i="11" l="1"/>
  <c r="W77" i="11" s="1"/>
  <c r="Y77" i="11" s="1"/>
  <c r="N111" i="11"/>
  <c r="O111" i="11" s="1"/>
  <c r="P111" i="11" s="1"/>
  <c r="N112" i="11" s="1"/>
  <c r="O112" i="11" s="1"/>
  <c r="P112" i="11" s="1"/>
  <c r="N113" i="11" s="1"/>
  <c r="O113" i="11" s="1"/>
  <c r="P113" i="11" s="1"/>
  <c r="D102" i="11"/>
  <c r="E102" i="11" s="1"/>
  <c r="F102" i="11" s="1"/>
  <c r="F7" i="7"/>
  <c r="N33" i="8"/>
  <c r="G18" i="8"/>
  <c r="H18" i="8" s="1"/>
  <c r="I18" i="8" s="1"/>
  <c r="V78" i="11" l="1"/>
  <c r="W78" i="11" s="1"/>
  <c r="Y78" i="11"/>
  <c r="D103" i="11"/>
  <c r="E103" i="11" s="1"/>
  <c r="F103" i="11" s="1"/>
  <c r="D104" i="11" s="1"/>
  <c r="E104" i="11" s="1"/>
  <c r="F104" i="11" s="1"/>
  <c r="D105" i="11" s="1"/>
  <c r="E105" i="11" s="1"/>
  <c r="F105" i="11" s="1"/>
  <c r="D106" i="11" s="1"/>
  <c r="E106" i="11" s="1"/>
  <c r="F106" i="11" s="1"/>
  <c r="D107" i="11" s="1"/>
  <c r="E107" i="11" s="1"/>
  <c r="F107" i="11" s="1"/>
  <c r="D108" i="11" s="1"/>
  <c r="E108" i="11" s="1"/>
  <c r="F108" i="11" s="1"/>
  <c r="D109" i="11" s="1"/>
  <c r="E109" i="11" s="1"/>
  <c r="F109" i="11" s="1"/>
  <c r="D110" i="11" s="1"/>
  <c r="E110" i="11" s="1"/>
  <c r="F110" i="11" s="1"/>
  <c r="N114" i="11"/>
  <c r="O114" i="11" s="1"/>
  <c r="P114" i="11" s="1"/>
  <c r="N115" i="11" s="1"/>
  <c r="O115" i="11" s="1"/>
  <c r="P115" i="11" s="1"/>
  <c r="N116" i="11" s="1"/>
  <c r="O116" i="11" s="1"/>
  <c r="P116" i="11" s="1"/>
  <c r="O33" i="8"/>
  <c r="D8" i="7"/>
  <c r="G19" i="8"/>
  <c r="H19" i="8" s="1"/>
  <c r="I19" i="8" s="1"/>
  <c r="V79" i="11" l="1"/>
  <c r="W79" i="11" s="1"/>
  <c r="Y79" i="11" s="1"/>
  <c r="D111" i="11"/>
  <c r="E111" i="11" s="1"/>
  <c r="F111" i="11"/>
  <c r="D112" i="11" s="1"/>
  <c r="E112" i="11" s="1"/>
  <c r="F112" i="11" s="1"/>
  <c r="D113" i="11" s="1"/>
  <c r="E113" i="11" s="1"/>
  <c r="F113" i="11" s="1"/>
  <c r="N117" i="11"/>
  <c r="O117" i="11" s="1"/>
  <c r="P117" i="11" s="1"/>
  <c r="N118" i="11" s="1"/>
  <c r="O118" i="11" s="1"/>
  <c r="P118" i="11" s="1"/>
  <c r="N119" i="11" s="1"/>
  <c r="O119" i="11" s="1"/>
  <c r="P119" i="11" s="1"/>
  <c r="N120" i="11" s="1"/>
  <c r="O120" i="11" s="1"/>
  <c r="P120" i="11" s="1"/>
  <c r="N121" i="11" s="1"/>
  <c r="O121" i="11" s="1"/>
  <c r="P121" i="11" s="1"/>
  <c r="N122" i="11" s="1"/>
  <c r="O122" i="11" s="1"/>
  <c r="P122" i="11" s="1"/>
  <c r="N123" i="11" s="1"/>
  <c r="O123" i="11" s="1"/>
  <c r="P123" i="11" s="1"/>
  <c r="N124" i="11" s="1"/>
  <c r="O124" i="11" s="1"/>
  <c r="P124" i="11" s="1"/>
  <c r="M34" i="8"/>
  <c r="E8" i="7"/>
  <c r="G20" i="8"/>
  <c r="H20" i="8" s="1"/>
  <c r="I20" i="8" s="1"/>
  <c r="V80" i="11" l="1"/>
  <c r="W80" i="11" s="1"/>
  <c r="Y80" i="11" s="1"/>
  <c r="D114" i="11"/>
  <c r="E114" i="11" s="1"/>
  <c r="F114" i="11" s="1"/>
  <c r="N125" i="11"/>
  <c r="O125" i="11" s="1"/>
  <c r="P125" i="11" s="1"/>
  <c r="N126" i="11" s="1"/>
  <c r="O126" i="11" s="1"/>
  <c r="P126" i="11" s="1"/>
  <c r="F8" i="7"/>
  <c r="N34" i="8"/>
  <c r="G21" i="8"/>
  <c r="L17" i="8" s="1"/>
  <c r="V81" i="11" l="1"/>
  <c r="W81" i="11" s="1"/>
  <c r="Y81" i="11" s="1"/>
  <c r="N127" i="11"/>
  <c r="O127" i="11" s="1"/>
  <c r="P127" i="11"/>
  <c r="N128" i="11" s="1"/>
  <c r="O128" i="11" s="1"/>
  <c r="P128" i="11" s="1"/>
  <c r="N129" i="11" s="1"/>
  <c r="O129" i="11" s="1"/>
  <c r="P129" i="11" s="1"/>
  <c r="D115" i="11"/>
  <c r="E115" i="11" s="1"/>
  <c r="F115" i="11" s="1"/>
  <c r="O34" i="8"/>
  <c r="D9" i="7"/>
  <c r="H21" i="8"/>
  <c r="I21" i="8" s="1"/>
  <c r="V82" i="11" l="1"/>
  <c r="W82" i="11" s="1"/>
  <c r="Y82" i="11" s="1"/>
  <c r="D116" i="11"/>
  <c r="E116" i="11" s="1"/>
  <c r="F116" i="11" s="1"/>
  <c r="D117" i="11" s="1"/>
  <c r="E117" i="11" s="1"/>
  <c r="F117" i="11" s="1"/>
  <c r="D118" i="11" s="1"/>
  <c r="E118" i="11" s="1"/>
  <c r="F118" i="11" s="1"/>
  <c r="N130" i="11"/>
  <c r="O130" i="11" s="1"/>
  <c r="P130" i="11" s="1"/>
  <c r="N131" i="11" s="1"/>
  <c r="O131" i="11" s="1"/>
  <c r="P131" i="11" s="1"/>
  <c r="N132" i="11" s="1"/>
  <c r="O132" i="11" s="1"/>
  <c r="P132" i="11" s="1"/>
  <c r="E9" i="7"/>
  <c r="M35" i="8"/>
  <c r="V83" i="11" l="1"/>
  <c r="W83" i="11" s="1"/>
  <c r="Y83" i="11" s="1"/>
  <c r="N133" i="11"/>
  <c r="O133" i="11" s="1"/>
  <c r="P133" i="11" s="1"/>
  <c r="N134" i="11" s="1"/>
  <c r="O134" i="11" s="1"/>
  <c r="P134" i="11" s="1"/>
  <c r="D119" i="11"/>
  <c r="E119" i="11" s="1"/>
  <c r="F119" i="11" s="1"/>
  <c r="D120" i="11" s="1"/>
  <c r="E120" i="11" s="1"/>
  <c r="F120" i="11" s="1"/>
  <c r="F9" i="7"/>
  <c r="N35" i="8"/>
  <c r="V84" i="11" l="1"/>
  <c r="W84" i="11" s="1"/>
  <c r="Y84" i="11" s="1"/>
  <c r="D121" i="11"/>
  <c r="E121" i="11" s="1"/>
  <c r="F121" i="11" s="1"/>
  <c r="D122" i="11" s="1"/>
  <c r="E122" i="11" s="1"/>
  <c r="F122" i="11" s="1"/>
  <c r="D123" i="11" s="1"/>
  <c r="E123" i="11" s="1"/>
  <c r="F123" i="11" s="1"/>
  <c r="N135" i="11"/>
  <c r="O135" i="11" s="1"/>
  <c r="P135" i="11" s="1"/>
  <c r="N136" i="11" s="1"/>
  <c r="O136" i="11" s="1"/>
  <c r="P136" i="11" s="1"/>
  <c r="N137" i="11" s="1"/>
  <c r="O137" i="11" s="1"/>
  <c r="P137" i="11" s="1"/>
  <c r="N138" i="11" s="1"/>
  <c r="O138" i="11" s="1"/>
  <c r="P138" i="11" s="1"/>
  <c r="N139" i="11" s="1"/>
  <c r="O139" i="11" s="1"/>
  <c r="P139" i="11" s="1"/>
  <c r="N140" i="11" s="1"/>
  <c r="O140" i="11" s="1"/>
  <c r="P140" i="11" s="1"/>
  <c r="N141" i="11" s="1"/>
  <c r="O141" i="11" s="1"/>
  <c r="P141" i="11" s="1"/>
  <c r="O35" i="8"/>
  <c r="D10" i="7"/>
  <c r="V85" i="11" l="1"/>
  <c r="W85" i="11" s="1"/>
  <c r="Y85" i="11" s="1"/>
  <c r="N142" i="11"/>
  <c r="O142" i="11" s="1"/>
  <c r="P142" i="11" s="1"/>
  <c r="D124" i="11"/>
  <c r="E124" i="11" s="1"/>
  <c r="F124" i="11"/>
  <c r="E10" i="7"/>
  <c r="M36" i="8"/>
  <c r="V86" i="11" l="1"/>
  <c r="W86" i="11" s="1"/>
  <c r="Y86" i="11"/>
  <c r="N143" i="11"/>
  <c r="O143" i="11" s="1"/>
  <c r="P143" i="11"/>
  <c r="N144" i="11" s="1"/>
  <c r="O144" i="11" s="1"/>
  <c r="P144" i="11" s="1"/>
  <c r="D125" i="11"/>
  <c r="E125" i="11" s="1"/>
  <c r="F125" i="11" s="1"/>
  <c r="F10" i="7"/>
  <c r="N36" i="8"/>
  <c r="V87" i="11" l="1"/>
  <c r="W87" i="11" s="1"/>
  <c r="Y87" i="11" s="1"/>
  <c r="N145" i="11"/>
  <c r="O145" i="11" s="1"/>
  <c r="P145" i="11" s="1"/>
  <c r="N146" i="11" s="1"/>
  <c r="O146" i="11" s="1"/>
  <c r="P146" i="11" s="1"/>
  <c r="N147" i="11" s="1"/>
  <c r="O147" i="11" s="1"/>
  <c r="P147" i="11" s="1"/>
  <c r="D126" i="11"/>
  <c r="E126" i="11" s="1"/>
  <c r="F126" i="11" s="1"/>
  <c r="O36" i="8"/>
  <c r="D11" i="7"/>
  <c r="V88" i="11" l="1"/>
  <c r="W88" i="11" s="1"/>
  <c r="Y88" i="11" s="1"/>
  <c r="N148" i="11"/>
  <c r="O148" i="11" s="1"/>
  <c r="P148" i="11"/>
  <c r="D127" i="11"/>
  <c r="E127" i="11" s="1"/>
  <c r="F127" i="11" s="1"/>
  <c r="E11" i="7"/>
  <c r="M37" i="8"/>
  <c r="V89" i="11" l="1"/>
  <c r="W89" i="11" s="1"/>
  <c r="Y89" i="11" s="1"/>
  <c r="N149" i="11"/>
  <c r="O149" i="11" s="1"/>
  <c r="P149" i="11" s="1"/>
  <c r="N150" i="11" s="1"/>
  <c r="O150" i="11" s="1"/>
  <c r="P150" i="11" s="1"/>
  <c r="D128" i="11"/>
  <c r="E128" i="11" s="1"/>
  <c r="F128" i="11" s="1"/>
  <c r="F11" i="7"/>
  <c r="N37" i="8"/>
  <c r="V90" i="11" l="1"/>
  <c r="W90" i="11" s="1"/>
  <c r="Y90" i="11" s="1"/>
  <c r="N151" i="11"/>
  <c r="O151" i="11" s="1"/>
  <c r="P151" i="11"/>
  <c r="N152" i="11" s="1"/>
  <c r="O152" i="11" s="1"/>
  <c r="P152" i="11" s="1"/>
  <c r="N153" i="11" s="1"/>
  <c r="O153" i="11" s="1"/>
  <c r="P153" i="11" s="1"/>
  <c r="N154" i="11" s="1"/>
  <c r="O154" i="11" s="1"/>
  <c r="P154" i="11" s="1"/>
  <c r="D129" i="11"/>
  <c r="E129" i="11" s="1"/>
  <c r="F129" i="11" s="1"/>
  <c r="O37" i="8"/>
  <c r="D12" i="7"/>
  <c r="V91" i="11" l="1"/>
  <c r="W91" i="11" s="1"/>
  <c r="Y91" i="11" s="1"/>
  <c r="N155" i="11"/>
  <c r="O155" i="11" s="1"/>
  <c r="P155" i="11"/>
  <c r="D130" i="11"/>
  <c r="E130" i="11" s="1"/>
  <c r="F130" i="11"/>
  <c r="E12" i="7"/>
  <c r="M38" i="8"/>
  <c r="V92" i="11" l="1"/>
  <c r="W92" i="11" s="1"/>
  <c r="Y92" i="11" s="1"/>
  <c r="N156" i="11"/>
  <c r="O156" i="11" s="1"/>
  <c r="P156" i="11" s="1"/>
  <c r="N157" i="11" s="1"/>
  <c r="O157" i="11" s="1"/>
  <c r="P157" i="11" s="1"/>
  <c r="D131" i="11"/>
  <c r="E131" i="11" s="1"/>
  <c r="F131" i="11" s="1"/>
  <c r="F12" i="7"/>
  <c r="N38" i="8"/>
  <c r="V93" i="11" l="1"/>
  <c r="W93" i="11" s="1"/>
  <c r="Y93" i="11" s="1"/>
  <c r="N158" i="11"/>
  <c r="O158" i="11" s="1"/>
  <c r="P158" i="11" s="1"/>
  <c r="D132" i="11"/>
  <c r="E132" i="11" s="1"/>
  <c r="F132" i="11" s="1"/>
  <c r="O38" i="8"/>
  <c r="D13" i="7"/>
  <c r="V94" i="11" l="1"/>
  <c r="W94" i="11" s="1"/>
  <c r="Y94" i="11"/>
  <c r="N159" i="11"/>
  <c r="O159" i="11" s="1"/>
  <c r="P159" i="11" s="1"/>
  <c r="N160" i="11" s="1"/>
  <c r="O160" i="11" s="1"/>
  <c r="P160" i="11" s="1"/>
  <c r="N161" i="11" s="1"/>
  <c r="O161" i="11" s="1"/>
  <c r="P161" i="11" s="1"/>
  <c r="D133" i="11"/>
  <c r="E133" i="11" s="1"/>
  <c r="F133" i="11" s="1"/>
  <c r="E13" i="7"/>
  <c r="M39" i="8"/>
  <c r="V95" i="11" l="1"/>
  <c r="W95" i="11" s="1"/>
  <c r="Y95" i="11" s="1"/>
  <c r="N162" i="11"/>
  <c r="O162" i="11" s="1"/>
  <c r="P162" i="11"/>
  <c r="N163" i="11" s="1"/>
  <c r="O163" i="11" s="1"/>
  <c r="P163" i="11" s="1"/>
  <c r="N164" i="11" s="1"/>
  <c r="O164" i="11" s="1"/>
  <c r="P164" i="11" s="1"/>
  <c r="N165" i="11" s="1"/>
  <c r="O165" i="11" s="1"/>
  <c r="P165" i="11" s="1"/>
  <c r="N166" i="11" s="1"/>
  <c r="O166" i="11" s="1"/>
  <c r="P166" i="11" s="1"/>
  <c r="N167" i="11" s="1"/>
  <c r="O167" i="11" s="1"/>
  <c r="P167" i="11" s="1"/>
  <c r="D134" i="11"/>
  <c r="E134" i="11" s="1"/>
  <c r="F134" i="11" s="1"/>
  <c r="F13" i="7"/>
  <c r="N39" i="8"/>
  <c r="V96" i="11" l="1"/>
  <c r="W96" i="11" s="1"/>
  <c r="Y96" i="11" s="1"/>
  <c r="N168" i="11"/>
  <c r="O168" i="11" s="1"/>
  <c r="P168" i="11"/>
  <c r="N169" i="11" s="1"/>
  <c r="O169" i="11" s="1"/>
  <c r="P169" i="11" s="1"/>
  <c r="N170" i="11" s="1"/>
  <c r="O170" i="11" s="1"/>
  <c r="P170" i="11" s="1"/>
  <c r="N171" i="11" s="1"/>
  <c r="O171" i="11" s="1"/>
  <c r="P171" i="11" s="1"/>
  <c r="N172" i="11" s="1"/>
  <c r="O172" i="11" s="1"/>
  <c r="P172" i="11" s="1"/>
  <c r="N173" i="11" s="1"/>
  <c r="O173" i="11" s="1"/>
  <c r="P173" i="11" s="1"/>
  <c r="N174" i="11" s="1"/>
  <c r="O174" i="11" s="1"/>
  <c r="P174" i="11" s="1"/>
  <c r="N175" i="11" s="1"/>
  <c r="O175" i="11" s="1"/>
  <c r="P175" i="11" s="1"/>
  <c r="D135" i="11"/>
  <c r="E135" i="11" s="1"/>
  <c r="F135" i="11" s="1"/>
  <c r="O39" i="8"/>
  <c r="D14" i="7"/>
  <c r="V97" i="11" l="1"/>
  <c r="W97" i="11" s="1"/>
  <c r="Y97" i="11" s="1"/>
  <c r="N176" i="11"/>
  <c r="O176" i="11" s="1"/>
  <c r="P176" i="11" s="1"/>
  <c r="N177" i="11" s="1"/>
  <c r="O177" i="11" s="1"/>
  <c r="P177" i="11" s="1"/>
  <c r="N178" i="11" s="1"/>
  <c r="O178" i="11" s="1"/>
  <c r="P178" i="11" s="1"/>
  <c r="N179" i="11" s="1"/>
  <c r="O179" i="11" s="1"/>
  <c r="P179" i="11" s="1"/>
  <c r="N180" i="11" s="1"/>
  <c r="O180" i="11" s="1"/>
  <c r="P180" i="11" s="1"/>
  <c r="D136" i="11"/>
  <c r="E136" i="11" s="1"/>
  <c r="F136" i="11" s="1"/>
  <c r="E14" i="7"/>
  <c r="M40" i="8"/>
  <c r="V98" i="11" l="1"/>
  <c r="W98" i="11" s="1"/>
  <c r="Y98" i="11" s="1"/>
  <c r="N181" i="11"/>
  <c r="O181" i="11" s="1"/>
  <c r="P181" i="11" s="1"/>
  <c r="D137" i="11"/>
  <c r="E137" i="11" s="1"/>
  <c r="F137" i="11" s="1"/>
  <c r="F14" i="7"/>
  <c r="N40" i="8"/>
  <c r="V99" i="11" l="1"/>
  <c r="W99" i="11" s="1"/>
  <c r="Y99" i="11"/>
  <c r="N182" i="11"/>
  <c r="O182" i="11" s="1"/>
  <c r="P182" i="11" s="1"/>
  <c r="N183" i="11" s="1"/>
  <c r="O183" i="11" s="1"/>
  <c r="P183" i="11" s="1"/>
  <c r="N184" i="11" s="1"/>
  <c r="D138" i="11"/>
  <c r="E138" i="11" s="1"/>
  <c r="F138" i="11" s="1"/>
  <c r="O40" i="8"/>
  <c r="D15" i="7"/>
  <c r="V100" i="11" l="1"/>
  <c r="W100" i="11" s="1"/>
  <c r="Y100" i="11" s="1"/>
  <c r="O184" i="11"/>
  <c r="P184" i="11" s="1"/>
  <c r="I18" i="11"/>
  <c r="D139" i="11"/>
  <c r="E139" i="11" s="1"/>
  <c r="F139" i="11" s="1"/>
  <c r="M41" i="8"/>
  <c r="E15" i="7"/>
  <c r="V101" i="11" l="1"/>
  <c r="W101" i="11" s="1"/>
  <c r="Y101" i="11"/>
  <c r="D140" i="11"/>
  <c r="E140" i="11" s="1"/>
  <c r="F140" i="11" s="1"/>
  <c r="F15" i="7"/>
  <c r="N41" i="8"/>
  <c r="V102" i="11" l="1"/>
  <c r="W102" i="11" s="1"/>
  <c r="Y102" i="11" s="1"/>
  <c r="D141" i="11"/>
  <c r="E141" i="11" s="1"/>
  <c r="F141" i="11" s="1"/>
  <c r="D16" i="7"/>
  <c r="O41" i="8"/>
  <c r="V103" i="11" l="1"/>
  <c r="W103" i="11" s="1"/>
  <c r="Y103" i="11" s="1"/>
  <c r="D142" i="11"/>
  <c r="E142" i="11" s="1"/>
  <c r="F142" i="11"/>
  <c r="M42" i="8"/>
  <c r="E16" i="7"/>
  <c r="V104" i="11" l="1"/>
  <c r="W104" i="11" s="1"/>
  <c r="Y104" i="11" s="1"/>
  <c r="D143" i="11"/>
  <c r="E143" i="11" s="1"/>
  <c r="F143" i="11" s="1"/>
  <c r="F16" i="7"/>
  <c r="N42" i="8"/>
  <c r="V105" i="11" l="1"/>
  <c r="W105" i="11" s="1"/>
  <c r="Y105" i="11" s="1"/>
  <c r="D144" i="11"/>
  <c r="E144" i="11" s="1"/>
  <c r="F144" i="11" s="1"/>
  <c r="O42" i="8"/>
  <c r="D17" i="7"/>
  <c r="V106" i="11" l="1"/>
  <c r="W106" i="11" s="1"/>
  <c r="Y106" i="11" s="1"/>
  <c r="D145" i="11"/>
  <c r="E145" i="11" s="1"/>
  <c r="F145" i="11" s="1"/>
  <c r="M43" i="8"/>
  <c r="E17" i="7"/>
  <c r="V107" i="11" l="1"/>
  <c r="W107" i="11" s="1"/>
  <c r="Y107" i="11"/>
  <c r="D146" i="11"/>
  <c r="E146" i="11" s="1"/>
  <c r="F146" i="11" s="1"/>
  <c r="F17" i="7"/>
  <c r="N43" i="8"/>
  <c r="V108" i="11" l="1"/>
  <c r="W108" i="11" s="1"/>
  <c r="Y108" i="11" s="1"/>
  <c r="D147" i="11"/>
  <c r="E147" i="11" s="1"/>
  <c r="F147" i="11" s="1"/>
  <c r="O43" i="8"/>
  <c r="D18" i="7"/>
  <c r="V109" i="11" l="1"/>
  <c r="W109" i="11" s="1"/>
  <c r="Y109" i="11" s="1"/>
  <c r="D148" i="11"/>
  <c r="E148" i="11" s="1"/>
  <c r="F148" i="11" s="1"/>
  <c r="M44" i="8"/>
  <c r="E18" i="7"/>
  <c r="V110" i="11" l="1"/>
  <c r="W110" i="11" s="1"/>
  <c r="Y110" i="11"/>
  <c r="D149" i="11"/>
  <c r="E149" i="11" s="1"/>
  <c r="F149" i="11"/>
  <c r="F18" i="7"/>
  <c r="N44" i="8"/>
  <c r="V111" i="11" l="1"/>
  <c r="W111" i="11" s="1"/>
  <c r="Y111" i="11" s="1"/>
  <c r="D150" i="11"/>
  <c r="E150" i="11" s="1"/>
  <c r="F150" i="11"/>
  <c r="O44" i="8"/>
  <c r="D19" i="7"/>
  <c r="V112" i="11" l="1"/>
  <c r="W112" i="11" s="1"/>
  <c r="Y112" i="11" s="1"/>
  <c r="D151" i="11"/>
  <c r="E151" i="11" s="1"/>
  <c r="F151" i="11" s="1"/>
  <c r="M45" i="8"/>
  <c r="E19" i="7"/>
  <c r="V113" i="11" l="1"/>
  <c r="W113" i="11" s="1"/>
  <c r="Y113" i="11" s="1"/>
  <c r="D152" i="11"/>
  <c r="E152" i="11" s="1"/>
  <c r="F152" i="11"/>
  <c r="F19" i="7"/>
  <c r="N45" i="8"/>
  <c r="V114" i="11" l="1"/>
  <c r="W114" i="11" s="1"/>
  <c r="Y114" i="11" s="1"/>
  <c r="D153" i="11"/>
  <c r="E153" i="11" s="1"/>
  <c r="F153" i="11" s="1"/>
  <c r="O45" i="8"/>
  <c r="D20" i="7"/>
  <c r="V115" i="11" l="1"/>
  <c r="W115" i="11" s="1"/>
  <c r="Y115" i="11" s="1"/>
  <c r="D154" i="11"/>
  <c r="E154" i="11" s="1"/>
  <c r="F154" i="11" s="1"/>
  <c r="M46" i="8"/>
  <c r="E20" i="7"/>
  <c r="V116" i="11" l="1"/>
  <c r="W116" i="11" s="1"/>
  <c r="Y116" i="11" s="1"/>
  <c r="D155" i="11"/>
  <c r="E155" i="11" s="1"/>
  <c r="F155" i="11" s="1"/>
  <c r="F20" i="7"/>
  <c r="N46" i="8"/>
  <c r="V117" i="11" l="1"/>
  <c r="W117" i="11" s="1"/>
  <c r="Y117" i="11" s="1"/>
  <c r="D156" i="11"/>
  <c r="E156" i="11" s="1"/>
  <c r="F156" i="11" s="1"/>
  <c r="O46" i="8"/>
  <c r="D21" i="7"/>
  <c r="V118" i="11" l="1"/>
  <c r="W118" i="11" s="1"/>
  <c r="Y118" i="11" s="1"/>
  <c r="D157" i="11"/>
  <c r="E157" i="11" s="1"/>
  <c r="F157" i="11"/>
  <c r="E21" i="7"/>
  <c r="M47" i="8"/>
  <c r="V119" i="11" l="1"/>
  <c r="W119" i="11" s="1"/>
  <c r="Y119" i="11" s="1"/>
  <c r="D158" i="11"/>
  <c r="E158" i="11" s="1"/>
  <c r="F158" i="11" s="1"/>
  <c r="F21" i="7"/>
  <c r="N47" i="8"/>
  <c r="V120" i="11" l="1"/>
  <c r="W120" i="11" s="1"/>
  <c r="Y120" i="11" s="1"/>
  <c r="D159" i="11"/>
  <c r="E159" i="11" s="1"/>
  <c r="F159" i="11" s="1"/>
  <c r="O47" i="8"/>
  <c r="D22" i="7"/>
  <c r="V121" i="11" l="1"/>
  <c r="W121" i="11" s="1"/>
  <c r="Y121" i="11" s="1"/>
  <c r="D160" i="11"/>
  <c r="E160" i="11" s="1"/>
  <c r="F160" i="11" s="1"/>
  <c r="E22" i="7"/>
  <c r="M48" i="8"/>
  <c r="V122" i="11" l="1"/>
  <c r="W122" i="11" s="1"/>
  <c r="Y122" i="11" s="1"/>
  <c r="D161" i="11"/>
  <c r="E161" i="11" s="1"/>
  <c r="F161" i="11"/>
  <c r="F22" i="7"/>
  <c r="N48" i="8"/>
  <c r="V123" i="11" l="1"/>
  <c r="W123" i="11" s="1"/>
  <c r="Y123" i="11" s="1"/>
  <c r="D162" i="11"/>
  <c r="E162" i="11" s="1"/>
  <c r="F162" i="11"/>
  <c r="O48" i="8"/>
  <c r="D23" i="7"/>
  <c r="V124" i="11" l="1"/>
  <c r="W124" i="11" s="1"/>
  <c r="Y124" i="11" s="1"/>
  <c r="D163" i="11"/>
  <c r="E163" i="11" s="1"/>
  <c r="F163" i="11"/>
  <c r="J19" i="7"/>
  <c r="S45" i="8" s="1"/>
  <c r="L20" i="8" s="1"/>
  <c r="M49" i="8"/>
  <c r="E23" i="7"/>
  <c r="V125" i="11" l="1"/>
  <c r="W125" i="11" s="1"/>
  <c r="Y125" i="11" s="1"/>
  <c r="D164" i="11"/>
  <c r="E164" i="11" s="1"/>
  <c r="F164" i="11"/>
  <c r="N49" i="8"/>
  <c r="F23" i="7"/>
  <c r="O49" i="8" s="1"/>
  <c r="V126" i="11" l="1"/>
  <c r="W126" i="11" s="1"/>
  <c r="Y126" i="11" s="1"/>
  <c r="D165" i="11"/>
  <c r="E165" i="11" s="1"/>
  <c r="F165" i="11" s="1"/>
  <c r="V127" i="11" l="1"/>
  <c r="W127" i="11" s="1"/>
  <c r="Y127" i="11" s="1"/>
  <c r="D166" i="11"/>
  <c r="E166" i="11" s="1"/>
  <c r="F166" i="11" s="1"/>
  <c r="V128" i="11" l="1"/>
  <c r="W128" i="11" s="1"/>
  <c r="Y128" i="11" s="1"/>
  <c r="D167" i="11"/>
  <c r="E167" i="11" s="1"/>
  <c r="F167" i="11" s="1"/>
  <c r="V129" i="11" l="1"/>
  <c r="W129" i="11" s="1"/>
  <c r="Y129" i="11" s="1"/>
  <c r="D168" i="11"/>
  <c r="E168" i="11" s="1"/>
  <c r="F168" i="11" s="1"/>
  <c r="V130" i="11" l="1"/>
  <c r="W130" i="11" s="1"/>
  <c r="Y130" i="11" s="1"/>
  <c r="D169" i="11"/>
  <c r="E169" i="11" s="1"/>
  <c r="F169" i="11"/>
  <c r="V131" i="11" l="1"/>
  <c r="W131" i="11" s="1"/>
  <c r="Y131" i="11" s="1"/>
  <c r="D170" i="11"/>
  <c r="E170" i="11" s="1"/>
  <c r="F170" i="11" s="1"/>
  <c r="V132" i="11" l="1"/>
  <c r="W132" i="11" s="1"/>
  <c r="Y132" i="11" s="1"/>
  <c r="D171" i="11"/>
  <c r="E171" i="11" s="1"/>
  <c r="F171" i="11" s="1"/>
  <c r="V133" i="11" l="1"/>
  <c r="W133" i="11" s="1"/>
  <c r="Y133" i="11" s="1"/>
  <c r="D172" i="11"/>
  <c r="E172" i="11" s="1"/>
  <c r="F172" i="11" s="1"/>
  <c r="V134" i="11" l="1"/>
  <c r="W134" i="11" s="1"/>
  <c r="Y134" i="11" s="1"/>
  <c r="D173" i="11"/>
  <c r="E173" i="11" s="1"/>
  <c r="F173" i="11" s="1"/>
  <c r="V135" i="11" l="1"/>
  <c r="W135" i="11" s="1"/>
  <c r="Y135" i="11" s="1"/>
  <c r="D174" i="11"/>
  <c r="E174" i="11" s="1"/>
  <c r="F174" i="11" s="1"/>
  <c r="V136" i="11" l="1"/>
  <c r="W136" i="11" s="1"/>
  <c r="Y136" i="11" s="1"/>
  <c r="D175" i="11"/>
  <c r="E175" i="11" s="1"/>
  <c r="F175" i="11" s="1"/>
  <c r="V137" i="11" l="1"/>
  <c r="W137" i="11" s="1"/>
  <c r="Y137" i="11" s="1"/>
  <c r="D176" i="11"/>
  <c r="E176" i="11" s="1"/>
  <c r="F176" i="11" s="1"/>
  <c r="V138" i="11" l="1"/>
  <c r="W138" i="11" s="1"/>
  <c r="Y138" i="11" s="1"/>
  <c r="D177" i="11"/>
  <c r="E177" i="11" s="1"/>
  <c r="F177" i="11" s="1"/>
  <c r="V139" i="11" l="1"/>
  <c r="W139" i="11" s="1"/>
  <c r="Y139" i="11" s="1"/>
  <c r="D178" i="11"/>
  <c r="E178" i="11" s="1"/>
  <c r="F178" i="11" s="1"/>
  <c r="V140" i="11" l="1"/>
  <c r="W140" i="11" s="1"/>
  <c r="Y140" i="11" s="1"/>
  <c r="D179" i="11"/>
  <c r="E179" i="11" s="1"/>
  <c r="F179" i="11" s="1"/>
  <c r="V141" i="11" l="1"/>
  <c r="W141" i="11" s="1"/>
  <c r="Y141" i="11" s="1"/>
  <c r="D180" i="11"/>
  <c r="E180" i="11" s="1"/>
  <c r="F180" i="11" s="1"/>
  <c r="V142" i="11" l="1"/>
  <c r="W142" i="11" s="1"/>
  <c r="Y142" i="11" s="1"/>
  <c r="D181" i="11"/>
  <c r="E181" i="11" s="1"/>
  <c r="F181" i="11"/>
  <c r="V143" i="11" l="1"/>
  <c r="W143" i="11" s="1"/>
  <c r="Y143" i="11" s="1"/>
  <c r="D182" i="11"/>
  <c r="E182" i="11" s="1"/>
  <c r="F182" i="11"/>
  <c r="V144" i="11" l="1"/>
  <c r="W144" i="11" s="1"/>
  <c r="Y144" i="11" s="1"/>
  <c r="D183" i="11"/>
  <c r="E183" i="11" s="1"/>
  <c r="F183" i="11" s="1"/>
  <c r="V145" i="11" l="1"/>
  <c r="W145" i="11" s="1"/>
  <c r="Y145" i="11" s="1"/>
  <c r="D184" i="11"/>
  <c r="V146" i="11" l="1"/>
  <c r="W146" i="11" s="1"/>
  <c r="Y146" i="11" s="1"/>
  <c r="E184" i="11"/>
  <c r="F184" i="11" s="1"/>
  <c r="D186" i="11"/>
  <c r="I17" i="11" s="1"/>
  <c r="I19" i="11" s="1"/>
  <c r="V147" i="11" l="1"/>
  <c r="W147" i="11" s="1"/>
  <c r="Y147" i="11" s="1"/>
  <c r="V148" i="11" l="1"/>
  <c r="W148" i="11" s="1"/>
  <c r="Y148" i="11" s="1"/>
  <c r="V149" i="11" l="1"/>
  <c r="W149" i="11" s="1"/>
  <c r="Y149" i="11" s="1"/>
  <c r="V150" i="11" l="1"/>
  <c r="W150" i="11" s="1"/>
  <c r="Y150" i="11" s="1"/>
  <c r="V151" i="11" l="1"/>
  <c r="W151" i="11" s="1"/>
  <c r="Y151" i="11" s="1"/>
  <c r="V152" i="11" l="1"/>
  <c r="W152" i="11" s="1"/>
  <c r="Y152" i="11" s="1"/>
  <c r="V153" i="11" l="1"/>
  <c r="W153" i="11" s="1"/>
  <c r="V154" i="11" l="1"/>
  <c r="W154" i="11" s="1"/>
  <c r="Y154" i="11" s="1"/>
  <c r="V155" i="11" l="1"/>
  <c r="W155" i="11" s="1"/>
  <c r="Y155" i="11" s="1"/>
  <c r="V156" i="11" l="1"/>
  <c r="W156" i="11" s="1"/>
  <c r="Y156" i="11" s="1"/>
  <c r="V157" i="11" l="1"/>
  <c r="W157" i="11" s="1"/>
  <c r="Y157" i="11" s="1"/>
  <c r="V158" i="11" l="1"/>
  <c r="W158" i="11" s="1"/>
  <c r="Y158" i="11" s="1"/>
  <c r="V159" i="11" l="1"/>
  <c r="W159" i="11" s="1"/>
  <c r="Y159" i="11" s="1"/>
  <c r="V160" i="11" l="1"/>
  <c r="W160" i="11" s="1"/>
  <c r="Y160" i="11" s="1"/>
  <c r="V161" i="11" l="1"/>
  <c r="W161" i="11" s="1"/>
  <c r="Y161" i="11" s="1"/>
  <c r="V162" i="11" l="1"/>
  <c r="W162" i="11" s="1"/>
  <c r="Y162" i="11" s="1"/>
  <c r="V163" i="11" l="1"/>
  <c r="W163" i="11" s="1"/>
  <c r="Y163" i="11" s="1"/>
  <c r="V164" i="11" l="1"/>
  <c r="W164" i="11" s="1"/>
  <c r="Y164" i="11" s="1"/>
  <c r="V165" i="11" l="1"/>
  <c r="W165" i="11" s="1"/>
  <c r="Y165" i="11" s="1"/>
  <c r="V166" i="11" l="1"/>
  <c r="W166" i="11" s="1"/>
  <c r="Y166" i="11" s="1"/>
  <c r="V167" i="11" l="1"/>
  <c r="W167" i="11" s="1"/>
  <c r="Y167" i="11" s="1"/>
  <c r="V168" i="11" l="1"/>
  <c r="W168" i="11" s="1"/>
  <c r="Y168" i="11" s="1"/>
  <c r="V169" i="11" l="1"/>
  <c r="W169" i="11" s="1"/>
  <c r="Y169" i="11" s="1"/>
  <c r="V170" i="11" l="1"/>
  <c r="W170" i="11" s="1"/>
  <c r="Y170" i="11" s="1"/>
  <c r="V171" i="11" l="1"/>
  <c r="W171" i="11" s="1"/>
  <c r="Y171" i="11" s="1"/>
  <c r="V172" i="11" l="1"/>
  <c r="W172" i="11" s="1"/>
  <c r="Y172" i="11" s="1"/>
  <c r="V173" i="11" l="1"/>
  <c r="W173" i="11" s="1"/>
  <c r="Y173" i="11" s="1"/>
  <c r="V174" i="11" l="1"/>
  <c r="W174" i="11" s="1"/>
  <c r="Y174" i="11" s="1"/>
  <c r="V175" i="11" l="1"/>
  <c r="W175" i="11" s="1"/>
  <c r="Y175" i="11" s="1"/>
  <c r="V176" i="11" l="1"/>
  <c r="W176" i="11" s="1"/>
  <c r="Y176" i="11" s="1"/>
</calcChain>
</file>

<file path=xl/sharedStrings.xml><?xml version="1.0" encoding="utf-8"?>
<sst xmlns="http://schemas.openxmlformats.org/spreadsheetml/2006/main" count="125" uniqueCount="78">
  <si>
    <t>Interest</t>
  </si>
  <si>
    <t>Balance</t>
  </si>
  <si>
    <t>PV</t>
  </si>
  <si>
    <t>r</t>
  </si>
  <si>
    <t>n</t>
  </si>
  <si>
    <t>m</t>
  </si>
  <si>
    <t>Periods</t>
  </si>
  <si>
    <t>Payment</t>
  </si>
  <si>
    <t>Payments for the Principal</t>
  </si>
  <si>
    <t xml:space="preserve">i </t>
  </si>
  <si>
    <t>t</t>
  </si>
  <si>
    <t>Parenthesis</t>
  </si>
  <si>
    <t>a. Interest Paid</t>
  </si>
  <si>
    <t>b. Monthly Payment Amount</t>
  </si>
  <si>
    <t>k</t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</si>
  <si>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= payment period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</si>
  <si>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= period of interest</t>
    </r>
  </si>
  <si>
    <t>Period</t>
  </si>
  <si>
    <t>Add Payment</t>
  </si>
  <si>
    <t>c. Time Save</t>
  </si>
  <si>
    <t>c. Interest Save</t>
  </si>
  <si>
    <t>Compare to the Previous Amortization</t>
  </si>
  <si>
    <t>Bond Price</t>
  </si>
  <si>
    <t>T</t>
  </si>
  <si>
    <t>Face Value</t>
  </si>
  <si>
    <t>a. The number of bonds that will be issued.</t>
  </si>
  <si>
    <t>Annua Coupon Rate</t>
  </si>
  <si>
    <t>b. If the annual coupon rate is set at 5.25%, calculate the semi-annual coupon payment per bond</t>
  </si>
  <si>
    <t>c. Suppose an investor purchases 1,000 bonds at the time of issuance. Calculate
the total amount the investor will receive at maturity, including the principal and all
coupon payments.</t>
  </si>
  <si>
    <t>Purchase Bond</t>
  </si>
  <si>
    <t>d. If the bonds are trading at a price of 9,800 per bond after 3 years, calculate the current yield and the yield to maturity for the investor.</t>
  </si>
  <si>
    <t>Trading</t>
  </si>
  <si>
    <t>Price/Bond</t>
  </si>
  <si>
    <t>Bond Years Duration</t>
  </si>
  <si>
    <t>Total coupon payments</t>
  </si>
  <si>
    <t>Total principal</t>
  </si>
  <si>
    <t>Current yield</t>
  </si>
  <si>
    <t>Semi-Annual YTM</t>
  </si>
  <si>
    <t>Annual YTM</t>
  </si>
  <si>
    <t>Annual YTM Rate</t>
  </si>
  <si>
    <t># of Years</t>
  </si>
  <si>
    <t xml:space="preserve">Age </t>
  </si>
  <si>
    <t>Payments</t>
  </si>
  <si>
    <t>Present Value (PV) of the Current Payment</t>
  </si>
  <si>
    <t>The Investment Left from the Annuity</t>
  </si>
  <si>
    <t>Investment (IN)</t>
  </si>
  <si>
    <t>First Payment (p1)</t>
  </si>
  <si>
    <t>i</t>
  </si>
  <si>
    <t>Growth Rate (g)</t>
  </si>
  <si>
    <r>
      <t>The Number of Years the annuity will make payments is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49 years</t>
    </r>
  </si>
  <si>
    <t>For B</t>
  </si>
  <si>
    <t>Total Amount received from the annuity</t>
  </si>
  <si>
    <t>For C</t>
  </si>
  <si>
    <r>
      <t xml:space="preserve"> or 11,666,699 </t>
    </r>
    <r>
      <rPr>
        <b/>
        <u/>
        <sz val="11"/>
        <color theme="1"/>
        <rFont val="Calibri"/>
        <family val="2"/>
        <scheme val="minor"/>
      </rPr>
      <t>(Approximate Value)</t>
    </r>
  </si>
  <si>
    <r>
      <t xml:space="preserve">or 7,732,732 </t>
    </r>
    <r>
      <rPr>
        <b/>
        <u/>
        <sz val="11"/>
        <color theme="1"/>
        <rFont val="Calibri"/>
        <family val="2"/>
        <scheme val="minor"/>
      </rPr>
      <t>(Approximate Value)</t>
    </r>
  </si>
  <si>
    <t xml:space="preserve"> </t>
  </si>
  <si>
    <t>Situation A</t>
  </si>
  <si>
    <t>Additional Payment</t>
  </si>
  <si>
    <t>Loan Amount</t>
  </si>
  <si>
    <t>Years</t>
  </si>
  <si>
    <t>Annual Rate</t>
  </si>
  <si>
    <t>Total Interest</t>
  </si>
  <si>
    <t>Situation B</t>
  </si>
  <si>
    <t>DP</t>
  </si>
  <si>
    <t>Initial OB with DP</t>
  </si>
  <si>
    <t>Initial Payment with DP</t>
  </si>
  <si>
    <t>P with DP</t>
  </si>
  <si>
    <t>TOTAL INTEREST (A)</t>
  </si>
  <si>
    <t>TOTAL INTEREST (B)</t>
  </si>
  <si>
    <t>DIFFERENCE BETWEEN A &amp; B</t>
  </si>
  <si>
    <t>a</t>
  </si>
  <si>
    <t>b</t>
  </si>
  <si>
    <t>d</t>
  </si>
  <si>
    <t>ANSWERS</t>
  </si>
  <si>
    <t>Situation w/ Additional 50 K</t>
  </si>
  <si>
    <t>SAVED INTEREST</t>
  </si>
  <si>
    <t>SAVED TIME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</si>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</sst>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.00000_-;\-* #,##0.00000_-;_-* &quot;-&quot;?????_-;_-@_-"/>
    <numFmt numFmtId="166" formatCode="0.0000%"/>
    <numFmt numFmtId="167" formatCode="#,##0.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/>
    <xf numFmtId="0" fontId="0" fillId="0" borderId="0" xfId="1" applyNumberFormat="1" applyFont="1"/>
    <xf numFmtId="0" fontId="1" fillId="0" borderId="0" xfId="0" applyFont="1" applyAlignment="1">
      <alignment wrapText="1"/>
    </xf>
    <xf numFmtId="43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/>
    <xf numFmtId="9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473824</xdr:colOff>
      <xdr:row>0</xdr:row>
      <xdr:rowOff>25400</xdr:rowOff>
    </xdr:from>
    <xdr:to>
      <xdr:col>20</xdr:col>
      <xdr:colOff>124772</xdr:colOff>
      <xdr:row>10</xdr:row>
      <xdr:rowOff>34040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40BA01-95D5-99CA-E902-CDBDCEEAA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4624" y="25400"/>
          <a:ext cx="5746948" cy="1871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84966</xdr:colOff>
      <xdr:row>21</xdr:row>
      <xdr:rowOff>103587</xdr:rowOff>
    </xdr:from>
    <xdr:to>
      <xdr:col>11</xdr:col>
      <xdr:colOff>632430</xdr:colOff>
      <xdr:row>36</xdr:row>
      <xdr:rowOff>169334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455090-AF75-F5C4-2608-FEF2DB962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8966" y="3955920"/>
          <a:ext cx="5867353" cy="28174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287557</xdr:colOff>
      <xdr:row>6</xdr:row>
      <xdr:rowOff>23447</xdr:rowOff>
    </xdr:from>
    <xdr:to>
      <xdr:col>26</xdr:col>
      <xdr:colOff>548106</xdr:colOff>
      <xdr:row>16</xdr:row>
      <xdr:rowOff>32086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A0CBC-2C17-4560-BA56-E0115E9D0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742" y="1148862"/>
          <a:ext cx="5746948" cy="18843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41565</xdr:colOff>
      <xdr:row>5</xdr:row>
      <xdr:rowOff>89796</xdr:rowOff>
    </xdr:from>
    <xdr:to>
      <xdr:col>15</xdr:col>
      <xdr:colOff>0</xdr:colOff>
      <xdr:row>22</xdr:row>
      <xdr:rowOff>156627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60A9B-7246-41F9-A170-EA9968BCD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5529" y="990341"/>
          <a:ext cx="6386944" cy="3128686"/>
        </a:xfrm>
        <a:prstGeom prst="rect">
          <a:avLst/>
        </a:prstGeom>
      </xdr:spPr>
    </xdr:pic>
    <xdr:clientData/>
  </xdr:twoCellAnchor>
  <xdr:oneCellAnchor>
    <xdr:from>
      <xdr:col>4</xdr:col>
      <xdr:colOff>3684494</xdr:colOff>
      <xdr:row>64</xdr:row>
      <xdr:rowOff>161363</xdr:rowOff>
    </xdr:from>
    <xdr:ext cx="3702424" cy="17827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BAFEB3-BEA9-416C-8C7A-3844EE7D0B85}"/>
            </a:ext>
          </a:extLst>
        </xdr:cNvPr>
        <xdr:cNvSpPr txBox="1"/>
      </xdr:nvSpPr>
      <xdr:spPr>
        <a:xfrm>
          <a:off x="10443434" y="11858063"/>
          <a:ext cx="3702424" cy="178279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Note: </a:t>
          </a:r>
          <a:br>
            <a:rPr lang="en-US" sz="1800" b="1"/>
          </a:br>
          <a:r>
            <a:rPr lang="en-US" sz="1800" b="1"/>
            <a:t>Based on the question I added the lump sum of 500,000 at the age of 75, and adjusted the remaining payments until the</a:t>
          </a:r>
          <a:r>
            <a:rPr lang="en-US" sz="1800" b="1" baseline="0"/>
            <a:t> investment depletes.</a:t>
          </a:r>
          <a:endParaRPr lang="en-US" sz="18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221B-B6E6-4C05-A9F1-DA56BCE54DA0}">
  <dimension ref="B2:J31"/>
  <sheetViews>
    <sheetView zoomScale="90" workbookViewId="0">
      <selection activeCell="C2" sqref="C2:F2"/>
    </sheetView>
  </sheetViews>
  <sheetFormatPr defaultRowHeight="14.4" x14ac:dyDescent="0.3"/>
  <cols>
    <col min="5" max="5" width="27.88671875" customWidth="1"/>
    <col min="6" max="6" width="10.33203125" customWidth="1"/>
    <col min="7" max="7" width="17.44140625" customWidth="1"/>
    <col min="9" max="9" width="18.109375" customWidth="1"/>
    <col min="10" max="10" width="12.109375" customWidth="1"/>
  </cols>
  <sheetData>
    <row r="2" spans="2:10" x14ac:dyDescent="0.3">
      <c r="B2" s="3" t="s">
        <v>6</v>
      </c>
      <c r="C2" s="3" t="s">
        <v>7</v>
      </c>
      <c r="D2" s="3" t="s">
        <v>0</v>
      </c>
      <c r="E2" s="2" t="s">
        <v>8</v>
      </c>
      <c r="F2" s="3" t="s">
        <v>1</v>
      </c>
    </row>
    <row r="3" spans="2:10" x14ac:dyDescent="0.3">
      <c r="B3">
        <v>0</v>
      </c>
      <c r="F3">
        <f>J9</f>
        <v>8000000</v>
      </c>
    </row>
    <row r="4" spans="2:10" x14ac:dyDescent="0.3">
      <c r="B4">
        <v>1</v>
      </c>
      <c r="C4">
        <f>$J$10</f>
        <v>784737.53305865137</v>
      </c>
      <c r="D4">
        <f>F3*$J$11</f>
        <v>600000</v>
      </c>
      <c r="E4">
        <f t="shared" ref="E4:E23" si="0">C4-D4</f>
        <v>184737.53305865137</v>
      </c>
      <c r="F4">
        <f t="shared" ref="F4:F23" si="1">F3-E4</f>
        <v>7815262.4669413483</v>
      </c>
    </row>
    <row r="5" spans="2:10" x14ac:dyDescent="0.3">
      <c r="B5">
        <v>2</v>
      </c>
      <c r="C5">
        <f>$J$10</f>
        <v>784737.53305865137</v>
      </c>
      <c r="D5">
        <f t="shared" ref="D5:D23" si="2">F4*$J$11</f>
        <v>586144.68502060114</v>
      </c>
      <c r="E5">
        <f t="shared" si="0"/>
        <v>198592.84803805023</v>
      </c>
      <c r="F5">
        <f t="shared" si="1"/>
        <v>7616669.6189032979</v>
      </c>
    </row>
    <row r="6" spans="2:10" x14ac:dyDescent="0.3">
      <c r="B6">
        <v>3</v>
      </c>
      <c r="C6">
        <f>$J$10</f>
        <v>784737.53305865137</v>
      </c>
      <c r="D6">
        <f t="shared" si="2"/>
        <v>571250.22141774732</v>
      </c>
      <c r="E6">
        <f t="shared" si="0"/>
        <v>213487.31164090405</v>
      </c>
      <c r="F6">
        <f t="shared" si="1"/>
        <v>7403182.3072623936</v>
      </c>
    </row>
    <row r="7" spans="2:10" x14ac:dyDescent="0.3">
      <c r="B7">
        <v>4</v>
      </c>
      <c r="C7">
        <f t="shared" ref="C7:C23" si="3">$J$10</f>
        <v>784737.53305865137</v>
      </c>
      <c r="D7">
        <f t="shared" si="2"/>
        <v>555238.67304467945</v>
      </c>
      <c r="E7">
        <f t="shared" si="0"/>
        <v>229498.86001397192</v>
      </c>
      <c r="F7">
        <f t="shared" si="1"/>
        <v>7173683.4472484216</v>
      </c>
    </row>
    <row r="8" spans="2:10" x14ac:dyDescent="0.3">
      <c r="B8">
        <v>5</v>
      </c>
      <c r="C8">
        <f t="shared" si="3"/>
        <v>784737.53305865137</v>
      </c>
      <c r="D8">
        <f t="shared" si="2"/>
        <v>538026.25854363164</v>
      </c>
      <c r="E8">
        <f t="shared" si="0"/>
        <v>246711.27451501973</v>
      </c>
      <c r="F8">
        <f t="shared" si="1"/>
        <v>6926972.1727334019</v>
      </c>
    </row>
    <row r="9" spans="2:10" x14ac:dyDescent="0.3">
      <c r="B9">
        <v>6</v>
      </c>
      <c r="C9">
        <f t="shared" si="3"/>
        <v>784737.53305865137</v>
      </c>
      <c r="D9">
        <f t="shared" si="2"/>
        <v>519522.91295500513</v>
      </c>
      <c r="E9">
        <f t="shared" si="0"/>
        <v>265214.62010364624</v>
      </c>
      <c r="F9">
        <f t="shared" si="1"/>
        <v>6661757.5526297558</v>
      </c>
      <c r="I9" s="1" t="s">
        <v>2</v>
      </c>
      <c r="J9">
        <v>8000000</v>
      </c>
    </row>
    <row r="10" spans="2:10" x14ac:dyDescent="0.3">
      <c r="B10">
        <v>7</v>
      </c>
      <c r="C10">
        <f t="shared" si="3"/>
        <v>784737.53305865137</v>
      </c>
      <c r="D10">
        <f t="shared" si="2"/>
        <v>499631.81644723169</v>
      </c>
      <c r="E10">
        <f t="shared" si="0"/>
        <v>285105.71661141969</v>
      </c>
      <c r="F10">
        <f t="shared" si="1"/>
        <v>6376651.836018336</v>
      </c>
      <c r="I10" s="1" t="s">
        <v>7</v>
      </c>
      <c r="J10">
        <f>(J9)/((1-(J16))/(J11))</f>
        <v>784737.53305865137</v>
      </c>
    </row>
    <row r="11" spans="2:10" x14ac:dyDescent="0.3">
      <c r="B11">
        <v>8</v>
      </c>
      <c r="C11">
        <f t="shared" si="3"/>
        <v>784737.53305865137</v>
      </c>
      <c r="D11">
        <f t="shared" si="2"/>
        <v>478248.88770137518</v>
      </c>
      <c r="E11">
        <f t="shared" si="0"/>
        <v>306488.6453572762</v>
      </c>
      <c r="F11">
        <f t="shared" si="1"/>
        <v>6070163.1906610597</v>
      </c>
      <c r="I11" s="1" t="s">
        <v>9</v>
      </c>
      <c r="J11">
        <f>J12/J13</f>
        <v>7.4999999999999997E-2</v>
      </c>
    </row>
    <row r="12" spans="2:10" x14ac:dyDescent="0.3">
      <c r="B12">
        <v>9</v>
      </c>
      <c r="C12">
        <f t="shared" si="3"/>
        <v>784737.53305865137</v>
      </c>
      <c r="D12">
        <f t="shared" si="2"/>
        <v>455262.23929957947</v>
      </c>
      <c r="E12">
        <f t="shared" si="0"/>
        <v>329475.29375907191</v>
      </c>
      <c r="F12">
        <f t="shared" si="1"/>
        <v>5740687.8969019875</v>
      </c>
      <c r="I12" s="1" t="s">
        <v>3</v>
      </c>
      <c r="J12">
        <f>7.5/100</f>
        <v>7.4999999999999997E-2</v>
      </c>
    </row>
    <row r="13" spans="2:10" x14ac:dyDescent="0.3">
      <c r="B13">
        <v>10</v>
      </c>
      <c r="C13">
        <f t="shared" si="3"/>
        <v>784737.53305865137</v>
      </c>
      <c r="D13">
        <f t="shared" si="2"/>
        <v>430551.59226764907</v>
      </c>
      <c r="E13">
        <f t="shared" si="0"/>
        <v>354185.9407910023</v>
      </c>
      <c r="F13">
        <f t="shared" si="1"/>
        <v>5386501.956110985</v>
      </c>
      <c r="I13" s="4" t="s">
        <v>5</v>
      </c>
      <c r="J13">
        <v>1</v>
      </c>
    </row>
    <row r="14" spans="2:10" x14ac:dyDescent="0.3">
      <c r="B14">
        <v>11</v>
      </c>
      <c r="C14">
        <f t="shared" si="3"/>
        <v>784737.53305865137</v>
      </c>
      <c r="D14">
        <f t="shared" si="2"/>
        <v>403987.64670832385</v>
      </c>
      <c r="E14">
        <f t="shared" si="0"/>
        <v>380749.88635032752</v>
      </c>
      <c r="F14">
        <f t="shared" si="1"/>
        <v>5005752.0697606578</v>
      </c>
      <c r="I14" s="1" t="s">
        <v>10</v>
      </c>
      <c r="J14">
        <v>20</v>
      </c>
    </row>
    <row r="15" spans="2:10" x14ac:dyDescent="0.3">
      <c r="B15">
        <v>12</v>
      </c>
      <c r="C15">
        <f t="shared" si="3"/>
        <v>784737.53305865137</v>
      </c>
      <c r="D15">
        <f t="shared" si="2"/>
        <v>375431.40523204935</v>
      </c>
      <c r="E15">
        <f t="shared" si="0"/>
        <v>409306.12782660202</v>
      </c>
      <c r="F15">
        <f t="shared" si="1"/>
        <v>4596445.9419340556</v>
      </c>
      <c r="I15" s="1" t="s">
        <v>4</v>
      </c>
      <c r="J15">
        <f>J13*J14</f>
        <v>20</v>
      </c>
    </row>
    <row r="16" spans="2:10" x14ac:dyDescent="0.3">
      <c r="B16">
        <v>13</v>
      </c>
      <c r="C16">
        <f t="shared" si="3"/>
        <v>784737.53305865137</v>
      </c>
      <c r="D16">
        <f t="shared" si="2"/>
        <v>344733.44564505416</v>
      </c>
      <c r="E16">
        <f t="shared" si="0"/>
        <v>440004.08741359721</v>
      </c>
      <c r="F16">
        <f t="shared" si="1"/>
        <v>4156441.8545204583</v>
      </c>
      <c r="I16" s="1" t="s">
        <v>11</v>
      </c>
      <c r="J16">
        <f>(1+J11)^-J15</f>
        <v>0.23541314806060654</v>
      </c>
    </row>
    <row r="17" spans="2:10" x14ac:dyDescent="0.3">
      <c r="B17">
        <v>14</v>
      </c>
      <c r="C17">
        <f t="shared" si="3"/>
        <v>784737.53305865137</v>
      </c>
      <c r="D17">
        <f t="shared" si="2"/>
        <v>311733.13908903435</v>
      </c>
      <c r="E17">
        <f t="shared" si="0"/>
        <v>473004.39396961703</v>
      </c>
      <c r="F17">
        <f t="shared" si="1"/>
        <v>3683437.4605508414</v>
      </c>
      <c r="I17" s="1"/>
    </row>
    <row r="18" spans="2:10" x14ac:dyDescent="0.3">
      <c r="B18">
        <v>15</v>
      </c>
      <c r="C18">
        <f t="shared" si="3"/>
        <v>784737.53305865137</v>
      </c>
      <c r="D18">
        <f t="shared" si="2"/>
        <v>276257.80954131309</v>
      </c>
      <c r="E18">
        <f t="shared" si="0"/>
        <v>508479.72351733828</v>
      </c>
      <c r="F18">
        <f t="shared" si="1"/>
        <v>3174957.7370335031</v>
      </c>
    </row>
    <row r="19" spans="2:10" x14ac:dyDescent="0.3">
      <c r="B19">
        <v>16</v>
      </c>
      <c r="C19">
        <f t="shared" si="3"/>
        <v>784737.53305865137</v>
      </c>
      <c r="D19">
        <f t="shared" si="2"/>
        <v>238121.83027751272</v>
      </c>
      <c r="E19">
        <f t="shared" si="0"/>
        <v>546615.70278113871</v>
      </c>
      <c r="F19">
        <f t="shared" si="1"/>
        <v>2628342.0342523642</v>
      </c>
      <c r="I19" s="1" t="s">
        <v>12</v>
      </c>
      <c r="J19" s="1">
        <f>SUM(D4:D23)</f>
        <v>7694750.6611730196</v>
      </c>
    </row>
    <row r="20" spans="2:10" x14ac:dyDescent="0.3">
      <c r="B20">
        <v>17</v>
      </c>
      <c r="C20">
        <f t="shared" si="3"/>
        <v>784737.53305865137</v>
      </c>
      <c r="D20">
        <f t="shared" si="2"/>
        <v>197125.6525689273</v>
      </c>
      <c r="E20">
        <f t="shared" si="0"/>
        <v>587611.88048972411</v>
      </c>
      <c r="F20">
        <f t="shared" si="1"/>
        <v>2040730.15376264</v>
      </c>
      <c r="I20" s="1" t="s">
        <v>13</v>
      </c>
      <c r="J20" s="1">
        <f>J10</f>
        <v>784737.53305865137</v>
      </c>
    </row>
    <row r="21" spans="2:10" x14ac:dyDescent="0.3">
      <c r="B21">
        <v>18</v>
      </c>
      <c r="C21">
        <f t="shared" si="3"/>
        <v>784737.53305865137</v>
      </c>
      <c r="D21">
        <f t="shared" si="2"/>
        <v>153054.761532198</v>
      </c>
      <c r="E21">
        <f t="shared" si="0"/>
        <v>631682.77152645332</v>
      </c>
      <c r="F21">
        <f t="shared" si="1"/>
        <v>1409047.3822361866</v>
      </c>
    </row>
    <row r="22" spans="2:10" x14ac:dyDescent="0.3">
      <c r="B22">
        <v>19</v>
      </c>
      <c r="C22">
        <f t="shared" si="3"/>
        <v>784737.53305865137</v>
      </c>
      <c r="D22">
        <f t="shared" si="2"/>
        <v>105678.55366771399</v>
      </c>
      <c r="E22">
        <f t="shared" si="0"/>
        <v>679058.97939093737</v>
      </c>
      <c r="F22">
        <f t="shared" si="1"/>
        <v>729988.40284524928</v>
      </c>
    </row>
    <row r="23" spans="2:10" x14ac:dyDescent="0.3">
      <c r="B23">
        <v>20</v>
      </c>
      <c r="C23">
        <f t="shared" si="3"/>
        <v>784737.53305865137</v>
      </c>
      <c r="D23">
        <f t="shared" si="2"/>
        <v>54749.130213393692</v>
      </c>
      <c r="E23">
        <f t="shared" si="0"/>
        <v>729988.40284525766</v>
      </c>
      <c r="F23">
        <f t="shared" si="1"/>
        <v>-8.3819031715393066E-9</v>
      </c>
    </row>
    <row r="28" spans="2:10" x14ac:dyDescent="0.3">
      <c r="I28" s="1"/>
      <c r="J28" s="1"/>
    </row>
    <row r="29" spans="2:10" x14ac:dyDescent="0.3">
      <c r="I29" s="1"/>
    </row>
    <row r="30" spans="2:10" x14ac:dyDescent="0.3">
      <c r="I30" s="1"/>
      <c r="J30" s="1"/>
    </row>
    <row r="31" spans="2:10" x14ac:dyDescent="0.3">
      <c r="I31" s="1"/>
      <c r="J3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0D9E-F506-4253-A3A9-BDCFA3EAD26A}">
  <dimension ref="A3:Y186"/>
  <sheetViews>
    <sheetView tabSelected="1" topLeftCell="L158" zoomScale="80" zoomScaleNormal="95" workbookViewId="0">
      <selection activeCell="S169" sqref="S169"/>
    </sheetView>
  </sheetViews>
  <sheetFormatPr defaultRowHeight="14.4" x14ac:dyDescent="0.3"/>
  <cols>
    <col min="1" max="1" width="15" customWidth="1"/>
    <col min="2" max="2" width="13.21875" customWidth="1"/>
    <col min="3" max="3" width="16.44140625" customWidth="1"/>
    <col min="4" max="4" width="13.21875" customWidth="1"/>
    <col min="5" max="5" width="25.21875" customWidth="1"/>
    <col min="6" max="7" width="13.21875" customWidth="1"/>
    <col min="8" max="8" width="26.5546875" customWidth="1"/>
    <col min="9" max="9" width="14" customWidth="1"/>
    <col min="11" max="11" width="15" customWidth="1"/>
    <col min="12" max="12" width="13.21875" customWidth="1"/>
    <col min="13" max="13" width="16.44140625" customWidth="1"/>
    <col min="14" max="14" width="13.21875" customWidth="1"/>
    <col min="15" max="15" width="25.21875" customWidth="1"/>
    <col min="16" max="16" width="13.21875" customWidth="1"/>
    <col min="19" max="19" width="15" customWidth="1"/>
    <col min="20" max="20" width="13.21875" customWidth="1"/>
    <col min="21" max="21" width="16.44140625" customWidth="1"/>
    <col min="22" max="22" width="13.21875" customWidth="1"/>
    <col min="23" max="24" width="25.21875" customWidth="1"/>
    <col min="25" max="25" width="13.21875" customWidth="1"/>
  </cols>
  <sheetData>
    <row r="3" spans="1:25" x14ac:dyDescent="0.3">
      <c r="A3" s="1" t="s">
        <v>56</v>
      </c>
      <c r="B3" s="3" t="s">
        <v>17</v>
      </c>
      <c r="C3" s="1" t="s">
        <v>7</v>
      </c>
      <c r="D3" s="3" t="s">
        <v>0</v>
      </c>
      <c r="E3" s="2" t="s">
        <v>8</v>
      </c>
      <c r="F3" s="3" t="s">
        <v>1</v>
      </c>
      <c r="G3" s="3"/>
      <c r="K3" s="1" t="s">
        <v>62</v>
      </c>
      <c r="L3" s="3" t="s">
        <v>17</v>
      </c>
      <c r="M3" s="1" t="s">
        <v>7</v>
      </c>
      <c r="N3" s="3" t="s">
        <v>0</v>
      </c>
      <c r="O3" s="2" t="s">
        <v>8</v>
      </c>
      <c r="P3" s="3" t="s">
        <v>1</v>
      </c>
      <c r="S3" s="23" t="s">
        <v>74</v>
      </c>
      <c r="T3" s="3" t="s">
        <v>17</v>
      </c>
      <c r="U3" s="1" t="s">
        <v>7</v>
      </c>
      <c r="V3" s="3" t="s">
        <v>0</v>
      </c>
      <c r="W3" s="2" t="s">
        <v>8</v>
      </c>
      <c r="X3" s="2" t="s">
        <v>57</v>
      </c>
      <c r="Y3" s="3" t="s">
        <v>1</v>
      </c>
    </row>
    <row r="4" spans="1:25" x14ac:dyDescent="0.3">
      <c r="B4">
        <v>0</v>
      </c>
      <c r="F4">
        <v>15000000</v>
      </c>
      <c r="H4" t="s">
        <v>58</v>
      </c>
      <c r="I4" s="14">
        <v>15000000</v>
      </c>
      <c r="L4">
        <v>0</v>
      </c>
      <c r="M4">
        <v>3750000</v>
      </c>
      <c r="O4">
        <v>15000000</v>
      </c>
      <c r="P4">
        <v>11250000</v>
      </c>
      <c r="S4" s="23"/>
      <c r="T4">
        <v>0</v>
      </c>
      <c r="U4">
        <v>3750000</v>
      </c>
      <c r="W4">
        <v>15000000</v>
      </c>
      <c r="X4">
        <v>0</v>
      </c>
      <c r="Y4">
        <v>11250000</v>
      </c>
    </row>
    <row r="5" spans="1:25" x14ac:dyDescent="0.3">
      <c r="B5">
        <v>1</v>
      </c>
      <c r="C5">
        <v>133152.58737454601</v>
      </c>
      <c r="D5">
        <f>F4*$I$9</f>
        <v>85000</v>
      </c>
      <c r="E5">
        <f>C5-D5</f>
        <v>48152.587374546012</v>
      </c>
      <c r="F5">
        <f>F4-E5</f>
        <v>14951847.412625454</v>
      </c>
      <c r="H5" t="s">
        <v>59</v>
      </c>
      <c r="I5">
        <v>15</v>
      </c>
      <c r="L5">
        <v>1</v>
      </c>
      <c r="M5">
        <v>99864.440530909298</v>
      </c>
      <c r="N5">
        <f>P4*$I$9</f>
        <v>63750.000000000007</v>
      </c>
      <c r="O5">
        <f>M5-N5</f>
        <v>36114.440530909291</v>
      </c>
      <c r="P5">
        <f>P4-O5</f>
        <v>11213885.559469091</v>
      </c>
      <c r="T5">
        <v>1</v>
      </c>
      <c r="U5">
        <v>99864.440530909298</v>
      </c>
      <c r="V5">
        <f>Y4*$I$9</f>
        <v>63750.000000000007</v>
      </c>
      <c r="W5">
        <f>U5-V5</f>
        <v>36114.440530909291</v>
      </c>
      <c r="X5">
        <v>0</v>
      </c>
      <c r="Y5">
        <f>Y4-(W5+X5)</f>
        <v>11213885.559469091</v>
      </c>
    </row>
    <row r="6" spans="1:25" x14ac:dyDescent="0.3">
      <c r="B6">
        <v>2</v>
      </c>
      <c r="C6">
        <f>C5</f>
        <v>133152.58737454601</v>
      </c>
      <c r="D6">
        <f>F5*$I$9</f>
        <v>84727.135338210908</v>
      </c>
      <c r="E6">
        <f>C6-D6</f>
        <v>48425.452036335104</v>
      </c>
      <c r="F6">
        <f>F5-E6</f>
        <v>14903421.96058912</v>
      </c>
      <c r="H6" t="s">
        <v>60</v>
      </c>
      <c r="I6">
        <v>6.8000000000000005E-2</v>
      </c>
      <c r="L6">
        <v>2</v>
      </c>
      <c r="M6">
        <f>M5</f>
        <v>99864.440530909298</v>
      </c>
      <c r="N6">
        <f>P5*$I$9</f>
        <v>63545.351503658188</v>
      </c>
      <c r="O6">
        <f>M6-N6</f>
        <v>36319.08902725111</v>
      </c>
      <c r="P6">
        <f>P5-O6</f>
        <v>11177566.470441841</v>
      </c>
      <c r="T6">
        <v>2</v>
      </c>
      <c r="U6">
        <f>U5</f>
        <v>99864.440530909298</v>
      </c>
      <c r="V6">
        <f>Y5*$I$9</f>
        <v>63545.351503658188</v>
      </c>
      <c r="W6">
        <f>U6-V6</f>
        <v>36319.08902725111</v>
      </c>
      <c r="X6">
        <v>0</v>
      </c>
      <c r="Y6">
        <f>Y5-(W6+X6)</f>
        <v>11177566.470441841</v>
      </c>
    </row>
    <row r="7" spans="1:25" x14ac:dyDescent="0.3">
      <c r="B7">
        <v>3</v>
      </c>
      <c r="C7">
        <v>133153.58737454601</v>
      </c>
      <c r="D7">
        <f t="shared" ref="D7:D55" si="0">F6*$I$9</f>
        <v>84452.72444333836</v>
      </c>
      <c r="E7">
        <f t="shared" ref="E7:E55" si="1">C7-D7</f>
        <v>48700.862931207652</v>
      </c>
      <c r="F7">
        <f t="shared" ref="F7:F55" si="2">F6-E7</f>
        <v>14854721.097657913</v>
      </c>
      <c r="H7" t="s">
        <v>5</v>
      </c>
      <c r="I7">
        <v>12</v>
      </c>
      <c r="L7">
        <v>3</v>
      </c>
      <c r="M7">
        <v>99865.440530909298</v>
      </c>
      <c r="N7">
        <f t="shared" ref="N7:N70" si="3">P6*$I$9</f>
        <v>63339.543332503767</v>
      </c>
      <c r="O7">
        <f t="shared" ref="O7:O70" si="4">M7-N7</f>
        <v>36525.897198405532</v>
      </c>
      <c r="P7">
        <f t="shared" ref="P7:P70" si="5">P6-O7</f>
        <v>11141040.573243435</v>
      </c>
      <c r="T7">
        <v>3</v>
      </c>
      <c r="U7">
        <v>99865.440530909298</v>
      </c>
      <c r="V7">
        <f>Y6*$I$9</f>
        <v>63339.543332503767</v>
      </c>
      <c r="W7">
        <f>U7-V7</f>
        <v>36525.897198405532</v>
      </c>
      <c r="X7">
        <v>0</v>
      </c>
      <c r="Y7">
        <f>Y6-(W7+X7)</f>
        <v>11141040.573243435</v>
      </c>
    </row>
    <row r="8" spans="1:25" x14ac:dyDescent="0.3">
      <c r="B8">
        <v>4</v>
      </c>
      <c r="C8">
        <f t="shared" ref="C8" si="6">C7</f>
        <v>133153.58737454601</v>
      </c>
      <c r="D8">
        <f t="shared" si="0"/>
        <v>84176.75288672818</v>
      </c>
      <c r="E8">
        <f t="shared" si="1"/>
        <v>48976.834487817832</v>
      </c>
      <c r="F8">
        <f t="shared" si="2"/>
        <v>14805744.263170095</v>
      </c>
      <c r="H8" t="s">
        <v>4</v>
      </c>
      <c r="I8">
        <f>I7*I5</f>
        <v>180</v>
      </c>
      <c r="L8">
        <v>4</v>
      </c>
      <c r="M8">
        <f t="shared" ref="M8" si="7">M7</f>
        <v>99865.440530909298</v>
      </c>
      <c r="N8">
        <f t="shared" si="3"/>
        <v>63132.563248379469</v>
      </c>
      <c r="O8">
        <f t="shared" si="4"/>
        <v>36732.877282529829</v>
      </c>
      <c r="P8">
        <f>P7-O8</f>
        <v>11104307.695960905</v>
      </c>
      <c r="T8">
        <v>4</v>
      </c>
      <c r="U8">
        <v>99865.440530909298</v>
      </c>
      <c r="V8">
        <f t="shared" ref="V8:V15" si="8">Y7*$I$9</f>
        <v>63132.563248379469</v>
      </c>
      <c r="W8">
        <f t="shared" ref="W8:W15" si="9">U8-V8</f>
        <v>36732.877282529829</v>
      </c>
      <c r="X8">
        <v>50000</v>
      </c>
      <c r="Y8">
        <f t="shared" ref="Y8:Y15" si="10">Y7-(W8+X8)</f>
        <v>11054307.695960905</v>
      </c>
    </row>
    <row r="9" spans="1:25" x14ac:dyDescent="0.3">
      <c r="B9">
        <v>5</v>
      </c>
      <c r="C9">
        <v>133154.58737454601</v>
      </c>
      <c r="D9">
        <f t="shared" si="0"/>
        <v>83899.217491297211</v>
      </c>
      <c r="E9">
        <f t="shared" si="1"/>
        <v>49255.369883248801</v>
      </c>
      <c r="F9">
        <f t="shared" si="2"/>
        <v>14756488.893286847</v>
      </c>
      <c r="H9" t="s">
        <v>47</v>
      </c>
      <c r="I9">
        <f>I6/I7</f>
        <v>5.6666666666666671E-3</v>
      </c>
      <c r="L9">
        <v>5</v>
      </c>
      <c r="M9">
        <v>99866.440530909298</v>
      </c>
      <c r="N9">
        <f t="shared" si="3"/>
        <v>62924.410277111805</v>
      </c>
      <c r="O9">
        <f t="shared" si="4"/>
        <v>36942.030253797493</v>
      </c>
      <c r="P9">
        <f t="shared" si="5"/>
        <v>11067365.665707108</v>
      </c>
      <c r="T9">
        <v>5</v>
      </c>
      <c r="U9">
        <f t="shared" ref="U9:U15" si="11">U8</f>
        <v>99865.440530909298</v>
      </c>
      <c r="V9">
        <f t="shared" si="8"/>
        <v>62641.076943778469</v>
      </c>
      <c r="W9">
        <f t="shared" si="9"/>
        <v>37224.363587130829</v>
      </c>
      <c r="X9">
        <v>0</v>
      </c>
      <c r="Y9">
        <f t="shared" si="10"/>
        <v>11017083.332373774</v>
      </c>
    </row>
    <row r="10" spans="1:25" x14ac:dyDescent="0.3">
      <c r="B10">
        <v>6</v>
      </c>
      <c r="C10">
        <f t="shared" ref="C10" si="12">C9</f>
        <v>133154.58737454601</v>
      </c>
      <c r="D10">
        <f t="shared" si="0"/>
        <v>83620.103728625472</v>
      </c>
      <c r="E10">
        <f t="shared" si="1"/>
        <v>49534.48364592054</v>
      </c>
      <c r="F10">
        <f t="shared" si="2"/>
        <v>14706954.409640927</v>
      </c>
      <c r="H10" t="s">
        <v>7</v>
      </c>
      <c r="I10">
        <f>(I4*I9)/(1-(1+I9)^-I8)</f>
        <v>133152.58737454572</v>
      </c>
      <c r="L10">
        <v>6</v>
      </c>
      <c r="M10">
        <f t="shared" ref="M10" si="13">M9</f>
        <v>99866.440530909298</v>
      </c>
      <c r="N10">
        <f t="shared" si="3"/>
        <v>62715.072105673615</v>
      </c>
      <c r="O10">
        <f t="shared" si="4"/>
        <v>37151.368425235683</v>
      </c>
      <c r="P10">
        <f t="shared" si="5"/>
        <v>11030214.297281872</v>
      </c>
      <c r="T10">
        <v>6</v>
      </c>
      <c r="U10">
        <v>99866.440530909298</v>
      </c>
      <c r="V10">
        <f t="shared" si="8"/>
        <v>62430.138883451385</v>
      </c>
      <c r="W10">
        <f t="shared" si="9"/>
        <v>37436.301647457913</v>
      </c>
      <c r="X10">
        <v>0</v>
      </c>
      <c r="Y10">
        <f t="shared" si="10"/>
        <v>10979647.030726315</v>
      </c>
    </row>
    <row r="11" spans="1:25" x14ac:dyDescent="0.3">
      <c r="B11">
        <v>7</v>
      </c>
      <c r="C11">
        <v>133155.58737454601</v>
      </c>
      <c r="D11">
        <f t="shared" si="0"/>
        <v>83339.408321298586</v>
      </c>
      <c r="E11">
        <f t="shared" si="1"/>
        <v>49816.179053247426</v>
      </c>
      <c r="F11">
        <f t="shared" si="2"/>
        <v>14657138.23058768</v>
      </c>
      <c r="H11" t="s">
        <v>63</v>
      </c>
      <c r="I11">
        <v>0.25</v>
      </c>
      <c r="L11">
        <v>7</v>
      </c>
      <c r="M11">
        <v>99867.440530909298</v>
      </c>
      <c r="N11">
        <f t="shared" si="3"/>
        <v>62504.547684597281</v>
      </c>
      <c r="O11">
        <f t="shared" si="4"/>
        <v>37362.892846312017</v>
      </c>
      <c r="P11">
        <f t="shared" si="5"/>
        <v>10992851.40443556</v>
      </c>
      <c r="T11">
        <v>7</v>
      </c>
      <c r="U11">
        <v>99866.440530909298</v>
      </c>
      <c r="V11">
        <f t="shared" si="8"/>
        <v>62217.999840782461</v>
      </c>
      <c r="W11">
        <f t="shared" si="9"/>
        <v>37648.440690126838</v>
      </c>
      <c r="X11">
        <v>0</v>
      </c>
      <c r="Y11">
        <f t="shared" si="10"/>
        <v>10941998.590036189</v>
      </c>
    </row>
    <row r="12" spans="1:25" x14ac:dyDescent="0.3">
      <c r="B12">
        <v>8</v>
      </c>
      <c r="C12">
        <f t="shared" ref="C12" si="14">C11</f>
        <v>133155.58737454601</v>
      </c>
      <c r="D12">
        <f t="shared" si="0"/>
        <v>83057.116639996864</v>
      </c>
      <c r="E12">
        <f t="shared" si="1"/>
        <v>50098.470734549148</v>
      </c>
      <c r="F12">
        <f t="shared" si="2"/>
        <v>14607039.75985313</v>
      </c>
      <c r="H12" t="s">
        <v>64</v>
      </c>
      <c r="I12">
        <f>I4-(I4*I11)</f>
        <v>11250000</v>
      </c>
      <c r="L12">
        <v>8</v>
      </c>
      <c r="M12">
        <f t="shared" ref="M12" si="15">M11</f>
        <v>99867.440530909298</v>
      </c>
      <c r="N12">
        <f t="shared" si="3"/>
        <v>62292.824625134846</v>
      </c>
      <c r="O12">
        <f t="shared" si="4"/>
        <v>37574.615905774452</v>
      </c>
      <c r="P12">
        <f t="shared" si="5"/>
        <v>10955276.788529785</v>
      </c>
      <c r="T12">
        <v>8</v>
      </c>
      <c r="U12">
        <f t="shared" ref="U12:U15" si="16">U11</f>
        <v>99866.440530909298</v>
      </c>
      <c r="V12">
        <f t="shared" si="8"/>
        <v>62004.658676871746</v>
      </c>
      <c r="W12">
        <f t="shared" si="9"/>
        <v>37861.781854037552</v>
      </c>
      <c r="X12">
        <v>50000</v>
      </c>
      <c r="Y12">
        <f t="shared" si="10"/>
        <v>10854136.808182152</v>
      </c>
    </row>
    <row r="13" spans="1:25" x14ac:dyDescent="0.3">
      <c r="B13">
        <v>9</v>
      </c>
      <c r="C13">
        <v>133156.58737454601</v>
      </c>
      <c r="D13">
        <f t="shared" si="0"/>
        <v>82773.225305834407</v>
      </c>
      <c r="E13">
        <f t="shared" si="1"/>
        <v>50383.362068711605</v>
      </c>
      <c r="F13">
        <f t="shared" si="2"/>
        <v>14556656.397784419</v>
      </c>
      <c r="H13" t="s">
        <v>65</v>
      </c>
      <c r="I13">
        <f>I4*I11</f>
        <v>3750000</v>
      </c>
      <c r="L13">
        <v>9</v>
      </c>
      <c r="M13">
        <v>99868.440530909298</v>
      </c>
      <c r="N13">
        <f t="shared" si="3"/>
        <v>62079.901801668791</v>
      </c>
      <c r="O13">
        <f t="shared" si="4"/>
        <v>37788.538729240507</v>
      </c>
      <c r="P13">
        <f t="shared" si="5"/>
        <v>10917488.249800544</v>
      </c>
      <c r="T13">
        <v>9</v>
      </c>
      <c r="U13">
        <v>99867.440530909298</v>
      </c>
      <c r="V13">
        <f t="shared" si="8"/>
        <v>61506.775246365534</v>
      </c>
      <c r="W13">
        <f t="shared" si="9"/>
        <v>38360.665284543764</v>
      </c>
      <c r="X13">
        <v>0</v>
      </c>
      <c r="Y13">
        <f t="shared" si="10"/>
        <v>10815776.142897608</v>
      </c>
    </row>
    <row r="14" spans="1:25" x14ac:dyDescent="0.3">
      <c r="B14">
        <v>10</v>
      </c>
      <c r="C14">
        <f t="shared" ref="C14" si="17">C13</f>
        <v>133156.58737454601</v>
      </c>
      <c r="D14">
        <f t="shared" si="0"/>
        <v>82487.719587445055</v>
      </c>
      <c r="E14">
        <f t="shared" si="1"/>
        <v>50668.867787100957</v>
      </c>
      <c r="F14">
        <f t="shared" si="2"/>
        <v>14505987.529997319</v>
      </c>
      <c r="H14" t="s">
        <v>66</v>
      </c>
      <c r="I14">
        <f>(P4*I9)/(1-(1+I9)^-I8)</f>
        <v>99864.440530909298</v>
      </c>
      <c r="L14">
        <v>10</v>
      </c>
      <c r="M14">
        <f t="shared" ref="M14" si="18">M13</f>
        <v>99868.440530909298</v>
      </c>
      <c r="N14">
        <f t="shared" si="3"/>
        <v>61865.766748869755</v>
      </c>
      <c r="O14">
        <f t="shared" si="4"/>
        <v>38002.673782039543</v>
      </c>
      <c r="P14">
        <f t="shared" si="5"/>
        <v>10879485.576018505</v>
      </c>
      <c r="T14">
        <v>10</v>
      </c>
      <c r="U14">
        <v>99867.440530909298</v>
      </c>
      <c r="V14">
        <f t="shared" si="8"/>
        <v>61289.398143086451</v>
      </c>
      <c r="W14">
        <f t="shared" si="9"/>
        <v>38578.042387822847</v>
      </c>
      <c r="X14">
        <v>0</v>
      </c>
      <c r="Y14">
        <f t="shared" si="10"/>
        <v>10777198.100509785</v>
      </c>
    </row>
    <row r="15" spans="1:25" x14ac:dyDescent="0.3">
      <c r="B15">
        <v>11</v>
      </c>
      <c r="C15">
        <v>133157.58737454601</v>
      </c>
      <c r="D15">
        <f t="shared" si="0"/>
        <v>82200.596003318147</v>
      </c>
      <c r="E15">
        <f t="shared" si="1"/>
        <v>50956.991371227865</v>
      </c>
      <c r="F15">
        <f t="shared" si="2"/>
        <v>14455030.538626092</v>
      </c>
      <c r="L15">
        <v>11</v>
      </c>
      <c r="M15">
        <v>99869.440530909298</v>
      </c>
      <c r="N15">
        <f t="shared" si="3"/>
        <v>61650.418264104868</v>
      </c>
      <c r="O15">
        <f t="shared" si="4"/>
        <v>38219.02226680443</v>
      </c>
      <c r="P15">
        <f t="shared" si="5"/>
        <v>10841266.5537517</v>
      </c>
      <c r="T15">
        <v>11</v>
      </c>
      <c r="U15">
        <f t="shared" ref="U15" si="19">U14</f>
        <v>99867.440530909298</v>
      </c>
      <c r="V15">
        <f t="shared" si="8"/>
        <v>61070.789236222117</v>
      </c>
      <c r="W15">
        <f t="shared" si="9"/>
        <v>38796.651294687181</v>
      </c>
      <c r="X15">
        <v>0</v>
      </c>
      <c r="Y15">
        <f t="shared" si="10"/>
        <v>10738401.449215097</v>
      </c>
    </row>
    <row r="16" spans="1:25" x14ac:dyDescent="0.3">
      <c r="B16">
        <v>12</v>
      </c>
      <c r="C16">
        <f t="shared" ref="C16" si="20">C15</f>
        <v>133157.58737454601</v>
      </c>
      <c r="D16">
        <f t="shared" si="0"/>
        <v>81911.839718881194</v>
      </c>
      <c r="E16">
        <f>C16-D16</f>
        <v>51245.747655664818</v>
      </c>
      <c r="F16">
        <f t="shared" si="2"/>
        <v>14403784.790970426</v>
      </c>
      <c r="H16" t="s">
        <v>73</v>
      </c>
      <c r="L16">
        <v>12</v>
      </c>
      <c r="M16">
        <f t="shared" ref="M16" si="21">M15</f>
        <v>99869.440530909298</v>
      </c>
      <c r="N16">
        <f t="shared" si="3"/>
        <v>61433.843804592972</v>
      </c>
      <c r="O16">
        <f>M16-N16</f>
        <v>38435.596726316326</v>
      </c>
      <c r="P16">
        <f t="shared" si="5"/>
        <v>10802830.957025383</v>
      </c>
      <c r="T16">
        <v>12</v>
      </c>
      <c r="U16">
        <f t="shared" ref="U16" si="22">U15</f>
        <v>99867.440530909298</v>
      </c>
      <c r="V16">
        <f t="shared" ref="V16:V79" si="23">Y15*$I$9</f>
        <v>60850.941545552225</v>
      </c>
      <c r="W16">
        <f t="shared" ref="W16:W79" si="24">U16-V16</f>
        <v>39016.498985357073</v>
      </c>
      <c r="X16">
        <v>50000</v>
      </c>
      <c r="Y16">
        <f t="shared" ref="Y16:Y79" si="25">Y15-(W16+X16)</f>
        <v>10649384.95022974</v>
      </c>
    </row>
    <row r="17" spans="2:25" x14ac:dyDescent="0.3">
      <c r="B17">
        <v>13</v>
      </c>
      <c r="C17">
        <v>133158.58737454601</v>
      </c>
      <c r="D17">
        <f t="shared" si="0"/>
        <v>81621.44714883242</v>
      </c>
      <c r="E17">
        <f t="shared" si="1"/>
        <v>51537.140225713592</v>
      </c>
      <c r="F17">
        <f t="shared" si="2"/>
        <v>14352247.650744712</v>
      </c>
      <c r="G17" s="22" t="s">
        <v>70</v>
      </c>
      <c r="H17" s="26" t="s">
        <v>67</v>
      </c>
      <c r="I17" s="26">
        <f>D186</f>
        <v>8966009.4698180519</v>
      </c>
      <c r="L17">
        <v>13</v>
      </c>
      <c r="M17">
        <v>99870.440530909298</v>
      </c>
      <c r="N17">
        <f t="shared" si="3"/>
        <v>61216.042089810508</v>
      </c>
      <c r="O17">
        <f t="shared" si="4"/>
        <v>38654.39844109879</v>
      </c>
      <c r="P17">
        <f t="shared" si="5"/>
        <v>10764176.558584284</v>
      </c>
      <c r="T17">
        <v>13</v>
      </c>
      <c r="U17">
        <v>99870.440530909298</v>
      </c>
      <c r="V17">
        <f t="shared" si="23"/>
        <v>60346.51471796853</v>
      </c>
      <c r="W17">
        <f t="shared" si="24"/>
        <v>39523.925812940768</v>
      </c>
      <c r="X17">
        <v>0</v>
      </c>
      <c r="Y17">
        <f t="shared" si="25"/>
        <v>10609861.024416799</v>
      </c>
    </row>
    <row r="18" spans="2:25" x14ac:dyDescent="0.3">
      <c r="B18">
        <v>14</v>
      </c>
      <c r="C18">
        <f t="shared" ref="C18" si="26">C17</f>
        <v>133158.58737454601</v>
      </c>
      <c r="D18">
        <f t="shared" si="0"/>
        <v>81329.403354220034</v>
      </c>
      <c r="E18">
        <f>C18-D18</f>
        <v>51829.184020325978</v>
      </c>
      <c r="F18">
        <f t="shared" si="2"/>
        <v>14300418.466724386</v>
      </c>
      <c r="G18" s="22" t="s">
        <v>71</v>
      </c>
      <c r="H18" s="26" t="s">
        <v>68</v>
      </c>
      <c r="I18" s="26">
        <f>N186</f>
        <v>6722083.1523324493</v>
      </c>
      <c r="L18">
        <v>14</v>
      </c>
      <c r="M18">
        <f t="shared" ref="M18" si="27">M17</f>
        <v>99870.440530909298</v>
      </c>
      <c r="N18">
        <f t="shared" si="3"/>
        <v>60997.00049864428</v>
      </c>
      <c r="O18">
        <f>M18-N18</f>
        <v>38873.440032265018</v>
      </c>
      <c r="P18">
        <f t="shared" si="5"/>
        <v>10725303.11855202</v>
      </c>
      <c r="T18">
        <v>14</v>
      </c>
      <c r="U18">
        <f t="shared" ref="U18" si="28">U17</f>
        <v>99870.440530909298</v>
      </c>
      <c r="V18">
        <f t="shared" si="23"/>
        <v>60122.545805028531</v>
      </c>
      <c r="W18">
        <f t="shared" si="24"/>
        <v>39747.894725880768</v>
      </c>
      <c r="X18">
        <v>0</v>
      </c>
      <c r="Y18">
        <f t="shared" si="25"/>
        <v>10570113.129690917</v>
      </c>
    </row>
    <row r="19" spans="2:25" x14ac:dyDescent="0.3">
      <c r="B19">
        <v>15</v>
      </c>
      <c r="C19">
        <v>133159.58737454601</v>
      </c>
      <c r="D19">
        <f t="shared" si="0"/>
        <v>81035.704644771526</v>
      </c>
      <c r="E19">
        <f t="shared" si="1"/>
        <v>52123.882729774487</v>
      </c>
      <c r="F19">
        <f t="shared" si="2"/>
        <v>14248294.583994612</v>
      </c>
      <c r="G19" s="22" t="s">
        <v>77</v>
      </c>
      <c r="H19" s="26" t="s">
        <v>69</v>
      </c>
      <c r="I19" s="26">
        <f>I17-I18</f>
        <v>2243926.3174856026</v>
      </c>
      <c r="L19">
        <v>15</v>
      </c>
      <c r="M19">
        <v>99871.440530909298</v>
      </c>
      <c r="N19">
        <f t="shared" si="3"/>
        <v>60776.71767179478</v>
      </c>
      <c r="O19">
        <f t="shared" si="4"/>
        <v>39094.722859114518</v>
      </c>
      <c r="P19">
        <f t="shared" si="5"/>
        <v>10686208.395692905</v>
      </c>
      <c r="T19">
        <v>15</v>
      </c>
      <c r="U19">
        <v>99871.440530909298</v>
      </c>
      <c r="V19">
        <f t="shared" si="23"/>
        <v>59897.307734915201</v>
      </c>
      <c r="W19">
        <f t="shared" si="24"/>
        <v>39974.132795994097</v>
      </c>
      <c r="X19">
        <v>0</v>
      </c>
      <c r="Y19">
        <f t="shared" si="25"/>
        <v>10530138.996894924</v>
      </c>
    </row>
    <row r="20" spans="2:25" x14ac:dyDescent="0.3">
      <c r="B20">
        <v>16</v>
      </c>
      <c r="C20">
        <f t="shared" ref="C20" si="29">C19</f>
        <v>133159.58737454601</v>
      </c>
      <c r="D20">
        <f t="shared" si="0"/>
        <v>80740.335975969472</v>
      </c>
      <c r="E20">
        <f t="shared" si="1"/>
        <v>52419.25139857654</v>
      </c>
      <c r="F20">
        <f t="shared" si="2"/>
        <v>14195875.332596036</v>
      </c>
      <c r="G20" s="22" t="s">
        <v>72</v>
      </c>
      <c r="H20" s="26" t="s">
        <v>75</v>
      </c>
      <c r="I20" s="26">
        <f>I18-V186</f>
        <v>1289039.768886961</v>
      </c>
      <c r="L20">
        <v>16</v>
      </c>
      <c r="M20">
        <f t="shared" ref="M20" si="30">M19</f>
        <v>99871.440530909298</v>
      </c>
      <c r="N20">
        <f t="shared" si="3"/>
        <v>60555.180908926472</v>
      </c>
      <c r="O20">
        <f t="shared" si="4"/>
        <v>39316.259621982827</v>
      </c>
      <c r="P20">
        <f t="shared" si="5"/>
        <v>10646892.136070922</v>
      </c>
      <c r="T20">
        <v>16</v>
      </c>
      <c r="U20">
        <f t="shared" ref="U20" si="31">U19</f>
        <v>99871.440530909298</v>
      </c>
      <c r="V20">
        <f t="shared" si="23"/>
        <v>59670.787649071237</v>
      </c>
      <c r="W20">
        <f t="shared" si="24"/>
        <v>40200.652881838061</v>
      </c>
      <c r="X20">
        <v>50000</v>
      </c>
      <c r="Y20">
        <f t="shared" si="25"/>
        <v>10439938.344013086</v>
      </c>
    </row>
    <row r="21" spans="2:25" x14ac:dyDescent="0.3">
      <c r="B21">
        <v>17</v>
      </c>
      <c r="C21">
        <v>133160.58737454601</v>
      </c>
      <c r="D21">
        <f t="shared" si="0"/>
        <v>80443.293551377545</v>
      </c>
      <c r="E21">
        <f t="shared" si="1"/>
        <v>52717.293823168467</v>
      </c>
      <c r="F21">
        <f t="shared" si="2"/>
        <v>14143158.038772868</v>
      </c>
      <c r="H21" s="26" t="s">
        <v>76</v>
      </c>
      <c r="I21" s="27" t="str">
        <f>I8-T153 &amp; " years"</f>
        <v>31 years</v>
      </c>
      <c r="L21">
        <v>17</v>
      </c>
      <c r="M21">
        <v>99872.440530909298</v>
      </c>
      <c r="N21">
        <f t="shared" si="3"/>
        <v>60332.388771068559</v>
      </c>
      <c r="O21">
        <f t="shared" si="4"/>
        <v>39540.051759840739</v>
      </c>
      <c r="P21">
        <f t="shared" si="5"/>
        <v>10607352.084311081</v>
      </c>
      <c r="T21">
        <v>17</v>
      </c>
      <c r="U21">
        <v>99872.440530909298</v>
      </c>
      <c r="V21">
        <f t="shared" si="23"/>
        <v>59159.650616074156</v>
      </c>
      <c r="W21">
        <f t="shared" si="24"/>
        <v>40712.789914835143</v>
      </c>
      <c r="X21">
        <v>0</v>
      </c>
      <c r="Y21">
        <f t="shared" si="25"/>
        <v>10399225.55409825</v>
      </c>
    </row>
    <row r="22" spans="2:25" x14ac:dyDescent="0.3">
      <c r="B22">
        <v>18</v>
      </c>
      <c r="C22">
        <f t="shared" ref="C22" si="32">C21</f>
        <v>133160.58737454601</v>
      </c>
      <c r="D22">
        <f t="shared" si="0"/>
        <v>80144.562219712927</v>
      </c>
      <c r="E22">
        <f t="shared" si="1"/>
        <v>53016.025154833085</v>
      </c>
      <c r="F22">
        <f t="shared" si="2"/>
        <v>14090142.013618035</v>
      </c>
      <c r="L22">
        <v>18</v>
      </c>
      <c r="M22">
        <f t="shared" ref="M22" si="33">M21</f>
        <v>99872.440530909298</v>
      </c>
      <c r="N22">
        <f t="shared" si="3"/>
        <v>60108.3284777628</v>
      </c>
      <c r="O22">
        <f t="shared" si="4"/>
        <v>39764.112053146499</v>
      </c>
      <c r="P22">
        <f t="shared" si="5"/>
        <v>10567587.972257935</v>
      </c>
      <c r="T22">
        <v>18</v>
      </c>
      <c r="U22">
        <f t="shared" ref="U22" si="34">U21</f>
        <v>99872.440530909298</v>
      </c>
      <c r="V22">
        <f t="shared" si="23"/>
        <v>58928.944806556756</v>
      </c>
      <c r="W22">
        <f t="shared" si="24"/>
        <v>40943.495724352542</v>
      </c>
      <c r="X22">
        <v>0</v>
      </c>
      <c r="Y22">
        <f t="shared" si="25"/>
        <v>10358282.058373898</v>
      </c>
    </row>
    <row r="23" spans="2:25" x14ac:dyDescent="0.3">
      <c r="B23">
        <v>19</v>
      </c>
      <c r="C23">
        <v>133161.58737454601</v>
      </c>
      <c r="D23">
        <f t="shared" si="0"/>
        <v>79844.138077168871</v>
      </c>
      <c r="E23">
        <f t="shared" si="1"/>
        <v>53317.449297377141</v>
      </c>
      <c r="F23">
        <f t="shared" si="2"/>
        <v>14036824.564320657</v>
      </c>
      <c r="L23">
        <v>19</v>
      </c>
      <c r="M23">
        <v>99873.440530909298</v>
      </c>
      <c r="N23">
        <f t="shared" si="3"/>
        <v>59882.998509461635</v>
      </c>
      <c r="O23">
        <f t="shared" si="4"/>
        <v>39990.442021447663</v>
      </c>
      <c r="P23">
        <f t="shared" si="5"/>
        <v>10527597.530236486</v>
      </c>
      <c r="T23">
        <v>19</v>
      </c>
      <c r="U23">
        <v>99873.440530909298</v>
      </c>
      <c r="V23">
        <f t="shared" si="23"/>
        <v>58696.931664118762</v>
      </c>
      <c r="W23">
        <f t="shared" si="24"/>
        <v>41176.508866790537</v>
      </c>
      <c r="X23">
        <v>0</v>
      </c>
      <c r="Y23">
        <f t="shared" si="25"/>
        <v>10317105.549507108</v>
      </c>
    </row>
    <row r="24" spans="2:25" x14ac:dyDescent="0.3">
      <c r="B24">
        <v>20</v>
      </c>
      <c r="C24">
        <f t="shared" ref="C24" si="35">C23</f>
        <v>133161.58737454601</v>
      </c>
      <c r="D24">
        <f t="shared" si="0"/>
        <v>79542.005864483726</v>
      </c>
      <c r="E24">
        <f t="shared" si="1"/>
        <v>53619.581510062286</v>
      </c>
      <c r="F24">
        <f t="shared" si="2"/>
        <v>13983204.982810596</v>
      </c>
      <c r="L24">
        <v>20</v>
      </c>
      <c r="M24">
        <f t="shared" ref="M24" si="36">M23</f>
        <v>99873.440530909298</v>
      </c>
      <c r="N24">
        <f t="shared" si="3"/>
        <v>59656.386004673426</v>
      </c>
      <c r="O24">
        <f t="shared" si="4"/>
        <v>40217.054526235872</v>
      </c>
      <c r="P24">
        <f t="shared" si="5"/>
        <v>10487380.47571025</v>
      </c>
      <c r="T24">
        <v>20</v>
      </c>
      <c r="U24">
        <f t="shared" ref="U24" si="37">U23</f>
        <v>99873.440530909298</v>
      </c>
      <c r="V24">
        <f t="shared" si="23"/>
        <v>58463.598113873617</v>
      </c>
      <c r="W24">
        <f t="shared" si="24"/>
        <v>41409.842417035681</v>
      </c>
      <c r="X24">
        <v>50000</v>
      </c>
      <c r="Y24">
        <f t="shared" si="25"/>
        <v>10225695.707090072</v>
      </c>
    </row>
    <row r="25" spans="2:25" x14ac:dyDescent="0.3">
      <c r="B25">
        <v>21</v>
      </c>
      <c r="C25">
        <v>133162.58737454601</v>
      </c>
      <c r="D25">
        <f t="shared" si="0"/>
        <v>79238.161569260046</v>
      </c>
      <c r="E25">
        <f t="shared" si="1"/>
        <v>53924.425805285966</v>
      </c>
      <c r="F25">
        <f t="shared" si="2"/>
        <v>13929280.55700531</v>
      </c>
      <c r="L25">
        <v>21</v>
      </c>
      <c r="M25">
        <v>99874.440530909298</v>
      </c>
      <c r="N25">
        <f t="shared" si="3"/>
        <v>59428.489362358087</v>
      </c>
      <c r="O25">
        <f t="shared" si="4"/>
        <v>40445.951168551212</v>
      </c>
      <c r="P25">
        <f t="shared" si="5"/>
        <v>10446934.524541698</v>
      </c>
      <c r="T25">
        <v>21</v>
      </c>
      <c r="U25">
        <v>99874.440530909298</v>
      </c>
      <c r="V25">
        <f t="shared" si="23"/>
        <v>57945.609006843748</v>
      </c>
      <c r="W25">
        <f t="shared" si="24"/>
        <v>41928.83152406555</v>
      </c>
      <c r="X25">
        <v>0</v>
      </c>
      <c r="Y25">
        <f t="shared" si="25"/>
        <v>10183766.875566008</v>
      </c>
    </row>
    <row r="26" spans="2:25" x14ac:dyDescent="0.3">
      <c r="B26">
        <v>22</v>
      </c>
      <c r="C26">
        <f t="shared" ref="C26" si="38">C25</f>
        <v>133162.58737454601</v>
      </c>
      <c r="D26">
        <f t="shared" si="0"/>
        <v>78932.589823030095</v>
      </c>
      <c r="E26">
        <f t="shared" si="1"/>
        <v>54229.997551515917</v>
      </c>
      <c r="F26">
        <f t="shared" si="2"/>
        <v>13875050.559453795</v>
      </c>
      <c r="L26">
        <v>22</v>
      </c>
      <c r="M26">
        <f t="shared" ref="M26" si="39">M25</f>
        <v>99874.440530909298</v>
      </c>
      <c r="N26">
        <f t="shared" si="3"/>
        <v>59199.295639069627</v>
      </c>
      <c r="O26">
        <f t="shared" si="4"/>
        <v>40675.144891839671</v>
      </c>
      <c r="P26">
        <f t="shared" si="5"/>
        <v>10406259.379649859</v>
      </c>
      <c r="T26">
        <v>22</v>
      </c>
      <c r="U26">
        <f t="shared" ref="U26" si="40">U25</f>
        <v>99874.440530909298</v>
      </c>
      <c r="V26">
        <f t="shared" si="23"/>
        <v>57708.012294874046</v>
      </c>
      <c r="W26">
        <f t="shared" si="24"/>
        <v>42166.428236035252</v>
      </c>
      <c r="X26">
        <v>0</v>
      </c>
      <c r="Y26">
        <f t="shared" si="25"/>
        <v>10141600.447329972</v>
      </c>
    </row>
    <row r="27" spans="2:25" x14ac:dyDescent="0.3">
      <c r="B27">
        <v>23</v>
      </c>
      <c r="C27">
        <v>133163.58737454601</v>
      </c>
      <c r="D27">
        <f t="shared" si="0"/>
        <v>78625.286503571508</v>
      </c>
      <c r="E27">
        <f t="shared" si="1"/>
        <v>54538.300870974505</v>
      </c>
      <c r="F27">
        <f t="shared" si="2"/>
        <v>13820512.258582821</v>
      </c>
      <c r="L27">
        <v>23</v>
      </c>
      <c r="M27">
        <v>99875.440530909298</v>
      </c>
      <c r="N27">
        <f t="shared" si="3"/>
        <v>58968.803151349202</v>
      </c>
      <c r="O27">
        <f t="shared" si="4"/>
        <v>40906.637379560096</v>
      </c>
      <c r="P27">
        <f t="shared" si="5"/>
        <v>10365352.742270298</v>
      </c>
      <c r="T27">
        <v>23</v>
      </c>
      <c r="U27">
        <v>99875.440530909298</v>
      </c>
      <c r="V27">
        <f t="shared" si="23"/>
        <v>57469.069201536513</v>
      </c>
      <c r="W27">
        <f t="shared" si="24"/>
        <v>42406.371329372785</v>
      </c>
      <c r="X27">
        <v>0</v>
      </c>
      <c r="Y27">
        <f t="shared" si="25"/>
        <v>10099194.076000599</v>
      </c>
    </row>
    <row r="28" spans="2:25" x14ac:dyDescent="0.3">
      <c r="B28">
        <v>24</v>
      </c>
      <c r="C28">
        <f t="shared" ref="C28" si="41">C27</f>
        <v>133163.58737454601</v>
      </c>
      <c r="D28">
        <f t="shared" si="0"/>
        <v>78316.23613196933</v>
      </c>
      <c r="E28">
        <f t="shared" si="1"/>
        <v>54847.351242576682</v>
      </c>
      <c r="F28">
        <f t="shared" si="2"/>
        <v>13765664.907340245</v>
      </c>
      <c r="L28">
        <v>24</v>
      </c>
      <c r="M28">
        <f t="shared" ref="M28" si="42">M27</f>
        <v>99875.440530909298</v>
      </c>
      <c r="N28">
        <f t="shared" si="3"/>
        <v>58736.998872865028</v>
      </c>
      <c r="O28">
        <f t="shared" si="4"/>
        <v>41138.44165804427</v>
      </c>
      <c r="P28">
        <f t="shared" si="5"/>
        <v>10324214.300612254</v>
      </c>
      <c r="T28">
        <v>24</v>
      </c>
      <c r="U28">
        <f t="shared" ref="U28" si="43">U27</f>
        <v>99875.440530909298</v>
      </c>
      <c r="V28">
        <f t="shared" si="23"/>
        <v>57228.766430670068</v>
      </c>
      <c r="W28">
        <f t="shared" si="24"/>
        <v>42646.67410023923</v>
      </c>
      <c r="X28">
        <v>50000</v>
      </c>
      <c r="Y28">
        <f t="shared" si="25"/>
        <v>10006547.40190036</v>
      </c>
    </row>
    <row r="29" spans="2:25" x14ac:dyDescent="0.3">
      <c r="B29">
        <v>25</v>
      </c>
      <c r="C29">
        <v>133164.58737454601</v>
      </c>
      <c r="D29">
        <f t="shared" si="0"/>
        <v>78005.434474928057</v>
      </c>
      <c r="E29">
        <f t="shared" si="1"/>
        <v>55159.152899617955</v>
      </c>
      <c r="F29">
        <f t="shared" si="2"/>
        <v>13710505.754440628</v>
      </c>
      <c r="L29">
        <v>25</v>
      </c>
      <c r="M29">
        <v>99876.440530909298</v>
      </c>
      <c r="N29">
        <f t="shared" si="3"/>
        <v>58503.881036802777</v>
      </c>
      <c r="O29">
        <f t="shared" si="4"/>
        <v>41372.559494106521</v>
      </c>
      <c r="P29">
        <f t="shared" si="5"/>
        <v>10282841.741118148</v>
      </c>
      <c r="T29">
        <v>25</v>
      </c>
      <c r="U29">
        <v>99876.440530909298</v>
      </c>
      <c r="V29">
        <f t="shared" si="23"/>
        <v>56703.768610768711</v>
      </c>
      <c r="W29">
        <f t="shared" si="24"/>
        <v>43172.671920140587</v>
      </c>
      <c r="X29">
        <v>0</v>
      </c>
      <c r="Y29">
        <f t="shared" si="25"/>
        <v>9963374.7299802192</v>
      </c>
    </row>
    <row r="30" spans="2:25" x14ac:dyDescent="0.3">
      <c r="B30">
        <v>26</v>
      </c>
      <c r="C30">
        <f t="shared" ref="C30" si="44">C29</f>
        <v>133164.58737454601</v>
      </c>
      <c r="D30">
        <f t="shared" si="0"/>
        <v>77692.865941830227</v>
      </c>
      <c r="E30">
        <f t="shared" si="1"/>
        <v>55471.721432715785</v>
      </c>
      <c r="F30">
        <f t="shared" si="2"/>
        <v>13655034.033007912</v>
      </c>
      <c r="L30">
        <v>26</v>
      </c>
      <c r="M30">
        <f t="shared" ref="M30" si="45">M29</f>
        <v>99876.440530909298</v>
      </c>
      <c r="N30">
        <f t="shared" si="3"/>
        <v>58269.436533002845</v>
      </c>
      <c r="O30">
        <f t="shared" si="4"/>
        <v>41607.003997906453</v>
      </c>
      <c r="P30">
        <f t="shared" si="5"/>
        <v>10241234.737120241</v>
      </c>
      <c r="T30">
        <v>26</v>
      </c>
      <c r="U30">
        <f t="shared" ref="U30" si="46">U29</f>
        <v>99876.440530909298</v>
      </c>
      <c r="V30">
        <f t="shared" si="23"/>
        <v>56459.123469887913</v>
      </c>
      <c r="W30">
        <f t="shared" si="24"/>
        <v>43417.317061021386</v>
      </c>
      <c r="X30">
        <v>0</v>
      </c>
      <c r="Y30">
        <f t="shared" si="25"/>
        <v>9919957.4129191972</v>
      </c>
    </row>
    <row r="31" spans="2:25" x14ac:dyDescent="0.3">
      <c r="B31">
        <v>27</v>
      </c>
      <c r="C31">
        <v>133165.58737454601</v>
      </c>
      <c r="D31">
        <f t="shared" si="0"/>
        <v>77378.526187044845</v>
      </c>
      <c r="E31">
        <f t="shared" si="1"/>
        <v>55787.061187501167</v>
      </c>
      <c r="F31">
        <f t="shared" si="2"/>
        <v>13599246.97182041</v>
      </c>
      <c r="L31">
        <v>27</v>
      </c>
      <c r="M31">
        <v>99877.440530909298</v>
      </c>
      <c r="N31">
        <f t="shared" si="3"/>
        <v>58033.663510348037</v>
      </c>
      <c r="O31">
        <f t="shared" si="4"/>
        <v>41843.777020561261</v>
      </c>
      <c r="P31">
        <f t="shared" si="5"/>
        <v>10199390.96009968</v>
      </c>
      <c r="T31">
        <v>27</v>
      </c>
      <c r="U31">
        <v>99877.440530909298</v>
      </c>
      <c r="V31">
        <f t="shared" si="23"/>
        <v>56213.092006542123</v>
      </c>
      <c r="W31">
        <f t="shared" si="24"/>
        <v>43664.348524367175</v>
      </c>
      <c r="X31">
        <v>0</v>
      </c>
      <c r="Y31">
        <f t="shared" si="25"/>
        <v>9876293.0643948298</v>
      </c>
    </row>
    <row r="32" spans="2:25" x14ac:dyDescent="0.3">
      <c r="B32">
        <v>28</v>
      </c>
      <c r="C32">
        <f t="shared" ref="C32" si="47">C31</f>
        <v>133165.58737454601</v>
      </c>
      <c r="D32">
        <f t="shared" si="0"/>
        <v>77062.399506982329</v>
      </c>
      <c r="E32">
        <f t="shared" si="1"/>
        <v>56103.187867563684</v>
      </c>
      <c r="F32">
        <f t="shared" si="2"/>
        <v>13543143.783952847</v>
      </c>
      <c r="L32">
        <v>28</v>
      </c>
      <c r="M32">
        <f t="shared" ref="M32" si="48">M31</f>
        <v>99877.440530909298</v>
      </c>
      <c r="N32">
        <f t="shared" si="3"/>
        <v>57796.54877389819</v>
      </c>
      <c r="O32">
        <f t="shared" si="4"/>
        <v>42080.891757011108</v>
      </c>
      <c r="P32">
        <f t="shared" si="5"/>
        <v>10157310.068342669</v>
      </c>
      <c r="T32">
        <v>28</v>
      </c>
      <c r="U32">
        <f t="shared" ref="U32" si="49">U31</f>
        <v>99877.440530909298</v>
      </c>
      <c r="V32">
        <f t="shared" si="23"/>
        <v>55965.660698237371</v>
      </c>
      <c r="W32">
        <f t="shared" si="24"/>
        <v>43911.779832671928</v>
      </c>
      <c r="X32">
        <v>50000</v>
      </c>
      <c r="Y32">
        <f t="shared" si="25"/>
        <v>9782381.2845621575</v>
      </c>
    </row>
    <row r="33" spans="2:25" x14ac:dyDescent="0.3">
      <c r="B33">
        <v>29</v>
      </c>
      <c r="C33">
        <v>133166.58737454601</v>
      </c>
      <c r="D33">
        <f t="shared" si="0"/>
        <v>76744.481442399469</v>
      </c>
      <c r="E33">
        <f t="shared" si="1"/>
        <v>56422.105932146544</v>
      </c>
      <c r="F33">
        <f t="shared" si="2"/>
        <v>13486721.678020701</v>
      </c>
      <c r="L33">
        <v>29</v>
      </c>
      <c r="M33">
        <v>99878.440530909298</v>
      </c>
      <c r="N33">
        <f t="shared" si="3"/>
        <v>57558.09038727513</v>
      </c>
      <c r="O33">
        <f t="shared" si="4"/>
        <v>42320.350143634168</v>
      </c>
      <c r="P33">
        <f t="shared" si="5"/>
        <v>10114989.718199035</v>
      </c>
      <c r="T33">
        <v>29</v>
      </c>
      <c r="U33">
        <v>99878.440530909298</v>
      </c>
      <c r="V33">
        <f t="shared" si="23"/>
        <v>55433.493945852228</v>
      </c>
      <c r="W33">
        <f t="shared" si="24"/>
        <v>44444.94658505707</v>
      </c>
      <c r="X33">
        <v>0</v>
      </c>
      <c r="Y33">
        <f t="shared" si="25"/>
        <v>9737936.3379771002</v>
      </c>
    </row>
    <row r="34" spans="2:25" x14ac:dyDescent="0.3">
      <c r="B34">
        <v>30</v>
      </c>
      <c r="C34">
        <f t="shared" ref="C34" si="50">C33</f>
        <v>133166.58737454601</v>
      </c>
      <c r="D34">
        <f t="shared" si="0"/>
        <v>76424.756175450646</v>
      </c>
      <c r="E34">
        <f t="shared" si="1"/>
        <v>56741.831199095366</v>
      </c>
      <c r="F34">
        <f t="shared" si="2"/>
        <v>13429979.846821606</v>
      </c>
      <c r="L34">
        <v>30</v>
      </c>
      <c r="M34">
        <f t="shared" ref="M34" si="51">M33</f>
        <v>99878.440530909298</v>
      </c>
      <c r="N34">
        <f t="shared" si="3"/>
        <v>57318.275069794538</v>
      </c>
      <c r="O34">
        <f t="shared" si="4"/>
        <v>42560.165461114761</v>
      </c>
      <c r="P34">
        <f t="shared" si="5"/>
        <v>10072429.55273792</v>
      </c>
      <c r="T34">
        <v>30</v>
      </c>
      <c r="U34">
        <f t="shared" ref="U34" si="52">U33</f>
        <v>99878.440530909298</v>
      </c>
      <c r="V34">
        <f t="shared" si="23"/>
        <v>55181.639248536907</v>
      </c>
      <c r="W34">
        <f t="shared" si="24"/>
        <v>44696.801282372391</v>
      </c>
      <c r="X34">
        <v>0</v>
      </c>
      <c r="Y34">
        <f t="shared" si="25"/>
        <v>9693239.5366947278</v>
      </c>
    </row>
    <row r="35" spans="2:25" x14ac:dyDescent="0.3">
      <c r="B35">
        <v>31</v>
      </c>
      <c r="C35">
        <v>133167.58737454601</v>
      </c>
      <c r="D35">
        <f t="shared" si="0"/>
        <v>76103.219131989114</v>
      </c>
      <c r="E35">
        <f t="shared" si="1"/>
        <v>57064.368242556899</v>
      </c>
      <c r="F35">
        <f t="shared" si="2"/>
        <v>13372915.47857905</v>
      </c>
      <c r="L35">
        <v>31</v>
      </c>
      <c r="M35">
        <v>99879.440530909298</v>
      </c>
      <c r="N35">
        <f t="shared" si="3"/>
        <v>57077.100798848216</v>
      </c>
      <c r="O35">
        <f t="shared" si="4"/>
        <v>42802.339732061082</v>
      </c>
      <c r="P35">
        <f t="shared" si="5"/>
        <v>10029627.213005859</v>
      </c>
      <c r="T35">
        <v>31</v>
      </c>
      <c r="U35">
        <v>99879.440530909298</v>
      </c>
      <c r="V35">
        <f t="shared" si="23"/>
        <v>54928.35737460346</v>
      </c>
      <c r="W35">
        <f t="shared" si="24"/>
        <v>44951.083156305838</v>
      </c>
      <c r="X35">
        <v>0</v>
      </c>
      <c r="Y35">
        <f t="shared" si="25"/>
        <v>9648288.4535384215</v>
      </c>
    </row>
    <row r="36" spans="2:25" x14ac:dyDescent="0.3">
      <c r="B36">
        <v>32</v>
      </c>
      <c r="C36">
        <f t="shared" ref="C36" si="53">C35</f>
        <v>133167.58737454601</v>
      </c>
      <c r="D36">
        <f t="shared" si="0"/>
        <v>75779.854378614618</v>
      </c>
      <c r="E36">
        <f t="shared" si="1"/>
        <v>57387.732995931394</v>
      </c>
      <c r="F36">
        <f t="shared" si="2"/>
        <v>13315527.745583119</v>
      </c>
      <c r="L36">
        <v>32</v>
      </c>
      <c r="M36">
        <f t="shared" ref="M36" si="54">M35</f>
        <v>99879.440530909298</v>
      </c>
      <c r="N36">
        <f t="shared" si="3"/>
        <v>56834.554207033209</v>
      </c>
      <c r="O36">
        <f t="shared" si="4"/>
        <v>43044.88632387609</v>
      </c>
      <c r="P36">
        <f t="shared" si="5"/>
        <v>9986582.3266819827</v>
      </c>
      <c r="T36">
        <v>32</v>
      </c>
      <c r="U36">
        <f t="shared" ref="U36" si="55">U35</f>
        <v>99879.440530909298</v>
      </c>
      <c r="V36">
        <f t="shared" si="23"/>
        <v>54673.634570051057</v>
      </c>
      <c r="W36">
        <f t="shared" si="24"/>
        <v>45205.805960858241</v>
      </c>
      <c r="X36">
        <v>50000</v>
      </c>
      <c r="Y36">
        <f t="shared" si="25"/>
        <v>9553082.6475775633</v>
      </c>
    </row>
    <row r="37" spans="2:25" x14ac:dyDescent="0.3">
      <c r="B37">
        <v>33</v>
      </c>
      <c r="C37">
        <v>133168.58737454601</v>
      </c>
      <c r="D37">
        <f t="shared" si="0"/>
        <v>75454.657224971015</v>
      </c>
      <c r="E37">
        <f t="shared" si="1"/>
        <v>57713.930149574997</v>
      </c>
      <c r="F37">
        <f t="shared" si="2"/>
        <v>13257813.815433543</v>
      </c>
      <c r="L37">
        <v>33</v>
      </c>
      <c r="M37">
        <v>99880.440530909298</v>
      </c>
      <c r="N37">
        <f t="shared" si="3"/>
        <v>56590.633184531238</v>
      </c>
      <c r="O37">
        <f t="shared" si="4"/>
        <v>43289.80734637806</v>
      </c>
      <c r="P37">
        <f t="shared" si="5"/>
        <v>9943292.5193356052</v>
      </c>
      <c r="T37">
        <v>33</v>
      </c>
      <c r="U37">
        <v>99880.440530909298</v>
      </c>
      <c r="V37">
        <f t="shared" si="23"/>
        <v>54134.135002939533</v>
      </c>
      <c r="W37">
        <f t="shared" si="24"/>
        <v>45746.305527969766</v>
      </c>
      <c r="X37">
        <v>0</v>
      </c>
      <c r="Y37">
        <f t="shared" si="25"/>
        <v>9507336.3420495931</v>
      </c>
    </row>
    <row r="38" spans="2:25" x14ac:dyDescent="0.3">
      <c r="B38">
        <v>34</v>
      </c>
      <c r="C38">
        <f t="shared" ref="C38" si="56">C37</f>
        <v>133168.58737454601</v>
      </c>
      <c r="D38">
        <f t="shared" si="0"/>
        <v>75127.611620790078</v>
      </c>
      <c r="E38">
        <f t="shared" si="1"/>
        <v>58040.975753755934</v>
      </c>
      <c r="F38">
        <f t="shared" si="2"/>
        <v>13199772.839679787</v>
      </c>
      <c r="L38">
        <v>34</v>
      </c>
      <c r="M38">
        <f t="shared" ref="M38" si="57">M37</f>
        <v>99880.440530909298</v>
      </c>
      <c r="N38">
        <f t="shared" si="3"/>
        <v>56345.3242762351</v>
      </c>
      <c r="O38">
        <f t="shared" si="4"/>
        <v>43535.116254674198</v>
      </c>
      <c r="P38">
        <f t="shared" si="5"/>
        <v>9899757.4030809309</v>
      </c>
      <c r="T38">
        <v>34</v>
      </c>
      <c r="U38">
        <f t="shared" ref="U38" si="58">U37</f>
        <v>99880.440530909298</v>
      </c>
      <c r="V38">
        <f t="shared" si="23"/>
        <v>53874.90593828103</v>
      </c>
      <c r="W38">
        <f t="shared" si="24"/>
        <v>46005.534592628268</v>
      </c>
      <c r="X38">
        <v>0</v>
      </c>
      <c r="Y38">
        <f t="shared" si="25"/>
        <v>9461330.8074569646</v>
      </c>
    </row>
    <row r="39" spans="2:25" x14ac:dyDescent="0.3">
      <c r="B39">
        <v>35</v>
      </c>
      <c r="C39">
        <v>133169.58737454601</v>
      </c>
      <c r="D39">
        <f t="shared" si="0"/>
        <v>74798.712758185458</v>
      </c>
      <c r="E39">
        <f t="shared" si="1"/>
        <v>58370.874616360554</v>
      </c>
      <c r="F39">
        <f t="shared" si="2"/>
        <v>13141401.965063427</v>
      </c>
      <c r="L39">
        <v>35</v>
      </c>
      <c r="M39">
        <v>99881.440530909298</v>
      </c>
      <c r="N39">
        <f t="shared" si="3"/>
        <v>56098.625284125279</v>
      </c>
      <c r="O39">
        <f t="shared" si="4"/>
        <v>43782.815246784019</v>
      </c>
      <c r="P39">
        <f t="shared" si="5"/>
        <v>9855974.5878341477</v>
      </c>
      <c r="T39">
        <v>35</v>
      </c>
      <c r="U39">
        <v>99881.440530909298</v>
      </c>
      <c r="V39">
        <f t="shared" si="23"/>
        <v>53614.207908922806</v>
      </c>
      <c r="W39">
        <f t="shared" si="24"/>
        <v>46267.232621986492</v>
      </c>
      <c r="X39">
        <v>0</v>
      </c>
      <c r="Y39">
        <f t="shared" si="25"/>
        <v>9415063.5748349782</v>
      </c>
    </row>
    <row r="40" spans="2:25" x14ac:dyDescent="0.3">
      <c r="B40">
        <v>36</v>
      </c>
      <c r="C40">
        <f t="shared" ref="C40" si="59">C39</f>
        <v>133169.58737454601</v>
      </c>
      <c r="D40">
        <f t="shared" si="0"/>
        <v>74467.94446869276</v>
      </c>
      <c r="E40">
        <f t="shared" si="1"/>
        <v>58701.642905853252</v>
      </c>
      <c r="F40">
        <f t="shared" si="2"/>
        <v>13082700.322157573</v>
      </c>
      <c r="L40">
        <v>36</v>
      </c>
      <c r="M40">
        <f t="shared" ref="M40" si="60">M39</f>
        <v>99881.440530909298</v>
      </c>
      <c r="N40">
        <f t="shared" si="3"/>
        <v>55850.522664393509</v>
      </c>
      <c r="O40">
        <f t="shared" si="4"/>
        <v>44030.917866515789</v>
      </c>
      <c r="P40">
        <f t="shared" si="5"/>
        <v>9811943.6699676327</v>
      </c>
      <c r="T40">
        <v>36</v>
      </c>
      <c r="U40">
        <f t="shared" ref="U40" si="61">U39</f>
        <v>99881.440530909298</v>
      </c>
      <c r="V40">
        <f t="shared" si="23"/>
        <v>53352.026924064878</v>
      </c>
      <c r="W40">
        <f t="shared" si="24"/>
        <v>46529.41360684442</v>
      </c>
      <c r="X40">
        <v>50000</v>
      </c>
      <c r="Y40">
        <f t="shared" si="25"/>
        <v>9318534.1612281334</v>
      </c>
    </row>
    <row r="41" spans="2:25" x14ac:dyDescent="0.3">
      <c r="B41">
        <v>37</v>
      </c>
      <c r="C41">
        <v>133170.58737454601</v>
      </c>
      <c r="D41">
        <f t="shared" si="0"/>
        <v>74135.301825559582</v>
      </c>
      <c r="E41">
        <f t="shared" si="1"/>
        <v>59035.285548986431</v>
      </c>
      <c r="F41">
        <f t="shared" si="2"/>
        <v>13023665.036608586</v>
      </c>
      <c r="L41">
        <v>37</v>
      </c>
      <c r="M41">
        <v>99882.440530909298</v>
      </c>
      <c r="N41">
        <f t="shared" si="3"/>
        <v>55601.014129816591</v>
      </c>
      <c r="O41">
        <f t="shared" si="4"/>
        <v>44281.426401092707</v>
      </c>
      <c r="P41">
        <f t="shared" si="5"/>
        <v>9767662.2435665391</v>
      </c>
      <c r="T41">
        <v>37</v>
      </c>
      <c r="U41">
        <v>99882.440530909298</v>
      </c>
      <c r="V41">
        <f t="shared" si="23"/>
        <v>52805.02691362609</v>
      </c>
      <c r="W41">
        <f t="shared" si="24"/>
        <v>47077.413617283208</v>
      </c>
      <c r="X41">
        <v>0</v>
      </c>
      <c r="Y41">
        <f t="shared" si="25"/>
        <v>9271456.7476108503</v>
      </c>
    </row>
    <row r="42" spans="2:25" x14ac:dyDescent="0.3">
      <c r="B42">
        <v>38</v>
      </c>
      <c r="C42">
        <f t="shared" ref="C42" si="62">C41</f>
        <v>133170.58737454601</v>
      </c>
      <c r="D42">
        <f t="shared" si="0"/>
        <v>73800.768540781995</v>
      </c>
      <c r="E42">
        <f t="shared" si="1"/>
        <v>59369.818833764017</v>
      </c>
      <c r="F42">
        <f t="shared" si="2"/>
        <v>12964295.217774821</v>
      </c>
      <c r="L42">
        <v>38</v>
      </c>
      <c r="M42">
        <f t="shared" ref="M42" si="63">M41</f>
        <v>99882.440530909298</v>
      </c>
      <c r="N42">
        <f t="shared" si="3"/>
        <v>55350.086046877062</v>
      </c>
      <c r="O42">
        <f t="shared" si="4"/>
        <v>44532.354484032236</v>
      </c>
      <c r="P42">
        <f t="shared" si="5"/>
        <v>9723129.8890825063</v>
      </c>
      <c r="T42">
        <v>38</v>
      </c>
      <c r="U42">
        <f t="shared" ref="U42" si="64">U41</f>
        <v>99882.440530909298</v>
      </c>
      <c r="V42">
        <f t="shared" si="23"/>
        <v>52538.254903128152</v>
      </c>
      <c r="W42">
        <f t="shared" si="24"/>
        <v>47344.185627781146</v>
      </c>
      <c r="X42">
        <v>0</v>
      </c>
      <c r="Y42">
        <f t="shared" si="25"/>
        <v>9224112.5619830694</v>
      </c>
    </row>
    <row r="43" spans="2:25" x14ac:dyDescent="0.3">
      <c r="B43">
        <v>39</v>
      </c>
      <c r="C43">
        <v>133171.58737454601</v>
      </c>
      <c r="D43">
        <f t="shared" si="0"/>
        <v>73464.339567390663</v>
      </c>
      <c r="E43">
        <f t="shared" si="1"/>
        <v>59707.247807155349</v>
      </c>
      <c r="F43">
        <f t="shared" si="2"/>
        <v>12904587.969967667</v>
      </c>
      <c r="L43">
        <v>39</v>
      </c>
      <c r="M43">
        <v>99883.440530909298</v>
      </c>
      <c r="N43">
        <f t="shared" si="3"/>
        <v>55097.736038134208</v>
      </c>
      <c r="O43">
        <f t="shared" si="4"/>
        <v>44785.70449277509</v>
      </c>
      <c r="P43">
        <f t="shared" si="5"/>
        <v>9678344.1845897306</v>
      </c>
      <c r="T43">
        <v>39</v>
      </c>
      <c r="U43">
        <v>99883.440530909298</v>
      </c>
      <c r="V43">
        <f t="shared" si="23"/>
        <v>52269.971184570728</v>
      </c>
      <c r="W43">
        <f t="shared" si="24"/>
        <v>47613.46934633857</v>
      </c>
      <c r="X43">
        <v>0</v>
      </c>
      <c r="Y43">
        <f t="shared" si="25"/>
        <v>9176499.0926367305</v>
      </c>
    </row>
    <row r="44" spans="2:25" x14ac:dyDescent="0.3">
      <c r="B44">
        <v>40</v>
      </c>
      <c r="C44">
        <f t="shared" ref="C44" si="65">C43</f>
        <v>133171.58737454601</v>
      </c>
      <c r="D44">
        <f t="shared" si="0"/>
        <v>73125.998496483458</v>
      </c>
      <c r="E44">
        <f t="shared" si="1"/>
        <v>60045.588878062554</v>
      </c>
      <c r="F44">
        <f t="shared" si="2"/>
        <v>12844542.381089605</v>
      </c>
      <c r="L44">
        <v>40</v>
      </c>
      <c r="M44">
        <f t="shared" ref="M44" si="66">M43</f>
        <v>99883.440530909298</v>
      </c>
      <c r="N44">
        <f t="shared" si="3"/>
        <v>54843.950379341812</v>
      </c>
      <c r="O44">
        <f t="shared" si="4"/>
        <v>45039.490151567486</v>
      </c>
      <c r="P44">
        <f t="shared" si="5"/>
        <v>9633304.6944381632</v>
      </c>
      <c r="T44">
        <v>40</v>
      </c>
      <c r="U44">
        <f t="shared" ref="U44" si="67">U43</f>
        <v>99883.440530909298</v>
      </c>
      <c r="V44">
        <f t="shared" si="23"/>
        <v>52000.161524941475</v>
      </c>
      <c r="W44">
        <f t="shared" si="24"/>
        <v>47883.279005967823</v>
      </c>
      <c r="X44">
        <v>50000</v>
      </c>
      <c r="Y44">
        <f t="shared" si="25"/>
        <v>9078615.8136307634</v>
      </c>
    </row>
    <row r="45" spans="2:25" x14ac:dyDescent="0.3">
      <c r="B45">
        <v>41</v>
      </c>
      <c r="C45">
        <v>133172.58737454601</v>
      </c>
      <c r="D45">
        <f t="shared" si="0"/>
        <v>72785.740159507768</v>
      </c>
      <c r="E45">
        <f t="shared" si="1"/>
        <v>60386.847215038244</v>
      </c>
      <c r="F45">
        <f t="shared" si="2"/>
        <v>12784155.533874568</v>
      </c>
      <c r="L45">
        <v>41</v>
      </c>
      <c r="M45">
        <v>99884.440530909298</v>
      </c>
      <c r="N45">
        <f t="shared" si="3"/>
        <v>54588.726601816263</v>
      </c>
      <c r="O45">
        <f t="shared" si="4"/>
        <v>45295.713929093035</v>
      </c>
      <c r="P45">
        <f t="shared" si="5"/>
        <v>9588008.9805090707</v>
      </c>
      <c r="T45">
        <v>41</v>
      </c>
      <c r="U45">
        <v>99884.440530909298</v>
      </c>
      <c r="V45">
        <f t="shared" si="23"/>
        <v>51445.489610574332</v>
      </c>
      <c r="W45">
        <f t="shared" si="24"/>
        <v>48438.950920334966</v>
      </c>
      <c r="X45">
        <v>0</v>
      </c>
      <c r="Y45">
        <f t="shared" si="25"/>
        <v>9030176.8627104294</v>
      </c>
    </row>
    <row r="46" spans="2:25" x14ac:dyDescent="0.3">
      <c r="B46">
        <v>42</v>
      </c>
      <c r="C46">
        <f t="shared" ref="C46" si="68">C45</f>
        <v>133172.58737454601</v>
      </c>
      <c r="D46">
        <f t="shared" si="0"/>
        <v>72443.548025289216</v>
      </c>
      <c r="E46">
        <f t="shared" si="1"/>
        <v>60729.039349256796</v>
      </c>
      <c r="F46">
        <f t="shared" si="2"/>
        <v>12723426.494525312</v>
      </c>
      <c r="L46">
        <v>42</v>
      </c>
      <c r="M46">
        <f t="shared" ref="M46" si="69">M45</f>
        <v>99884.440530909298</v>
      </c>
      <c r="N46">
        <f t="shared" si="3"/>
        <v>54332.050889551407</v>
      </c>
      <c r="O46">
        <f t="shared" si="4"/>
        <v>45552.389641357891</v>
      </c>
      <c r="P46">
        <f t="shared" si="5"/>
        <v>9542456.5908677131</v>
      </c>
      <c r="T46">
        <v>42</v>
      </c>
      <c r="U46">
        <f t="shared" ref="U46" si="70">U45</f>
        <v>99884.440530909298</v>
      </c>
      <c r="V46">
        <f t="shared" si="23"/>
        <v>51171.002222025767</v>
      </c>
      <c r="W46">
        <f t="shared" si="24"/>
        <v>48713.438308883531</v>
      </c>
      <c r="X46">
        <v>0</v>
      </c>
      <c r="Y46">
        <f t="shared" si="25"/>
        <v>8981463.4244015459</v>
      </c>
    </row>
    <row r="47" spans="2:25" x14ac:dyDescent="0.3">
      <c r="B47">
        <v>43</v>
      </c>
      <c r="C47">
        <v>133173.58737454601</v>
      </c>
      <c r="D47">
        <f t="shared" si="0"/>
        <v>72099.416802310108</v>
      </c>
      <c r="E47">
        <f t="shared" si="1"/>
        <v>61074.170572235904</v>
      </c>
      <c r="F47">
        <f t="shared" si="2"/>
        <v>12662352.323953075</v>
      </c>
      <c r="L47">
        <v>43</v>
      </c>
      <c r="M47">
        <v>99885.440530909298</v>
      </c>
      <c r="N47">
        <f t="shared" si="3"/>
        <v>54073.92068158371</v>
      </c>
      <c r="O47">
        <f t="shared" si="4"/>
        <v>45811.519849325588</v>
      </c>
      <c r="P47">
        <f t="shared" si="5"/>
        <v>9496645.0710183866</v>
      </c>
      <c r="T47">
        <v>43</v>
      </c>
      <c r="U47">
        <v>99885.440530909298</v>
      </c>
      <c r="V47">
        <f t="shared" si="23"/>
        <v>50894.959404942099</v>
      </c>
      <c r="W47">
        <f t="shared" si="24"/>
        <v>48990.481125967199</v>
      </c>
      <c r="X47">
        <v>0</v>
      </c>
      <c r="Y47">
        <f t="shared" si="25"/>
        <v>8932472.9432755783</v>
      </c>
    </row>
    <row r="48" spans="2:25" x14ac:dyDescent="0.3">
      <c r="B48">
        <v>44</v>
      </c>
      <c r="C48">
        <f t="shared" ref="C48" si="71">C47</f>
        <v>133173.58737454601</v>
      </c>
      <c r="D48">
        <f t="shared" si="0"/>
        <v>71753.329835734097</v>
      </c>
      <c r="E48">
        <f t="shared" si="1"/>
        <v>61420.257538811915</v>
      </c>
      <c r="F48">
        <f t="shared" si="2"/>
        <v>12600932.066414263</v>
      </c>
      <c r="L48">
        <v>44</v>
      </c>
      <c r="M48">
        <f t="shared" ref="M48" si="72">M47</f>
        <v>99885.440530909298</v>
      </c>
      <c r="N48">
        <f t="shared" si="3"/>
        <v>53814.322069104193</v>
      </c>
      <c r="O48">
        <f t="shared" si="4"/>
        <v>46071.118461805105</v>
      </c>
      <c r="P48">
        <f t="shared" si="5"/>
        <v>9450573.9525565822</v>
      </c>
      <c r="T48">
        <v>44</v>
      </c>
      <c r="U48">
        <f t="shared" ref="U48" si="73">U47</f>
        <v>99885.440530909298</v>
      </c>
      <c r="V48">
        <f t="shared" si="23"/>
        <v>50617.346678561611</v>
      </c>
      <c r="W48">
        <f t="shared" si="24"/>
        <v>49268.093852347687</v>
      </c>
      <c r="X48">
        <v>50000</v>
      </c>
      <c r="Y48">
        <f t="shared" si="25"/>
        <v>8833204.8494232297</v>
      </c>
    </row>
    <row r="49" spans="2:25" x14ac:dyDescent="0.3">
      <c r="B49">
        <v>45</v>
      </c>
      <c r="C49">
        <v>133174.58737454601</v>
      </c>
      <c r="D49">
        <f t="shared" si="0"/>
        <v>71405.281709680828</v>
      </c>
      <c r="E49">
        <f t="shared" si="1"/>
        <v>61769.305664865184</v>
      </c>
      <c r="F49">
        <f t="shared" si="2"/>
        <v>12539162.760749398</v>
      </c>
      <c r="L49">
        <v>45</v>
      </c>
      <c r="M49">
        <v>99886.440530909298</v>
      </c>
      <c r="N49">
        <f t="shared" si="3"/>
        <v>53553.252397820637</v>
      </c>
      <c r="O49">
        <f t="shared" si="4"/>
        <v>46333.188133088661</v>
      </c>
      <c r="P49">
        <f t="shared" si="5"/>
        <v>9404240.7644234933</v>
      </c>
      <c r="T49">
        <v>45</v>
      </c>
      <c r="U49">
        <v>99886.440530909298</v>
      </c>
      <c r="V49">
        <f t="shared" si="23"/>
        <v>50054.827480064974</v>
      </c>
      <c r="W49">
        <f t="shared" si="24"/>
        <v>49831.613050844324</v>
      </c>
      <c r="X49">
        <v>0</v>
      </c>
      <c r="Y49">
        <f t="shared" si="25"/>
        <v>8783373.2363723852</v>
      </c>
    </row>
    <row r="50" spans="2:25" x14ac:dyDescent="0.3">
      <c r="B50">
        <v>46</v>
      </c>
      <c r="C50">
        <f t="shared" ref="C50" si="74">C49</f>
        <v>133174.58737454601</v>
      </c>
      <c r="D50">
        <f t="shared" si="0"/>
        <v>71055.255644246587</v>
      </c>
      <c r="E50">
        <f t="shared" si="1"/>
        <v>62119.331730299426</v>
      </c>
      <c r="F50">
        <f t="shared" si="2"/>
        <v>12477043.429019099</v>
      </c>
      <c r="L50">
        <v>46</v>
      </c>
      <c r="M50">
        <f t="shared" ref="M50" si="75">M49</f>
        <v>99886.440530909298</v>
      </c>
      <c r="N50">
        <f t="shared" si="3"/>
        <v>53290.697665066466</v>
      </c>
      <c r="O50">
        <f t="shared" si="4"/>
        <v>46595.742865842833</v>
      </c>
      <c r="P50">
        <f t="shared" si="5"/>
        <v>9357645.0215576496</v>
      </c>
      <c r="T50">
        <v>46</v>
      </c>
      <c r="U50">
        <f t="shared" ref="U50" si="76">U49</f>
        <v>99886.440530909298</v>
      </c>
      <c r="V50">
        <f t="shared" si="23"/>
        <v>49772.448339443523</v>
      </c>
      <c r="W50">
        <f t="shared" si="24"/>
        <v>50113.992191465775</v>
      </c>
      <c r="X50">
        <v>0</v>
      </c>
      <c r="Y50">
        <f t="shared" si="25"/>
        <v>8733259.2441809196</v>
      </c>
    </row>
    <row r="51" spans="2:25" x14ac:dyDescent="0.3">
      <c r="B51">
        <v>47</v>
      </c>
      <c r="C51">
        <v>133175.58737454601</v>
      </c>
      <c r="D51">
        <f t="shared" si="0"/>
        <v>70703.2460977749</v>
      </c>
      <c r="E51">
        <f t="shared" si="1"/>
        <v>62472.341276771112</v>
      </c>
      <c r="F51">
        <f t="shared" si="2"/>
        <v>12414571.087742329</v>
      </c>
      <c r="L51">
        <v>47</v>
      </c>
      <c r="M51">
        <v>99887.440530909298</v>
      </c>
      <c r="N51">
        <f t="shared" si="3"/>
        <v>53026.655122160017</v>
      </c>
      <c r="O51">
        <f t="shared" si="4"/>
        <v>46860.785408749281</v>
      </c>
      <c r="P51">
        <f t="shared" si="5"/>
        <v>9310784.2361488994</v>
      </c>
      <c r="T51">
        <v>47</v>
      </c>
      <c r="U51">
        <v>99887.440530909298</v>
      </c>
      <c r="V51">
        <f t="shared" si="23"/>
        <v>49488.469050358544</v>
      </c>
      <c r="W51">
        <f t="shared" si="24"/>
        <v>50398.971480550754</v>
      </c>
      <c r="X51">
        <v>0</v>
      </c>
      <c r="Y51">
        <f t="shared" si="25"/>
        <v>8682860.2727003694</v>
      </c>
    </row>
    <row r="52" spans="2:25" x14ac:dyDescent="0.3">
      <c r="B52">
        <v>48</v>
      </c>
      <c r="C52">
        <f t="shared" ref="C52" si="77">C51</f>
        <v>133175.58737454601</v>
      </c>
      <c r="D52">
        <f t="shared" si="0"/>
        <v>70349.236163873196</v>
      </c>
      <c r="E52">
        <f t="shared" si="1"/>
        <v>62826.351210672816</v>
      </c>
      <c r="F52">
        <f t="shared" si="2"/>
        <v>12351744.736531656</v>
      </c>
      <c r="L52">
        <v>48</v>
      </c>
      <c r="M52">
        <f t="shared" ref="M52" si="78">M51</f>
        <v>99887.440530909298</v>
      </c>
      <c r="N52">
        <f t="shared" si="3"/>
        <v>52761.110671510432</v>
      </c>
      <c r="O52">
        <f t="shared" si="4"/>
        <v>47126.329859398866</v>
      </c>
      <c r="P52">
        <f t="shared" si="5"/>
        <v>9263657.9062895011</v>
      </c>
      <c r="T52">
        <v>48</v>
      </c>
      <c r="U52">
        <f t="shared" ref="U52" si="79">U51</f>
        <v>99887.440530909298</v>
      </c>
      <c r="V52">
        <f t="shared" si="23"/>
        <v>49202.874878635426</v>
      </c>
      <c r="W52">
        <f t="shared" si="24"/>
        <v>50684.565652273872</v>
      </c>
      <c r="X52">
        <v>50000</v>
      </c>
      <c r="Y52">
        <f t="shared" si="25"/>
        <v>8582175.7070480958</v>
      </c>
    </row>
    <row r="53" spans="2:25" x14ac:dyDescent="0.3">
      <c r="B53">
        <v>49</v>
      </c>
      <c r="C53">
        <v>133176.58737454601</v>
      </c>
      <c r="D53">
        <f t="shared" si="0"/>
        <v>69993.220173679394</v>
      </c>
      <c r="E53">
        <f t="shared" si="1"/>
        <v>63183.367200866618</v>
      </c>
      <c r="F53">
        <f t="shared" si="2"/>
        <v>12288561.36933079</v>
      </c>
      <c r="L53">
        <v>49</v>
      </c>
      <c r="M53">
        <v>99888.440530909298</v>
      </c>
      <c r="N53">
        <f t="shared" si="3"/>
        <v>52494.061468973843</v>
      </c>
      <c r="O53">
        <f t="shared" si="4"/>
        <v>47394.379061935455</v>
      </c>
      <c r="P53">
        <f t="shared" si="5"/>
        <v>9216263.5272275656</v>
      </c>
      <c r="T53">
        <v>49</v>
      </c>
      <c r="U53">
        <v>99888.440530909298</v>
      </c>
      <c r="V53">
        <f t="shared" si="23"/>
        <v>48632.329006605876</v>
      </c>
      <c r="W53">
        <f t="shared" si="24"/>
        <v>51256.111524303422</v>
      </c>
      <c r="X53">
        <v>0</v>
      </c>
      <c r="Y53">
        <f t="shared" si="25"/>
        <v>8530919.5955237933</v>
      </c>
    </row>
    <row r="54" spans="2:25" x14ac:dyDescent="0.3">
      <c r="B54">
        <v>50</v>
      </c>
      <c r="C54">
        <v>133153.58737454601</v>
      </c>
      <c r="D54">
        <f t="shared" si="0"/>
        <v>69635.181092874482</v>
      </c>
      <c r="E54">
        <f t="shared" si="1"/>
        <v>63518.40628167153</v>
      </c>
      <c r="F54">
        <f t="shared" si="2"/>
        <v>12225042.963049117</v>
      </c>
      <c r="L54">
        <v>50</v>
      </c>
      <c r="M54">
        <f t="shared" ref="M54" si="80">M53</f>
        <v>99888.440530909298</v>
      </c>
      <c r="N54">
        <f t="shared" si="3"/>
        <v>52225.493320956208</v>
      </c>
      <c r="O54">
        <f t="shared" si="4"/>
        <v>47662.94720995309</v>
      </c>
      <c r="P54">
        <f t="shared" si="5"/>
        <v>9168600.5800176132</v>
      </c>
      <c r="T54">
        <v>50</v>
      </c>
      <c r="U54">
        <f t="shared" ref="U54" si="81">U53</f>
        <v>99888.440530909298</v>
      </c>
      <c r="V54">
        <f t="shared" si="23"/>
        <v>48341.877707968168</v>
      </c>
      <c r="W54">
        <f t="shared" si="24"/>
        <v>51546.56282294113</v>
      </c>
      <c r="X54">
        <v>0</v>
      </c>
      <c r="Y54">
        <f t="shared" si="25"/>
        <v>8479373.0327008516</v>
      </c>
    </row>
    <row r="55" spans="2:25" x14ac:dyDescent="0.3">
      <c r="B55">
        <v>51</v>
      </c>
      <c r="C55">
        <f t="shared" ref="C55" si="82">C54</f>
        <v>133153.58737454601</v>
      </c>
      <c r="D55">
        <f t="shared" si="0"/>
        <v>69275.243457278339</v>
      </c>
      <c r="E55">
        <f t="shared" si="1"/>
        <v>63878.343917267674</v>
      </c>
      <c r="F55">
        <f t="shared" si="2"/>
        <v>12161164.61913185</v>
      </c>
      <c r="L55">
        <v>51</v>
      </c>
      <c r="M55">
        <v>99889.440530909298</v>
      </c>
      <c r="N55">
        <f t="shared" si="3"/>
        <v>51955.403286766479</v>
      </c>
      <c r="O55">
        <f t="shared" si="4"/>
        <v>47934.037244142819</v>
      </c>
      <c r="P55">
        <f t="shared" si="5"/>
        <v>9120666.5427734703</v>
      </c>
      <c r="T55">
        <v>51</v>
      </c>
      <c r="U55">
        <v>99889.440530909298</v>
      </c>
      <c r="V55">
        <f t="shared" si="23"/>
        <v>48049.780518638159</v>
      </c>
      <c r="W55">
        <f t="shared" si="24"/>
        <v>51839.660012271139</v>
      </c>
      <c r="X55">
        <v>0</v>
      </c>
      <c r="Y55">
        <f t="shared" si="25"/>
        <v>8427533.3726885803</v>
      </c>
    </row>
    <row r="56" spans="2:25" x14ac:dyDescent="0.3">
      <c r="B56">
        <v>52</v>
      </c>
      <c r="C56">
        <v>133154.58737454601</v>
      </c>
      <c r="D56">
        <f t="shared" ref="D56:D119" si="83">F55*$I$9</f>
        <v>68913.266175080484</v>
      </c>
      <c r="E56">
        <f t="shared" ref="E56:E119" si="84">C56-D56</f>
        <v>64241.321199465528</v>
      </c>
      <c r="F56">
        <f t="shared" ref="F56:F119" si="85">F55-E56</f>
        <v>12096923.297932385</v>
      </c>
      <c r="L56">
        <v>52</v>
      </c>
      <c r="M56">
        <f t="shared" ref="M56" si="86">M55</f>
        <v>99889.440530909298</v>
      </c>
      <c r="N56">
        <f t="shared" si="3"/>
        <v>51683.777075716338</v>
      </c>
      <c r="O56">
        <f t="shared" si="4"/>
        <v>48205.66345519296</v>
      </c>
      <c r="P56">
        <f t="shared" si="5"/>
        <v>9072460.8793182764</v>
      </c>
      <c r="T56">
        <v>52</v>
      </c>
      <c r="U56">
        <f t="shared" ref="U56" si="87">U55</f>
        <v>99889.440530909298</v>
      </c>
      <c r="V56">
        <f t="shared" si="23"/>
        <v>47756.022445235292</v>
      </c>
      <c r="W56">
        <f t="shared" si="24"/>
        <v>52133.418085674006</v>
      </c>
      <c r="X56">
        <v>50000</v>
      </c>
      <c r="Y56">
        <f t="shared" si="25"/>
        <v>8325399.9546029065</v>
      </c>
    </row>
    <row r="57" spans="2:25" x14ac:dyDescent="0.3">
      <c r="B57">
        <v>53</v>
      </c>
      <c r="C57">
        <f t="shared" ref="C57" si="88">C56</f>
        <v>133154.58737454601</v>
      </c>
      <c r="D57">
        <f t="shared" si="83"/>
        <v>68549.232021616845</v>
      </c>
      <c r="E57">
        <f t="shared" si="84"/>
        <v>64605.355352929168</v>
      </c>
      <c r="F57">
        <f t="shared" si="85"/>
        <v>12032317.942579456</v>
      </c>
      <c r="L57">
        <v>53</v>
      </c>
      <c r="M57">
        <v>99890.440530909298</v>
      </c>
      <c r="N57">
        <f t="shared" si="3"/>
        <v>51410.611649470236</v>
      </c>
      <c r="O57">
        <f t="shared" si="4"/>
        <v>48479.828881439062</v>
      </c>
      <c r="P57">
        <f t="shared" si="5"/>
        <v>9023981.0504368376</v>
      </c>
      <c r="T57">
        <v>53</v>
      </c>
      <c r="U57">
        <v>99890.440530909298</v>
      </c>
      <c r="V57">
        <f t="shared" si="23"/>
        <v>47177.266409416472</v>
      </c>
      <c r="W57">
        <f t="shared" si="24"/>
        <v>52713.174121492826</v>
      </c>
      <c r="X57">
        <v>0</v>
      </c>
      <c r="Y57">
        <f t="shared" si="25"/>
        <v>8272686.7804814139</v>
      </c>
    </row>
    <row r="58" spans="2:25" x14ac:dyDescent="0.3">
      <c r="B58">
        <v>54</v>
      </c>
      <c r="C58">
        <v>133155.58737454601</v>
      </c>
      <c r="D58">
        <f t="shared" si="83"/>
        <v>68183.135007950259</v>
      </c>
      <c r="E58">
        <f t="shared" si="84"/>
        <v>64972.452366595753</v>
      </c>
      <c r="F58">
        <f t="shared" si="85"/>
        <v>11967345.49021286</v>
      </c>
      <c r="L58">
        <v>54</v>
      </c>
      <c r="M58">
        <f t="shared" ref="M58" si="89">M57</f>
        <v>99890.440530909298</v>
      </c>
      <c r="N58">
        <f t="shared" si="3"/>
        <v>51135.892619142083</v>
      </c>
      <c r="O58">
        <f t="shared" si="4"/>
        <v>48754.547911767215</v>
      </c>
      <c r="P58">
        <f t="shared" si="5"/>
        <v>8975226.5025250707</v>
      </c>
      <c r="T58">
        <v>54</v>
      </c>
      <c r="U58">
        <f t="shared" ref="U58" si="90">U57</f>
        <v>99890.440530909298</v>
      </c>
      <c r="V58">
        <f t="shared" si="23"/>
        <v>46878.558422728012</v>
      </c>
      <c r="W58">
        <f t="shared" si="24"/>
        <v>53011.882108181286</v>
      </c>
      <c r="X58">
        <v>0</v>
      </c>
      <c r="Y58">
        <f t="shared" si="25"/>
        <v>8219674.8983732322</v>
      </c>
    </row>
    <row r="59" spans="2:25" x14ac:dyDescent="0.3">
      <c r="B59">
        <v>55</v>
      </c>
      <c r="C59">
        <f t="shared" ref="C59" si="91">C58</f>
        <v>133155.58737454601</v>
      </c>
      <c r="D59">
        <f t="shared" si="83"/>
        <v>67814.957777872871</v>
      </c>
      <c r="E59">
        <f t="shared" si="84"/>
        <v>65340.629596673141</v>
      </c>
      <c r="F59">
        <f t="shared" si="85"/>
        <v>11902004.860616187</v>
      </c>
      <c r="L59">
        <v>55</v>
      </c>
      <c r="M59">
        <v>99891.440530909298</v>
      </c>
      <c r="N59">
        <f t="shared" si="3"/>
        <v>50859.616847642072</v>
      </c>
      <c r="O59">
        <f t="shared" si="4"/>
        <v>49031.823683267226</v>
      </c>
      <c r="P59">
        <f t="shared" si="5"/>
        <v>8926194.6788418032</v>
      </c>
      <c r="T59">
        <v>55</v>
      </c>
      <c r="U59">
        <v>99891.440530909298</v>
      </c>
      <c r="V59">
        <f t="shared" si="23"/>
        <v>46578.157757448316</v>
      </c>
      <c r="W59">
        <f t="shared" si="24"/>
        <v>53313.282773460982</v>
      </c>
      <c r="X59">
        <v>0</v>
      </c>
      <c r="Y59">
        <f t="shared" si="25"/>
        <v>8166361.615599771</v>
      </c>
    </row>
    <row r="60" spans="2:25" x14ac:dyDescent="0.3">
      <c r="B60">
        <v>56</v>
      </c>
      <c r="C60">
        <v>133156.58737454601</v>
      </c>
      <c r="D60">
        <f t="shared" si="83"/>
        <v>67444.694210158399</v>
      </c>
      <c r="E60">
        <f t="shared" si="84"/>
        <v>65711.893164387613</v>
      </c>
      <c r="F60">
        <f t="shared" si="85"/>
        <v>11836292.9674518</v>
      </c>
      <c r="L60">
        <v>56</v>
      </c>
      <c r="M60">
        <f t="shared" ref="M60" si="92">M59</f>
        <v>99891.440530909298</v>
      </c>
      <c r="N60">
        <f t="shared" si="3"/>
        <v>50581.769846770221</v>
      </c>
      <c r="O60">
        <f t="shared" si="4"/>
        <v>49309.670684139077</v>
      </c>
      <c r="P60">
        <f t="shared" si="5"/>
        <v>8876885.0081576649</v>
      </c>
      <c r="T60">
        <v>56</v>
      </c>
      <c r="U60">
        <f t="shared" ref="U60" si="93">U59</f>
        <v>99891.440530909298</v>
      </c>
      <c r="V60">
        <f t="shared" si="23"/>
        <v>46276.049155065375</v>
      </c>
      <c r="W60">
        <f t="shared" si="24"/>
        <v>53615.391375843923</v>
      </c>
      <c r="X60">
        <v>50000</v>
      </c>
      <c r="Y60">
        <f t="shared" si="25"/>
        <v>8062746.2242239267</v>
      </c>
    </row>
    <row r="61" spans="2:25" x14ac:dyDescent="0.3">
      <c r="B61">
        <v>57</v>
      </c>
      <c r="C61">
        <f t="shared" ref="C61" si="94">C60</f>
        <v>133156.58737454601</v>
      </c>
      <c r="D61">
        <f t="shared" si="83"/>
        <v>67072.326815560198</v>
      </c>
      <c r="E61">
        <f t="shared" si="84"/>
        <v>66084.260558985814</v>
      </c>
      <c r="F61">
        <f t="shared" si="85"/>
        <v>11770208.706892814</v>
      </c>
      <c r="L61">
        <v>57</v>
      </c>
      <c r="M61">
        <v>99892.440530909298</v>
      </c>
      <c r="N61">
        <f t="shared" si="3"/>
        <v>50302.348379560106</v>
      </c>
      <c r="O61">
        <f t="shared" si="4"/>
        <v>49590.092151349192</v>
      </c>
      <c r="P61">
        <f t="shared" si="5"/>
        <v>8827294.9160063155</v>
      </c>
      <c r="T61">
        <v>57</v>
      </c>
      <c r="U61">
        <v>99892.440530909298</v>
      </c>
      <c r="V61">
        <f t="shared" si="23"/>
        <v>45688.895270602254</v>
      </c>
      <c r="W61">
        <f t="shared" si="24"/>
        <v>54203.545260307044</v>
      </c>
      <c r="X61">
        <v>0</v>
      </c>
      <c r="Y61">
        <f t="shared" si="25"/>
        <v>8008542.6789636193</v>
      </c>
    </row>
    <row r="62" spans="2:25" x14ac:dyDescent="0.3">
      <c r="B62">
        <v>58</v>
      </c>
      <c r="C62">
        <v>133157.58737454601</v>
      </c>
      <c r="D62">
        <f t="shared" si="83"/>
        <v>66697.849339059292</v>
      </c>
      <c r="E62">
        <f t="shared" si="84"/>
        <v>66459.73803548672</v>
      </c>
      <c r="F62">
        <f t="shared" si="85"/>
        <v>11703748.968857327</v>
      </c>
      <c r="L62">
        <v>58</v>
      </c>
      <c r="M62">
        <f t="shared" ref="M62" si="95">M61</f>
        <v>99892.440530909298</v>
      </c>
      <c r="N62">
        <f t="shared" si="3"/>
        <v>50021.337857369123</v>
      </c>
      <c r="O62">
        <f t="shared" si="4"/>
        <v>49871.102673540176</v>
      </c>
      <c r="P62">
        <f t="shared" si="5"/>
        <v>8777423.8133327756</v>
      </c>
      <c r="T62">
        <v>58</v>
      </c>
      <c r="U62">
        <f t="shared" ref="U62" si="96">U61</f>
        <v>99892.440530909298</v>
      </c>
      <c r="V62">
        <f t="shared" si="23"/>
        <v>45381.741847460515</v>
      </c>
      <c r="W62">
        <f t="shared" si="24"/>
        <v>54510.698683448783</v>
      </c>
      <c r="X62">
        <v>0</v>
      </c>
      <c r="Y62">
        <f t="shared" si="25"/>
        <v>7954031.9802801702</v>
      </c>
    </row>
    <row r="63" spans="2:25" x14ac:dyDescent="0.3">
      <c r="B63">
        <v>59</v>
      </c>
      <c r="C63">
        <f t="shared" ref="C63" si="97">C62</f>
        <v>133157.58737454601</v>
      </c>
      <c r="D63">
        <f t="shared" si="83"/>
        <v>66321.2441568582</v>
      </c>
      <c r="E63">
        <f t="shared" si="84"/>
        <v>66836.343217687812</v>
      </c>
      <c r="F63">
        <f t="shared" si="85"/>
        <v>11636912.62563964</v>
      </c>
      <c r="L63">
        <v>59</v>
      </c>
      <c r="M63">
        <v>99893.440530909298</v>
      </c>
      <c r="N63">
        <f t="shared" si="3"/>
        <v>49738.734942219067</v>
      </c>
      <c r="O63">
        <f t="shared" si="4"/>
        <v>50154.705588690231</v>
      </c>
      <c r="P63">
        <f t="shared" si="5"/>
        <v>8727269.1077440847</v>
      </c>
      <c r="T63">
        <v>59</v>
      </c>
      <c r="U63">
        <v>99893.440530909298</v>
      </c>
      <c r="V63">
        <f t="shared" si="23"/>
        <v>45072.847888254299</v>
      </c>
      <c r="W63">
        <f t="shared" si="24"/>
        <v>54820.592642655</v>
      </c>
      <c r="X63">
        <v>0</v>
      </c>
      <c r="Y63">
        <f t="shared" si="25"/>
        <v>7899211.3876375156</v>
      </c>
    </row>
    <row r="64" spans="2:25" x14ac:dyDescent="0.3">
      <c r="B64">
        <v>60</v>
      </c>
      <c r="C64">
        <v>133158.58737454601</v>
      </c>
      <c r="D64">
        <f t="shared" si="83"/>
        <v>65942.504878624633</v>
      </c>
      <c r="E64">
        <f t="shared" si="84"/>
        <v>67216.082495921379</v>
      </c>
      <c r="F64">
        <f t="shared" si="85"/>
        <v>11569696.543143718</v>
      </c>
      <c r="L64">
        <v>60</v>
      </c>
      <c r="M64">
        <f t="shared" ref="M64" si="98">M63</f>
        <v>99893.440530909298</v>
      </c>
      <c r="N64">
        <f t="shared" si="3"/>
        <v>49454.524943883152</v>
      </c>
      <c r="O64">
        <f t="shared" si="4"/>
        <v>50438.915587026146</v>
      </c>
      <c r="P64">
        <f t="shared" si="5"/>
        <v>8676830.192157058</v>
      </c>
      <c r="T64">
        <v>60</v>
      </c>
      <c r="U64">
        <f t="shared" ref="U64" si="99">U63</f>
        <v>99893.440530909298</v>
      </c>
      <c r="V64">
        <f t="shared" si="23"/>
        <v>44762.19786327926</v>
      </c>
      <c r="W64">
        <f t="shared" si="24"/>
        <v>55131.242667630038</v>
      </c>
      <c r="X64">
        <v>50000</v>
      </c>
      <c r="Y64">
        <f t="shared" si="25"/>
        <v>7794080.1449698852</v>
      </c>
    </row>
    <row r="65" spans="2:25" x14ac:dyDescent="0.3">
      <c r="B65">
        <v>61</v>
      </c>
      <c r="C65">
        <f t="shared" ref="C65" si="100">C64</f>
        <v>133158.58737454601</v>
      </c>
      <c r="D65">
        <f t="shared" si="83"/>
        <v>65561.613744481074</v>
      </c>
      <c r="E65">
        <f t="shared" si="84"/>
        <v>67596.973630064938</v>
      </c>
      <c r="F65">
        <f t="shared" si="85"/>
        <v>11502099.569513652</v>
      </c>
      <c r="L65">
        <v>61</v>
      </c>
      <c r="M65">
        <v>99894.440530909298</v>
      </c>
      <c r="N65">
        <f t="shared" si="3"/>
        <v>49168.704422223331</v>
      </c>
      <c r="O65">
        <f t="shared" si="4"/>
        <v>50725.736108685967</v>
      </c>
      <c r="P65">
        <f t="shared" si="5"/>
        <v>8626104.4560483713</v>
      </c>
      <c r="T65">
        <v>61</v>
      </c>
      <c r="U65">
        <v>99894.440530909298</v>
      </c>
      <c r="V65">
        <f t="shared" si="23"/>
        <v>44166.454154829356</v>
      </c>
      <c r="W65">
        <f t="shared" si="24"/>
        <v>55727.986376079942</v>
      </c>
      <c r="X65">
        <v>0</v>
      </c>
      <c r="Y65">
        <f t="shared" si="25"/>
        <v>7738352.1585938055</v>
      </c>
    </row>
    <row r="66" spans="2:25" x14ac:dyDescent="0.3">
      <c r="B66">
        <v>62</v>
      </c>
      <c r="C66">
        <v>133159.58737454601</v>
      </c>
      <c r="D66">
        <f t="shared" si="83"/>
        <v>65178.564227244038</v>
      </c>
      <c r="E66">
        <f t="shared" si="84"/>
        <v>67981.023147301981</v>
      </c>
      <c r="F66">
        <f t="shared" si="85"/>
        <v>11434118.546366351</v>
      </c>
      <c r="L66">
        <v>62</v>
      </c>
      <c r="M66">
        <f t="shared" ref="M66" si="101">M65</f>
        <v>99894.440530909298</v>
      </c>
      <c r="N66">
        <f t="shared" si="3"/>
        <v>48881.25858427411</v>
      </c>
      <c r="O66">
        <f t="shared" si="4"/>
        <v>51013.181946635188</v>
      </c>
      <c r="P66">
        <f t="shared" si="5"/>
        <v>8575091.274101736</v>
      </c>
      <c r="T66">
        <v>62</v>
      </c>
      <c r="U66">
        <f t="shared" ref="U66" si="102">U65</f>
        <v>99894.440530909298</v>
      </c>
      <c r="V66">
        <f t="shared" si="23"/>
        <v>43850.662232031566</v>
      </c>
      <c r="W66">
        <f t="shared" si="24"/>
        <v>56043.778298877733</v>
      </c>
      <c r="X66">
        <v>0</v>
      </c>
      <c r="Y66">
        <f t="shared" si="25"/>
        <v>7682308.3802949274</v>
      </c>
    </row>
    <row r="67" spans="2:25" x14ac:dyDescent="0.3">
      <c r="B67">
        <v>63</v>
      </c>
      <c r="C67">
        <f t="shared" ref="C67" si="103">C66</f>
        <v>133159.58737454601</v>
      </c>
      <c r="D67">
        <f t="shared" si="83"/>
        <v>64793.338429409327</v>
      </c>
      <c r="E67">
        <f t="shared" si="84"/>
        <v>68366.248945136686</v>
      </c>
      <c r="F67">
        <f t="shared" si="85"/>
        <v>11365752.297421213</v>
      </c>
      <c r="L67">
        <v>63</v>
      </c>
      <c r="M67">
        <v>99895.440530909298</v>
      </c>
      <c r="N67">
        <f t="shared" si="3"/>
        <v>48592.183886576509</v>
      </c>
      <c r="O67">
        <f t="shared" si="4"/>
        <v>51303.256644332789</v>
      </c>
      <c r="P67">
        <f t="shared" si="5"/>
        <v>8523788.0174574032</v>
      </c>
      <c r="T67">
        <v>63</v>
      </c>
      <c r="U67">
        <v>99895.440530909298</v>
      </c>
      <c r="V67">
        <f t="shared" si="23"/>
        <v>43533.080821671261</v>
      </c>
      <c r="W67">
        <f t="shared" si="24"/>
        <v>56362.359709238037</v>
      </c>
      <c r="X67">
        <v>0</v>
      </c>
      <c r="Y67">
        <f t="shared" si="25"/>
        <v>7625946.0205856897</v>
      </c>
    </row>
    <row r="68" spans="2:25" x14ac:dyDescent="0.3">
      <c r="B68">
        <v>64</v>
      </c>
      <c r="C68">
        <v>133160.58737454601</v>
      </c>
      <c r="D68">
        <f t="shared" si="83"/>
        <v>64405.92968538688</v>
      </c>
      <c r="E68">
        <f t="shared" si="84"/>
        <v>68754.657689159125</v>
      </c>
      <c r="F68">
        <f t="shared" si="85"/>
        <v>11296997.639732054</v>
      </c>
      <c r="L68">
        <v>64</v>
      </c>
      <c r="M68">
        <f t="shared" ref="M68" si="104">M67</f>
        <v>99895.440530909298</v>
      </c>
      <c r="N68">
        <f t="shared" si="3"/>
        <v>48301.465432258621</v>
      </c>
      <c r="O68">
        <f t="shared" si="4"/>
        <v>51593.975098650677</v>
      </c>
      <c r="P68">
        <f t="shared" si="5"/>
        <v>8472194.0423587523</v>
      </c>
      <c r="T68">
        <v>64</v>
      </c>
      <c r="U68">
        <f t="shared" ref="U68" si="105">U67</f>
        <v>99895.440530909298</v>
      </c>
      <c r="V68">
        <f t="shared" si="23"/>
        <v>43213.694116652245</v>
      </c>
      <c r="W68">
        <f t="shared" si="24"/>
        <v>56681.746414257053</v>
      </c>
      <c r="X68">
        <v>50000</v>
      </c>
      <c r="Y68">
        <f t="shared" si="25"/>
        <v>7519264.2741714325</v>
      </c>
    </row>
    <row r="69" spans="2:25" x14ac:dyDescent="0.3">
      <c r="B69">
        <v>65</v>
      </c>
      <c r="C69">
        <f t="shared" ref="C69" si="106">C68</f>
        <v>133160.58737454601</v>
      </c>
      <c r="D69">
        <f t="shared" si="83"/>
        <v>64016.319958481639</v>
      </c>
      <c r="E69">
        <f t="shared" si="84"/>
        <v>69144.267416064366</v>
      </c>
      <c r="F69">
        <f t="shared" si="85"/>
        <v>11227853.37231599</v>
      </c>
      <c r="L69">
        <v>65</v>
      </c>
      <c r="M69">
        <v>99896.440530909298</v>
      </c>
      <c r="N69">
        <f t="shared" si="3"/>
        <v>48009.099573366264</v>
      </c>
      <c r="O69">
        <f t="shared" si="4"/>
        <v>51887.340957543034</v>
      </c>
      <c r="P69">
        <f t="shared" si="5"/>
        <v>8420306.7014012095</v>
      </c>
      <c r="T69">
        <v>65</v>
      </c>
      <c r="U69">
        <v>99896.440530909298</v>
      </c>
      <c r="V69">
        <f t="shared" si="23"/>
        <v>42609.164220304789</v>
      </c>
      <c r="W69">
        <f t="shared" si="24"/>
        <v>57287.276310604509</v>
      </c>
      <c r="X69">
        <v>0</v>
      </c>
      <c r="Y69">
        <f t="shared" si="25"/>
        <v>7461976.9978608284</v>
      </c>
    </row>
    <row r="70" spans="2:25" x14ac:dyDescent="0.3">
      <c r="B70">
        <v>66</v>
      </c>
      <c r="C70">
        <v>133161.58737454601</v>
      </c>
      <c r="D70">
        <f t="shared" si="83"/>
        <v>63624.502443123944</v>
      </c>
      <c r="E70">
        <f t="shared" si="84"/>
        <v>69537.084931422069</v>
      </c>
      <c r="F70">
        <f t="shared" si="85"/>
        <v>11158316.287384568</v>
      </c>
      <c r="L70">
        <v>66</v>
      </c>
      <c r="M70">
        <f t="shared" ref="M70" si="107">M69</f>
        <v>99896.440530909298</v>
      </c>
      <c r="N70">
        <f t="shared" si="3"/>
        <v>47715.07130794019</v>
      </c>
      <c r="O70">
        <f t="shared" si="4"/>
        <v>52181.369222969108</v>
      </c>
      <c r="P70">
        <f t="shared" si="5"/>
        <v>8368125.3321782406</v>
      </c>
      <c r="T70">
        <v>66</v>
      </c>
      <c r="U70">
        <f t="shared" ref="U70" si="108">U69</f>
        <v>99896.440530909298</v>
      </c>
      <c r="V70">
        <f t="shared" si="23"/>
        <v>42284.536321211366</v>
      </c>
      <c r="W70">
        <f t="shared" si="24"/>
        <v>57611.904209697932</v>
      </c>
      <c r="X70">
        <v>0</v>
      </c>
      <c r="Y70">
        <f t="shared" si="25"/>
        <v>7404365.0936511308</v>
      </c>
    </row>
    <row r="71" spans="2:25" x14ac:dyDescent="0.3">
      <c r="B71">
        <v>67</v>
      </c>
      <c r="C71">
        <f t="shared" ref="C71" si="109">C70</f>
        <v>133161.58737454601</v>
      </c>
      <c r="D71">
        <f t="shared" si="83"/>
        <v>63230.458961845892</v>
      </c>
      <c r="E71">
        <f t="shared" si="84"/>
        <v>69931.128412700113</v>
      </c>
      <c r="F71">
        <f t="shared" si="85"/>
        <v>11088385.158971868</v>
      </c>
      <c r="L71">
        <v>67</v>
      </c>
      <c r="M71">
        <v>99897.440530909298</v>
      </c>
      <c r="N71">
        <f t="shared" ref="N71:N134" si="110">P70*$I$9</f>
        <v>47419.376882343364</v>
      </c>
      <c r="O71">
        <f t="shared" ref="O71:O134" si="111">M71-N71</f>
        <v>52478.063648565934</v>
      </c>
      <c r="P71">
        <f t="shared" ref="P71:P134" si="112">P70-O71</f>
        <v>8315647.268529675</v>
      </c>
      <c r="T71">
        <v>67</v>
      </c>
      <c r="U71">
        <v>99897.440530909298</v>
      </c>
      <c r="V71">
        <f t="shared" si="23"/>
        <v>41958.06886402308</v>
      </c>
      <c r="W71">
        <f t="shared" si="24"/>
        <v>57939.371666886218</v>
      </c>
      <c r="X71">
        <v>0</v>
      </c>
      <c r="Y71">
        <f t="shared" si="25"/>
        <v>7346425.7219842449</v>
      </c>
    </row>
    <row r="72" spans="2:25" x14ac:dyDescent="0.3">
      <c r="B72">
        <v>68</v>
      </c>
      <c r="C72">
        <v>133162.58737454601</v>
      </c>
      <c r="D72">
        <f t="shared" si="83"/>
        <v>62834.182567507261</v>
      </c>
      <c r="E72">
        <f t="shared" si="84"/>
        <v>70328.404807038751</v>
      </c>
      <c r="F72">
        <f t="shared" si="85"/>
        <v>11018056.75416483</v>
      </c>
      <c r="L72">
        <v>68</v>
      </c>
      <c r="M72">
        <f t="shared" ref="M72" si="113">M71</f>
        <v>99897.440530909298</v>
      </c>
      <c r="N72">
        <f t="shared" si="110"/>
        <v>47122.001188334827</v>
      </c>
      <c r="O72">
        <f t="shared" si="111"/>
        <v>52775.439342574471</v>
      </c>
      <c r="P72">
        <f t="shared" si="112"/>
        <v>8262871.8291871008</v>
      </c>
      <c r="T72">
        <v>68</v>
      </c>
      <c r="U72">
        <f t="shared" ref="U72" si="114">U71</f>
        <v>99897.440530909298</v>
      </c>
      <c r="V72">
        <f t="shared" si="23"/>
        <v>41629.745757910721</v>
      </c>
      <c r="W72">
        <f t="shared" si="24"/>
        <v>58267.694772998577</v>
      </c>
      <c r="X72">
        <v>50000</v>
      </c>
      <c r="Y72">
        <f t="shared" si="25"/>
        <v>7238158.0272112461</v>
      </c>
    </row>
    <row r="73" spans="2:25" x14ac:dyDescent="0.3">
      <c r="B73">
        <v>69</v>
      </c>
      <c r="C73">
        <f t="shared" ref="C73" si="115">C72</f>
        <v>133162.58737454601</v>
      </c>
      <c r="D73">
        <f t="shared" si="83"/>
        <v>62435.654940267377</v>
      </c>
      <c r="E73">
        <f t="shared" si="84"/>
        <v>70726.932434278628</v>
      </c>
      <c r="F73">
        <f t="shared" si="85"/>
        <v>10947329.82173055</v>
      </c>
      <c r="L73">
        <v>69</v>
      </c>
      <c r="M73">
        <v>99898.440530909298</v>
      </c>
      <c r="N73">
        <f t="shared" si="110"/>
        <v>46822.940365393573</v>
      </c>
      <c r="O73">
        <f t="shared" si="111"/>
        <v>53075.500165515725</v>
      </c>
      <c r="P73">
        <f t="shared" si="112"/>
        <v>8209796.3290215852</v>
      </c>
      <c r="T73">
        <v>69</v>
      </c>
      <c r="U73">
        <v>99898.440530909298</v>
      </c>
      <c r="V73">
        <f t="shared" si="23"/>
        <v>41016.228820863733</v>
      </c>
      <c r="W73">
        <f t="shared" si="24"/>
        <v>58882.211710045565</v>
      </c>
      <c r="X73">
        <v>0</v>
      </c>
      <c r="Y73">
        <f t="shared" si="25"/>
        <v>7179275.815501201</v>
      </c>
    </row>
    <row r="74" spans="2:25" x14ac:dyDescent="0.3">
      <c r="B74">
        <v>70</v>
      </c>
      <c r="C74">
        <v>133163.58737454601</v>
      </c>
      <c r="D74">
        <f t="shared" si="83"/>
        <v>62034.868989806455</v>
      </c>
      <c r="E74">
        <f t="shared" si="84"/>
        <v>71128.718384739564</v>
      </c>
      <c r="F74">
        <f t="shared" si="85"/>
        <v>10876201.103345811</v>
      </c>
      <c r="L74">
        <v>70</v>
      </c>
      <c r="M74">
        <f t="shared" ref="M74" si="116">M73</f>
        <v>99898.440530909298</v>
      </c>
      <c r="N74">
        <f t="shared" si="110"/>
        <v>46522.179197788988</v>
      </c>
      <c r="O74">
        <f t="shared" si="111"/>
        <v>53376.26133312031</v>
      </c>
      <c r="P74">
        <f t="shared" si="112"/>
        <v>8156420.0676884651</v>
      </c>
      <c r="T74">
        <v>70</v>
      </c>
      <c r="U74">
        <f t="shared" ref="U74" si="117">U73</f>
        <v>99898.440530909298</v>
      </c>
      <c r="V74">
        <f t="shared" si="23"/>
        <v>40682.562954506808</v>
      </c>
      <c r="W74">
        <f t="shared" si="24"/>
        <v>59215.87757640249</v>
      </c>
      <c r="X74">
        <v>0</v>
      </c>
      <c r="Y74">
        <f t="shared" si="25"/>
        <v>7120059.9379247986</v>
      </c>
    </row>
    <row r="75" spans="2:25" x14ac:dyDescent="0.3">
      <c r="B75">
        <v>71</v>
      </c>
      <c r="C75">
        <f t="shared" ref="C75" si="118">C74</f>
        <v>133163.58737454601</v>
      </c>
      <c r="D75">
        <f t="shared" si="83"/>
        <v>61631.806252292932</v>
      </c>
      <c r="E75">
        <f t="shared" si="84"/>
        <v>71531.781122253073</v>
      </c>
      <c r="F75">
        <f t="shared" si="85"/>
        <v>10804669.322223559</v>
      </c>
      <c r="L75">
        <v>71</v>
      </c>
      <c r="M75">
        <v>99899.440530909298</v>
      </c>
      <c r="N75">
        <f t="shared" si="110"/>
        <v>46219.713716901308</v>
      </c>
      <c r="O75">
        <f t="shared" si="111"/>
        <v>53679.72681400799</v>
      </c>
      <c r="P75">
        <f t="shared" si="112"/>
        <v>8102740.3408744568</v>
      </c>
      <c r="T75">
        <v>71</v>
      </c>
      <c r="U75">
        <v>99899.440530909298</v>
      </c>
      <c r="V75">
        <f t="shared" si="23"/>
        <v>40347.006314907194</v>
      </c>
      <c r="W75">
        <f t="shared" si="24"/>
        <v>59552.434216002104</v>
      </c>
      <c r="X75">
        <v>0</v>
      </c>
      <c r="Y75">
        <f t="shared" si="25"/>
        <v>7060507.5037087966</v>
      </c>
    </row>
    <row r="76" spans="2:25" x14ac:dyDescent="0.3">
      <c r="B76">
        <v>72</v>
      </c>
      <c r="C76">
        <v>133164.58737454601</v>
      </c>
      <c r="D76">
        <f t="shared" si="83"/>
        <v>61226.459492600174</v>
      </c>
      <c r="E76">
        <f t="shared" si="84"/>
        <v>71938.127881945838</v>
      </c>
      <c r="F76">
        <f t="shared" si="85"/>
        <v>10732731.194341613</v>
      </c>
      <c r="L76">
        <v>72</v>
      </c>
      <c r="M76">
        <f t="shared" ref="M76" si="119">M75</f>
        <v>99899.440530909298</v>
      </c>
      <c r="N76">
        <f t="shared" si="110"/>
        <v>45915.528598288591</v>
      </c>
      <c r="O76">
        <f t="shared" si="111"/>
        <v>53983.911932620707</v>
      </c>
      <c r="P76">
        <f t="shared" si="112"/>
        <v>8048756.4289418356</v>
      </c>
      <c r="T76">
        <v>72</v>
      </c>
      <c r="U76">
        <f t="shared" ref="U76" si="120">U75</f>
        <v>99899.440530909298</v>
      </c>
      <c r="V76">
        <f t="shared" si="23"/>
        <v>40009.542521016519</v>
      </c>
      <c r="W76">
        <f t="shared" si="24"/>
        <v>59889.898009892779</v>
      </c>
      <c r="X76">
        <v>50000</v>
      </c>
      <c r="Y76">
        <f t="shared" si="25"/>
        <v>6950617.605698904</v>
      </c>
    </row>
    <row r="77" spans="2:25" x14ac:dyDescent="0.3">
      <c r="B77">
        <v>73</v>
      </c>
      <c r="C77">
        <f t="shared" ref="C77" si="121">C76</f>
        <v>133164.58737454601</v>
      </c>
      <c r="D77">
        <f t="shared" si="83"/>
        <v>60818.810101269148</v>
      </c>
      <c r="E77">
        <f t="shared" si="84"/>
        <v>72345.777273276864</v>
      </c>
      <c r="F77">
        <f t="shared" si="85"/>
        <v>10660385.417068336</v>
      </c>
      <c r="L77">
        <v>73</v>
      </c>
      <c r="M77">
        <v>99900.440530909298</v>
      </c>
      <c r="N77">
        <f t="shared" si="110"/>
        <v>45609.619764003735</v>
      </c>
      <c r="O77">
        <f t="shared" si="111"/>
        <v>54290.820766905563</v>
      </c>
      <c r="P77">
        <f t="shared" si="112"/>
        <v>7994465.6081749303</v>
      </c>
      <c r="T77">
        <v>73</v>
      </c>
      <c r="U77">
        <v>99900.440530909298</v>
      </c>
      <c r="V77">
        <f t="shared" si="23"/>
        <v>39386.833098960458</v>
      </c>
      <c r="W77">
        <f t="shared" si="24"/>
        <v>60513.60743194884</v>
      </c>
      <c r="X77">
        <v>0</v>
      </c>
      <c r="Y77">
        <f t="shared" si="25"/>
        <v>6890103.9982669549</v>
      </c>
    </row>
    <row r="78" spans="2:25" x14ac:dyDescent="0.3">
      <c r="B78">
        <v>74</v>
      </c>
      <c r="C78">
        <v>133165.58737454601</v>
      </c>
      <c r="D78">
        <f t="shared" si="83"/>
        <v>60408.850696720576</v>
      </c>
      <c r="E78">
        <f t="shared" si="84"/>
        <v>72756.736677825436</v>
      </c>
      <c r="F78">
        <f t="shared" si="85"/>
        <v>10587628.680390511</v>
      </c>
      <c r="L78">
        <v>74</v>
      </c>
      <c r="M78">
        <f t="shared" ref="M78" si="122">M77</f>
        <v>99900.440530909298</v>
      </c>
      <c r="N78">
        <f t="shared" si="110"/>
        <v>45301.971779657943</v>
      </c>
      <c r="O78">
        <f t="shared" si="111"/>
        <v>54598.468751251356</v>
      </c>
      <c r="P78">
        <f t="shared" si="112"/>
        <v>7939867.1394236786</v>
      </c>
      <c r="T78">
        <v>74</v>
      </c>
      <c r="U78">
        <f t="shared" ref="U78" si="123">U77</f>
        <v>99900.440530909298</v>
      </c>
      <c r="V78">
        <f t="shared" si="23"/>
        <v>39043.92265684608</v>
      </c>
      <c r="W78">
        <f t="shared" si="24"/>
        <v>60856.517874063218</v>
      </c>
      <c r="X78">
        <v>0</v>
      </c>
      <c r="Y78">
        <f t="shared" si="25"/>
        <v>6829247.4803928919</v>
      </c>
    </row>
    <row r="79" spans="2:25" x14ac:dyDescent="0.3">
      <c r="B79">
        <v>75</v>
      </c>
      <c r="C79">
        <f t="shared" ref="C79" si="124">C78</f>
        <v>133165.58737454601</v>
      </c>
      <c r="D79">
        <f t="shared" si="83"/>
        <v>59996.562522212895</v>
      </c>
      <c r="E79">
        <f t="shared" si="84"/>
        <v>73169.024852333125</v>
      </c>
      <c r="F79">
        <f t="shared" si="85"/>
        <v>10514459.655538177</v>
      </c>
      <c r="L79">
        <v>75</v>
      </c>
      <c r="M79">
        <v>99901.440530909298</v>
      </c>
      <c r="N79">
        <f t="shared" si="110"/>
        <v>44992.580456734184</v>
      </c>
      <c r="O79">
        <f t="shared" si="111"/>
        <v>54908.860074175114</v>
      </c>
      <c r="P79">
        <f t="shared" si="112"/>
        <v>7884958.2793495031</v>
      </c>
      <c r="T79">
        <v>75</v>
      </c>
      <c r="U79">
        <v>99901.440530909298</v>
      </c>
      <c r="V79">
        <f t="shared" si="23"/>
        <v>38699.069055559725</v>
      </c>
      <c r="W79">
        <f t="shared" si="24"/>
        <v>61202.371475349573</v>
      </c>
      <c r="X79">
        <v>0</v>
      </c>
      <c r="Y79">
        <f t="shared" si="25"/>
        <v>6768045.1089175427</v>
      </c>
    </row>
    <row r="80" spans="2:25" x14ac:dyDescent="0.3">
      <c r="B80">
        <v>76</v>
      </c>
      <c r="C80">
        <v>133166.58737454601</v>
      </c>
      <c r="D80">
        <f t="shared" si="83"/>
        <v>59581.938048049677</v>
      </c>
      <c r="E80">
        <f t="shared" si="84"/>
        <v>73584.649326496336</v>
      </c>
      <c r="F80">
        <f t="shared" si="85"/>
        <v>10440875.006211681</v>
      </c>
      <c r="L80">
        <v>76</v>
      </c>
      <c r="M80">
        <f t="shared" ref="M80" si="125">M79</f>
        <v>99901.440530909298</v>
      </c>
      <c r="N80">
        <f t="shared" si="110"/>
        <v>44681.430249647186</v>
      </c>
      <c r="O80">
        <f t="shared" si="111"/>
        <v>55220.010281262112</v>
      </c>
      <c r="P80">
        <f t="shared" si="112"/>
        <v>7829738.2690682411</v>
      </c>
      <c r="T80">
        <v>76</v>
      </c>
      <c r="U80">
        <f t="shared" ref="U80" si="126">U79</f>
        <v>99901.440530909298</v>
      </c>
      <c r="V80">
        <f t="shared" ref="V80:V143" si="127">Y79*$I$9</f>
        <v>38352.255617199415</v>
      </c>
      <c r="W80">
        <f t="shared" ref="W80:W143" si="128">U80-V80</f>
        <v>61549.184913709883</v>
      </c>
      <c r="X80">
        <v>50000</v>
      </c>
      <c r="Y80">
        <f t="shared" ref="Y80:Y143" si="129">Y79-(W80+X80)</f>
        <v>6656495.924003833</v>
      </c>
    </row>
    <row r="81" spans="2:25" x14ac:dyDescent="0.3">
      <c r="B81">
        <v>77</v>
      </c>
      <c r="C81">
        <f t="shared" ref="C81" si="130">C80</f>
        <v>133166.58737454601</v>
      </c>
      <c r="D81">
        <f t="shared" si="83"/>
        <v>59164.958368532862</v>
      </c>
      <c r="E81">
        <f t="shared" si="84"/>
        <v>74001.629006013158</v>
      </c>
      <c r="F81">
        <f t="shared" si="85"/>
        <v>10366873.377205668</v>
      </c>
      <c r="L81">
        <v>77</v>
      </c>
      <c r="M81">
        <v>99902.440530909298</v>
      </c>
      <c r="N81">
        <f t="shared" si="110"/>
        <v>44368.516858053372</v>
      </c>
      <c r="O81">
        <f t="shared" si="111"/>
        <v>55533.923672855926</v>
      </c>
      <c r="P81">
        <f t="shared" si="112"/>
        <v>7774204.3453953853</v>
      </c>
      <c r="T81">
        <v>77</v>
      </c>
      <c r="U81">
        <v>99902.440530909298</v>
      </c>
      <c r="V81">
        <f t="shared" si="127"/>
        <v>37720.143569355059</v>
      </c>
      <c r="W81">
        <f t="shared" si="128"/>
        <v>62182.296961554239</v>
      </c>
      <c r="X81">
        <v>0</v>
      </c>
      <c r="Y81">
        <f t="shared" si="129"/>
        <v>6594313.6270422786</v>
      </c>
    </row>
    <row r="82" spans="2:25" x14ac:dyDescent="0.3">
      <c r="B82">
        <v>78</v>
      </c>
      <c r="C82">
        <v>133167.58737454601</v>
      </c>
      <c r="D82">
        <f t="shared" si="83"/>
        <v>58745.615804165456</v>
      </c>
      <c r="E82">
        <f t="shared" si="84"/>
        <v>74421.971570380556</v>
      </c>
      <c r="F82">
        <f t="shared" si="85"/>
        <v>10292451.405635288</v>
      </c>
      <c r="L82">
        <v>78</v>
      </c>
      <c r="M82">
        <f t="shared" ref="M82" si="131">M81</f>
        <v>99902.440530909298</v>
      </c>
      <c r="N82">
        <f t="shared" si="110"/>
        <v>44053.824623907189</v>
      </c>
      <c r="O82">
        <f t="shared" si="111"/>
        <v>55848.615907002109</v>
      </c>
      <c r="P82">
        <f t="shared" si="112"/>
        <v>7718355.729488383</v>
      </c>
      <c r="T82">
        <v>78</v>
      </c>
      <c r="U82">
        <f t="shared" ref="U82" si="132">U81</f>
        <v>99902.440530909298</v>
      </c>
      <c r="V82">
        <f t="shared" si="127"/>
        <v>37367.777219906246</v>
      </c>
      <c r="W82">
        <f t="shared" si="128"/>
        <v>62534.663311003053</v>
      </c>
      <c r="X82">
        <v>0</v>
      </c>
      <c r="Y82">
        <f t="shared" si="129"/>
        <v>6531778.9637312759</v>
      </c>
    </row>
    <row r="83" spans="2:25" x14ac:dyDescent="0.3">
      <c r="B83">
        <v>79</v>
      </c>
      <c r="C83">
        <f t="shared" ref="C83" si="133">C82</f>
        <v>133167.58737454601</v>
      </c>
      <c r="D83">
        <f t="shared" si="83"/>
        <v>58323.89129859997</v>
      </c>
      <c r="E83">
        <f t="shared" si="84"/>
        <v>74843.696075946034</v>
      </c>
      <c r="F83">
        <f t="shared" si="85"/>
        <v>10217607.709559342</v>
      </c>
      <c r="L83">
        <v>79</v>
      </c>
      <c r="M83">
        <v>99903.440530909298</v>
      </c>
      <c r="N83">
        <f t="shared" si="110"/>
        <v>43737.349133767508</v>
      </c>
      <c r="O83">
        <f t="shared" si="111"/>
        <v>56166.09139714179</v>
      </c>
      <c r="P83">
        <f t="shared" si="112"/>
        <v>7662189.638091241</v>
      </c>
      <c r="T83">
        <v>79</v>
      </c>
      <c r="U83">
        <v>99903.440530909298</v>
      </c>
      <c r="V83">
        <f t="shared" si="127"/>
        <v>37013.414127810567</v>
      </c>
      <c r="W83">
        <f t="shared" si="128"/>
        <v>62890.026403098731</v>
      </c>
      <c r="X83">
        <v>0</v>
      </c>
      <c r="Y83">
        <f t="shared" si="129"/>
        <v>6468888.9373281775</v>
      </c>
    </row>
    <row r="84" spans="2:25" x14ac:dyDescent="0.3">
      <c r="B84">
        <v>80</v>
      </c>
      <c r="C84">
        <v>133168.58737454601</v>
      </c>
      <c r="D84">
        <f t="shared" si="83"/>
        <v>57899.777020836278</v>
      </c>
      <c r="E84">
        <f t="shared" si="84"/>
        <v>75268.810353709734</v>
      </c>
      <c r="F84">
        <f t="shared" si="85"/>
        <v>10142338.899205633</v>
      </c>
      <c r="L84">
        <v>80</v>
      </c>
      <c r="M84">
        <f t="shared" ref="M84" si="134">M83</f>
        <v>99903.440530909298</v>
      </c>
      <c r="N84">
        <f t="shared" si="110"/>
        <v>43419.074615850368</v>
      </c>
      <c r="O84">
        <f t="shared" si="111"/>
        <v>56484.36591505893</v>
      </c>
      <c r="P84">
        <f t="shared" si="112"/>
        <v>7605705.2721761819</v>
      </c>
      <c r="T84">
        <v>80</v>
      </c>
      <c r="U84">
        <f t="shared" ref="U84" si="135">U83</f>
        <v>99903.440530909298</v>
      </c>
      <c r="V84">
        <f t="shared" si="127"/>
        <v>36657.037311526343</v>
      </c>
      <c r="W84">
        <f t="shared" si="128"/>
        <v>63246.403219382955</v>
      </c>
      <c r="X84">
        <v>50000</v>
      </c>
      <c r="Y84">
        <f t="shared" si="129"/>
        <v>6355642.5341087943</v>
      </c>
    </row>
    <row r="85" spans="2:25" x14ac:dyDescent="0.3">
      <c r="B85">
        <v>81</v>
      </c>
      <c r="C85">
        <f t="shared" ref="C85" si="136">C84</f>
        <v>133168.58737454601</v>
      </c>
      <c r="D85">
        <f t="shared" si="83"/>
        <v>57473.253762165252</v>
      </c>
      <c r="E85">
        <f t="shared" si="84"/>
        <v>75695.333612380753</v>
      </c>
      <c r="F85">
        <f t="shared" si="85"/>
        <v>10066643.565593252</v>
      </c>
      <c r="L85">
        <v>81</v>
      </c>
      <c r="M85">
        <v>99904.440530909298</v>
      </c>
      <c r="N85">
        <f t="shared" si="110"/>
        <v>43098.996542331697</v>
      </c>
      <c r="O85">
        <f t="shared" si="111"/>
        <v>56805.443988577601</v>
      </c>
      <c r="P85">
        <f t="shared" si="112"/>
        <v>7548899.8281876044</v>
      </c>
      <c r="T85">
        <v>81</v>
      </c>
      <c r="U85">
        <v>99904.440530909298</v>
      </c>
      <c r="V85">
        <f t="shared" si="127"/>
        <v>36015.307693283168</v>
      </c>
      <c r="W85">
        <f t="shared" si="128"/>
        <v>63889.13283762613</v>
      </c>
      <c r="X85">
        <v>0</v>
      </c>
      <c r="Y85">
        <f t="shared" si="129"/>
        <v>6291753.4012711681</v>
      </c>
    </row>
    <row r="86" spans="2:25" x14ac:dyDescent="0.3">
      <c r="B86">
        <v>82</v>
      </c>
      <c r="C86">
        <v>133169.58737454601</v>
      </c>
      <c r="D86">
        <f t="shared" si="83"/>
        <v>57044.313538361763</v>
      </c>
      <c r="E86">
        <f t="shared" si="84"/>
        <v>76125.273836184249</v>
      </c>
      <c r="F86">
        <f t="shared" si="85"/>
        <v>9990518.2917570677</v>
      </c>
      <c r="L86">
        <v>82</v>
      </c>
      <c r="M86">
        <f t="shared" ref="M86" si="137">M85</f>
        <v>99904.440530909298</v>
      </c>
      <c r="N86">
        <f t="shared" si="110"/>
        <v>42777.099026396427</v>
      </c>
      <c r="O86">
        <f t="shared" si="111"/>
        <v>57127.341504512871</v>
      </c>
      <c r="P86">
        <f t="shared" si="112"/>
        <v>7491772.4866830911</v>
      </c>
      <c r="T86">
        <v>82</v>
      </c>
      <c r="U86">
        <f t="shared" ref="U86" si="138">U85</f>
        <v>99904.440530909298</v>
      </c>
      <c r="V86">
        <f t="shared" si="127"/>
        <v>35653.269273869955</v>
      </c>
      <c r="W86">
        <f t="shared" si="128"/>
        <v>64251.171257039343</v>
      </c>
      <c r="X86">
        <v>0</v>
      </c>
      <c r="Y86">
        <f t="shared" si="129"/>
        <v>6227502.2300141286</v>
      </c>
    </row>
    <row r="87" spans="2:25" x14ac:dyDescent="0.3">
      <c r="B87">
        <v>83</v>
      </c>
      <c r="C87">
        <f t="shared" ref="C87" si="139">C86</f>
        <v>133169.58737454601</v>
      </c>
      <c r="D87">
        <f t="shared" si="83"/>
        <v>56612.93698662339</v>
      </c>
      <c r="E87">
        <f t="shared" si="84"/>
        <v>76556.650387922622</v>
      </c>
      <c r="F87">
        <f t="shared" si="85"/>
        <v>9913961.6413691454</v>
      </c>
      <c r="L87">
        <v>83</v>
      </c>
      <c r="M87">
        <v>99905.440530909298</v>
      </c>
      <c r="N87">
        <f t="shared" si="110"/>
        <v>42453.377424537517</v>
      </c>
      <c r="O87">
        <f t="shared" si="111"/>
        <v>57452.063106371781</v>
      </c>
      <c r="P87">
        <f t="shared" si="112"/>
        <v>7434320.4235767191</v>
      </c>
      <c r="T87">
        <v>83</v>
      </c>
      <c r="U87">
        <v>99905.440530909298</v>
      </c>
      <c r="V87">
        <f t="shared" si="127"/>
        <v>35289.179303413395</v>
      </c>
      <c r="W87">
        <f t="shared" si="128"/>
        <v>64616.261227495903</v>
      </c>
      <c r="X87">
        <v>0</v>
      </c>
      <c r="Y87">
        <f t="shared" si="129"/>
        <v>6162885.9687866326</v>
      </c>
    </row>
    <row r="88" spans="2:25" x14ac:dyDescent="0.3">
      <c r="B88">
        <v>84</v>
      </c>
      <c r="C88">
        <v>133170.58737454601</v>
      </c>
      <c r="D88">
        <f t="shared" si="83"/>
        <v>56179.115967758495</v>
      </c>
      <c r="E88">
        <f t="shared" si="84"/>
        <v>76991.471406787517</v>
      </c>
      <c r="F88">
        <f t="shared" si="85"/>
        <v>9836970.1699623577</v>
      </c>
      <c r="L88">
        <v>84</v>
      </c>
      <c r="M88">
        <f t="shared" ref="M88" si="140">M87</f>
        <v>99905.440530909298</v>
      </c>
      <c r="N88">
        <f t="shared" si="110"/>
        <v>42127.815733601412</v>
      </c>
      <c r="O88">
        <f t="shared" si="111"/>
        <v>57777.624797307886</v>
      </c>
      <c r="P88">
        <f t="shared" si="112"/>
        <v>7376542.7987794112</v>
      </c>
      <c r="T88">
        <v>84</v>
      </c>
      <c r="U88">
        <f t="shared" ref="U88" si="141">U87</f>
        <v>99905.440530909298</v>
      </c>
      <c r="V88">
        <f t="shared" si="127"/>
        <v>34923.020489790921</v>
      </c>
      <c r="W88">
        <f t="shared" si="128"/>
        <v>64982.420041118377</v>
      </c>
      <c r="X88">
        <v>50000</v>
      </c>
      <c r="Y88">
        <f t="shared" si="129"/>
        <v>6047903.5487455139</v>
      </c>
    </row>
    <row r="89" spans="2:25" x14ac:dyDescent="0.3">
      <c r="B89">
        <v>85</v>
      </c>
      <c r="C89">
        <f t="shared" ref="C89" si="142">C88</f>
        <v>133170.58737454601</v>
      </c>
      <c r="D89">
        <f t="shared" si="83"/>
        <v>55742.830963120032</v>
      </c>
      <c r="E89">
        <f t="shared" si="84"/>
        <v>77427.756411425973</v>
      </c>
      <c r="F89">
        <f t="shared" si="85"/>
        <v>9759542.413550932</v>
      </c>
      <c r="L89">
        <v>85</v>
      </c>
      <c r="M89">
        <v>99906.440530909298</v>
      </c>
      <c r="N89">
        <f t="shared" si="110"/>
        <v>41800.409193083331</v>
      </c>
      <c r="O89">
        <f t="shared" si="111"/>
        <v>58106.031337825967</v>
      </c>
      <c r="P89">
        <f t="shared" si="112"/>
        <v>7318436.7674415857</v>
      </c>
      <c r="T89">
        <v>85</v>
      </c>
      <c r="U89">
        <v>99906.440530909298</v>
      </c>
      <c r="V89">
        <f t="shared" si="127"/>
        <v>34271.453442891245</v>
      </c>
      <c r="W89">
        <f t="shared" si="128"/>
        <v>65634.987088018053</v>
      </c>
      <c r="X89">
        <v>0</v>
      </c>
      <c r="Y89">
        <f t="shared" si="129"/>
        <v>5982268.5616574958</v>
      </c>
    </row>
    <row r="90" spans="2:25" x14ac:dyDescent="0.3">
      <c r="B90">
        <v>86</v>
      </c>
      <c r="C90">
        <v>133171.58737454601</v>
      </c>
      <c r="D90">
        <f t="shared" si="83"/>
        <v>55304.073676788619</v>
      </c>
      <c r="E90">
        <f t="shared" si="84"/>
        <v>77867.513697757386</v>
      </c>
      <c r="F90">
        <f t="shared" si="85"/>
        <v>9681674.8998531736</v>
      </c>
      <c r="L90">
        <v>86</v>
      </c>
      <c r="M90">
        <f t="shared" ref="M90" si="143">M89</f>
        <v>99906.440530909298</v>
      </c>
      <c r="N90">
        <f t="shared" si="110"/>
        <v>41471.141682168985</v>
      </c>
      <c r="O90">
        <f t="shared" si="111"/>
        <v>58435.298848740313</v>
      </c>
      <c r="P90">
        <f t="shared" si="112"/>
        <v>7260001.4685928449</v>
      </c>
      <c r="T90">
        <v>86</v>
      </c>
      <c r="U90">
        <f t="shared" ref="U90" si="144">U89</f>
        <v>99906.440530909298</v>
      </c>
      <c r="V90">
        <f t="shared" si="127"/>
        <v>33899.521849392477</v>
      </c>
      <c r="W90">
        <f t="shared" si="128"/>
        <v>66006.918681516821</v>
      </c>
      <c r="X90">
        <v>0</v>
      </c>
      <c r="Y90">
        <f t="shared" si="129"/>
        <v>5916261.6429759786</v>
      </c>
    </row>
    <row r="91" spans="2:25" x14ac:dyDescent="0.3">
      <c r="B91">
        <v>87</v>
      </c>
      <c r="C91">
        <f t="shared" ref="C91" si="145">C90</f>
        <v>133171.58737454601</v>
      </c>
      <c r="D91">
        <f t="shared" si="83"/>
        <v>54862.824432501322</v>
      </c>
      <c r="E91">
        <f t="shared" si="84"/>
        <v>78308.76294204469</v>
      </c>
      <c r="F91">
        <f t="shared" si="85"/>
        <v>9603366.1369111296</v>
      </c>
      <c r="L91">
        <v>87</v>
      </c>
      <c r="M91">
        <v>99907.440530909298</v>
      </c>
      <c r="N91">
        <f t="shared" si="110"/>
        <v>41140.008322026122</v>
      </c>
      <c r="O91">
        <f t="shared" si="111"/>
        <v>58767.432208883176</v>
      </c>
      <c r="P91">
        <f t="shared" si="112"/>
        <v>7201234.0363839613</v>
      </c>
      <c r="T91">
        <v>87</v>
      </c>
      <c r="U91">
        <v>99907.440530909298</v>
      </c>
      <c r="V91">
        <f t="shared" si="127"/>
        <v>33525.482643530544</v>
      </c>
      <c r="W91">
        <f t="shared" si="128"/>
        <v>66381.957887378754</v>
      </c>
      <c r="X91">
        <v>0</v>
      </c>
      <c r="Y91">
        <f t="shared" si="129"/>
        <v>5849879.6850886</v>
      </c>
    </row>
    <row r="92" spans="2:25" x14ac:dyDescent="0.3">
      <c r="B92">
        <v>88</v>
      </c>
      <c r="C92">
        <v>133172.58737454601</v>
      </c>
      <c r="D92">
        <f t="shared" si="83"/>
        <v>54419.074775829737</v>
      </c>
      <c r="E92">
        <f t="shared" si="84"/>
        <v>78753.512598716276</v>
      </c>
      <c r="F92">
        <f t="shared" si="85"/>
        <v>9524612.6243124139</v>
      </c>
      <c r="L92">
        <v>88</v>
      </c>
      <c r="M92">
        <f t="shared" ref="M92" si="146">M91</f>
        <v>99907.440530909298</v>
      </c>
      <c r="N92">
        <f t="shared" si="110"/>
        <v>40806.992872842449</v>
      </c>
      <c r="O92">
        <f t="shared" si="111"/>
        <v>59100.447658066849</v>
      </c>
      <c r="P92">
        <f t="shared" si="112"/>
        <v>7142133.5887258947</v>
      </c>
      <c r="T92">
        <v>88</v>
      </c>
      <c r="U92">
        <f t="shared" ref="U92" si="147">U91</f>
        <v>99907.440530909298</v>
      </c>
      <c r="V92">
        <f t="shared" si="127"/>
        <v>33149.31821550207</v>
      </c>
      <c r="W92">
        <f t="shared" si="128"/>
        <v>66758.122315407236</v>
      </c>
      <c r="X92">
        <v>50000</v>
      </c>
      <c r="Y92">
        <f t="shared" si="129"/>
        <v>5733121.5627731932</v>
      </c>
    </row>
    <row r="93" spans="2:25" x14ac:dyDescent="0.3">
      <c r="B93">
        <v>89</v>
      </c>
      <c r="C93">
        <f t="shared" ref="C93" si="148">C92</f>
        <v>133172.58737454601</v>
      </c>
      <c r="D93">
        <f t="shared" si="83"/>
        <v>53972.804871103683</v>
      </c>
      <c r="E93">
        <f t="shared" si="84"/>
        <v>79199.782503442329</v>
      </c>
      <c r="F93">
        <f t="shared" si="85"/>
        <v>9445412.841808971</v>
      </c>
      <c r="L93">
        <v>89</v>
      </c>
      <c r="M93">
        <v>99908.440530909298</v>
      </c>
      <c r="N93">
        <f t="shared" si="110"/>
        <v>40472.090336113404</v>
      </c>
      <c r="O93">
        <f t="shared" si="111"/>
        <v>59436.350194795894</v>
      </c>
      <c r="P93">
        <f t="shared" si="112"/>
        <v>7082697.2385310987</v>
      </c>
      <c r="T93">
        <v>89</v>
      </c>
      <c r="U93">
        <v>99908.440530909298</v>
      </c>
      <c r="V93">
        <f t="shared" si="127"/>
        <v>32487.688855714765</v>
      </c>
      <c r="W93">
        <f t="shared" si="128"/>
        <v>67420.751675194537</v>
      </c>
      <c r="X93">
        <v>0</v>
      </c>
      <c r="Y93">
        <f t="shared" si="129"/>
        <v>5665700.8110979991</v>
      </c>
    </row>
    <row r="94" spans="2:25" x14ac:dyDescent="0.3">
      <c r="B94">
        <v>90</v>
      </c>
      <c r="C94">
        <v>133173.58737454601</v>
      </c>
      <c r="D94">
        <f t="shared" si="83"/>
        <v>53524.006103584172</v>
      </c>
      <c r="E94">
        <f t="shared" si="84"/>
        <v>79649.581270961848</v>
      </c>
      <c r="F94">
        <f t="shared" si="85"/>
        <v>9365763.2605380099</v>
      </c>
      <c r="L94">
        <v>90</v>
      </c>
      <c r="M94">
        <f t="shared" ref="M94" si="149">M93</f>
        <v>99908.440530909298</v>
      </c>
      <c r="N94">
        <f t="shared" si="110"/>
        <v>40135.28435167623</v>
      </c>
      <c r="O94">
        <f t="shared" si="111"/>
        <v>59773.156179233069</v>
      </c>
      <c r="P94">
        <f t="shared" si="112"/>
        <v>7022924.0823518652</v>
      </c>
      <c r="T94">
        <v>90</v>
      </c>
      <c r="U94">
        <f t="shared" ref="U94" si="150">U93</f>
        <v>99908.440530909298</v>
      </c>
      <c r="V94">
        <f t="shared" si="127"/>
        <v>32105.637929555331</v>
      </c>
      <c r="W94">
        <f t="shared" si="128"/>
        <v>67802.802601353964</v>
      </c>
      <c r="X94">
        <v>0</v>
      </c>
      <c r="Y94">
        <f t="shared" si="129"/>
        <v>5597898.0084966449</v>
      </c>
    </row>
    <row r="95" spans="2:25" x14ac:dyDescent="0.3">
      <c r="B95">
        <v>91</v>
      </c>
      <c r="C95">
        <f t="shared" ref="C95" si="151">C94</f>
        <v>133173.58737454601</v>
      </c>
      <c r="D95">
        <f t="shared" si="83"/>
        <v>53072.658476382057</v>
      </c>
      <c r="E95">
        <f t="shared" si="84"/>
        <v>80100.928898163955</v>
      </c>
      <c r="F95">
        <f t="shared" si="85"/>
        <v>9285662.3316398468</v>
      </c>
      <c r="L95">
        <v>91</v>
      </c>
      <c r="M95">
        <v>99909.440530909298</v>
      </c>
      <c r="N95">
        <f t="shared" si="110"/>
        <v>39796.569799993908</v>
      </c>
      <c r="O95">
        <f t="shared" si="111"/>
        <v>60112.870730915391</v>
      </c>
      <c r="P95">
        <f t="shared" si="112"/>
        <v>6962811.2116209501</v>
      </c>
      <c r="T95">
        <v>91</v>
      </c>
      <c r="U95">
        <v>99909.440530909298</v>
      </c>
      <c r="V95">
        <f t="shared" si="127"/>
        <v>31721.422048147655</v>
      </c>
      <c r="W95">
        <f t="shared" si="128"/>
        <v>68188.018482761647</v>
      </c>
      <c r="X95">
        <v>0</v>
      </c>
      <c r="Y95">
        <f t="shared" si="129"/>
        <v>5529709.9900138834</v>
      </c>
    </row>
    <row r="96" spans="2:25" x14ac:dyDescent="0.3">
      <c r="B96">
        <v>92</v>
      </c>
      <c r="C96">
        <v>133174.58737454601</v>
      </c>
      <c r="D96">
        <f t="shared" si="83"/>
        <v>52618.753212625801</v>
      </c>
      <c r="E96">
        <f t="shared" si="84"/>
        <v>80555.834161920211</v>
      </c>
      <c r="F96">
        <f t="shared" si="85"/>
        <v>9205106.4974779263</v>
      </c>
      <c r="L96">
        <v>92</v>
      </c>
      <c r="M96">
        <f t="shared" ref="M96" si="152">M95</f>
        <v>99909.440530909298</v>
      </c>
      <c r="N96">
        <f t="shared" si="110"/>
        <v>39455.930199185386</v>
      </c>
      <c r="O96">
        <f t="shared" si="111"/>
        <v>60453.510331723912</v>
      </c>
      <c r="P96">
        <f t="shared" si="112"/>
        <v>6902357.7012892263</v>
      </c>
      <c r="T96">
        <v>92</v>
      </c>
      <c r="U96">
        <f t="shared" ref="U96" si="153">U95</f>
        <v>99909.440530909298</v>
      </c>
      <c r="V96">
        <f t="shared" si="127"/>
        <v>31335.023276745342</v>
      </c>
      <c r="W96">
        <f t="shared" si="128"/>
        <v>68574.417254163956</v>
      </c>
      <c r="X96">
        <v>50000</v>
      </c>
      <c r="Y96">
        <f t="shared" si="129"/>
        <v>5411135.5727597196</v>
      </c>
    </row>
    <row r="97" spans="2:25" x14ac:dyDescent="0.3">
      <c r="B97">
        <v>93</v>
      </c>
      <c r="C97">
        <f t="shared" ref="C97" si="154">C96</f>
        <v>133174.58737454601</v>
      </c>
      <c r="D97">
        <f t="shared" si="83"/>
        <v>52162.27015237492</v>
      </c>
      <c r="E97">
        <f t="shared" si="84"/>
        <v>81012.317222171085</v>
      </c>
      <c r="F97">
        <f t="shared" si="85"/>
        <v>9124094.1802557558</v>
      </c>
      <c r="L97">
        <v>93</v>
      </c>
      <c r="M97">
        <v>99910.440530909298</v>
      </c>
      <c r="N97">
        <f t="shared" si="110"/>
        <v>39113.360307305622</v>
      </c>
      <c r="O97">
        <f t="shared" si="111"/>
        <v>60797.080223603676</v>
      </c>
      <c r="P97">
        <f t="shared" si="112"/>
        <v>6841560.6210656222</v>
      </c>
      <c r="T97">
        <v>93</v>
      </c>
      <c r="U97">
        <v>99910.440530909298</v>
      </c>
      <c r="V97">
        <f t="shared" si="127"/>
        <v>30663.101578971746</v>
      </c>
      <c r="W97">
        <f t="shared" si="128"/>
        <v>69247.338951937549</v>
      </c>
      <c r="X97">
        <v>0</v>
      </c>
      <c r="Y97">
        <f t="shared" si="129"/>
        <v>5341888.2338077817</v>
      </c>
    </row>
    <row r="98" spans="2:25" x14ac:dyDescent="0.3">
      <c r="B98">
        <v>94</v>
      </c>
      <c r="C98">
        <v>133175.58737454601</v>
      </c>
      <c r="D98">
        <f t="shared" si="83"/>
        <v>51703.200354782617</v>
      </c>
      <c r="E98">
        <f t="shared" si="84"/>
        <v>81472.387019763395</v>
      </c>
      <c r="F98">
        <f t="shared" si="85"/>
        <v>9042621.793235993</v>
      </c>
      <c r="L98">
        <v>94</v>
      </c>
      <c r="M98">
        <f t="shared" ref="M98" si="155">M97</f>
        <v>99910.440530909298</v>
      </c>
      <c r="N98">
        <f t="shared" si="110"/>
        <v>38768.843519371861</v>
      </c>
      <c r="O98">
        <f t="shared" si="111"/>
        <v>61141.597011537437</v>
      </c>
      <c r="P98">
        <f t="shared" si="112"/>
        <v>6780419.0240540849</v>
      </c>
      <c r="T98">
        <v>94</v>
      </c>
      <c r="U98">
        <f t="shared" ref="U98" si="156">U97</f>
        <v>99910.440530909298</v>
      </c>
      <c r="V98">
        <f t="shared" si="127"/>
        <v>30270.699991577432</v>
      </c>
      <c r="W98">
        <f t="shared" si="128"/>
        <v>69639.740539331862</v>
      </c>
      <c r="X98">
        <v>0</v>
      </c>
      <c r="Y98">
        <f t="shared" si="129"/>
        <v>5272248.4932684498</v>
      </c>
    </row>
    <row r="99" spans="2:25" x14ac:dyDescent="0.3">
      <c r="B99">
        <v>95</v>
      </c>
      <c r="C99">
        <f t="shared" ref="C99" si="157">C98</f>
        <v>133175.58737454601</v>
      </c>
      <c r="D99">
        <f t="shared" si="83"/>
        <v>51241.523495003967</v>
      </c>
      <c r="E99">
        <f t="shared" si="84"/>
        <v>81934.063879542053</v>
      </c>
      <c r="F99">
        <f t="shared" si="85"/>
        <v>8960687.729356451</v>
      </c>
      <c r="L99">
        <v>95</v>
      </c>
      <c r="M99">
        <v>99911.440530909298</v>
      </c>
      <c r="N99">
        <f t="shared" si="110"/>
        <v>38422.374469639821</v>
      </c>
      <c r="O99">
        <f t="shared" si="111"/>
        <v>61489.066061269477</v>
      </c>
      <c r="P99">
        <f t="shared" si="112"/>
        <v>6718929.9579928154</v>
      </c>
      <c r="T99">
        <v>95</v>
      </c>
      <c r="U99">
        <v>99911.440530909298</v>
      </c>
      <c r="V99">
        <f t="shared" si="127"/>
        <v>29876.074795187884</v>
      </c>
      <c r="W99">
        <f t="shared" si="128"/>
        <v>70035.365735721411</v>
      </c>
      <c r="X99">
        <v>0</v>
      </c>
      <c r="Y99">
        <f t="shared" si="129"/>
        <v>5202213.127532728</v>
      </c>
    </row>
    <row r="100" spans="2:25" x14ac:dyDescent="0.3">
      <c r="B100">
        <v>96</v>
      </c>
      <c r="C100">
        <v>133176.58737454601</v>
      </c>
      <c r="D100">
        <f t="shared" si="83"/>
        <v>50777.230466353227</v>
      </c>
      <c r="E100">
        <f t="shared" si="84"/>
        <v>82399.356908192785</v>
      </c>
      <c r="F100">
        <f t="shared" si="85"/>
        <v>8878288.3724482581</v>
      </c>
      <c r="L100">
        <v>96</v>
      </c>
      <c r="M100">
        <f t="shared" ref="M100" si="158">M99</f>
        <v>99911.440530909298</v>
      </c>
      <c r="N100">
        <f t="shared" si="110"/>
        <v>38073.936428625959</v>
      </c>
      <c r="O100">
        <f t="shared" si="111"/>
        <v>61837.504102283339</v>
      </c>
      <c r="P100">
        <f t="shared" si="112"/>
        <v>6657092.4538905323</v>
      </c>
      <c r="T100">
        <v>96</v>
      </c>
      <c r="U100">
        <f t="shared" ref="U100" si="159">U99</f>
        <v>99911.440530909298</v>
      </c>
      <c r="V100">
        <f t="shared" si="127"/>
        <v>29479.20772268546</v>
      </c>
      <c r="W100">
        <f t="shared" si="128"/>
        <v>70432.232808223838</v>
      </c>
      <c r="X100">
        <v>50000</v>
      </c>
      <c r="Y100">
        <f t="shared" si="129"/>
        <v>5081780.8947245041</v>
      </c>
    </row>
    <row r="101" spans="2:25" x14ac:dyDescent="0.3">
      <c r="B101">
        <v>97</v>
      </c>
      <c r="C101">
        <f t="shared" ref="C101" si="160">C100</f>
        <v>133176.58737454601</v>
      </c>
      <c r="D101">
        <f t="shared" si="83"/>
        <v>50310.300777206801</v>
      </c>
      <c r="E101">
        <f t="shared" si="84"/>
        <v>82866.286597339204</v>
      </c>
      <c r="F101">
        <f t="shared" si="85"/>
        <v>8795422.0858509187</v>
      </c>
      <c r="L101">
        <v>97</v>
      </c>
      <c r="M101">
        <v>99912.440530909298</v>
      </c>
      <c r="N101">
        <f t="shared" si="110"/>
        <v>37723.523905379683</v>
      </c>
      <c r="O101">
        <f t="shared" si="111"/>
        <v>62188.916625529615</v>
      </c>
      <c r="P101">
        <f t="shared" si="112"/>
        <v>6594903.5372650027</v>
      </c>
      <c r="T101">
        <v>97</v>
      </c>
      <c r="U101">
        <v>99912.440530909298</v>
      </c>
      <c r="V101">
        <f t="shared" si="127"/>
        <v>28796.75840343886</v>
      </c>
      <c r="W101">
        <f t="shared" si="128"/>
        <v>71115.682127470442</v>
      </c>
      <c r="X101">
        <v>0</v>
      </c>
      <c r="Y101">
        <f t="shared" si="129"/>
        <v>5010665.2125970339</v>
      </c>
    </row>
    <row r="102" spans="2:25" x14ac:dyDescent="0.3">
      <c r="B102">
        <v>98</v>
      </c>
      <c r="C102">
        <v>133177.58737454601</v>
      </c>
      <c r="D102">
        <f t="shared" si="83"/>
        <v>49840.72515315521</v>
      </c>
      <c r="E102">
        <f t="shared" si="84"/>
        <v>83336.862221390795</v>
      </c>
      <c r="F102">
        <f t="shared" si="85"/>
        <v>8712085.2236295287</v>
      </c>
      <c r="L102">
        <v>98</v>
      </c>
      <c r="M102">
        <f t="shared" ref="M102" si="161">M101</f>
        <v>99912.440530909298</v>
      </c>
      <c r="N102">
        <f t="shared" si="110"/>
        <v>37371.120044501688</v>
      </c>
      <c r="O102">
        <f t="shared" si="111"/>
        <v>62541.320486407611</v>
      </c>
      <c r="P102">
        <f t="shared" si="112"/>
        <v>6532362.216778595</v>
      </c>
      <c r="T102">
        <v>98</v>
      </c>
      <c r="U102">
        <f t="shared" ref="U102" si="162">U101</f>
        <v>99912.440530909298</v>
      </c>
      <c r="V102">
        <f t="shared" si="127"/>
        <v>28393.769538049863</v>
      </c>
      <c r="W102">
        <f t="shared" si="128"/>
        <v>71518.670992859436</v>
      </c>
      <c r="X102">
        <v>0</v>
      </c>
      <c r="Y102">
        <f t="shared" si="129"/>
        <v>4939146.5416041743</v>
      </c>
    </row>
    <row r="103" spans="2:25" x14ac:dyDescent="0.3">
      <c r="B103">
        <v>99</v>
      </c>
      <c r="C103">
        <v>133154.58737454601</v>
      </c>
      <c r="D103">
        <f t="shared" si="83"/>
        <v>49368.482933900668</v>
      </c>
      <c r="E103">
        <f t="shared" si="84"/>
        <v>83786.104440645344</v>
      </c>
      <c r="F103">
        <f t="shared" si="85"/>
        <v>8628299.1191888824</v>
      </c>
      <c r="L103">
        <v>99</v>
      </c>
      <c r="M103">
        <v>99913.440530909298</v>
      </c>
      <c r="N103">
        <f t="shared" si="110"/>
        <v>37016.719228412039</v>
      </c>
      <c r="O103">
        <f t="shared" si="111"/>
        <v>62896.721302497259</v>
      </c>
      <c r="P103">
        <f t="shared" si="112"/>
        <v>6469465.4954760978</v>
      </c>
      <c r="T103">
        <v>99</v>
      </c>
      <c r="U103">
        <v>99913.440530909298</v>
      </c>
      <c r="V103">
        <f t="shared" si="127"/>
        <v>27988.497069090325</v>
      </c>
      <c r="W103">
        <f t="shared" si="128"/>
        <v>71924.94346181897</v>
      </c>
      <c r="X103">
        <v>0</v>
      </c>
      <c r="Y103">
        <f t="shared" si="129"/>
        <v>4867221.5981423557</v>
      </c>
    </row>
    <row r="104" spans="2:25" x14ac:dyDescent="0.3">
      <c r="B104">
        <v>100</v>
      </c>
      <c r="C104">
        <f t="shared" ref="C104" si="163">C103</f>
        <v>133154.58737454601</v>
      </c>
      <c r="D104">
        <f t="shared" si="83"/>
        <v>48893.695008737006</v>
      </c>
      <c r="E104">
        <f t="shared" si="84"/>
        <v>84260.892365809006</v>
      </c>
      <c r="F104">
        <f t="shared" si="85"/>
        <v>8544038.2268230729</v>
      </c>
      <c r="L104">
        <v>100</v>
      </c>
      <c r="M104">
        <f t="shared" ref="M104" si="164">M103</f>
        <v>99913.440530909298</v>
      </c>
      <c r="N104">
        <f t="shared" si="110"/>
        <v>36660.304474364559</v>
      </c>
      <c r="O104">
        <f t="shared" si="111"/>
        <v>63253.136056544739</v>
      </c>
      <c r="P104">
        <f t="shared" si="112"/>
        <v>6406212.3594195526</v>
      </c>
      <c r="T104">
        <v>100</v>
      </c>
      <c r="U104">
        <f t="shared" ref="U104" si="165">U103</f>
        <v>99913.440530909298</v>
      </c>
      <c r="V104">
        <f t="shared" si="127"/>
        <v>27580.922389473351</v>
      </c>
      <c r="W104">
        <f t="shared" si="128"/>
        <v>72332.518141435954</v>
      </c>
      <c r="X104">
        <v>50000</v>
      </c>
      <c r="Y104">
        <f t="shared" si="129"/>
        <v>4744889.0800009193</v>
      </c>
    </row>
    <row r="105" spans="2:25" x14ac:dyDescent="0.3">
      <c r="B105">
        <v>101</v>
      </c>
      <c r="C105">
        <v>133155.58737454601</v>
      </c>
      <c r="D105">
        <f t="shared" si="83"/>
        <v>48416.216618664082</v>
      </c>
      <c r="E105">
        <f t="shared" si="84"/>
        <v>84739.37075588193</v>
      </c>
      <c r="F105">
        <f t="shared" si="85"/>
        <v>8459298.8560671918</v>
      </c>
      <c r="L105">
        <v>101</v>
      </c>
      <c r="M105">
        <v>99914.440530909298</v>
      </c>
      <c r="N105">
        <f t="shared" si="110"/>
        <v>36301.870036710803</v>
      </c>
      <c r="O105">
        <f t="shared" si="111"/>
        <v>63612.570494198495</v>
      </c>
      <c r="P105">
        <f t="shared" si="112"/>
        <v>6342599.7889253544</v>
      </c>
      <c r="T105">
        <v>101</v>
      </c>
      <c r="U105">
        <v>99914.440530909298</v>
      </c>
      <c r="V105">
        <f t="shared" si="127"/>
        <v>26887.704786671879</v>
      </c>
      <c r="W105">
        <f t="shared" si="128"/>
        <v>73026.73574423742</v>
      </c>
      <c r="X105">
        <v>0</v>
      </c>
      <c r="Y105">
        <f t="shared" si="129"/>
        <v>4671862.3442566823</v>
      </c>
    </row>
    <row r="106" spans="2:25" x14ac:dyDescent="0.3">
      <c r="B106">
        <v>102</v>
      </c>
      <c r="C106">
        <f t="shared" ref="C106" si="166">C105</f>
        <v>133155.58737454601</v>
      </c>
      <c r="D106">
        <f t="shared" si="83"/>
        <v>47936.026851047427</v>
      </c>
      <c r="E106">
        <f t="shared" si="84"/>
        <v>85219.560523498585</v>
      </c>
      <c r="F106">
        <f t="shared" si="85"/>
        <v>8374079.295543693</v>
      </c>
      <c r="L106">
        <v>102</v>
      </c>
      <c r="M106">
        <f t="shared" ref="M106" si="167">M105</f>
        <v>99914.440530909298</v>
      </c>
      <c r="N106">
        <f t="shared" si="110"/>
        <v>35941.398803910342</v>
      </c>
      <c r="O106">
        <f t="shared" si="111"/>
        <v>63973.041726998956</v>
      </c>
      <c r="P106">
        <f t="shared" si="112"/>
        <v>6278626.7471983554</v>
      </c>
      <c r="T106">
        <v>102</v>
      </c>
      <c r="U106">
        <f t="shared" ref="U106" si="168">U105</f>
        <v>99914.440530909298</v>
      </c>
      <c r="V106">
        <f t="shared" si="127"/>
        <v>26473.886617454536</v>
      </c>
      <c r="W106">
        <f t="shared" si="128"/>
        <v>73440.553913454758</v>
      </c>
      <c r="X106">
        <v>0</v>
      </c>
      <c r="Y106">
        <f t="shared" si="129"/>
        <v>4598421.7903432278</v>
      </c>
    </row>
    <row r="107" spans="2:25" x14ac:dyDescent="0.3">
      <c r="B107">
        <v>103</v>
      </c>
      <c r="C107">
        <v>133156.58737454601</v>
      </c>
      <c r="D107">
        <f t="shared" si="83"/>
        <v>47453.116008080928</v>
      </c>
      <c r="E107">
        <f t="shared" si="84"/>
        <v>85703.471366465092</v>
      </c>
      <c r="F107">
        <f t="shared" si="85"/>
        <v>8288375.8241772279</v>
      </c>
      <c r="L107">
        <v>103</v>
      </c>
      <c r="M107">
        <v>99915.440530909298</v>
      </c>
      <c r="N107">
        <f t="shared" si="110"/>
        <v>35578.884900790683</v>
      </c>
      <c r="O107">
        <f t="shared" si="111"/>
        <v>64336.555630118615</v>
      </c>
      <c r="P107">
        <f t="shared" si="112"/>
        <v>6214290.1915682368</v>
      </c>
      <c r="T107">
        <v>103</v>
      </c>
      <c r="U107">
        <v>99915.440530909298</v>
      </c>
      <c r="V107">
        <f t="shared" si="127"/>
        <v>26057.723478611628</v>
      </c>
      <c r="W107">
        <f t="shared" si="128"/>
        <v>73857.717052297667</v>
      </c>
      <c r="X107">
        <v>0</v>
      </c>
      <c r="Y107">
        <f t="shared" si="129"/>
        <v>4524564.0732909301</v>
      </c>
    </row>
    <row r="108" spans="2:25" x14ac:dyDescent="0.3">
      <c r="B108">
        <v>104</v>
      </c>
      <c r="C108">
        <f t="shared" ref="C108" si="169">C107</f>
        <v>133156.58737454601</v>
      </c>
      <c r="D108">
        <f t="shared" si="83"/>
        <v>46967.463003670964</v>
      </c>
      <c r="E108">
        <f t="shared" si="84"/>
        <v>86189.124370875041</v>
      </c>
      <c r="F108">
        <f t="shared" si="85"/>
        <v>8202186.6998063531</v>
      </c>
      <c r="L108">
        <v>104</v>
      </c>
      <c r="M108">
        <f t="shared" ref="M108" si="170">M107</f>
        <v>99915.440530909298</v>
      </c>
      <c r="N108">
        <f t="shared" si="110"/>
        <v>35214.311085553345</v>
      </c>
      <c r="O108">
        <f t="shared" si="111"/>
        <v>64701.129445355953</v>
      </c>
      <c r="P108">
        <f t="shared" si="112"/>
        <v>6149589.0621228805</v>
      </c>
      <c r="T108">
        <v>104</v>
      </c>
      <c r="U108">
        <f t="shared" ref="U108" si="171">U107</f>
        <v>99915.440530909298</v>
      </c>
      <c r="V108">
        <f t="shared" si="127"/>
        <v>25639.196415315273</v>
      </c>
      <c r="W108">
        <f t="shared" si="128"/>
        <v>74276.244115594018</v>
      </c>
      <c r="X108">
        <v>50000</v>
      </c>
      <c r="Y108">
        <f t="shared" si="129"/>
        <v>4400287.8291753363</v>
      </c>
    </row>
    <row r="109" spans="2:25" x14ac:dyDescent="0.3">
      <c r="B109">
        <v>105</v>
      </c>
      <c r="C109">
        <v>133157.58737454601</v>
      </c>
      <c r="D109">
        <f t="shared" si="83"/>
        <v>46479.057965569336</v>
      </c>
      <c r="E109">
        <f t="shared" si="84"/>
        <v>86678.529408976668</v>
      </c>
      <c r="F109">
        <f t="shared" si="85"/>
        <v>8115508.1703973766</v>
      </c>
      <c r="L109">
        <v>105</v>
      </c>
      <c r="M109">
        <v>99916.440530909298</v>
      </c>
      <c r="N109">
        <f t="shared" si="110"/>
        <v>34847.671352029662</v>
      </c>
      <c r="O109">
        <f t="shared" si="111"/>
        <v>65068.769178879636</v>
      </c>
      <c r="P109">
        <f t="shared" si="112"/>
        <v>6084520.292944001</v>
      </c>
      <c r="T109">
        <v>105</v>
      </c>
      <c r="U109">
        <v>99916.440530909298</v>
      </c>
      <c r="V109">
        <f t="shared" si="127"/>
        <v>24934.964365326909</v>
      </c>
      <c r="W109">
        <f t="shared" si="128"/>
        <v>74981.476165582397</v>
      </c>
      <c r="X109">
        <v>0</v>
      </c>
      <c r="Y109">
        <f t="shared" si="129"/>
        <v>4325306.3530097539</v>
      </c>
    </row>
    <row r="110" spans="2:25" x14ac:dyDescent="0.3">
      <c r="B110">
        <v>106</v>
      </c>
      <c r="C110">
        <f t="shared" ref="C110" si="172">C109</f>
        <v>133157.58737454601</v>
      </c>
      <c r="D110">
        <f t="shared" si="83"/>
        <v>45987.879632251803</v>
      </c>
      <c r="E110">
        <f t="shared" si="84"/>
        <v>87169.707742294209</v>
      </c>
      <c r="F110">
        <f t="shared" si="85"/>
        <v>8028338.4626550823</v>
      </c>
      <c r="L110">
        <v>106</v>
      </c>
      <c r="M110">
        <f t="shared" ref="M110" si="173">M109</f>
        <v>99916.440530909298</v>
      </c>
      <c r="N110">
        <f t="shared" si="110"/>
        <v>34478.948326682672</v>
      </c>
      <c r="O110">
        <f t="shared" si="111"/>
        <v>65437.492204226626</v>
      </c>
      <c r="P110">
        <f t="shared" si="112"/>
        <v>6019082.8007397745</v>
      </c>
      <c r="T110">
        <v>106</v>
      </c>
      <c r="U110">
        <f t="shared" ref="U110" si="174">U109</f>
        <v>99916.440530909298</v>
      </c>
      <c r="V110">
        <f t="shared" si="127"/>
        <v>24510.069333721942</v>
      </c>
      <c r="W110">
        <f t="shared" si="128"/>
        <v>75406.371197187356</v>
      </c>
      <c r="X110">
        <v>0</v>
      </c>
      <c r="Y110">
        <f t="shared" si="129"/>
        <v>4249899.9818125665</v>
      </c>
    </row>
    <row r="111" spans="2:25" x14ac:dyDescent="0.3">
      <c r="B111">
        <v>107</v>
      </c>
      <c r="C111">
        <v>133158.58737454601</v>
      </c>
      <c r="D111">
        <f t="shared" si="83"/>
        <v>45493.917955045472</v>
      </c>
      <c r="E111">
        <f t="shared" si="84"/>
        <v>87664.66941950054</v>
      </c>
      <c r="F111">
        <f t="shared" si="85"/>
        <v>7940673.7932355814</v>
      </c>
      <c r="L111">
        <v>107</v>
      </c>
      <c r="M111">
        <v>99917.440530909298</v>
      </c>
      <c r="N111">
        <f t="shared" si="110"/>
        <v>34108.135870858721</v>
      </c>
      <c r="O111">
        <f t="shared" si="111"/>
        <v>65809.304660050577</v>
      </c>
      <c r="P111">
        <f t="shared" si="112"/>
        <v>5953273.4960797243</v>
      </c>
      <c r="T111">
        <v>107</v>
      </c>
      <c r="U111">
        <v>99917.440530909298</v>
      </c>
      <c r="V111">
        <f t="shared" si="127"/>
        <v>24082.766563604546</v>
      </c>
      <c r="W111">
        <f t="shared" si="128"/>
        <v>75834.673967304756</v>
      </c>
      <c r="X111">
        <v>0</v>
      </c>
      <c r="Y111">
        <f t="shared" si="129"/>
        <v>4174065.3078452619</v>
      </c>
    </row>
    <row r="112" spans="2:25" x14ac:dyDescent="0.3">
      <c r="B112">
        <v>108</v>
      </c>
      <c r="C112">
        <f t="shared" ref="C112" si="175">C111</f>
        <v>133158.58737454601</v>
      </c>
      <c r="D112">
        <f t="shared" si="83"/>
        <v>44997.151495001628</v>
      </c>
      <c r="E112">
        <f t="shared" si="84"/>
        <v>88161.435879544384</v>
      </c>
      <c r="F112">
        <f t="shared" si="85"/>
        <v>7852512.357356037</v>
      </c>
      <c r="L112">
        <v>108</v>
      </c>
      <c r="M112">
        <f t="shared" ref="M112" si="176">M111</f>
        <v>99917.440530909298</v>
      </c>
      <c r="N112">
        <f t="shared" si="110"/>
        <v>33735.216477785107</v>
      </c>
      <c r="O112">
        <f t="shared" si="111"/>
        <v>66182.224053124199</v>
      </c>
      <c r="P112">
        <f t="shared" si="112"/>
        <v>5887091.2720266003</v>
      </c>
      <c r="T112">
        <v>108</v>
      </c>
      <c r="U112">
        <f t="shared" ref="U112" si="177">U111</f>
        <v>99917.440530909298</v>
      </c>
      <c r="V112">
        <f t="shared" si="127"/>
        <v>23653.036744456487</v>
      </c>
      <c r="W112">
        <f t="shared" si="128"/>
        <v>76264.403786452807</v>
      </c>
      <c r="X112">
        <v>50000</v>
      </c>
      <c r="Y112">
        <f t="shared" si="129"/>
        <v>4047800.9040588089</v>
      </c>
    </row>
    <row r="113" spans="2:25" x14ac:dyDescent="0.3">
      <c r="B113">
        <v>109</v>
      </c>
      <c r="C113">
        <v>133159.58737454601</v>
      </c>
      <c r="D113">
        <f t="shared" si="83"/>
        <v>44497.570025017543</v>
      </c>
      <c r="E113">
        <f t="shared" si="84"/>
        <v>88662.017349528469</v>
      </c>
      <c r="F113">
        <f t="shared" si="85"/>
        <v>7763850.3400065089</v>
      </c>
      <c r="L113">
        <v>109</v>
      </c>
      <c r="M113">
        <v>99918.440530909298</v>
      </c>
      <c r="N113">
        <f t="shared" si="110"/>
        <v>33360.183874817405</v>
      </c>
      <c r="O113">
        <f t="shared" si="111"/>
        <v>66558.256656091893</v>
      </c>
      <c r="P113">
        <f t="shared" si="112"/>
        <v>5820533.0153705087</v>
      </c>
      <c r="T113">
        <v>109</v>
      </c>
      <c r="U113">
        <v>99918.440530909298</v>
      </c>
      <c r="V113">
        <f t="shared" si="127"/>
        <v>22937.538456333252</v>
      </c>
      <c r="W113">
        <f t="shared" si="128"/>
        <v>76980.90207457605</v>
      </c>
      <c r="X113">
        <v>0</v>
      </c>
      <c r="Y113">
        <f t="shared" si="129"/>
        <v>3970820.001984233</v>
      </c>
    </row>
    <row r="114" spans="2:25" x14ac:dyDescent="0.3">
      <c r="B114">
        <v>110</v>
      </c>
      <c r="C114">
        <f t="shared" ref="C114" si="178">C113</f>
        <v>133159.58737454601</v>
      </c>
      <c r="D114">
        <f t="shared" si="83"/>
        <v>43995.151926703555</v>
      </c>
      <c r="E114">
        <f t="shared" si="84"/>
        <v>89164.435447842465</v>
      </c>
      <c r="F114">
        <f t="shared" si="85"/>
        <v>7674685.9045586661</v>
      </c>
      <c r="L114">
        <v>110</v>
      </c>
      <c r="M114">
        <f t="shared" ref="M114" si="179">M113</f>
        <v>99918.440530909298</v>
      </c>
      <c r="N114">
        <f t="shared" si="110"/>
        <v>32983.020420432884</v>
      </c>
      <c r="O114">
        <f t="shared" si="111"/>
        <v>66935.420110476407</v>
      </c>
      <c r="P114">
        <f t="shared" si="112"/>
        <v>5753597.5952600325</v>
      </c>
      <c r="T114">
        <v>110</v>
      </c>
      <c r="U114">
        <f t="shared" ref="U114" si="180">U113</f>
        <v>99918.440530909298</v>
      </c>
      <c r="V114">
        <f t="shared" si="127"/>
        <v>22501.313344577324</v>
      </c>
      <c r="W114">
        <f t="shared" si="128"/>
        <v>77417.127186331971</v>
      </c>
      <c r="X114">
        <v>0</v>
      </c>
      <c r="Y114">
        <f t="shared" si="129"/>
        <v>3893402.8747979011</v>
      </c>
    </row>
    <row r="115" spans="2:25" x14ac:dyDescent="0.3">
      <c r="B115">
        <v>111</v>
      </c>
      <c r="C115">
        <v>133160.58737454601</v>
      </c>
      <c r="D115">
        <f t="shared" si="83"/>
        <v>43489.886792499114</v>
      </c>
      <c r="E115">
        <f t="shared" si="84"/>
        <v>89670.700582046906</v>
      </c>
      <c r="F115">
        <f t="shared" si="85"/>
        <v>7585015.2039766191</v>
      </c>
      <c r="L115">
        <v>111</v>
      </c>
      <c r="M115">
        <v>99919.440530909298</v>
      </c>
      <c r="N115">
        <f t="shared" si="110"/>
        <v>32603.719706473519</v>
      </c>
      <c r="O115">
        <f t="shared" si="111"/>
        <v>67315.720824435775</v>
      </c>
      <c r="P115">
        <f t="shared" si="112"/>
        <v>5686281.8744355971</v>
      </c>
      <c r="T115">
        <v>111</v>
      </c>
      <c r="U115">
        <v>99919.440530909298</v>
      </c>
      <c r="V115">
        <f t="shared" si="127"/>
        <v>22062.616290521441</v>
      </c>
      <c r="W115">
        <f t="shared" si="128"/>
        <v>77856.824240387854</v>
      </c>
      <c r="X115">
        <v>0</v>
      </c>
      <c r="Y115">
        <f t="shared" si="129"/>
        <v>3815546.0505575133</v>
      </c>
    </row>
    <row r="116" spans="2:25" x14ac:dyDescent="0.3">
      <c r="B116">
        <v>112</v>
      </c>
      <c r="C116">
        <f t="shared" ref="C116" si="181">C115</f>
        <v>133160.58737454601</v>
      </c>
      <c r="D116">
        <f t="shared" si="83"/>
        <v>42981.752822534181</v>
      </c>
      <c r="E116">
        <f t="shared" si="84"/>
        <v>90178.834552011831</v>
      </c>
      <c r="F116">
        <f t="shared" si="85"/>
        <v>7494836.3694246076</v>
      </c>
      <c r="L116">
        <v>112</v>
      </c>
      <c r="M116">
        <f t="shared" ref="M116" si="182">M115</f>
        <v>99919.440530909298</v>
      </c>
      <c r="N116">
        <f t="shared" si="110"/>
        <v>32222.263955135051</v>
      </c>
      <c r="O116">
        <f t="shared" si="111"/>
        <v>67697.17657577424</v>
      </c>
      <c r="P116">
        <f t="shared" si="112"/>
        <v>5618584.6978598228</v>
      </c>
      <c r="T116">
        <v>112</v>
      </c>
      <c r="U116">
        <f t="shared" ref="U116" si="183">U115</f>
        <v>99919.440530909298</v>
      </c>
      <c r="V116">
        <f t="shared" si="127"/>
        <v>21621.42761982591</v>
      </c>
      <c r="W116">
        <f t="shared" si="128"/>
        <v>78298.01291108338</v>
      </c>
      <c r="X116">
        <v>50000</v>
      </c>
      <c r="Y116">
        <f t="shared" si="129"/>
        <v>3687248.0376464301</v>
      </c>
    </row>
    <row r="117" spans="2:25" x14ac:dyDescent="0.3">
      <c r="B117">
        <v>113</v>
      </c>
      <c r="C117">
        <v>133161.58737454601</v>
      </c>
      <c r="D117">
        <f t="shared" si="83"/>
        <v>42470.739426739448</v>
      </c>
      <c r="E117">
        <f t="shared" si="84"/>
        <v>90690.847947806556</v>
      </c>
      <c r="F117">
        <f t="shared" si="85"/>
        <v>7404145.5214768015</v>
      </c>
      <c r="L117">
        <v>113</v>
      </c>
      <c r="M117">
        <v>99920.440530909298</v>
      </c>
      <c r="N117">
        <f t="shared" si="110"/>
        <v>31838.646621205666</v>
      </c>
      <c r="O117">
        <f t="shared" si="111"/>
        <v>68081.793909703629</v>
      </c>
      <c r="P117">
        <f t="shared" si="112"/>
        <v>5550502.9039501194</v>
      </c>
      <c r="T117">
        <v>113</v>
      </c>
      <c r="U117">
        <v>99920.440530909298</v>
      </c>
      <c r="V117">
        <f t="shared" si="127"/>
        <v>20894.405546663107</v>
      </c>
      <c r="W117">
        <f t="shared" si="128"/>
        <v>79026.034984246187</v>
      </c>
      <c r="X117">
        <v>0</v>
      </c>
      <c r="Y117">
        <f t="shared" si="129"/>
        <v>3608222.0026621837</v>
      </c>
    </row>
    <row r="118" spans="2:25" x14ac:dyDescent="0.3">
      <c r="B118">
        <v>114</v>
      </c>
      <c r="C118">
        <f t="shared" ref="C118" si="184">C117</f>
        <v>133161.58737454601</v>
      </c>
      <c r="D118">
        <f t="shared" si="83"/>
        <v>41956.824621701875</v>
      </c>
      <c r="E118">
        <f t="shared" si="84"/>
        <v>91204.762752844137</v>
      </c>
      <c r="F118">
        <f t="shared" si="85"/>
        <v>7312940.7587239575</v>
      </c>
      <c r="L118">
        <v>114</v>
      </c>
      <c r="M118">
        <f t="shared" ref="M118" si="185">M117</f>
        <v>99920.440530909298</v>
      </c>
      <c r="N118">
        <f t="shared" si="110"/>
        <v>31452.849789050681</v>
      </c>
      <c r="O118">
        <f t="shared" si="111"/>
        <v>68467.590741858614</v>
      </c>
      <c r="P118">
        <f t="shared" si="112"/>
        <v>5482035.3132082606</v>
      </c>
      <c r="T118">
        <v>114</v>
      </c>
      <c r="U118">
        <f t="shared" ref="U118" si="186">U117</f>
        <v>99920.440530909298</v>
      </c>
      <c r="V118">
        <f t="shared" si="127"/>
        <v>20446.591348419042</v>
      </c>
      <c r="W118">
        <f t="shared" si="128"/>
        <v>79473.849182490259</v>
      </c>
      <c r="X118">
        <v>0</v>
      </c>
      <c r="Y118">
        <f t="shared" si="129"/>
        <v>3528748.1534796935</v>
      </c>
    </row>
    <row r="119" spans="2:25" x14ac:dyDescent="0.3">
      <c r="B119">
        <v>115</v>
      </c>
      <c r="C119">
        <v>133162.58737454601</v>
      </c>
      <c r="D119">
        <f t="shared" si="83"/>
        <v>41439.997632769097</v>
      </c>
      <c r="E119">
        <f t="shared" si="84"/>
        <v>91722.589741776916</v>
      </c>
      <c r="F119">
        <f t="shared" si="85"/>
        <v>7221218.1689821808</v>
      </c>
      <c r="L119">
        <v>115</v>
      </c>
      <c r="M119">
        <v>99921.440530909298</v>
      </c>
      <c r="N119">
        <f t="shared" si="110"/>
        <v>31064.866774846811</v>
      </c>
      <c r="O119">
        <f t="shared" si="111"/>
        <v>68856.573756062484</v>
      </c>
      <c r="P119">
        <f t="shared" si="112"/>
        <v>5413178.7394521981</v>
      </c>
      <c r="T119">
        <v>115</v>
      </c>
      <c r="U119">
        <v>99921.440530909298</v>
      </c>
      <c r="V119">
        <f t="shared" si="127"/>
        <v>19996.239536384932</v>
      </c>
      <c r="W119">
        <f t="shared" si="128"/>
        <v>79925.200994524363</v>
      </c>
      <c r="X119">
        <v>0</v>
      </c>
      <c r="Y119">
        <f t="shared" si="129"/>
        <v>3448822.9524851693</v>
      </c>
    </row>
    <row r="120" spans="2:25" x14ac:dyDescent="0.3">
      <c r="B120">
        <v>116</v>
      </c>
      <c r="C120">
        <f t="shared" ref="C120" si="187">C119</f>
        <v>133162.58737454601</v>
      </c>
      <c r="D120">
        <f t="shared" ref="D120:D183" si="188">F119*$I$9</f>
        <v>40920.236290899025</v>
      </c>
      <c r="E120">
        <f t="shared" ref="E120:E183" si="189">C120-D120</f>
        <v>92242.351083646994</v>
      </c>
      <c r="F120">
        <f t="shared" ref="F120:F183" si="190">F119-E120</f>
        <v>7128975.8178985342</v>
      </c>
      <c r="L120">
        <v>116</v>
      </c>
      <c r="M120">
        <f t="shared" ref="M120" si="191">M119</f>
        <v>99921.440530909298</v>
      </c>
      <c r="N120">
        <f t="shared" si="110"/>
        <v>30674.67952356246</v>
      </c>
      <c r="O120">
        <f t="shared" si="111"/>
        <v>69246.761007346839</v>
      </c>
      <c r="P120">
        <f t="shared" si="112"/>
        <v>5343931.978444851</v>
      </c>
      <c r="T120">
        <v>116</v>
      </c>
      <c r="U120">
        <f t="shared" ref="U120" si="192">U119</f>
        <v>99921.440530909298</v>
      </c>
      <c r="V120">
        <f t="shared" si="127"/>
        <v>19543.330064082627</v>
      </c>
      <c r="W120">
        <f t="shared" si="128"/>
        <v>80378.110466826678</v>
      </c>
      <c r="X120">
        <v>50000</v>
      </c>
      <c r="Y120">
        <f t="shared" si="129"/>
        <v>3318444.8420183426</v>
      </c>
    </row>
    <row r="121" spans="2:25" x14ac:dyDescent="0.3">
      <c r="B121">
        <v>117</v>
      </c>
      <c r="C121">
        <v>133163.58737454601</v>
      </c>
      <c r="D121">
        <f t="shared" si="188"/>
        <v>40397.529634758364</v>
      </c>
      <c r="E121">
        <f t="shared" si="189"/>
        <v>92766.057739787648</v>
      </c>
      <c r="F121">
        <f t="shared" si="190"/>
        <v>7036209.7601587465</v>
      </c>
      <c r="L121">
        <v>117</v>
      </c>
      <c r="M121">
        <v>99922.440530909298</v>
      </c>
      <c r="N121">
        <f t="shared" si="110"/>
        <v>30282.281211187492</v>
      </c>
      <c r="O121">
        <f t="shared" si="111"/>
        <v>69640.159319721803</v>
      </c>
      <c r="P121">
        <f t="shared" si="112"/>
        <v>5274291.8191251289</v>
      </c>
      <c r="T121">
        <v>117</v>
      </c>
      <c r="U121">
        <v>99922.440530909298</v>
      </c>
      <c r="V121">
        <f t="shared" si="127"/>
        <v>18804.520771437277</v>
      </c>
      <c r="W121">
        <f t="shared" si="128"/>
        <v>81117.919759472017</v>
      </c>
      <c r="X121">
        <v>0</v>
      </c>
      <c r="Y121">
        <f t="shared" si="129"/>
        <v>3237326.9222588707</v>
      </c>
    </row>
    <row r="122" spans="2:25" x14ac:dyDescent="0.3">
      <c r="B122">
        <v>118</v>
      </c>
      <c r="C122">
        <f t="shared" ref="C122" si="193">C121</f>
        <v>133163.58737454601</v>
      </c>
      <c r="D122">
        <f t="shared" si="188"/>
        <v>39871.855307566235</v>
      </c>
      <c r="E122">
        <f t="shared" si="189"/>
        <v>93291.732066979777</v>
      </c>
      <c r="F122">
        <f t="shared" si="190"/>
        <v>6942918.0280917669</v>
      </c>
      <c r="L122">
        <v>118</v>
      </c>
      <c r="M122">
        <f t="shared" ref="M122" si="194">M121</f>
        <v>99922.440530909298</v>
      </c>
      <c r="N122">
        <f t="shared" si="110"/>
        <v>29887.653641709065</v>
      </c>
      <c r="O122">
        <f t="shared" si="111"/>
        <v>70034.78688920023</v>
      </c>
      <c r="P122">
        <f t="shared" si="112"/>
        <v>5204257.0322359288</v>
      </c>
      <c r="T122">
        <v>118</v>
      </c>
      <c r="U122">
        <f t="shared" ref="U122" si="195">U121</f>
        <v>99922.440530909298</v>
      </c>
      <c r="V122">
        <f t="shared" si="127"/>
        <v>18344.852559466934</v>
      </c>
      <c r="W122">
        <f t="shared" si="128"/>
        <v>81577.587971442365</v>
      </c>
      <c r="X122">
        <v>0</v>
      </c>
      <c r="Y122">
        <f t="shared" si="129"/>
        <v>3155749.3342874283</v>
      </c>
    </row>
    <row r="123" spans="2:25" x14ac:dyDescent="0.3">
      <c r="B123">
        <v>119</v>
      </c>
      <c r="C123">
        <v>133164.58737454601</v>
      </c>
      <c r="D123">
        <f t="shared" si="188"/>
        <v>39343.20215918668</v>
      </c>
      <c r="E123">
        <f t="shared" si="189"/>
        <v>93821.385215359333</v>
      </c>
      <c r="F123">
        <f t="shared" si="190"/>
        <v>6849096.6428764071</v>
      </c>
      <c r="L123">
        <v>119</v>
      </c>
      <c r="M123">
        <v>99923.440530909298</v>
      </c>
      <c r="N123">
        <f>P122*$I$9</f>
        <v>29490.789849336932</v>
      </c>
      <c r="O123">
        <f t="shared" si="111"/>
        <v>70432.65068157237</v>
      </c>
      <c r="P123">
        <f t="shared" si="112"/>
        <v>5133824.3815543568</v>
      </c>
      <c r="T123">
        <v>119</v>
      </c>
      <c r="U123">
        <v>99923.440530909298</v>
      </c>
      <c r="V123">
        <f t="shared" si="127"/>
        <v>17882.579560962095</v>
      </c>
      <c r="W123">
        <f t="shared" si="128"/>
        <v>82040.8609699472</v>
      </c>
      <c r="X123">
        <v>0</v>
      </c>
      <c r="Y123">
        <f t="shared" si="129"/>
        <v>3073708.4733174811</v>
      </c>
    </row>
    <row r="124" spans="2:25" x14ac:dyDescent="0.3">
      <c r="B124">
        <v>120</v>
      </c>
      <c r="C124">
        <f t="shared" ref="C124" si="196">C123</f>
        <v>133164.58737454601</v>
      </c>
      <c r="D124">
        <f t="shared" si="188"/>
        <v>38811.54764296631</v>
      </c>
      <c r="E124">
        <f t="shared" si="189"/>
        <v>94353.039731579702</v>
      </c>
      <c r="F124">
        <f t="shared" si="190"/>
        <v>6754743.6031448273</v>
      </c>
      <c r="L124">
        <v>120</v>
      </c>
      <c r="M124">
        <f t="shared" ref="M124" si="197">M123</f>
        <v>99923.440530909298</v>
      </c>
      <c r="N124">
        <f t="shared" si="110"/>
        <v>29091.671495474689</v>
      </c>
      <c r="O124">
        <f t="shared" si="111"/>
        <v>70831.769035434612</v>
      </c>
      <c r="P124">
        <f t="shared" si="112"/>
        <v>5062992.6125189224</v>
      </c>
      <c r="T124">
        <v>120</v>
      </c>
      <c r="U124">
        <f t="shared" ref="U124" si="198">U123</f>
        <v>99923.440530909298</v>
      </c>
      <c r="V124">
        <f t="shared" si="127"/>
        <v>17417.681348799062</v>
      </c>
      <c r="W124">
        <f t="shared" si="128"/>
        <v>82505.75918211024</v>
      </c>
      <c r="X124">
        <v>50000</v>
      </c>
      <c r="Y124">
        <f t="shared" si="129"/>
        <v>2941202.7141353707</v>
      </c>
    </row>
    <row r="125" spans="2:25" x14ac:dyDescent="0.3">
      <c r="B125">
        <v>121</v>
      </c>
      <c r="C125">
        <v>133165.58737454601</v>
      </c>
      <c r="D125">
        <f t="shared" si="188"/>
        <v>38276.880417820692</v>
      </c>
      <c r="E125">
        <f t="shared" si="189"/>
        <v>94888.70695672532</v>
      </c>
      <c r="F125">
        <f t="shared" si="190"/>
        <v>6659854.8961881017</v>
      </c>
      <c r="L125">
        <v>121</v>
      </c>
      <c r="M125">
        <v>99924.440530909298</v>
      </c>
      <c r="N125">
        <f t="shared" si="110"/>
        <v>28690.291470940563</v>
      </c>
      <c r="O125">
        <f t="shared" si="111"/>
        <v>71234.149059968739</v>
      </c>
      <c r="P125">
        <f t="shared" si="112"/>
        <v>4991758.4634589534</v>
      </c>
      <c r="T125">
        <v>121</v>
      </c>
      <c r="U125">
        <v>99924.440530909298</v>
      </c>
      <c r="V125">
        <f t="shared" si="127"/>
        <v>16666.815380100434</v>
      </c>
      <c r="W125">
        <f t="shared" si="128"/>
        <v>83257.625150808861</v>
      </c>
      <c r="X125">
        <v>0</v>
      </c>
      <c r="Y125">
        <f t="shared" si="129"/>
        <v>2857945.0889845616</v>
      </c>
    </row>
    <row r="126" spans="2:25" x14ac:dyDescent="0.3">
      <c r="B126">
        <v>122</v>
      </c>
      <c r="C126">
        <f t="shared" ref="C126" si="199">C125</f>
        <v>133165.58737454601</v>
      </c>
      <c r="D126">
        <f t="shared" si="188"/>
        <v>37739.177745065914</v>
      </c>
      <c r="E126">
        <f t="shared" si="189"/>
        <v>95426.409629480098</v>
      </c>
      <c r="F126">
        <f t="shared" si="190"/>
        <v>6564428.4865586217</v>
      </c>
      <c r="L126">
        <v>122</v>
      </c>
      <c r="M126">
        <f t="shared" ref="M126" si="200">M125</f>
        <v>99924.440530909298</v>
      </c>
      <c r="N126">
        <f t="shared" si="110"/>
        <v>28286.631292934071</v>
      </c>
      <c r="O126">
        <f t="shared" si="111"/>
        <v>71637.80923797522</v>
      </c>
      <c r="P126">
        <f t="shared" si="112"/>
        <v>4920120.6542209778</v>
      </c>
      <c r="T126">
        <v>122</v>
      </c>
      <c r="U126">
        <f t="shared" ref="U126" si="201">U125</f>
        <v>99924.440530909298</v>
      </c>
      <c r="V126">
        <f t="shared" si="127"/>
        <v>16195.022170912516</v>
      </c>
      <c r="W126">
        <f t="shared" si="128"/>
        <v>83729.41835999678</v>
      </c>
      <c r="X126">
        <v>0</v>
      </c>
      <c r="Y126">
        <f t="shared" si="129"/>
        <v>2774215.6706245649</v>
      </c>
    </row>
    <row r="127" spans="2:25" x14ac:dyDescent="0.3">
      <c r="B127">
        <v>123</v>
      </c>
      <c r="C127">
        <v>133166.58737454601</v>
      </c>
      <c r="D127">
        <f t="shared" si="188"/>
        <v>37198.428090498863</v>
      </c>
      <c r="E127">
        <f t="shared" si="189"/>
        <v>95968.159284047142</v>
      </c>
      <c r="F127">
        <f t="shared" si="190"/>
        <v>6468460.3272745749</v>
      </c>
      <c r="L127">
        <v>123</v>
      </c>
      <c r="M127">
        <v>99925.440530909298</v>
      </c>
      <c r="N127">
        <f t="shared" si="110"/>
        <v>27880.68370725221</v>
      </c>
      <c r="O127">
        <f t="shared" si="111"/>
        <v>72044.756823657081</v>
      </c>
      <c r="P127">
        <f t="shared" si="112"/>
        <v>4848075.8973973207</v>
      </c>
      <c r="T127">
        <v>123</v>
      </c>
      <c r="U127">
        <v>99925.440530909298</v>
      </c>
      <c r="V127">
        <f t="shared" si="127"/>
        <v>15720.555466872536</v>
      </c>
      <c r="W127">
        <f t="shared" si="128"/>
        <v>84204.88506403676</v>
      </c>
      <c r="X127">
        <v>0</v>
      </c>
      <c r="Y127">
        <f t="shared" si="129"/>
        <v>2690010.7855605283</v>
      </c>
    </row>
    <row r="128" spans="2:25" x14ac:dyDescent="0.3">
      <c r="B128">
        <v>124</v>
      </c>
      <c r="C128">
        <f t="shared" ref="C128" si="202">C127</f>
        <v>133166.58737454601</v>
      </c>
      <c r="D128">
        <f t="shared" si="188"/>
        <v>36654.608521222595</v>
      </c>
      <c r="E128">
        <f t="shared" si="189"/>
        <v>96511.97885332341</v>
      </c>
      <c r="F128">
        <f t="shared" si="190"/>
        <v>6371948.3484212514</v>
      </c>
      <c r="L128">
        <v>124</v>
      </c>
      <c r="M128">
        <f t="shared" ref="M128" si="203">M127</f>
        <v>99925.440530909298</v>
      </c>
      <c r="N128">
        <f t="shared" si="110"/>
        <v>27472.430085251486</v>
      </c>
      <c r="O128">
        <f t="shared" si="111"/>
        <v>72453.010445657812</v>
      </c>
      <c r="P128">
        <f t="shared" si="112"/>
        <v>4775622.8869516626</v>
      </c>
      <c r="T128">
        <v>124</v>
      </c>
      <c r="U128">
        <f t="shared" ref="U128" si="204">U127</f>
        <v>99925.440530909298</v>
      </c>
      <c r="V128">
        <f t="shared" si="127"/>
        <v>15243.394451509661</v>
      </c>
      <c r="W128">
        <f t="shared" si="128"/>
        <v>84682.046079399632</v>
      </c>
      <c r="X128">
        <v>50000</v>
      </c>
      <c r="Y128">
        <f t="shared" si="129"/>
        <v>2555328.7394811288</v>
      </c>
    </row>
    <row r="129" spans="2:25" x14ac:dyDescent="0.3">
      <c r="B129">
        <v>125</v>
      </c>
      <c r="C129">
        <v>133167.58737454601</v>
      </c>
      <c r="D129">
        <f t="shared" si="188"/>
        <v>36107.707307720426</v>
      </c>
      <c r="E129">
        <f t="shared" si="189"/>
        <v>97059.880066825586</v>
      </c>
      <c r="F129">
        <f t="shared" si="190"/>
        <v>6274888.4683544254</v>
      </c>
      <c r="L129">
        <v>125</v>
      </c>
      <c r="M129">
        <v>99926.440530909298</v>
      </c>
      <c r="N129">
        <f t="shared" si="110"/>
        <v>27061.863026059422</v>
      </c>
      <c r="O129">
        <f t="shared" si="111"/>
        <v>72864.577504849876</v>
      </c>
      <c r="P129">
        <f t="shared" si="112"/>
        <v>4702758.3094468126</v>
      </c>
      <c r="T129">
        <v>125</v>
      </c>
      <c r="U129">
        <v>99926.440530909298</v>
      </c>
      <c r="V129">
        <f t="shared" si="127"/>
        <v>14480.196190393064</v>
      </c>
      <c r="W129">
        <f t="shared" si="128"/>
        <v>85446.244340516234</v>
      </c>
      <c r="X129">
        <v>0</v>
      </c>
      <c r="Y129">
        <f t="shared" si="129"/>
        <v>2469882.4951406126</v>
      </c>
    </row>
    <row r="130" spans="2:25" x14ac:dyDescent="0.3">
      <c r="B130">
        <v>126</v>
      </c>
      <c r="C130">
        <f t="shared" ref="C130" si="205">C129</f>
        <v>133167.58737454601</v>
      </c>
      <c r="D130">
        <f t="shared" si="188"/>
        <v>35557.701320675078</v>
      </c>
      <c r="E130">
        <f t="shared" si="189"/>
        <v>97609.886053870927</v>
      </c>
      <c r="F130">
        <f t="shared" si="190"/>
        <v>6177278.582300554</v>
      </c>
      <c r="L130">
        <v>126</v>
      </c>
      <c r="M130">
        <f t="shared" ref="M130" si="206">M129</f>
        <v>99926.440530909298</v>
      </c>
      <c r="N130">
        <f t="shared" si="110"/>
        <v>26648.963753531942</v>
      </c>
      <c r="O130">
        <f t="shared" si="111"/>
        <v>73277.476777377364</v>
      </c>
      <c r="P130">
        <f t="shared" si="112"/>
        <v>4629480.8326694351</v>
      </c>
      <c r="T130">
        <v>126</v>
      </c>
      <c r="U130">
        <f t="shared" ref="U130" si="207">U129</f>
        <v>99926.440530909298</v>
      </c>
      <c r="V130">
        <f t="shared" si="127"/>
        <v>13996.000805796806</v>
      </c>
      <c r="W130">
        <f t="shared" si="128"/>
        <v>85930.43972511249</v>
      </c>
      <c r="X130">
        <v>0</v>
      </c>
      <c r="Y130">
        <f t="shared" si="129"/>
        <v>2383952.0554155</v>
      </c>
    </row>
    <row r="131" spans="2:25" x14ac:dyDescent="0.3">
      <c r="B131">
        <v>127</v>
      </c>
      <c r="C131">
        <v>133168.58737454601</v>
      </c>
      <c r="D131">
        <f t="shared" si="188"/>
        <v>35004.578633036472</v>
      </c>
      <c r="E131">
        <f t="shared" si="189"/>
        <v>98164.008741509548</v>
      </c>
      <c r="F131">
        <f t="shared" si="190"/>
        <v>6079114.5735590449</v>
      </c>
      <c r="L131">
        <v>127</v>
      </c>
      <c r="M131">
        <v>99927.440530909298</v>
      </c>
      <c r="N131">
        <f t="shared" si="110"/>
        <v>26233.724718460133</v>
      </c>
      <c r="O131">
        <f t="shared" si="111"/>
        <v>73693.715812449169</v>
      </c>
      <c r="P131">
        <f t="shared" si="112"/>
        <v>4555787.1168569857</v>
      </c>
      <c r="T131">
        <v>127</v>
      </c>
      <c r="U131">
        <v>99927.440530909298</v>
      </c>
      <c r="V131">
        <f t="shared" si="127"/>
        <v>13509.061647354501</v>
      </c>
      <c r="W131">
        <f t="shared" si="128"/>
        <v>86418.378883554804</v>
      </c>
      <c r="X131">
        <v>0</v>
      </c>
      <c r="Y131">
        <f t="shared" si="129"/>
        <v>2297533.6765319454</v>
      </c>
    </row>
    <row r="132" spans="2:25" x14ac:dyDescent="0.3">
      <c r="B132">
        <v>128</v>
      </c>
      <c r="C132">
        <f t="shared" ref="C132" si="208">C131</f>
        <v>133168.58737454601</v>
      </c>
      <c r="D132">
        <f t="shared" si="188"/>
        <v>34448.315916834588</v>
      </c>
      <c r="E132">
        <f t="shared" si="189"/>
        <v>98720.271457711424</v>
      </c>
      <c r="F132">
        <f t="shared" si="190"/>
        <v>5980394.3021013336</v>
      </c>
      <c r="L132">
        <v>128</v>
      </c>
      <c r="M132">
        <f t="shared" ref="M132" si="209">M131</f>
        <v>99927.440530909298</v>
      </c>
      <c r="N132">
        <f t="shared" si="110"/>
        <v>25816.126995522922</v>
      </c>
      <c r="O132">
        <f t="shared" si="111"/>
        <v>74111.313535386376</v>
      </c>
      <c r="P132">
        <f t="shared" si="112"/>
        <v>4481675.803321599</v>
      </c>
      <c r="T132">
        <v>128</v>
      </c>
      <c r="U132">
        <f t="shared" ref="U132" si="210">U131</f>
        <v>99927.440530909298</v>
      </c>
      <c r="V132">
        <f t="shared" si="127"/>
        <v>13019.357500347691</v>
      </c>
      <c r="W132">
        <f t="shared" si="128"/>
        <v>86908.083030561611</v>
      </c>
      <c r="X132">
        <v>50000</v>
      </c>
      <c r="Y132">
        <f t="shared" si="129"/>
        <v>2160625.5935013839</v>
      </c>
    </row>
    <row r="133" spans="2:25" x14ac:dyDescent="0.3">
      <c r="B133">
        <v>129</v>
      </c>
      <c r="C133">
        <v>133169.58737454601</v>
      </c>
      <c r="D133">
        <f t="shared" si="188"/>
        <v>33888.901045240891</v>
      </c>
      <c r="E133">
        <f t="shared" si="189"/>
        <v>99280.686329305114</v>
      </c>
      <c r="F133">
        <f t="shared" si="190"/>
        <v>5881113.6157720285</v>
      </c>
      <c r="L133">
        <v>129</v>
      </c>
      <c r="M133">
        <v>99928.440530909298</v>
      </c>
      <c r="N133">
        <f t="shared" si="110"/>
        <v>25396.162885489062</v>
      </c>
      <c r="O133">
        <f t="shared" si="111"/>
        <v>74532.277645420239</v>
      </c>
      <c r="P133">
        <f t="shared" si="112"/>
        <v>4407143.5256761787</v>
      </c>
      <c r="T133">
        <v>129</v>
      </c>
      <c r="U133">
        <v>99928.440530909298</v>
      </c>
      <c r="V133">
        <f t="shared" si="127"/>
        <v>12243.545029841176</v>
      </c>
      <c r="W133">
        <f t="shared" si="128"/>
        <v>87684.895501068124</v>
      </c>
      <c r="X133">
        <v>0</v>
      </c>
      <c r="Y133">
        <f t="shared" si="129"/>
        <v>2072940.6980003158</v>
      </c>
    </row>
    <row r="134" spans="2:25" x14ac:dyDescent="0.3">
      <c r="B134">
        <v>130</v>
      </c>
      <c r="C134">
        <f t="shared" ref="C134" si="211">C133</f>
        <v>133169.58737454601</v>
      </c>
      <c r="D134">
        <f t="shared" si="188"/>
        <v>33326.310489374831</v>
      </c>
      <c r="E134">
        <f t="shared" si="189"/>
        <v>99843.276885171188</v>
      </c>
      <c r="F134">
        <f t="shared" si="190"/>
        <v>5781270.338886857</v>
      </c>
      <c r="L134">
        <v>130</v>
      </c>
      <c r="M134">
        <f t="shared" ref="M134" si="212">M133</f>
        <v>99928.440530909298</v>
      </c>
      <c r="N134">
        <f t="shared" si="110"/>
        <v>24973.813312165013</v>
      </c>
      <c r="O134">
        <f t="shared" si="111"/>
        <v>74954.627218744281</v>
      </c>
      <c r="P134">
        <f t="shared" si="112"/>
        <v>4332188.898457434</v>
      </c>
      <c r="T134">
        <v>130</v>
      </c>
      <c r="U134">
        <f t="shared" ref="U134" si="213">U133</f>
        <v>99928.440530909298</v>
      </c>
      <c r="V134">
        <f t="shared" si="127"/>
        <v>11746.663955335123</v>
      </c>
      <c r="W134">
        <f t="shared" si="128"/>
        <v>88181.776575574171</v>
      </c>
      <c r="X134">
        <v>0</v>
      </c>
      <c r="Y134">
        <f t="shared" si="129"/>
        <v>1984758.9214247416</v>
      </c>
    </row>
    <row r="135" spans="2:25" x14ac:dyDescent="0.3">
      <c r="B135">
        <v>131</v>
      </c>
      <c r="C135">
        <v>133170.58737454601</v>
      </c>
      <c r="D135">
        <f t="shared" si="188"/>
        <v>32760.531920358859</v>
      </c>
      <c r="E135">
        <f t="shared" si="189"/>
        <v>100410.05545418715</v>
      </c>
      <c r="F135">
        <f t="shared" si="190"/>
        <v>5680860.2834326699</v>
      </c>
      <c r="L135">
        <v>131</v>
      </c>
      <c r="M135">
        <v>99929.440530909298</v>
      </c>
      <c r="N135">
        <f t="shared" ref="N135:N184" si="214">P134*$I$9</f>
        <v>24549.07042459213</v>
      </c>
      <c r="O135">
        <f t="shared" ref="O135:O184" si="215">M135-N135</f>
        <v>75380.370106317161</v>
      </c>
      <c r="P135">
        <f t="shared" ref="P135:P184" si="216">P134-O135</f>
        <v>4256808.5283511169</v>
      </c>
      <c r="T135">
        <v>131</v>
      </c>
      <c r="U135">
        <v>99929.440530909298</v>
      </c>
      <c r="V135">
        <f t="shared" si="127"/>
        <v>11246.967221406871</v>
      </c>
      <c r="W135">
        <f t="shared" si="128"/>
        <v>88682.473309502428</v>
      </c>
      <c r="X135">
        <v>0</v>
      </c>
      <c r="Y135">
        <f t="shared" si="129"/>
        <v>1896076.4481152392</v>
      </c>
    </row>
    <row r="136" spans="2:25" x14ac:dyDescent="0.3">
      <c r="B136">
        <v>132</v>
      </c>
      <c r="C136">
        <f t="shared" ref="C136" si="217">C135</f>
        <v>133170.58737454601</v>
      </c>
      <c r="D136">
        <f t="shared" si="188"/>
        <v>32191.541606118466</v>
      </c>
      <c r="E136">
        <f t="shared" si="189"/>
        <v>100979.04576842755</v>
      </c>
      <c r="F136">
        <f t="shared" si="190"/>
        <v>5579881.2376642423</v>
      </c>
      <c r="L136">
        <v>132</v>
      </c>
      <c r="M136">
        <f t="shared" ref="M136" si="218">M135</f>
        <v>99929.440530909298</v>
      </c>
      <c r="N136">
        <f t="shared" si="214"/>
        <v>24121.914993989663</v>
      </c>
      <c r="O136">
        <f t="shared" si="215"/>
        <v>75807.525536919638</v>
      </c>
      <c r="P136">
        <f t="shared" si="216"/>
        <v>4181001.0028141974</v>
      </c>
      <c r="T136">
        <v>132</v>
      </c>
      <c r="U136">
        <f t="shared" ref="U136" si="219">U135</f>
        <v>99929.440530909298</v>
      </c>
      <c r="V136">
        <f t="shared" si="127"/>
        <v>10744.433205986355</v>
      </c>
      <c r="W136">
        <f t="shared" si="128"/>
        <v>89185.007324922946</v>
      </c>
      <c r="X136">
        <v>50000</v>
      </c>
      <c r="Y136">
        <f t="shared" si="129"/>
        <v>1756891.4407903161</v>
      </c>
    </row>
    <row r="137" spans="2:25" x14ac:dyDescent="0.3">
      <c r="B137">
        <v>133</v>
      </c>
      <c r="C137">
        <v>133171.58737454601</v>
      </c>
      <c r="D137">
        <f t="shared" si="188"/>
        <v>31619.327013430709</v>
      </c>
      <c r="E137">
        <f t="shared" si="189"/>
        <v>101552.2603611153</v>
      </c>
      <c r="F137">
        <f t="shared" si="190"/>
        <v>5478328.9773031268</v>
      </c>
      <c r="L137">
        <v>133</v>
      </c>
      <c r="M137">
        <v>99930.440530909298</v>
      </c>
      <c r="N137">
        <f t="shared" si="214"/>
        <v>23692.33901594712</v>
      </c>
      <c r="O137">
        <f t="shared" si="215"/>
        <v>76238.101514962182</v>
      </c>
      <c r="P137">
        <f t="shared" si="216"/>
        <v>4104762.9012992354</v>
      </c>
      <c r="T137">
        <v>133</v>
      </c>
      <c r="U137">
        <v>99930.440530909298</v>
      </c>
      <c r="V137">
        <f t="shared" si="127"/>
        <v>9955.7181644784578</v>
      </c>
      <c r="W137">
        <f t="shared" si="128"/>
        <v>89974.72236643084</v>
      </c>
      <c r="X137">
        <v>0</v>
      </c>
      <c r="Y137">
        <f t="shared" si="129"/>
        <v>1666916.7184238853</v>
      </c>
    </row>
    <row r="138" spans="2:25" x14ac:dyDescent="0.3">
      <c r="B138">
        <v>134</v>
      </c>
      <c r="C138">
        <f t="shared" ref="C138" si="220">C137</f>
        <v>133171.58737454601</v>
      </c>
      <c r="D138">
        <f t="shared" si="188"/>
        <v>31043.86420471772</v>
      </c>
      <c r="E138">
        <f t="shared" si="189"/>
        <v>102127.7231698283</v>
      </c>
      <c r="F138">
        <f t="shared" si="190"/>
        <v>5376201.254133299</v>
      </c>
      <c r="L138">
        <v>134</v>
      </c>
      <c r="M138">
        <f t="shared" ref="M138" si="221">M137</f>
        <v>99930.440530909298</v>
      </c>
      <c r="N138">
        <f t="shared" si="214"/>
        <v>23260.323107362336</v>
      </c>
      <c r="O138">
        <f t="shared" si="215"/>
        <v>76670.117423546966</v>
      </c>
      <c r="P138">
        <f t="shared" si="216"/>
        <v>4028092.7838756884</v>
      </c>
      <c r="T138">
        <v>134</v>
      </c>
      <c r="U138">
        <f t="shared" ref="U138" si="222">U137</f>
        <v>99930.440530909298</v>
      </c>
      <c r="V138">
        <f t="shared" si="127"/>
        <v>9445.8614044020178</v>
      </c>
      <c r="W138">
        <f t="shared" si="128"/>
        <v>90484.579126507277</v>
      </c>
      <c r="X138">
        <v>0</v>
      </c>
      <c r="Y138">
        <f t="shared" si="129"/>
        <v>1576432.139297378</v>
      </c>
    </row>
    <row r="139" spans="2:25" x14ac:dyDescent="0.3">
      <c r="B139">
        <v>135</v>
      </c>
      <c r="C139">
        <v>133172.58737454601</v>
      </c>
      <c r="D139">
        <f t="shared" si="188"/>
        <v>30465.140440088697</v>
      </c>
      <c r="E139">
        <f t="shared" si="189"/>
        <v>102707.44693445732</v>
      </c>
      <c r="F139">
        <f t="shared" si="190"/>
        <v>5273493.8071988421</v>
      </c>
      <c r="L139">
        <v>135</v>
      </c>
      <c r="M139">
        <v>99931.440530909298</v>
      </c>
      <c r="N139">
        <f t="shared" si="214"/>
        <v>22825.859108628902</v>
      </c>
      <c r="O139">
        <f t="shared" si="215"/>
        <v>77105.581422280404</v>
      </c>
      <c r="P139">
        <f t="shared" si="216"/>
        <v>3950987.2024534079</v>
      </c>
      <c r="T139">
        <v>135</v>
      </c>
      <c r="U139">
        <v>99931.440530909298</v>
      </c>
      <c r="V139">
        <f t="shared" si="127"/>
        <v>8933.1154560184768</v>
      </c>
      <c r="W139">
        <f t="shared" si="128"/>
        <v>90998.325074890818</v>
      </c>
      <c r="X139">
        <v>0</v>
      </c>
      <c r="Y139">
        <f t="shared" si="129"/>
        <v>1485433.8142224872</v>
      </c>
    </row>
    <row r="140" spans="2:25" x14ac:dyDescent="0.3">
      <c r="B140">
        <v>136</v>
      </c>
      <c r="C140">
        <f t="shared" ref="C140" si="223">C139</f>
        <v>133172.58737454601</v>
      </c>
      <c r="D140">
        <f t="shared" si="188"/>
        <v>29883.131574126775</v>
      </c>
      <c r="E140">
        <f t="shared" si="189"/>
        <v>103289.45580041924</v>
      </c>
      <c r="F140">
        <f t="shared" si="190"/>
        <v>5170204.3513984224</v>
      </c>
      <c r="L140">
        <v>136</v>
      </c>
      <c r="M140">
        <f t="shared" ref="M140" si="224">M139</f>
        <v>99931.440530909298</v>
      </c>
      <c r="N140">
        <f t="shared" si="214"/>
        <v>22388.927480569313</v>
      </c>
      <c r="O140">
        <f t="shared" si="215"/>
        <v>77542.513050339985</v>
      </c>
      <c r="P140">
        <f t="shared" si="216"/>
        <v>3873444.6894030678</v>
      </c>
      <c r="T140">
        <v>136</v>
      </c>
      <c r="U140">
        <f t="shared" ref="U140" si="225">U139</f>
        <v>99931.440530909298</v>
      </c>
      <c r="V140">
        <f t="shared" si="127"/>
        <v>8417.4582805940936</v>
      </c>
      <c r="W140">
        <f t="shared" si="128"/>
        <v>91513.98225031521</v>
      </c>
      <c r="X140">
        <v>50000</v>
      </c>
      <c r="Y140">
        <f t="shared" si="129"/>
        <v>1343919.831972172</v>
      </c>
    </row>
    <row r="141" spans="2:25" x14ac:dyDescent="0.3">
      <c r="B141">
        <v>137</v>
      </c>
      <c r="C141">
        <v>133173.58737454601</v>
      </c>
      <c r="D141">
        <f t="shared" si="188"/>
        <v>29297.824657924397</v>
      </c>
      <c r="E141">
        <f t="shared" si="189"/>
        <v>103875.76271662161</v>
      </c>
      <c r="F141">
        <f t="shared" si="190"/>
        <v>5066328.5886818012</v>
      </c>
      <c r="L141">
        <v>137</v>
      </c>
      <c r="M141">
        <v>99932.440530909298</v>
      </c>
      <c r="N141">
        <f t="shared" si="214"/>
        <v>21949.519906617385</v>
      </c>
      <c r="O141">
        <f t="shared" si="215"/>
        <v>77982.920624291917</v>
      </c>
      <c r="P141">
        <f t="shared" si="216"/>
        <v>3795461.7687787758</v>
      </c>
      <c r="T141">
        <v>137</v>
      </c>
      <c r="U141">
        <v>99932.440530909298</v>
      </c>
      <c r="V141">
        <f t="shared" si="127"/>
        <v>7615.5457145089749</v>
      </c>
      <c r="W141">
        <f t="shared" si="128"/>
        <v>92316.894816400323</v>
      </c>
      <c r="X141">
        <v>0</v>
      </c>
      <c r="Y141">
        <f t="shared" si="129"/>
        <v>1251602.9371557718</v>
      </c>
    </row>
    <row r="142" spans="2:25" x14ac:dyDescent="0.3">
      <c r="B142">
        <v>138</v>
      </c>
      <c r="C142">
        <f t="shared" ref="C142" si="226">C141</f>
        <v>133173.58737454601</v>
      </c>
      <c r="D142">
        <f t="shared" si="188"/>
        <v>28709.195335863544</v>
      </c>
      <c r="E142">
        <f t="shared" si="189"/>
        <v>104464.39203868248</v>
      </c>
      <c r="F142">
        <f t="shared" si="190"/>
        <v>4961864.1966431187</v>
      </c>
      <c r="L142">
        <v>138</v>
      </c>
      <c r="M142">
        <f t="shared" ref="M142" si="227">M141</f>
        <v>99932.440530909298</v>
      </c>
      <c r="N142">
        <f t="shared" si="214"/>
        <v>21507.616689746399</v>
      </c>
      <c r="O142">
        <f t="shared" si="215"/>
        <v>78424.823841162899</v>
      </c>
      <c r="P142">
        <f t="shared" si="216"/>
        <v>3717036.9449376129</v>
      </c>
      <c r="T142">
        <v>138</v>
      </c>
      <c r="U142">
        <f t="shared" ref="U142" si="228">U141</f>
        <v>99932.440530909298</v>
      </c>
      <c r="V142">
        <f t="shared" si="127"/>
        <v>7092.4166438827069</v>
      </c>
      <c r="W142">
        <f t="shared" si="128"/>
        <v>92840.023887026589</v>
      </c>
      <c r="X142">
        <v>0</v>
      </c>
      <c r="Y142">
        <f t="shared" si="129"/>
        <v>1158762.9132687452</v>
      </c>
    </row>
    <row r="143" spans="2:25" x14ac:dyDescent="0.3">
      <c r="B143">
        <v>139</v>
      </c>
      <c r="C143">
        <v>133174.58737454601</v>
      </c>
      <c r="D143">
        <f t="shared" si="188"/>
        <v>28117.230447644342</v>
      </c>
      <c r="E143">
        <f t="shared" si="189"/>
        <v>105057.35692690167</v>
      </c>
      <c r="F143">
        <f t="shared" si="190"/>
        <v>4856806.8397162175</v>
      </c>
      <c r="L143">
        <v>139</v>
      </c>
      <c r="M143">
        <v>99933.440530909298</v>
      </c>
      <c r="N143">
        <f t="shared" si="214"/>
        <v>21063.209354646475</v>
      </c>
      <c r="O143">
        <f t="shared" si="215"/>
        <v>78870.231176262823</v>
      </c>
      <c r="P143">
        <f t="shared" si="216"/>
        <v>3638166.7137613501</v>
      </c>
      <c r="T143">
        <v>139</v>
      </c>
      <c r="U143">
        <v>99933.440530909298</v>
      </c>
      <c r="V143">
        <f t="shared" si="127"/>
        <v>6566.3231751895564</v>
      </c>
      <c r="W143">
        <f t="shared" si="128"/>
        <v>93367.117355719747</v>
      </c>
      <c r="X143">
        <v>0</v>
      </c>
      <c r="Y143">
        <f t="shared" si="129"/>
        <v>1065395.7959130255</v>
      </c>
    </row>
    <row r="144" spans="2:25" x14ac:dyDescent="0.3">
      <c r="B144">
        <v>140</v>
      </c>
      <c r="C144">
        <f t="shared" ref="C144" si="229">C143</f>
        <v>133174.58737454601</v>
      </c>
      <c r="D144">
        <f t="shared" si="188"/>
        <v>27521.905425058569</v>
      </c>
      <c r="E144">
        <f t="shared" si="189"/>
        <v>105652.68194948745</v>
      </c>
      <c r="F144">
        <f t="shared" si="190"/>
        <v>4751154.1577667296</v>
      </c>
      <c r="L144">
        <v>140</v>
      </c>
      <c r="M144">
        <f t="shared" ref="M144" si="230">M143</f>
        <v>99933.440530909298</v>
      </c>
      <c r="N144">
        <f t="shared" si="214"/>
        <v>20616.278044647654</v>
      </c>
      <c r="O144">
        <f t="shared" si="215"/>
        <v>79317.162486261645</v>
      </c>
      <c r="P144">
        <f t="shared" si="216"/>
        <v>3558849.5512750885</v>
      </c>
      <c r="T144">
        <v>140</v>
      </c>
      <c r="U144">
        <f t="shared" ref="U144" si="231">U143</f>
        <v>99933.440530909298</v>
      </c>
      <c r="V144">
        <f t="shared" ref="V144:V176" si="232">Y143*$I$9</f>
        <v>6037.2428435071452</v>
      </c>
      <c r="W144">
        <f t="shared" ref="W144:W176" si="233">U144-V144</f>
        <v>93896.197687402149</v>
      </c>
      <c r="X144">
        <v>50000</v>
      </c>
      <c r="Y144">
        <f t="shared" ref="Y144:Y176" si="234">Y143-(W144+X144)</f>
        <v>921499.59822562337</v>
      </c>
    </row>
    <row r="145" spans="2:25" x14ac:dyDescent="0.3">
      <c r="B145">
        <v>141</v>
      </c>
      <c r="C145">
        <v>133175.58737454601</v>
      </c>
      <c r="D145">
        <f t="shared" si="188"/>
        <v>26923.20689401147</v>
      </c>
      <c r="E145">
        <f t="shared" si="189"/>
        <v>106252.38048053454</v>
      </c>
      <c r="F145">
        <f t="shared" si="190"/>
        <v>4644901.7772861952</v>
      </c>
      <c r="L145">
        <v>141</v>
      </c>
      <c r="M145">
        <v>99934.440530909298</v>
      </c>
      <c r="N145">
        <f t="shared" si="214"/>
        <v>20166.814123892171</v>
      </c>
      <c r="O145">
        <f t="shared" si="215"/>
        <v>79767.626407017131</v>
      </c>
      <c r="P145">
        <f t="shared" si="216"/>
        <v>3479081.9248680715</v>
      </c>
      <c r="T145">
        <v>141</v>
      </c>
      <c r="U145">
        <v>99934.440530909298</v>
      </c>
      <c r="V145">
        <f t="shared" si="232"/>
        <v>5221.8310566118662</v>
      </c>
      <c r="W145">
        <f t="shared" si="233"/>
        <v>94712.609474297438</v>
      </c>
      <c r="X145">
        <v>0</v>
      </c>
      <c r="Y145">
        <f t="shared" si="234"/>
        <v>826786.98875132599</v>
      </c>
    </row>
    <row r="146" spans="2:25" x14ac:dyDescent="0.3">
      <c r="B146">
        <v>142</v>
      </c>
      <c r="C146">
        <f t="shared" ref="C146" si="235">C145</f>
        <v>133175.58737454601</v>
      </c>
      <c r="D146">
        <f t="shared" si="188"/>
        <v>26321.11007128844</v>
      </c>
      <c r="E146">
        <f t="shared" si="189"/>
        <v>106854.47730325758</v>
      </c>
      <c r="F146">
        <f t="shared" si="190"/>
        <v>4538047.299982938</v>
      </c>
      <c r="L146">
        <v>142</v>
      </c>
      <c r="M146">
        <f t="shared" ref="M146" si="236">M145</f>
        <v>99934.440530909298</v>
      </c>
      <c r="N146">
        <f t="shared" si="214"/>
        <v>19714.797574252407</v>
      </c>
      <c r="O146">
        <f t="shared" si="215"/>
        <v>80219.642956656899</v>
      </c>
      <c r="P146">
        <f t="shared" si="216"/>
        <v>3398862.2819114146</v>
      </c>
      <c r="T146">
        <v>142</v>
      </c>
      <c r="U146">
        <f t="shared" ref="U146" si="237">U145</f>
        <v>99934.440530909298</v>
      </c>
      <c r="V146">
        <f t="shared" si="232"/>
        <v>4685.1262695908472</v>
      </c>
      <c r="W146">
        <f t="shared" si="233"/>
        <v>95249.314261318446</v>
      </c>
      <c r="X146">
        <v>0</v>
      </c>
      <c r="Y146">
        <f t="shared" si="234"/>
        <v>731537.67449000757</v>
      </c>
    </row>
    <row r="147" spans="2:25" x14ac:dyDescent="0.3">
      <c r="B147">
        <v>143</v>
      </c>
      <c r="C147">
        <v>133176.58737454601</v>
      </c>
      <c r="D147">
        <f t="shared" si="188"/>
        <v>25715.601366569983</v>
      </c>
      <c r="E147">
        <f t="shared" si="189"/>
        <v>107460.98600797603</v>
      </c>
      <c r="F147">
        <f t="shared" si="190"/>
        <v>4430586.3139749616</v>
      </c>
      <c r="L147">
        <v>143</v>
      </c>
      <c r="M147">
        <v>99935.440530909298</v>
      </c>
      <c r="N147">
        <f t="shared" si="214"/>
        <v>19260.219597498017</v>
      </c>
      <c r="O147">
        <f t="shared" si="215"/>
        <v>80675.220933411285</v>
      </c>
      <c r="P147">
        <f t="shared" si="216"/>
        <v>3318187.0609780033</v>
      </c>
      <c r="T147">
        <v>143</v>
      </c>
      <c r="U147">
        <v>99935.440530909298</v>
      </c>
      <c r="V147">
        <f t="shared" si="232"/>
        <v>4145.3801554433767</v>
      </c>
      <c r="W147">
        <f t="shared" si="233"/>
        <v>95790.060375465924</v>
      </c>
      <c r="X147">
        <v>0</v>
      </c>
      <c r="Y147">
        <f t="shared" si="234"/>
        <v>635747.61411454168</v>
      </c>
    </row>
    <row r="148" spans="2:25" x14ac:dyDescent="0.3">
      <c r="B148">
        <v>144</v>
      </c>
      <c r="C148">
        <f t="shared" ref="C148" si="238">C147</f>
        <v>133176.58737454601</v>
      </c>
      <c r="D148">
        <f t="shared" si="188"/>
        <v>25106.655779191453</v>
      </c>
      <c r="E148">
        <f t="shared" si="189"/>
        <v>108069.93159535456</v>
      </c>
      <c r="F148">
        <f t="shared" si="190"/>
        <v>4322516.3823796073</v>
      </c>
      <c r="L148">
        <v>144</v>
      </c>
      <c r="M148">
        <f t="shared" ref="M148" si="239">M147</f>
        <v>99935.440530909298</v>
      </c>
      <c r="N148">
        <f t="shared" si="214"/>
        <v>18803.060012208687</v>
      </c>
      <c r="O148">
        <f t="shared" si="215"/>
        <v>81132.380518700607</v>
      </c>
      <c r="P148">
        <f t="shared" si="216"/>
        <v>3237054.6804593029</v>
      </c>
      <c r="T148">
        <v>144</v>
      </c>
      <c r="U148">
        <f t="shared" ref="U148" si="240">U147</f>
        <v>99935.440530909298</v>
      </c>
      <c r="V148">
        <f t="shared" si="232"/>
        <v>3602.5698133157366</v>
      </c>
      <c r="W148">
        <f t="shared" si="233"/>
        <v>96332.870717593556</v>
      </c>
      <c r="X148">
        <v>50000</v>
      </c>
      <c r="Y148">
        <f t="shared" si="234"/>
        <v>489414.74339694809</v>
      </c>
    </row>
    <row r="149" spans="2:25" x14ac:dyDescent="0.3">
      <c r="B149">
        <v>145</v>
      </c>
      <c r="C149">
        <v>133177.58737454601</v>
      </c>
      <c r="D149">
        <f t="shared" si="188"/>
        <v>24494.259500151111</v>
      </c>
      <c r="E149">
        <f t="shared" si="189"/>
        <v>108683.3278743949</v>
      </c>
      <c r="F149">
        <f t="shared" si="190"/>
        <v>4213833.0545052122</v>
      </c>
      <c r="L149">
        <v>145</v>
      </c>
      <c r="M149">
        <v>99936.440530909298</v>
      </c>
      <c r="N149">
        <f t="shared" si="214"/>
        <v>18343.309855936051</v>
      </c>
      <c r="O149">
        <f t="shared" si="215"/>
        <v>81593.130674973247</v>
      </c>
      <c r="P149">
        <f t="shared" si="216"/>
        <v>3155461.5497843297</v>
      </c>
      <c r="T149">
        <v>145</v>
      </c>
      <c r="U149">
        <v>99936.440530909298</v>
      </c>
      <c r="V149">
        <f t="shared" si="232"/>
        <v>2773.3502125827063</v>
      </c>
      <c r="W149">
        <f t="shared" si="233"/>
        <v>97163.090318326591</v>
      </c>
      <c r="X149">
        <v>0</v>
      </c>
      <c r="Y149">
        <f t="shared" si="234"/>
        <v>392251.65307862149</v>
      </c>
    </row>
    <row r="150" spans="2:25" x14ac:dyDescent="0.3">
      <c r="B150">
        <v>146</v>
      </c>
      <c r="C150">
        <f t="shared" ref="C150" si="241">C149</f>
        <v>133177.58737454601</v>
      </c>
      <c r="D150">
        <f t="shared" si="188"/>
        <v>23878.387308862872</v>
      </c>
      <c r="E150">
        <f t="shared" si="189"/>
        <v>109299.20006568314</v>
      </c>
      <c r="F150">
        <f t="shared" si="190"/>
        <v>4104533.8544395291</v>
      </c>
      <c r="L150">
        <v>146</v>
      </c>
      <c r="M150">
        <f t="shared" ref="M150" si="242">M149</f>
        <v>99936.440530909298</v>
      </c>
      <c r="N150">
        <f t="shared" si="214"/>
        <v>17880.948782111202</v>
      </c>
      <c r="O150">
        <f t="shared" si="215"/>
        <v>82055.4917487981</v>
      </c>
      <c r="P150">
        <f t="shared" si="216"/>
        <v>3073406.0580355315</v>
      </c>
      <c r="T150">
        <v>146</v>
      </c>
      <c r="U150">
        <f t="shared" ref="U150" si="243">U149</f>
        <v>99936.440530909298</v>
      </c>
      <c r="V150">
        <f t="shared" si="232"/>
        <v>2222.759367445522</v>
      </c>
      <c r="W150">
        <f t="shared" si="233"/>
        <v>97713.681163463771</v>
      </c>
      <c r="X150">
        <v>0</v>
      </c>
      <c r="Y150">
        <f t="shared" si="234"/>
        <v>294537.97191515774</v>
      </c>
    </row>
    <row r="151" spans="2:25" x14ac:dyDescent="0.3">
      <c r="B151">
        <v>147</v>
      </c>
      <c r="C151">
        <v>133178.58737454601</v>
      </c>
      <c r="D151">
        <f t="shared" si="188"/>
        <v>23259.025175157334</v>
      </c>
      <c r="E151">
        <f t="shared" si="189"/>
        <v>109919.56219938867</v>
      </c>
      <c r="F151">
        <f t="shared" si="190"/>
        <v>3994614.2922401405</v>
      </c>
      <c r="L151">
        <v>147</v>
      </c>
      <c r="M151">
        <v>99937.440530909298</v>
      </c>
      <c r="N151">
        <f t="shared" si="214"/>
        <v>17415.967662201347</v>
      </c>
      <c r="O151">
        <f t="shared" si="215"/>
        <v>82521.472868707948</v>
      </c>
      <c r="P151">
        <f t="shared" si="216"/>
        <v>2990884.5851668236</v>
      </c>
      <c r="T151">
        <v>147</v>
      </c>
      <c r="U151">
        <v>99937.440530909298</v>
      </c>
      <c r="V151">
        <f t="shared" si="232"/>
        <v>1669.0485075192273</v>
      </c>
      <c r="W151">
        <f t="shared" si="233"/>
        <v>98268.392023390072</v>
      </c>
      <c r="X151">
        <v>0</v>
      </c>
      <c r="Y151">
        <f t="shared" si="234"/>
        <v>196269.57989176767</v>
      </c>
    </row>
    <row r="152" spans="2:25" x14ac:dyDescent="0.3">
      <c r="B152">
        <v>148</v>
      </c>
      <c r="C152">
        <v>133155.58737454601</v>
      </c>
      <c r="D152">
        <f t="shared" si="188"/>
        <v>22636.147656027464</v>
      </c>
      <c r="E152">
        <f t="shared" si="189"/>
        <v>110519.43971851855</v>
      </c>
      <c r="F152">
        <f t="shared" si="190"/>
        <v>3884094.8525216221</v>
      </c>
      <c r="L152">
        <v>148</v>
      </c>
      <c r="M152">
        <f t="shared" ref="M152" si="244">M151</f>
        <v>99937.440530909298</v>
      </c>
      <c r="N152">
        <f t="shared" si="214"/>
        <v>16948.345982612002</v>
      </c>
      <c r="O152">
        <f t="shared" si="215"/>
        <v>82989.094548297289</v>
      </c>
      <c r="P152">
        <f t="shared" si="216"/>
        <v>2907895.4906185265</v>
      </c>
      <c r="T152">
        <v>148</v>
      </c>
      <c r="U152">
        <f t="shared" ref="U152" si="245">U151</f>
        <v>99937.440530909298</v>
      </c>
      <c r="V152">
        <f t="shared" si="232"/>
        <v>1112.1942860533502</v>
      </c>
      <c r="W152">
        <f t="shared" si="233"/>
        <v>98825.246244855953</v>
      </c>
      <c r="X152">
        <v>50000</v>
      </c>
      <c r="Y152">
        <f t="shared" si="234"/>
        <v>47444.33364691172</v>
      </c>
    </row>
    <row r="153" spans="2:25" x14ac:dyDescent="0.3">
      <c r="B153">
        <v>149</v>
      </c>
      <c r="C153">
        <f t="shared" ref="C153" si="246">C152</f>
        <v>133155.58737454601</v>
      </c>
      <c r="D153">
        <f t="shared" si="188"/>
        <v>22009.870830955861</v>
      </c>
      <c r="E153">
        <f t="shared" si="189"/>
        <v>111145.71654359016</v>
      </c>
      <c r="F153">
        <f t="shared" si="190"/>
        <v>3772949.1359780319</v>
      </c>
      <c r="L153">
        <v>149</v>
      </c>
      <c r="M153">
        <v>99938.440530909298</v>
      </c>
      <c r="N153">
        <f t="shared" si="214"/>
        <v>16478.074446838316</v>
      </c>
      <c r="O153">
        <f t="shared" si="215"/>
        <v>83460.366084070978</v>
      </c>
      <c r="P153">
        <f t="shared" si="216"/>
        <v>2824435.1245344556</v>
      </c>
      <c r="T153" s="21">
        <v>149</v>
      </c>
      <c r="U153" s="21">
        <v>99938.440530909298</v>
      </c>
      <c r="V153" s="21">
        <f t="shared" si="232"/>
        <v>268.85122399916645</v>
      </c>
      <c r="W153" s="21">
        <f t="shared" si="233"/>
        <v>99669.589306910129</v>
      </c>
      <c r="X153" s="21"/>
      <c r="Y153" s="21">
        <f>Y152-(W153+X153)</f>
        <v>-52225.255659998409</v>
      </c>
    </row>
    <row r="154" spans="2:25" x14ac:dyDescent="0.3">
      <c r="B154">
        <v>150</v>
      </c>
      <c r="C154">
        <v>133156.58737454601</v>
      </c>
      <c r="D154">
        <f t="shared" si="188"/>
        <v>21380.045103875516</v>
      </c>
      <c r="E154">
        <f t="shared" si="189"/>
        <v>111776.5422706705</v>
      </c>
      <c r="F154">
        <f t="shared" si="190"/>
        <v>3661172.5937073613</v>
      </c>
      <c r="L154">
        <v>150</v>
      </c>
      <c r="M154">
        <f t="shared" ref="M154" si="247">M153</f>
        <v>99938.440530909298</v>
      </c>
      <c r="N154">
        <f t="shared" si="214"/>
        <v>16005.132372361917</v>
      </c>
      <c r="O154">
        <f t="shared" si="215"/>
        <v>83933.308158547385</v>
      </c>
      <c r="P154">
        <f t="shared" si="216"/>
        <v>2740501.8163759084</v>
      </c>
      <c r="T154">
        <v>150</v>
      </c>
      <c r="U154">
        <f t="shared" ref="U154" si="248">U153</f>
        <v>99938.440530909298</v>
      </c>
      <c r="V154">
        <f t="shared" si="232"/>
        <v>-295.94311540665768</v>
      </c>
      <c r="W154">
        <f t="shared" si="233"/>
        <v>100234.38364631595</v>
      </c>
      <c r="Y154">
        <f t="shared" si="234"/>
        <v>-152459.63930631435</v>
      </c>
    </row>
    <row r="155" spans="2:25" x14ac:dyDescent="0.3">
      <c r="B155">
        <v>151</v>
      </c>
      <c r="C155">
        <f t="shared" ref="C155" si="249">C154</f>
        <v>133156.58737454601</v>
      </c>
      <c r="D155">
        <f t="shared" si="188"/>
        <v>20746.644697675049</v>
      </c>
      <c r="E155">
        <f t="shared" si="189"/>
        <v>112409.94267687097</v>
      </c>
      <c r="F155">
        <f t="shared" si="190"/>
        <v>3548762.6510304902</v>
      </c>
      <c r="L155">
        <v>151</v>
      </c>
      <c r="M155">
        <v>99939.440530909298</v>
      </c>
      <c r="N155">
        <f t="shared" si="214"/>
        <v>15529.510292796816</v>
      </c>
      <c r="O155">
        <f t="shared" si="215"/>
        <v>84409.930238112487</v>
      </c>
      <c r="P155">
        <f t="shared" si="216"/>
        <v>2656091.8861377961</v>
      </c>
      <c r="T155">
        <v>151</v>
      </c>
      <c r="U155">
        <v>99939.440530909298</v>
      </c>
      <c r="V155">
        <f t="shared" si="232"/>
        <v>-863.93795606911465</v>
      </c>
      <c r="W155">
        <f t="shared" si="233"/>
        <v>100803.37848697841</v>
      </c>
      <c r="Y155">
        <f t="shared" si="234"/>
        <v>-253263.01779329276</v>
      </c>
    </row>
    <row r="156" spans="2:25" x14ac:dyDescent="0.3">
      <c r="B156">
        <v>152</v>
      </c>
      <c r="C156">
        <v>133157.58737454601</v>
      </c>
      <c r="D156">
        <f t="shared" si="188"/>
        <v>20109.655022506111</v>
      </c>
      <c r="E156">
        <f t="shared" si="189"/>
        <v>113047.9323520399</v>
      </c>
      <c r="F156">
        <f t="shared" si="190"/>
        <v>3435714.7186784502</v>
      </c>
      <c r="L156">
        <v>152</v>
      </c>
      <c r="M156">
        <f t="shared" ref="M156" si="250">M155</f>
        <v>99939.440530909298</v>
      </c>
      <c r="N156">
        <f t="shared" si="214"/>
        <v>15051.187354780846</v>
      </c>
      <c r="O156">
        <f t="shared" si="215"/>
        <v>84888.253176128448</v>
      </c>
      <c r="P156">
        <f t="shared" si="216"/>
        <v>2571203.6329616676</v>
      </c>
      <c r="T156">
        <v>152</v>
      </c>
      <c r="U156">
        <f t="shared" ref="U156" si="251">U155</f>
        <v>99939.440530909298</v>
      </c>
      <c r="V156">
        <f t="shared" si="232"/>
        <v>-1435.1571008286592</v>
      </c>
      <c r="W156">
        <f t="shared" si="233"/>
        <v>101374.59763173795</v>
      </c>
      <c r="Y156">
        <f t="shared" si="234"/>
        <v>-354637.6154250307</v>
      </c>
    </row>
    <row r="157" spans="2:25" x14ac:dyDescent="0.3">
      <c r="B157">
        <v>153</v>
      </c>
      <c r="C157">
        <f t="shared" ref="C157" si="252">C156</f>
        <v>133157.58737454601</v>
      </c>
      <c r="D157">
        <f t="shared" si="188"/>
        <v>19469.050072511218</v>
      </c>
      <c r="E157">
        <f t="shared" si="189"/>
        <v>113688.53730203479</v>
      </c>
      <c r="F157">
        <f t="shared" si="190"/>
        <v>3322026.1813764153</v>
      </c>
      <c r="L157">
        <v>153</v>
      </c>
      <c r="M157">
        <v>99940.440530909298</v>
      </c>
      <c r="N157">
        <f t="shared" si="214"/>
        <v>14570.153920116118</v>
      </c>
      <c r="O157">
        <f t="shared" si="215"/>
        <v>85370.286610793177</v>
      </c>
      <c r="P157">
        <f t="shared" si="216"/>
        <v>2485833.3463508743</v>
      </c>
      <c r="T157">
        <v>153</v>
      </c>
      <c r="U157">
        <v>99940.440530909298</v>
      </c>
      <c r="V157">
        <f t="shared" si="232"/>
        <v>-2009.6131540751742</v>
      </c>
      <c r="W157">
        <f t="shared" si="233"/>
        <v>101950.05368498448</v>
      </c>
      <c r="Y157">
        <f t="shared" si="234"/>
        <v>-456587.66911001515</v>
      </c>
    </row>
    <row r="158" spans="2:25" x14ac:dyDescent="0.3">
      <c r="B158">
        <v>154</v>
      </c>
      <c r="C158">
        <v>133158.58737454601</v>
      </c>
      <c r="D158">
        <f t="shared" si="188"/>
        <v>18824.815027799687</v>
      </c>
      <c r="E158">
        <f t="shared" si="189"/>
        <v>114333.77234674632</v>
      </c>
      <c r="F158">
        <f t="shared" si="190"/>
        <v>3207692.4090296691</v>
      </c>
      <c r="L158">
        <v>154</v>
      </c>
      <c r="M158">
        <f t="shared" ref="M158" si="253">M157</f>
        <v>99940.440530909298</v>
      </c>
      <c r="N158">
        <f t="shared" si="214"/>
        <v>14086.388962654955</v>
      </c>
      <c r="O158">
        <f t="shared" si="215"/>
        <v>85854.051568254348</v>
      </c>
      <c r="P158">
        <f t="shared" si="216"/>
        <v>2399979.2947826199</v>
      </c>
      <c r="T158">
        <v>154</v>
      </c>
      <c r="U158">
        <f t="shared" ref="U158" si="254">U157</f>
        <v>99940.440530909298</v>
      </c>
      <c r="V158">
        <f t="shared" si="232"/>
        <v>-2587.3301249567526</v>
      </c>
      <c r="W158">
        <f t="shared" si="233"/>
        <v>102527.77065586606</v>
      </c>
      <c r="Y158">
        <f t="shared" si="234"/>
        <v>-559115.43976588116</v>
      </c>
    </row>
    <row r="159" spans="2:25" x14ac:dyDescent="0.3">
      <c r="B159">
        <v>155</v>
      </c>
      <c r="C159">
        <f t="shared" ref="C159" si="255">C158</f>
        <v>133158.58737454601</v>
      </c>
      <c r="D159">
        <f t="shared" si="188"/>
        <v>18176.923651168127</v>
      </c>
      <c r="E159">
        <f t="shared" si="189"/>
        <v>114981.66372337789</v>
      </c>
      <c r="F159">
        <f t="shared" si="190"/>
        <v>3092710.7453062912</v>
      </c>
      <c r="L159">
        <v>155</v>
      </c>
      <c r="M159">
        <v>99941.440530909298</v>
      </c>
      <c r="N159">
        <f t="shared" si="214"/>
        <v>13599.882670434847</v>
      </c>
      <c r="O159">
        <f t="shared" si="215"/>
        <v>86341.557860474451</v>
      </c>
      <c r="P159">
        <f t="shared" si="216"/>
        <v>2313637.7369221454</v>
      </c>
      <c r="T159">
        <v>155</v>
      </c>
      <c r="U159">
        <v>99941.440530909298</v>
      </c>
      <c r="V159">
        <f t="shared" si="232"/>
        <v>-3168.3208253399935</v>
      </c>
      <c r="W159">
        <f t="shared" si="233"/>
        <v>103109.76135624929</v>
      </c>
      <c r="Y159">
        <f t="shared" si="234"/>
        <v>-662225.2011221305</v>
      </c>
    </row>
    <row r="160" spans="2:25" x14ac:dyDescent="0.3">
      <c r="B160">
        <v>156</v>
      </c>
      <c r="C160">
        <v>133159.58737454601</v>
      </c>
      <c r="D160">
        <f t="shared" si="188"/>
        <v>17525.360890068983</v>
      </c>
      <c r="E160">
        <f t="shared" si="189"/>
        <v>115634.22648447703</v>
      </c>
      <c r="F160">
        <f t="shared" si="190"/>
        <v>2977076.5188218141</v>
      </c>
      <c r="L160">
        <v>156</v>
      </c>
      <c r="M160">
        <f t="shared" ref="M160" si="256">M159</f>
        <v>99941.440530909298</v>
      </c>
      <c r="N160">
        <f t="shared" si="214"/>
        <v>13110.613842558825</v>
      </c>
      <c r="O160">
        <f t="shared" si="215"/>
        <v>86830.826688350469</v>
      </c>
      <c r="P160">
        <f t="shared" si="216"/>
        <v>2226806.9102337947</v>
      </c>
      <c r="T160">
        <v>156</v>
      </c>
      <c r="U160">
        <f t="shared" ref="U160" si="257">U159</f>
        <v>99941.440530909298</v>
      </c>
      <c r="V160">
        <f t="shared" si="232"/>
        <v>-3752.6094730254063</v>
      </c>
      <c r="W160">
        <f t="shared" si="233"/>
        <v>103694.05000393471</v>
      </c>
      <c r="Y160">
        <f t="shared" si="234"/>
        <v>-765919.25112606515</v>
      </c>
    </row>
    <row r="161" spans="2:25" x14ac:dyDescent="0.3">
      <c r="B161">
        <v>157</v>
      </c>
      <c r="C161">
        <f t="shared" ref="C161" si="258">C160</f>
        <v>133159.58737454601</v>
      </c>
      <c r="D161">
        <f t="shared" si="188"/>
        <v>16870.100273323613</v>
      </c>
      <c r="E161">
        <f t="shared" si="189"/>
        <v>116289.4871012224</v>
      </c>
      <c r="F161">
        <f t="shared" si="190"/>
        <v>2860787.0317205917</v>
      </c>
      <c r="L161">
        <v>157</v>
      </c>
      <c r="M161">
        <v>99942.440530909298</v>
      </c>
      <c r="N161">
        <f t="shared" si="214"/>
        <v>12618.572491324838</v>
      </c>
      <c r="O161">
        <f t="shared" si="215"/>
        <v>87323.868039584457</v>
      </c>
      <c r="P161">
        <f t="shared" si="216"/>
        <v>2139483.0421942105</v>
      </c>
      <c r="T161">
        <v>157</v>
      </c>
      <c r="U161">
        <v>99942.440530909298</v>
      </c>
      <c r="V161">
        <f t="shared" si="232"/>
        <v>-4340.2090897143698</v>
      </c>
      <c r="W161">
        <f t="shared" si="233"/>
        <v>104282.64962062366</v>
      </c>
      <c r="Y161">
        <f t="shared" si="234"/>
        <v>-870201.90074668883</v>
      </c>
    </row>
    <row r="162" spans="2:25" x14ac:dyDescent="0.3">
      <c r="B162">
        <v>158</v>
      </c>
      <c r="C162">
        <v>133160.58737454601</v>
      </c>
      <c r="D162">
        <f t="shared" si="188"/>
        <v>16211.126513083354</v>
      </c>
      <c r="E162">
        <f t="shared" si="189"/>
        <v>116949.46086146266</v>
      </c>
      <c r="F162">
        <f t="shared" si="190"/>
        <v>2743837.5708591291</v>
      </c>
      <c r="L162">
        <v>158</v>
      </c>
      <c r="M162">
        <f t="shared" ref="M162" si="259">M161</f>
        <v>99942.440530909298</v>
      </c>
      <c r="N162">
        <f t="shared" si="214"/>
        <v>12123.737239100526</v>
      </c>
      <c r="O162">
        <f t="shared" si="215"/>
        <v>87818.703291808779</v>
      </c>
      <c r="P162">
        <f t="shared" si="216"/>
        <v>2051664.3389024017</v>
      </c>
      <c r="T162">
        <v>158</v>
      </c>
      <c r="U162">
        <f t="shared" ref="U162" si="260">U161</f>
        <v>99942.440530909298</v>
      </c>
      <c r="V162">
        <f t="shared" si="232"/>
        <v>-4931.1441042312372</v>
      </c>
      <c r="W162">
        <f t="shared" si="233"/>
        <v>104873.58463514053</v>
      </c>
      <c r="Y162">
        <f t="shared" si="234"/>
        <v>-975075.48538182932</v>
      </c>
    </row>
    <row r="163" spans="2:25" x14ac:dyDescent="0.3">
      <c r="B163">
        <v>159</v>
      </c>
      <c r="C163">
        <f t="shared" ref="C163" si="261">C162</f>
        <v>133160.58737454601</v>
      </c>
      <c r="D163">
        <f t="shared" si="188"/>
        <v>15548.412901535066</v>
      </c>
      <c r="E163">
        <f t="shared" si="189"/>
        <v>117612.17447301095</v>
      </c>
      <c r="F163">
        <f t="shared" si="190"/>
        <v>2626225.3963861181</v>
      </c>
      <c r="L163">
        <v>159</v>
      </c>
      <c r="M163">
        <v>99943.440530909298</v>
      </c>
      <c r="N163">
        <f t="shared" si="214"/>
        <v>11626.097920446944</v>
      </c>
      <c r="O163">
        <f t="shared" si="215"/>
        <v>88317.34261046235</v>
      </c>
      <c r="P163">
        <f t="shared" si="216"/>
        <v>1963346.9962919394</v>
      </c>
      <c r="T163">
        <v>159</v>
      </c>
      <c r="U163">
        <v>99943.440530909298</v>
      </c>
      <c r="V163">
        <f t="shared" si="232"/>
        <v>-5525.4277504970332</v>
      </c>
      <c r="W163">
        <f t="shared" si="233"/>
        <v>105468.86828140634</v>
      </c>
      <c r="Y163">
        <f t="shared" si="234"/>
        <v>-1080544.3536632357</v>
      </c>
    </row>
    <row r="164" spans="2:25" x14ac:dyDescent="0.3">
      <c r="B164">
        <v>160</v>
      </c>
      <c r="C164">
        <v>133161.58737454601</v>
      </c>
      <c r="D164">
        <f t="shared" si="188"/>
        <v>14881.943912854671</v>
      </c>
      <c r="E164">
        <f t="shared" si="189"/>
        <v>118279.64346169135</v>
      </c>
      <c r="F164">
        <f t="shared" si="190"/>
        <v>2507945.7529244269</v>
      </c>
      <c r="L164">
        <v>160</v>
      </c>
      <c r="M164">
        <f t="shared" ref="M164" si="262">M163</f>
        <v>99943.440530909298</v>
      </c>
      <c r="N164">
        <f t="shared" si="214"/>
        <v>11125.632978987658</v>
      </c>
      <c r="O164">
        <f t="shared" si="215"/>
        <v>88817.807551921636</v>
      </c>
      <c r="P164">
        <f t="shared" si="216"/>
        <v>1874529.1887400178</v>
      </c>
      <c r="T164">
        <v>160</v>
      </c>
      <c r="U164">
        <f t="shared" ref="U164" si="263">U163</f>
        <v>99943.440530909298</v>
      </c>
      <c r="V164">
        <f t="shared" si="232"/>
        <v>-6123.084670758336</v>
      </c>
      <c r="W164">
        <f t="shared" si="233"/>
        <v>106066.52520166764</v>
      </c>
      <c r="Y164">
        <f t="shared" si="234"/>
        <v>-1186610.8788649032</v>
      </c>
    </row>
    <row r="165" spans="2:25" x14ac:dyDescent="0.3">
      <c r="B165">
        <v>161</v>
      </c>
      <c r="C165">
        <f t="shared" ref="C165" si="264">C164</f>
        <v>133161.58737454601</v>
      </c>
      <c r="D165">
        <f t="shared" si="188"/>
        <v>14211.692599905087</v>
      </c>
      <c r="E165">
        <f t="shared" si="189"/>
        <v>118949.89477464092</v>
      </c>
      <c r="F165">
        <f t="shared" si="190"/>
        <v>2388995.858149786</v>
      </c>
      <c r="L165">
        <v>161</v>
      </c>
      <c r="M165">
        <v>99944.440530909298</v>
      </c>
      <c r="N165">
        <f t="shared" si="214"/>
        <v>10622.332069526768</v>
      </c>
      <c r="O165">
        <f t="shared" si="215"/>
        <v>89322.108461382537</v>
      </c>
      <c r="P165">
        <f t="shared" si="216"/>
        <v>1785207.0802786353</v>
      </c>
      <c r="T165">
        <v>161</v>
      </c>
      <c r="U165">
        <v>99944.440530909298</v>
      </c>
      <c r="V165">
        <f t="shared" si="232"/>
        <v>-6724.1283135677859</v>
      </c>
      <c r="W165">
        <f t="shared" si="233"/>
        <v>106668.56884447708</v>
      </c>
      <c r="Y165">
        <f t="shared" si="234"/>
        <v>-1293279.4477093804</v>
      </c>
    </row>
    <row r="166" spans="2:25" x14ac:dyDescent="0.3">
      <c r="B166">
        <v>162</v>
      </c>
      <c r="C166">
        <v>133162.58737454601</v>
      </c>
      <c r="D166">
        <f t="shared" si="188"/>
        <v>13537.643196182122</v>
      </c>
      <c r="E166">
        <f t="shared" si="189"/>
        <v>119624.94417836389</v>
      </c>
      <c r="F166">
        <f t="shared" si="190"/>
        <v>2269370.9139714222</v>
      </c>
      <c r="L166">
        <v>162</v>
      </c>
      <c r="M166">
        <f t="shared" ref="M166" si="265">M165</f>
        <v>99944.440530909298</v>
      </c>
      <c r="N166">
        <f t="shared" si="214"/>
        <v>10116.173454912267</v>
      </c>
      <c r="O166">
        <f t="shared" si="215"/>
        <v>89828.267075997035</v>
      </c>
      <c r="P166">
        <f t="shared" si="216"/>
        <v>1695378.8132026382</v>
      </c>
      <c r="T166">
        <v>162</v>
      </c>
      <c r="U166">
        <f t="shared" ref="U166" si="266">U165</f>
        <v>99944.440530909298</v>
      </c>
      <c r="V166">
        <f t="shared" si="232"/>
        <v>-7328.5835370198229</v>
      </c>
      <c r="W166">
        <f t="shared" si="233"/>
        <v>107273.02406792912</v>
      </c>
      <c r="Y166">
        <f t="shared" si="234"/>
        <v>-1400552.4717773094</v>
      </c>
    </row>
    <row r="167" spans="2:25" x14ac:dyDescent="0.3">
      <c r="B167">
        <v>163</v>
      </c>
      <c r="C167">
        <f t="shared" ref="C167" si="267">C166</f>
        <v>133162.58737454601</v>
      </c>
      <c r="D167">
        <f t="shared" si="188"/>
        <v>12859.768512504726</v>
      </c>
      <c r="E167">
        <f t="shared" si="189"/>
        <v>120302.81886204128</v>
      </c>
      <c r="F167">
        <f t="shared" si="190"/>
        <v>2149068.0951093808</v>
      </c>
      <c r="L167">
        <v>163</v>
      </c>
      <c r="M167">
        <v>99945.440530909298</v>
      </c>
      <c r="N167">
        <f t="shared" si="214"/>
        <v>9607.1466081482831</v>
      </c>
      <c r="O167">
        <f t="shared" si="215"/>
        <v>90338.293922761019</v>
      </c>
      <c r="P167">
        <f t="shared" si="216"/>
        <v>1605040.5192798772</v>
      </c>
      <c r="T167">
        <v>163</v>
      </c>
      <c r="U167">
        <v>99945.440530909298</v>
      </c>
      <c r="V167">
        <f t="shared" si="232"/>
        <v>-7936.4640067380869</v>
      </c>
      <c r="W167">
        <f t="shared" si="233"/>
        <v>107881.90453764738</v>
      </c>
      <c r="Y167">
        <f t="shared" si="234"/>
        <v>-1508434.3763149567</v>
      </c>
    </row>
    <row r="168" spans="2:25" x14ac:dyDescent="0.3">
      <c r="B168">
        <v>164</v>
      </c>
      <c r="C168">
        <v>133163.58737454601</v>
      </c>
      <c r="D168">
        <f t="shared" si="188"/>
        <v>12178.052538953159</v>
      </c>
      <c r="E168">
        <f t="shared" si="189"/>
        <v>120985.53483559286</v>
      </c>
      <c r="F168">
        <f t="shared" si="190"/>
        <v>2028082.5602737879</v>
      </c>
      <c r="L168">
        <v>164</v>
      </c>
      <c r="M168">
        <f t="shared" ref="M168" si="268">M167</f>
        <v>99945.440530909298</v>
      </c>
      <c r="N168">
        <f t="shared" si="214"/>
        <v>9095.2296092526376</v>
      </c>
      <c r="O168">
        <f t="shared" si="215"/>
        <v>90850.210921656661</v>
      </c>
      <c r="P168">
        <f t="shared" si="216"/>
        <v>1514190.3083582206</v>
      </c>
      <c r="T168">
        <v>164</v>
      </c>
      <c r="U168">
        <f t="shared" ref="U168" si="269">U167</f>
        <v>99945.440530909298</v>
      </c>
      <c r="V168">
        <f t="shared" si="232"/>
        <v>-8547.7947991180881</v>
      </c>
      <c r="W168">
        <f t="shared" si="233"/>
        <v>108493.23533002738</v>
      </c>
      <c r="Y168">
        <f t="shared" si="234"/>
        <v>-1616927.611644984</v>
      </c>
    </row>
    <row r="169" spans="2:25" x14ac:dyDescent="0.3">
      <c r="B169">
        <v>165</v>
      </c>
      <c r="C169">
        <f t="shared" ref="C169" si="270">C168</f>
        <v>133163.58737454601</v>
      </c>
      <c r="D169">
        <f t="shared" si="188"/>
        <v>11492.467841551466</v>
      </c>
      <c r="E169">
        <f t="shared" si="189"/>
        <v>121671.11953299455</v>
      </c>
      <c r="F169">
        <f t="shared" si="190"/>
        <v>1906411.4407407935</v>
      </c>
      <c r="L169">
        <v>165</v>
      </c>
      <c r="M169">
        <v>99946.440530909298</v>
      </c>
      <c r="N169">
        <f t="shared" si="214"/>
        <v>8580.4117473632505</v>
      </c>
      <c r="O169">
        <f t="shared" si="215"/>
        <v>91366.028783546048</v>
      </c>
      <c r="P169">
        <f t="shared" si="216"/>
        <v>1422824.2795746746</v>
      </c>
      <c r="T169">
        <v>165</v>
      </c>
      <c r="U169">
        <v>99946.440530909298</v>
      </c>
      <c r="V169">
        <f t="shared" si="232"/>
        <v>-9162.5897993215767</v>
      </c>
      <c r="W169">
        <f t="shared" si="233"/>
        <v>109109.03033023087</v>
      </c>
      <c r="Y169">
        <f t="shared" si="234"/>
        <v>-1726036.6419752149</v>
      </c>
    </row>
    <row r="170" spans="2:25" x14ac:dyDescent="0.3">
      <c r="B170">
        <v>166</v>
      </c>
      <c r="C170">
        <v>133164.58737454601</v>
      </c>
      <c r="D170">
        <f t="shared" si="188"/>
        <v>10802.99816419783</v>
      </c>
      <c r="E170">
        <f t="shared" si="189"/>
        <v>122361.58921034817</v>
      </c>
      <c r="F170">
        <f t="shared" si="190"/>
        <v>1784049.8515304453</v>
      </c>
      <c r="L170">
        <v>166</v>
      </c>
      <c r="M170">
        <f t="shared" ref="M170" si="271">M169</f>
        <v>99946.440530909298</v>
      </c>
      <c r="N170">
        <f t="shared" si="214"/>
        <v>8062.6709175898231</v>
      </c>
      <c r="O170">
        <f t="shared" si="215"/>
        <v>91883.769613319469</v>
      </c>
      <c r="P170">
        <f t="shared" si="216"/>
        <v>1330940.509961355</v>
      </c>
      <c r="T170">
        <v>166</v>
      </c>
      <c r="U170">
        <f t="shared" ref="U170" si="272">U169</f>
        <v>99946.440530909298</v>
      </c>
      <c r="V170">
        <f t="shared" si="232"/>
        <v>-9780.8743045262181</v>
      </c>
      <c r="W170">
        <f t="shared" si="233"/>
        <v>109727.31483543552</v>
      </c>
      <c r="Y170">
        <f t="shared" si="234"/>
        <v>-1835763.9568106504</v>
      </c>
    </row>
    <row r="171" spans="2:25" x14ac:dyDescent="0.3">
      <c r="B171">
        <v>167</v>
      </c>
      <c r="C171">
        <f t="shared" ref="C171" si="273">C170</f>
        <v>133164.58737454601</v>
      </c>
      <c r="D171">
        <f t="shared" si="188"/>
        <v>10109.615825339191</v>
      </c>
      <c r="E171">
        <f t="shared" si="189"/>
        <v>123054.97154920682</v>
      </c>
      <c r="F171">
        <f t="shared" si="190"/>
        <v>1660994.8799812384</v>
      </c>
      <c r="L171">
        <v>167</v>
      </c>
      <c r="M171">
        <v>99947.440530909298</v>
      </c>
      <c r="N171">
        <f t="shared" si="214"/>
        <v>7541.9962231143454</v>
      </c>
      <c r="O171">
        <f t="shared" si="215"/>
        <v>92405.444307794955</v>
      </c>
      <c r="P171">
        <f t="shared" si="216"/>
        <v>1238535.06565356</v>
      </c>
      <c r="T171">
        <v>167</v>
      </c>
      <c r="U171">
        <v>99947.440530909298</v>
      </c>
      <c r="V171">
        <f t="shared" si="232"/>
        <v>-10402.66242192702</v>
      </c>
      <c r="W171">
        <f t="shared" si="233"/>
        <v>110350.10295283631</v>
      </c>
      <c r="Y171">
        <f t="shared" si="234"/>
        <v>-1946114.0597634867</v>
      </c>
    </row>
    <row r="172" spans="2:25" x14ac:dyDescent="0.3">
      <c r="B172">
        <v>168</v>
      </c>
      <c r="C172">
        <v>133165.58737454601</v>
      </c>
      <c r="D172">
        <f t="shared" si="188"/>
        <v>9412.3043198936848</v>
      </c>
      <c r="E172">
        <f t="shared" si="189"/>
        <v>123753.28305465233</v>
      </c>
      <c r="F172">
        <f t="shared" si="190"/>
        <v>1537241.596926586</v>
      </c>
      <c r="L172">
        <v>168</v>
      </c>
      <c r="M172">
        <f t="shared" ref="M172" si="274">M171</f>
        <v>99947.440530909298</v>
      </c>
      <c r="N172">
        <f t="shared" si="214"/>
        <v>7018.3653720368402</v>
      </c>
      <c r="O172">
        <f t="shared" si="215"/>
        <v>92929.075158872452</v>
      </c>
      <c r="P172">
        <f t="shared" si="216"/>
        <v>1145605.9904946876</v>
      </c>
      <c r="T172">
        <v>168</v>
      </c>
      <c r="U172">
        <f t="shared" ref="U172" si="275">U171</f>
        <v>99947.440530909298</v>
      </c>
      <c r="V172">
        <f t="shared" si="232"/>
        <v>-11027.979671993093</v>
      </c>
      <c r="W172">
        <f t="shared" si="233"/>
        <v>110975.42020290239</v>
      </c>
      <c r="Y172">
        <f t="shared" si="234"/>
        <v>-2057089.479966389</v>
      </c>
    </row>
    <row r="173" spans="2:25" x14ac:dyDescent="0.3">
      <c r="B173">
        <v>169</v>
      </c>
      <c r="C173">
        <f t="shared" ref="C173" si="276">C172</f>
        <v>133165.58737454601</v>
      </c>
      <c r="D173">
        <f t="shared" si="188"/>
        <v>8711.0357159173218</v>
      </c>
      <c r="E173">
        <f t="shared" si="189"/>
        <v>124454.55165862868</v>
      </c>
      <c r="F173">
        <f t="shared" si="190"/>
        <v>1412787.0452679573</v>
      </c>
      <c r="L173">
        <v>169</v>
      </c>
      <c r="M173">
        <v>99948.440530909298</v>
      </c>
      <c r="N173">
        <f t="shared" si="214"/>
        <v>6491.7672794698965</v>
      </c>
      <c r="O173">
        <f t="shared" si="215"/>
        <v>93456.673251439395</v>
      </c>
      <c r="P173">
        <f t="shared" si="216"/>
        <v>1052149.3172432482</v>
      </c>
      <c r="T173">
        <v>169</v>
      </c>
      <c r="U173">
        <v>99948.440530909298</v>
      </c>
      <c r="V173">
        <f t="shared" si="232"/>
        <v>-11656.840386476206</v>
      </c>
      <c r="W173">
        <f t="shared" si="233"/>
        <v>111605.28091738551</v>
      </c>
      <c r="Y173">
        <f t="shared" si="234"/>
        <v>-2168694.7608837746</v>
      </c>
    </row>
    <row r="174" spans="2:25" x14ac:dyDescent="0.3">
      <c r="B174">
        <v>170</v>
      </c>
      <c r="C174">
        <v>133166.58737454601</v>
      </c>
      <c r="D174">
        <f t="shared" si="188"/>
        <v>8005.7932565184246</v>
      </c>
      <c r="E174">
        <f t="shared" si="189"/>
        <v>125160.79411802758</v>
      </c>
      <c r="F174">
        <f t="shared" si="190"/>
        <v>1287626.2511499296</v>
      </c>
      <c r="L174">
        <v>170</v>
      </c>
      <c r="M174">
        <f t="shared" ref="M174" si="277">M173</f>
        <v>99948.440530909298</v>
      </c>
      <c r="N174">
        <f t="shared" si="214"/>
        <v>5962.1794643784069</v>
      </c>
      <c r="O174">
        <f t="shared" si="215"/>
        <v>93986.261066530889</v>
      </c>
      <c r="P174">
        <f t="shared" si="216"/>
        <v>958163.05617671739</v>
      </c>
      <c r="T174">
        <v>170</v>
      </c>
      <c r="U174">
        <f t="shared" ref="U174" si="278">U173</f>
        <v>99948.440530909298</v>
      </c>
      <c r="V174">
        <f t="shared" si="232"/>
        <v>-12289.270311674723</v>
      </c>
      <c r="W174">
        <f t="shared" si="233"/>
        <v>112237.71084258403</v>
      </c>
      <c r="Y174">
        <f t="shared" si="234"/>
        <v>-2280932.4717263589</v>
      </c>
    </row>
    <row r="175" spans="2:25" x14ac:dyDescent="0.3">
      <c r="B175">
        <v>171</v>
      </c>
      <c r="C175">
        <f t="shared" ref="C175" si="279">C174</f>
        <v>133166.58737454601</v>
      </c>
      <c r="D175">
        <f t="shared" si="188"/>
        <v>7296.5487565162684</v>
      </c>
      <c r="E175">
        <f t="shared" si="189"/>
        <v>125870.03861802975</v>
      </c>
      <c r="F175">
        <f t="shared" si="190"/>
        <v>1161756.2125318998</v>
      </c>
      <c r="L175">
        <v>171</v>
      </c>
      <c r="M175">
        <v>99949.440530909298</v>
      </c>
      <c r="N175">
        <f t="shared" si="214"/>
        <v>5429.5906516680652</v>
      </c>
      <c r="O175">
        <f t="shared" si="215"/>
        <v>94519.849879241228</v>
      </c>
      <c r="P175">
        <f t="shared" si="216"/>
        <v>863643.20629747619</v>
      </c>
      <c r="T175">
        <v>171</v>
      </c>
      <c r="U175">
        <v>99949.440530909298</v>
      </c>
      <c r="V175">
        <f t="shared" si="232"/>
        <v>-12925.284006449368</v>
      </c>
      <c r="W175">
        <f t="shared" si="233"/>
        <v>112874.72453735866</v>
      </c>
      <c r="Y175">
        <f t="shared" si="234"/>
        <v>-2393807.1962637175</v>
      </c>
    </row>
    <row r="176" spans="2:25" x14ac:dyDescent="0.3">
      <c r="B176">
        <v>172</v>
      </c>
      <c r="C176">
        <v>133167.58737454601</v>
      </c>
      <c r="D176">
        <f t="shared" si="188"/>
        <v>6583.2852043474322</v>
      </c>
      <c r="E176">
        <f t="shared" si="189"/>
        <v>126584.30217019859</v>
      </c>
      <c r="F176">
        <f t="shared" si="190"/>
        <v>1035171.9103617012</v>
      </c>
      <c r="L176">
        <v>172</v>
      </c>
      <c r="M176">
        <f t="shared" ref="M176" si="280">M175</f>
        <v>99949.440530909298</v>
      </c>
      <c r="N176">
        <f t="shared" si="214"/>
        <v>4893.9781690190321</v>
      </c>
      <c r="O176">
        <f t="shared" si="215"/>
        <v>95055.46236189027</v>
      </c>
      <c r="P176">
        <f t="shared" si="216"/>
        <v>768587.74393558595</v>
      </c>
      <c r="T176">
        <v>172</v>
      </c>
      <c r="U176">
        <f t="shared" ref="U176" si="281">U175</f>
        <v>99949.440530909298</v>
      </c>
      <c r="V176">
        <f t="shared" si="232"/>
        <v>-13564.9074454944</v>
      </c>
      <c r="W176">
        <f t="shared" si="233"/>
        <v>113514.3479764037</v>
      </c>
      <c r="Y176">
        <f t="shared" si="234"/>
        <v>-2507321.5442401213</v>
      </c>
    </row>
    <row r="177" spans="2:22" x14ac:dyDescent="0.3">
      <c r="B177">
        <v>173</v>
      </c>
      <c r="C177">
        <f t="shared" ref="C177" si="282">C176</f>
        <v>133167.58737454601</v>
      </c>
      <c r="D177">
        <f t="shared" si="188"/>
        <v>5865.9741587163071</v>
      </c>
      <c r="E177">
        <f t="shared" si="189"/>
        <v>127301.61321582971</v>
      </c>
      <c r="F177">
        <f t="shared" si="190"/>
        <v>907870.29714587145</v>
      </c>
      <c r="L177">
        <v>173</v>
      </c>
      <c r="M177">
        <v>99950.440530909298</v>
      </c>
      <c r="N177">
        <f t="shared" si="214"/>
        <v>4355.3305489683207</v>
      </c>
      <c r="O177">
        <f t="shared" si="215"/>
        <v>95595.109981940972</v>
      </c>
      <c r="P177">
        <f t="shared" si="216"/>
        <v>672992.63395364501</v>
      </c>
      <c r="T177">
        <v>173</v>
      </c>
      <c r="U177">
        <v>99950.440530909298</v>
      </c>
    </row>
    <row r="178" spans="2:22" x14ac:dyDescent="0.3">
      <c r="B178">
        <v>174</v>
      </c>
      <c r="C178">
        <v>133168.58737454601</v>
      </c>
      <c r="D178">
        <f t="shared" si="188"/>
        <v>5144.5983504932719</v>
      </c>
      <c r="E178">
        <f t="shared" si="189"/>
        <v>128023.98902405275</v>
      </c>
      <c r="F178">
        <f t="shared" si="190"/>
        <v>779846.3081218187</v>
      </c>
      <c r="L178">
        <v>174</v>
      </c>
      <c r="M178">
        <f t="shared" ref="M178" si="283">M177</f>
        <v>99950.440530909298</v>
      </c>
      <c r="N178">
        <f t="shared" si="214"/>
        <v>3813.624925737322</v>
      </c>
      <c r="O178">
        <f t="shared" si="215"/>
        <v>96136.815605171971</v>
      </c>
      <c r="P178">
        <f t="shared" si="216"/>
        <v>576855.81834847305</v>
      </c>
      <c r="T178">
        <v>174</v>
      </c>
      <c r="U178">
        <f t="shared" ref="U178" si="284">U177</f>
        <v>99950.440530909298</v>
      </c>
    </row>
    <row r="179" spans="2:22" x14ac:dyDescent="0.3">
      <c r="B179">
        <v>175</v>
      </c>
      <c r="C179">
        <f t="shared" ref="C179" si="285">C178</f>
        <v>133168.58737454601</v>
      </c>
      <c r="D179">
        <f t="shared" si="188"/>
        <v>4419.1290793569733</v>
      </c>
      <c r="E179">
        <f t="shared" si="189"/>
        <v>128749.45829518903</v>
      </c>
      <c r="F179">
        <f t="shared" si="190"/>
        <v>651096.84982662962</v>
      </c>
      <c r="L179">
        <v>175</v>
      </c>
      <c r="M179">
        <v>99951.440530909298</v>
      </c>
      <c r="N179">
        <f t="shared" si="214"/>
        <v>3268.8496373080143</v>
      </c>
      <c r="O179">
        <f t="shared" si="215"/>
        <v>96682.590893601286</v>
      </c>
      <c r="P179">
        <f t="shared" si="216"/>
        <v>480173.22745487175</v>
      </c>
      <c r="T179">
        <v>175</v>
      </c>
      <c r="U179">
        <v>99951.440530909298</v>
      </c>
    </row>
    <row r="180" spans="2:22" x14ac:dyDescent="0.3">
      <c r="B180">
        <v>176</v>
      </c>
      <c r="C180">
        <v>133169.58737454601</v>
      </c>
      <c r="D180">
        <f t="shared" si="188"/>
        <v>3689.5488156842348</v>
      </c>
      <c r="E180">
        <f t="shared" si="189"/>
        <v>129480.03855886178</v>
      </c>
      <c r="F180">
        <f t="shared" si="190"/>
        <v>521616.81126776786</v>
      </c>
      <c r="L180">
        <v>176</v>
      </c>
      <c r="M180">
        <f t="shared" ref="M180" si="286">M179</f>
        <v>99951.440530909298</v>
      </c>
      <c r="N180">
        <f t="shared" si="214"/>
        <v>2720.9816222442737</v>
      </c>
      <c r="O180">
        <f t="shared" si="215"/>
        <v>97230.458908665023</v>
      </c>
      <c r="P180">
        <f t="shared" si="216"/>
        <v>382942.76854620676</v>
      </c>
      <c r="T180">
        <v>176</v>
      </c>
      <c r="U180">
        <f t="shared" ref="U180" si="287">U179</f>
        <v>99951.440530909298</v>
      </c>
    </row>
    <row r="181" spans="2:22" x14ac:dyDescent="0.3">
      <c r="B181">
        <v>177</v>
      </c>
      <c r="C181">
        <f t="shared" ref="C181" si="288">C180</f>
        <v>133169.58737454601</v>
      </c>
      <c r="D181">
        <f t="shared" si="188"/>
        <v>2955.8285971840182</v>
      </c>
      <c r="E181">
        <f t="shared" si="189"/>
        <v>130213.75877736199</v>
      </c>
      <c r="F181">
        <f t="shared" si="190"/>
        <v>391403.05249040585</v>
      </c>
      <c r="L181">
        <v>177</v>
      </c>
      <c r="M181">
        <v>99952.440530909298</v>
      </c>
      <c r="N181">
        <f t="shared" si="214"/>
        <v>2170.0090217618385</v>
      </c>
      <c r="O181">
        <f t="shared" si="215"/>
        <v>97782.431509147456</v>
      </c>
      <c r="P181">
        <f t="shared" si="216"/>
        <v>285160.3370370593</v>
      </c>
      <c r="T181">
        <v>177</v>
      </c>
      <c r="U181">
        <v>99952.440530909298</v>
      </c>
    </row>
    <row r="182" spans="2:22" x14ac:dyDescent="0.3">
      <c r="B182">
        <v>178</v>
      </c>
      <c r="C182">
        <v>133170.58737454601</v>
      </c>
      <c r="D182">
        <f t="shared" si="188"/>
        <v>2217.9506307789666</v>
      </c>
      <c r="E182">
        <f t="shared" si="189"/>
        <v>130952.63674376704</v>
      </c>
      <c r="F182">
        <f t="shared" si="190"/>
        <v>260450.41574663881</v>
      </c>
      <c r="L182">
        <v>178</v>
      </c>
      <c r="M182">
        <f t="shared" ref="M182" si="289">M181</f>
        <v>99952.440530909298</v>
      </c>
      <c r="N182">
        <f t="shared" si="214"/>
        <v>1615.9085765433363</v>
      </c>
      <c r="O182">
        <f t="shared" si="215"/>
        <v>98336.531954365957</v>
      </c>
      <c r="P182">
        <f t="shared" si="216"/>
        <v>186823.80508269335</v>
      </c>
      <c r="T182">
        <v>178</v>
      </c>
      <c r="U182">
        <f t="shared" ref="U182" si="290">U181</f>
        <v>99952.440530909298</v>
      </c>
    </row>
    <row r="183" spans="2:22" x14ac:dyDescent="0.3">
      <c r="B183">
        <v>179</v>
      </c>
      <c r="C183">
        <f t="shared" ref="C183" si="291">C182</f>
        <v>133170.58737454601</v>
      </c>
      <c r="D183">
        <f t="shared" si="188"/>
        <v>1475.8856892309534</v>
      </c>
      <c r="E183">
        <f t="shared" si="189"/>
        <v>131694.70168531506</v>
      </c>
      <c r="F183">
        <f t="shared" si="190"/>
        <v>128755.71406132376</v>
      </c>
      <c r="L183">
        <v>179</v>
      </c>
      <c r="M183">
        <v>99953.440530909298</v>
      </c>
      <c r="N183">
        <f t="shared" si="214"/>
        <v>1058.668228801929</v>
      </c>
      <c r="O183">
        <f t="shared" si="215"/>
        <v>98894.772302107376</v>
      </c>
      <c r="P183">
        <f t="shared" si="216"/>
        <v>87929.032780585971</v>
      </c>
      <c r="T183">
        <v>179</v>
      </c>
      <c r="U183">
        <v>99953.440530909298</v>
      </c>
    </row>
    <row r="184" spans="2:22" x14ac:dyDescent="0.3">
      <c r="B184">
        <v>180</v>
      </c>
      <c r="C184">
        <v>133171.58737454601</v>
      </c>
      <c r="D184">
        <f t="shared" ref="D184" si="292">F183*$I$9</f>
        <v>729.61571301416802</v>
      </c>
      <c r="E184">
        <f t="shared" ref="E184" si="293">C184-D184</f>
        <v>132441.97166153183</v>
      </c>
      <c r="F184">
        <f t="shared" ref="F184" si="294">F183-E184</f>
        <v>-3686.257600208075</v>
      </c>
      <c r="L184">
        <v>180</v>
      </c>
      <c r="M184">
        <f t="shared" ref="M184" si="295">M183</f>
        <v>99953.440530909298</v>
      </c>
      <c r="N184">
        <f t="shared" si="214"/>
        <v>498.26451908998717</v>
      </c>
      <c r="O184">
        <f t="shared" si="215"/>
        <v>99455.176011819305</v>
      </c>
      <c r="P184">
        <f t="shared" si="216"/>
        <v>-11526.143231233335</v>
      </c>
      <c r="T184">
        <v>180</v>
      </c>
      <c r="U184">
        <f t="shared" ref="U184" si="296">U183</f>
        <v>99953.440530909298</v>
      </c>
    </row>
    <row r="186" spans="2:22" x14ac:dyDescent="0.3">
      <c r="C186" s="21" t="s">
        <v>61</v>
      </c>
      <c r="D186" s="21">
        <f>SUM(D5:D184)</f>
        <v>8966009.4698180519</v>
      </c>
      <c r="M186" s="21" t="s">
        <v>61</v>
      </c>
      <c r="N186" s="21">
        <f>SUM(N5:N184)</f>
        <v>6722083.1523324493</v>
      </c>
      <c r="U186" s="21" t="s">
        <v>61</v>
      </c>
      <c r="V186" s="21">
        <f>SUM(V5:V153)</f>
        <v>5433043.3834454883</v>
      </c>
    </row>
  </sheetData>
  <mergeCells count="1">
    <mergeCell ref="S3:S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B368-3E02-41C3-947D-BDF09961911B}">
  <dimension ref="A2:S243"/>
  <sheetViews>
    <sheetView zoomScale="86" workbookViewId="0">
      <selection activeCell="F6" sqref="F6"/>
    </sheetView>
  </sheetViews>
  <sheetFormatPr defaultRowHeight="14.4" x14ac:dyDescent="0.3"/>
  <cols>
    <col min="1" max="3" width="9" bestFit="1" customWidth="1"/>
    <col min="4" max="4" width="14.21875" customWidth="1"/>
    <col min="6" max="6" width="10.33203125" customWidth="1"/>
    <col min="7" max="7" width="17.44140625" customWidth="1"/>
    <col min="8" max="8" width="11.6640625" bestFit="1" customWidth="1"/>
    <col min="9" max="9" width="18.109375" customWidth="1"/>
    <col min="10" max="10" width="12.109375" customWidth="1"/>
    <col min="11" max="11" width="27.33203125" bestFit="1" customWidth="1"/>
    <col min="12" max="12" width="11.6640625" bestFit="1" customWidth="1"/>
  </cols>
  <sheetData>
    <row r="2" spans="1:14" x14ac:dyDescent="0.3">
      <c r="A2" s="1" t="s">
        <v>14</v>
      </c>
      <c r="B2" s="3" t="s">
        <v>5</v>
      </c>
      <c r="E2" s="3" t="s">
        <v>17</v>
      </c>
      <c r="F2" s="1" t="s">
        <v>7</v>
      </c>
      <c r="G2" s="3" t="s">
        <v>0</v>
      </c>
      <c r="H2" s="2" t="s">
        <v>8</v>
      </c>
      <c r="I2" s="3" t="s">
        <v>1</v>
      </c>
    </row>
    <row r="3" spans="1:14" x14ac:dyDescent="0.3">
      <c r="A3">
        <v>0</v>
      </c>
      <c r="B3">
        <v>0</v>
      </c>
      <c r="E3">
        <v>0</v>
      </c>
      <c r="I3">
        <f>L7</f>
        <v>8000000</v>
      </c>
    </row>
    <row r="4" spans="1:14" x14ac:dyDescent="0.3">
      <c r="A4">
        <v>1</v>
      </c>
      <c r="B4">
        <v>1</v>
      </c>
      <c r="C4">
        <f t="shared" ref="C4:C67" si="0">$L$6</f>
        <v>65394.794421554281</v>
      </c>
      <c r="D4" s="24">
        <f>SUM(C4:C9)+$L$15</f>
        <v>412368.76652932575</v>
      </c>
      <c r="E4">
        <f>1</f>
        <v>1</v>
      </c>
      <c r="F4">
        <f>$D$4+$D$10</f>
        <v>824737.53305865149</v>
      </c>
      <c r="G4">
        <f>I3*$L$9</f>
        <v>600000</v>
      </c>
      <c r="H4">
        <f>F4-G4</f>
        <v>224737.53305865149</v>
      </c>
      <c r="I4">
        <f>I3-H4</f>
        <v>7775262.4669413483</v>
      </c>
    </row>
    <row r="5" spans="1:14" x14ac:dyDescent="0.3">
      <c r="A5">
        <f>A4+1</f>
        <v>2</v>
      </c>
      <c r="B5">
        <v>1</v>
      </c>
      <c r="C5">
        <f t="shared" si="0"/>
        <v>65394.794421554281</v>
      </c>
      <c r="D5" s="24"/>
      <c r="E5">
        <f>E4+1</f>
        <v>2</v>
      </c>
      <c r="F5">
        <f t="shared" ref="F5:F21" si="1">$D$4+$D$10</f>
        <v>824737.53305865149</v>
      </c>
      <c r="G5">
        <f>I4*$L$9</f>
        <v>583144.68502060114</v>
      </c>
      <c r="H5">
        <f t="shared" ref="H5:H21" si="2">F5-G5</f>
        <v>241592.84803805035</v>
      </c>
      <c r="I5">
        <f t="shared" ref="I5:I21" si="3">I4-H5</f>
        <v>7533669.6189032979</v>
      </c>
    </row>
    <row r="6" spans="1:14" x14ac:dyDescent="0.3">
      <c r="A6">
        <f t="shared" ref="A6:A69" si="4">A5+1</f>
        <v>3</v>
      </c>
      <c r="B6">
        <v>1</v>
      </c>
      <c r="C6">
        <f t="shared" si="0"/>
        <v>65394.794421554281</v>
      </c>
      <c r="D6" s="24"/>
      <c r="E6">
        <f t="shared" ref="E6:E21" si="5">E5+1</f>
        <v>3</v>
      </c>
      <c r="F6">
        <f t="shared" si="1"/>
        <v>824737.53305865149</v>
      </c>
      <c r="G6">
        <f t="shared" ref="G6:G21" si="6">I5*$L$9</f>
        <v>565025.22141774732</v>
      </c>
      <c r="H6">
        <f t="shared" si="2"/>
        <v>259712.31164090417</v>
      </c>
      <c r="I6">
        <f t="shared" si="3"/>
        <v>7273957.3072623936</v>
      </c>
      <c r="L6">
        <f>L8/12</f>
        <v>65394.794421554281</v>
      </c>
    </row>
    <row r="7" spans="1:14" x14ac:dyDescent="0.3">
      <c r="A7">
        <f t="shared" si="4"/>
        <v>4</v>
      </c>
      <c r="B7">
        <v>1</v>
      </c>
      <c r="C7">
        <f t="shared" si="0"/>
        <v>65394.794421554281</v>
      </c>
      <c r="D7" s="24"/>
      <c r="E7">
        <f t="shared" si="5"/>
        <v>4</v>
      </c>
      <c r="F7">
        <f t="shared" si="1"/>
        <v>824737.53305865149</v>
      </c>
      <c r="G7">
        <f t="shared" si="6"/>
        <v>545546.79804467945</v>
      </c>
      <c r="H7">
        <f t="shared" si="2"/>
        <v>279190.73501397204</v>
      </c>
      <c r="I7">
        <f t="shared" si="3"/>
        <v>6994766.5722484216</v>
      </c>
      <c r="K7" s="1" t="s">
        <v>2</v>
      </c>
      <c r="L7">
        <v>8000000</v>
      </c>
    </row>
    <row r="8" spans="1:14" x14ac:dyDescent="0.3">
      <c r="A8">
        <f t="shared" si="4"/>
        <v>5</v>
      </c>
      <c r="B8">
        <v>1</v>
      </c>
      <c r="C8">
        <f t="shared" si="0"/>
        <v>65394.794421554281</v>
      </c>
      <c r="D8" s="24"/>
      <c r="E8">
        <f t="shared" si="5"/>
        <v>5</v>
      </c>
      <c r="F8">
        <f t="shared" si="1"/>
        <v>824737.53305865149</v>
      </c>
      <c r="G8">
        <f t="shared" si="6"/>
        <v>524607.49291863164</v>
      </c>
      <c r="H8">
        <f t="shared" si="2"/>
        <v>300130.04014001985</v>
      </c>
      <c r="I8">
        <f t="shared" si="3"/>
        <v>6694636.5321084019</v>
      </c>
      <c r="K8" s="1" t="s">
        <v>7</v>
      </c>
      <c r="L8">
        <f>(L7)/((1-(L14))/(L9))</f>
        <v>784737.53305865137</v>
      </c>
    </row>
    <row r="9" spans="1:14" x14ac:dyDescent="0.3">
      <c r="A9">
        <f t="shared" si="4"/>
        <v>6</v>
      </c>
      <c r="B9">
        <v>1</v>
      </c>
      <c r="C9">
        <f t="shared" si="0"/>
        <v>65394.794421554281</v>
      </c>
      <c r="D9" s="24"/>
      <c r="E9">
        <f t="shared" si="5"/>
        <v>6</v>
      </c>
      <c r="F9">
        <f t="shared" si="1"/>
        <v>824737.53305865149</v>
      </c>
      <c r="G9">
        <f t="shared" si="6"/>
        <v>502097.73990813014</v>
      </c>
      <c r="H9">
        <f t="shared" si="2"/>
        <v>322639.79315052135</v>
      </c>
      <c r="I9">
        <f t="shared" si="3"/>
        <v>6371996.7389578801</v>
      </c>
      <c r="K9" s="1" t="s">
        <v>9</v>
      </c>
      <c r="L9">
        <f>L10/L11</f>
        <v>7.4999999999999997E-2</v>
      </c>
    </row>
    <row r="10" spans="1:14" x14ac:dyDescent="0.3">
      <c r="A10">
        <f t="shared" si="4"/>
        <v>7</v>
      </c>
      <c r="B10">
        <v>1</v>
      </c>
      <c r="C10">
        <f t="shared" si="0"/>
        <v>65394.794421554281</v>
      </c>
      <c r="D10" s="24">
        <f>SUM(C10:C15)+$L$15</f>
        <v>412368.76652932575</v>
      </c>
      <c r="E10">
        <f t="shared" si="5"/>
        <v>7</v>
      </c>
      <c r="F10">
        <f t="shared" si="1"/>
        <v>824737.53305865149</v>
      </c>
      <c r="G10">
        <f t="shared" si="6"/>
        <v>477899.75542184099</v>
      </c>
      <c r="H10">
        <f t="shared" si="2"/>
        <v>346837.7776368105</v>
      </c>
      <c r="I10">
        <f t="shared" si="3"/>
        <v>6025158.9613210699</v>
      </c>
      <c r="K10" s="1" t="s">
        <v>3</v>
      </c>
      <c r="L10">
        <f>7.5/100</f>
        <v>7.4999999999999997E-2</v>
      </c>
    </row>
    <row r="11" spans="1:14" x14ac:dyDescent="0.3">
      <c r="A11">
        <f t="shared" si="4"/>
        <v>8</v>
      </c>
      <c r="B11">
        <v>1</v>
      </c>
      <c r="C11">
        <f t="shared" si="0"/>
        <v>65394.794421554281</v>
      </c>
      <c r="D11" s="24"/>
      <c r="E11">
        <f t="shared" si="5"/>
        <v>8</v>
      </c>
      <c r="F11">
        <f t="shared" si="1"/>
        <v>824737.53305865149</v>
      </c>
      <c r="G11">
        <f t="shared" si="6"/>
        <v>451886.92209908023</v>
      </c>
      <c r="H11">
        <f t="shared" si="2"/>
        <v>372850.61095957126</v>
      </c>
      <c r="I11">
        <f t="shared" si="3"/>
        <v>5652308.350361499</v>
      </c>
      <c r="K11" s="4" t="s">
        <v>5</v>
      </c>
      <c r="L11">
        <v>1</v>
      </c>
    </row>
    <row r="12" spans="1:14" x14ac:dyDescent="0.3">
      <c r="A12">
        <f t="shared" si="4"/>
        <v>9</v>
      </c>
      <c r="B12">
        <v>1</v>
      </c>
      <c r="C12">
        <f t="shared" si="0"/>
        <v>65394.794421554281</v>
      </c>
      <c r="D12" s="24"/>
      <c r="E12">
        <f t="shared" si="5"/>
        <v>9</v>
      </c>
      <c r="F12">
        <f t="shared" si="1"/>
        <v>824737.53305865149</v>
      </c>
      <c r="G12">
        <f t="shared" si="6"/>
        <v>423923.1262771124</v>
      </c>
      <c r="H12">
        <f t="shared" si="2"/>
        <v>400814.40678153909</v>
      </c>
      <c r="I12">
        <f t="shared" si="3"/>
        <v>5251493.9435799597</v>
      </c>
      <c r="K12" s="1" t="s">
        <v>10</v>
      </c>
      <c r="L12">
        <v>20</v>
      </c>
    </row>
    <row r="13" spans="1:14" x14ac:dyDescent="0.3">
      <c r="A13">
        <f t="shared" si="4"/>
        <v>10</v>
      </c>
      <c r="B13">
        <v>1</v>
      </c>
      <c r="C13">
        <f t="shared" si="0"/>
        <v>65394.794421554281</v>
      </c>
      <c r="D13" s="24"/>
      <c r="E13">
        <f t="shared" si="5"/>
        <v>10</v>
      </c>
      <c r="F13">
        <f t="shared" si="1"/>
        <v>824737.53305865149</v>
      </c>
      <c r="G13">
        <f t="shared" si="6"/>
        <v>393862.04576849699</v>
      </c>
      <c r="H13">
        <f t="shared" si="2"/>
        <v>430875.4872901545</v>
      </c>
      <c r="I13">
        <f t="shared" si="3"/>
        <v>4820618.4562898055</v>
      </c>
      <c r="K13" s="1" t="s">
        <v>4</v>
      </c>
      <c r="L13">
        <f>L11*L12</f>
        <v>20</v>
      </c>
    </row>
    <row r="14" spans="1:14" x14ac:dyDescent="0.3">
      <c r="A14">
        <f t="shared" si="4"/>
        <v>11</v>
      </c>
      <c r="B14">
        <v>1</v>
      </c>
      <c r="C14">
        <f t="shared" si="0"/>
        <v>65394.794421554281</v>
      </c>
      <c r="D14" s="24"/>
      <c r="E14">
        <f t="shared" si="5"/>
        <v>11</v>
      </c>
      <c r="F14">
        <f t="shared" si="1"/>
        <v>824737.53305865149</v>
      </c>
      <c r="G14">
        <f t="shared" si="6"/>
        <v>361546.38422173541</v>
      </c>
      <c r="H14">
        <f t="shared" si="2"/>
        <v>463191.14883691608</v>
      </c>
      <c r="I14">
        <f t="shared" si="3"/>
        <v>4357427.3074528892</v>
      </c>
      <c r="K14" s="1" t="s">
        <v>11</v>
      </c>
      <c r="L14">
        <f>(1+L9)^-L13</f>
        <v>0.23541314806060654</v>
      </c>
      <c r="N14" t="s">
        <v>15</v>
      </c>
    </row>
    <row r="15" spans="1:14" x14ac:dyDescent="0.3">
      <c r="A15">
        <f t="shared" si="4"/>
        <v>12</v>
      </c>
      <c r="B15">
        <v>1</v>
      </c>
      <c r="C15">
        <f t="shared" si="0"/>
        <v>65394.794421554281</v>
      </c>
      <c r="D15" s="24"/>
      <c r="E15">
        <f t="shared" si="5"/>
        <v>12</v>
      </c>
      <c r="F15">
        <f t="shared" si="1"/>
        <v>824737.53305865149</v>
      </c>
      <c r="G15">
        <f t="shared" si="6"/>
        <v>326807.0480589667</v>
      </c>
      <c r="H15">
        <f t="shared" si="2"/>
        <v>497930.48499968479</v>
      </c>
      <c r="I15">
        <f t="shared" si="3"/>
        <v>3859496.8224532045</v>
      </c>
      <c r="K15" s="1" t="s">
        <v>18</v>
      </c>
      <c r="L15">
        <v>20000</v>
      </c>
      <c r="N15" t="s">
        <v>16</v>
      </c>
    </row>
    <row r="16" spans="1:14" x14ac:dyDescent="0.3">
      <c r="A16">
        <f t="shared" si="4"/>
        <v>13</v>
      </c>
      <c r="B16">
        <v>2</v>
      </c>
      <c r="C16">
        <f t="shared" si="0"/>
        <v>65394.794421554281</v>
      </c>
      <c r="D16" s="24">
        <f>SUM(C16:C21)+$L$15</f>
        <v>412368.76652932575</v>
      </c>
      <c r="E16">
        <f t="shared" si="5"/>
        <v>13</v>
      </c>
      <c r="F16">
        <f t="shared" si="1"/>
        <v>824737.53305865149</v>
      </c>
      <c r="G16">
        <f t="shared" si="6"/>
        <v>289462.26168399031</v>
      </c>
      <c r="H16">
        <f t="shared" si="2"/>
        <v>535275.27137466124</v>
      </c>
      <c r="I16">
        <f t="shared" si="3"/>
        <v>3324221.5510785431</v>
      </c>
    </row>
    <row r="17" spans="1:15" x14ac:dyDescent="0.3">
      <c r="A17">
        <f t="shared" si="4"/>
        <v>14</v>
      </c>
      <c r="B17">
        <v>2</v>
      </c>
      <c r="C17">
        <f t="shared" si="0"/>
        <v>65394.794421554281</v>
      </c>
      <c r="D17" s="24"/>
      <c r="E17">
        <f t="shared" si="5"/>
        <v>14</v>
      </c>
      <c r="F17">
        <f t="shared" si="1"/>
        <v>824737.53305865149</v>
      </c>
      <c r="G17">
        <f t="shared" si="6"/>
        <v>249316.61633089071</v>
      </c>
      <c r="H17">
        <f t="shared" si="2"/>
        <v>575420.91672776081</v>
      </c>
      <c r="I17">
        <f t="shared" si="3"/>
        <v>2748800.6343507823</v>
      </c>
      <c r="K17" s="1" t="s">
        <v>12</v>
      </c>
      <c r="L17" s="1">
        <f>SUM(G4:G21)</f>
        <v>6827227.4632100435</v>
      </c>
    </row>
    <row r="18" spans="1:15" x14ac:dyDescent="0.3">
      <c r="A18">
        <f t="shared" si="4"/>
        <v>15</v>
      </c>
      <c r="B18">
        <v>2</v>
      </c>
      <c r="C18">
        <f t="shared" si="0"/>
        <v>65394.794421554281</v>
      </c>
      <c r="D18" s="24"/>
      <c r="E18">
        <f t="shared" si="5"/>
        <v>15</v>
      </c>
      <c r="F18">
        <f t="shared" si="1"/>
        <v>824737.53305865149</v>
      </c>
      <c r="G18">
        <f t="shared" si="6"/>
        <v>206160.04757630866</v>
      </c>
      <c r="H18">
        <f t="shared" si="2"/>
        <v>618577.48548234277</v>
      </c>
      <c r="I18">
        <f t="shared" si="3"/>
        <v>2130223.1488684397</v>
      </c>
      <c r="K18" s="1" t="s">
        <v>13</v>
      </c>
      <c r="L18" s="1">
        <f>F4</f>
        <v>824737.53305865149</v>
      </c>
    </row>
    <row r="19" spans="1:15" x14ac:dyDescent="0.3">
      <c r="A19">
        <f t="shared" si="4"/>
        <v>16</v>
      </c>
      <c r="B19">
        <v>2</v>
      </c>
      <c r="C19">
        <f t="shared" si="0"/>
        <v>65394.794421554281</v>
      </c>
      <c r="D19" s="24"/>
      <c r="E19">
        <f t="shared" si="5"/>
        <v>16</v>
      </c>
      <c r="F19">
        <f t="shared" si="1"/>
        <v>824737.53305865149</v>
      </c>
      <c r="G19">
        <f t="shared" si="6"/>
        <v>159766.73616513298</v>
      </c>
      <c r="H19">
        <f t="shared" si="2"/>
        <v>664970.79689351853</v>
      </c>
      <c r="I19">
        <f t="shared" si="3"/>
        <v>1465252.3519749213</v>
      </c>
      <c r="K19" s="1" t="s">
        <v>19</v>
      </c>
      <c r="L19" s="1">
        <f>K49-E21</f>
        <v>2</v>
      </c>
    </row>
    <row r="20" spans="1:15" x14ac:dyDescent="0.3">
      <c r="A20">
        <f t="shared" si="4"/>
        <v>17</v>
      </c>
      <c r="B20">
        <v>2</v>
      </c>
      <c r="C20">
        <f t="shared" si="0"/>
        <v>65394.794421554281</v>
      </c>
      <c r="D20" s="24"/>
      <c r="E20">
        <f t="shared" si="5"/>
        <v>17</v>
      </c>
      <c r="F20">
        <f t="shared" si="1"/>
        <v>824737.53305865149</v>
      </c>
      <c r="G20">
        <f t="shared" si="6"/>
        <v>109893.92639811909</v>
      </c>
      <c r="H20">
        <f t="shared" si="2"/>
        <v>714843.60666053242</v>
      </c>
      <c r="I20">
        <f t="shared" si="3"/>
        <v>750408.74531438889</v>
      </c>
      <c r="K20" s="1" t="s">
        <v>20</v>
      </c>
      <c r="L20" s="1">
        <f>S45-L17</f>
        <v>867523.19796297606</v>
      </c>
    </row>
    <row r="21" spans="1:15" x14ac:dyDescent="0.3">
      <c r="A21">
        <f t="shared" si="4"/>
        <v>18</v>
      </c>
      <c r="B21">
        <v>2</v>
      </c>
      <c r="C21">
        <f t="shared" si="0"/>
        <v>65394.794421554281</v>
      </c>
      <c r="D21" s="24"/>
      <c r="E21">
        <f t="shared" si="5"/>
        <v>18</v>
      </c>
      <c r="F21">
        <f t="shared" si="1"/>
        <v>824737.53305865149</v>
      </c>
      <c r="G21">
        <f t="shared" si="6"/>
        <v>56280.655898579163</v>
      </c>
      <c r="H21">
        <f t="shared" si="2"/>
        <v>768456.87716007233</v>
      </c>
      <c r="I21">
        <f t="shared" si="3"/>
        <v>-18048.131845683441</v>
      </c>
    </row>
    <row r="22" spans="1:15" x14ac:dyDescent="0.3">
      <c r="A22">
        <f t="shared" si="4"/>
        <v>19</v>
      </c>
      <c r="B22">
        <v>2</v>
      </c>
      <c r="C22">
        <f t="shared" si="0"/>
        <v>65394.794421554281</v>
      </c>
      <c r="D22" s="24">
        <f>SUM(C22:C27)+$L$15</f>
        <v>412368.76652932575</v>
      </c>
    </row>
    <row r="23" spans="1:15" x14ac:dyDescent="0.3">
      <c r="A23">
        <f t="shared" si="4"/>
        <v>20</v>
      </c>
      <c r="B23">
        <v>2</v>
      </c>
      <c r="C23">
        <f t="shared" si="0"/>
        <v>65394.794421554281</v>
      </c>
      <c r="D23" s="24"/>
    </row>
    <row r="24" spans="1:15" x14ac:dyDescent="0.3">
      <c r="A24">
        <f t="shared" si="4"/>
        <v>21</v>
      </c>
      <c r="B24">
        <v>2</v>
      </c>
      <c r="C24">
        <f t="shared" si="0"/>
        <v>65394.794421554281</v>
      </c>
      <c r="D24" s="24"/>
    </row>
    <row r="25" spans="1:15" x14ac:dyDescent="0.3">
      <c r="A25">
        <f t="shared" si="4"/>
        <v>22</v>
      </c>
      <c r="B25">
        <v>2</v>
      </c>
      <c r="C25">
        <f t="shared" si="0"/>
        <v>65394.794421554281</v>
      </c>
      <c r="D25" s="24"/>
    </row>
    <row r="26" spans="1:15" x14ac:dyDescent="0.3">
      <c r="A26">
        <f t="shared" si="4"/>
        <v>23</v>
      </c>
      <c r="B26">
        <v>2</v>
      </c>
      <c r="C26">
        <f t="shared" si="0"/>
        <v>65394.794421554281</v>
      </c>
      <c r="D26" s="24"/>
    </row>
    <row r="27" spans="1:15" x14ac:dyDescent="0.3">
      <c r="A27">
        <f t="shared" si="4"/>
        <v>24</v>
      </c>
      <c r="B27">
        <v>2</v>
      </c>
      <c r="C27">
        <f t="shared" si="0"/>
        <v>65394.794421554281</v>
      </c>
      <c r="D27" s="24"/>
      <c r="K27" s="25" t="s">
        <v>21</v>
      </c>
      <c r="L27" s="24"/>
      <c r="M27" s="24"/>
      <c r="N27" s="24"/>
      <c r="O27" s="24"/>
    </row>
    <row r="28" spans="1:15" x14ac:dyDescent="0.3">
      <c r="A28">
        <f t="shared" si="4"/>
        <v>25</v>
      </c>
      <c r="B28">
        <v>3</v>
      </c>
      <c r="C28">
        <f t="shared" si="0"/>
        <v>65394.794421554281</v>
      </c>
      <c r="D28" s="24">
        <f>SUM(C28:C33)+$L$15</f>
        <v>412368.76652932575</v>
      </c>
      <c r="I28" s="1"/>
      <c r="J28" s="1"/>
      <c r="K28" s="1" t="str">
        <f>'1(A,B)'!B2</f>
        <v>Periods</v>
      </c>
      <c r="L28" s="1" t="str">
        <f>'1(A,B)'!C2</f>
        <v>Payment</v>
      </c>
      <c r="M28" s="1" t="str">
        <f>'1(A,B)'!D2</f>
        <v>Interest</v>
      </c>
      <c r="N28" s="1" t="str">
        <f>'1(A,B)'!E2</f>
        <v>Payments for the Principal</v>
      </c>
      <c r="O28" s="1" t="str">
        <f>'1(A,B)'!F2</f>
        <v>Balance</v>
      </c>
    </row>
    <row r="29" spans="1:15" x14ac:dyDescent="0.3">
      <c r="A29">
        <f t="shared" si="4"/>
        <v>26</v>
      </c>
      <c r="B29">
        <v>3</v>
      </c>
      <c r="C29">
        <f t="shared" si="0"/>
        <v>65394.794421554281</v>
      </c>
      <c r="D29" s="24"/>
      <c r="I29" s="1"/>
      <c r="K29">
        <f>'1(A,B)'!B3</f>
        <v>0</v>
      </c>
      <c r="L29">
        <f>'1(A,B)'!C3</f>
        <v>0</v>
      </c>
      <c r="M29">
        <f>'1(A,B)'!D3</f>
        <v>0</v>
      </c>
      <c r="N29">
        <f>'1(A,B)'!E3</f>
        <v>0</v>
      </c>
      <c r="O29">
        <f>'1(A,B)'!F3</f>
        <v>8000000</v>
      </c>
    </row>
    <row r="30" spans="1:15" x14ac:dyDescent="0.3">
      <c r="A30">
        <f t="shared" si="4"/>
        <v>27</v>
      </c>
      <c r="B30">
        <v>3</v>
      </c>
      <c r="C30">
        <f t="shared" si="0"/>
        <v>65394.794421554281</v>
      </c>
      <c r="D30" s="24"/>
      <c r="I30" s="1"/>
      <c r="J30" s="1"/>
      <c r="K30">
        <f>'1(A,B)'!B4</f>
        <v>1</v>
      </c>
      <c r="L30">
        <f>'1(A,B)'!C4</f>
        <v>784737.53305865137</v>
      </c>
      <c r="M30">
        <f>'1(A,B)'!D4</f>
        <v>600000</v>
      </c>
      <c r="N30">
        <f>'1(A,B)'!E4</f>
        <v>184737.53305865137</v>
      </c>
      <c r="O30">
        <f>'1(A,B)'!F4</f>
        <v>7815262.4669413483</v>
      </c>
    </row>
    <row r="31" spans="1:15" x14ac:dyDescent="0.3">
      <c r="A31">
        <f t="shared" si="4"/>
        <v>28</v>
      </c>
      <c r="B31">
        <v>3</v>
      </c>
      <c r="C31">
        <f t="shared" si="0"/>
        <v>65394.794421554281</v>
      </c>
      <c r="D31" s="24"/>
      <c r="I31" s="1"/>
      <c r="J31" s="1"/>
      <c r="K31">
        <f>'1(A,B)'!B5</f>
        <v>2</v>
      </c>
      <c r="L31">
        <f>'1(A,B)'!C5</f>
        <v>784737.53305865137</v>
      </c>
      <c r="M31">
        <f>'1(A,B)'!D5</f>
        <v>586144.68502060114</v>
      </c>
      <c r="N31">
        <f>'1(A,B)'!E5</f>
        <v>198592.84803805023</v>
      </c>
      <c r="O31">
        <f>'1(A,B)'!F5</f>
        <v>7616669.6189032979</v>
      </c>
    </row>
    <row r="32" spans="1:15" x14ac:dyDescent="0.3">
      <c r="A32">
        <f t="shared" si="4"/>
        <v>29</v>
      </c>
      <c r="B32">
        <v>3</v>
      </c>
      <c r="C32">
        <f t="shared" si="0"/>
        <v>65394.794421554281</v>
      </c>
      <c r="D32" s="24"/>
      <c r="K32">
        <f>'1(A,B)'!B6</f>
        <v>3</v>
      </c>
      <c r="L32">
        <f>'1(A,B)'!C6</f>
        <v>784737.53305865137</v>
      </c>
      <c r="M32">
        <f>'1(A,B)'!D6</f>
        <v>571250.22141774732</v>
      </c>
      <c r="N32">
        <f>'1(A,B)'!E6</f>
        <v>213487.31164090405</v>
      </c>
      <c r="O32">
        <f>'1(A,B)'!F6</f>
        <v>7403182.3072623936</v>
      </c>
    </row>
    <row r="33" spans="1:19" x14ac:dyDescent="0.3">
      <c r="A33">
        <f t="shared" si="4"/>
        <v>30</v>
      </c>
      <c r="B33">
        <v>3</v>
      </c>
      <c r="C33">
        <f t="shared" si="0"/>
        <v>65394.794421554281</v>
      </c>
      <c r="D33" s="24"/>
      <c r="K33">
        <f>'1(A,B)'!B7</f>
        <v>4</v>
      </c>
      <c r="L33">
        <f>'1(A,B)'!C7</f>
        <v>784737.53305865137</v>
      </c>
      <c r="M33">
        <f>'1(A,B)'!D7</f>
        <v>555238.67304467945</v>
      </c>
      <c r="N33">
        <f>'1(A,B)'!E7</f>
        <v>229498.86001397192</v>
      </c>
      <c r="O33">
        <f>'1(A,B)'!F7</f>
        <v>7173683.4472484216</v>
      </c>
    </row>
    <row r="34" spans="1:19" x14ac:dyDescent="0.3">
      <c r="A34">
        <f t="shared" si="4"/>
        <v>31</v>
      </c>
      <c r="B34">
        <v>3</v>
      </c>
      <c r="C34">
        <f t="shared" si="0"/>
        <v>65394.794421554281</v>
      </c>
      <c r="D34" s="24">
        <f>SUM(C34:C39)+$L$15</f>
        <v>412368.76652932575</v>
      </c>
      <c r="K34">
        <f>'1(A,B)'!B8</f>
        <v>5</v>
      </c>
      <c r="L34">
        <f>'1(A,B)'!C8</f>
        <v>784737.53305865137</v>
      </c>
      <c r="M34">
        <f>'1(A,B)'!D8</f>
        <v>538026.25854363164</v>
      </c>
      <c r="N34">
        <f>'1(A,B)'!E8</f>
        <v>246711.27451501973</v>
      </c>
      <c r="O34">
        <f>'1(A,B)'!F8</f>
        <v>6926972.1727334019</v>
      </c>
    </row>
    <row r="35" spans="1:19" x14ac:dyDescent="0.3">
      <c r="A35">
        <f t="shared" si="4"/>
        <v>32</v>
      </c>
      <c r="B35">
        <v>3</v>
      </c>
      <c r="C35">
        <f t="shared" si="0"/>
        <v>65394.794421554281</v>
      </c>
      <c r="D35" s="24"/>
      <c r="K35">
        <f>'1(A,B)'!B9</f>
        <v>6</v>
      </c>
      <c r="L35">
        <f>'1(A,B)'!C9</f>
        <v>784737.53305865137</v>
      </c>
      <c r="M35">
        <f>'1(A,B)'!D9</f>
        <v>519522.91295500513</v>
      </c>
      <c r="N35">
        <f>'1(A,B)'!E9</f>
        <v>265214.62010364624</v>
      </c>
      <c r="O35">
        <f>'1(A,B)'!F9</f>
        <v>6661757.5526297558</v>
      </c>
      <c r="R35" s="1" t="str">
        <f>'1(A,B)'!I9</f>
        <v>PV</v>
      </c>
      <c r="S35">
        <f>'1(A,B)'!J9</f>
        <v>8000000</v>
      </c>
    </row>
    <row r="36" spans="1:19" x14ac:dyDescent="0.3">
      <c r="A36">
        <f t="shared" si="4"/>
        <v>33</v>
      </c>
      <c r="B36">
        <v>3</v>
      </c>
      <c r="C36">
        <f t="shared" si="0"/>
        <v>65394.794421554281</v>
      </c>
      <c r="D36" s="24"/>
      <c r="K36">
        <f>'1(A,B)'!B10</f>
        <v>7</v>
      </c>
      <c r="L36">
        <f>'1(A,B)'!C10</f>
        <v>784737.53305865137</v>
      </c>
      <c r="M36">
        <f>'1(A,B)'!D10</f>
        <v>499631.81644723169</v>
      </c>
      <c r="N36">
        <f>'1(A,B)'!E10</f>
        <v>285105.71661141969</v>
      </c>
      <c r="O36">
        <f>'1(A,B)'!F10</f>
        <v>6376651.836018336</v>
      </c>
      <c r="R36" s="1" t="str">
        <f>'1(A,B)'!I10</f>
        <v>Payment</v>
      </c>
      <c r="S36">
        <f>'1(A,B)'!J10</f>
        <v>784737.53305865137</v>
      </c>
    </row>
    <row r="37" spans="1:19" x14ac:dyDescent="0.3">
      <c r="A37">
        <f t="shared" si="4"/>
        <v>34</v>
      </c>
      <c r="B37">
        <v>3</v>
      </c>
      <c r="C37">
        <f t="shared" si="0"/>
        <v>65394.794421554281</v>
      </c>
      <c r="D37" s="24"/>
      <c r="K37">
        <f>'1(A,B)'!B11</f>
        <v>8</v>
      </c>
      <c r="L37">
        <f>'1(A,B)'!C11</f>
        <v>784737.53305865137</v>
      </c>
      <c r="M37">
        <f>'1(A,B)'!D11</f>
        <v>478248.88770137518</v>
      </c>
      <c r="N37">
        <f>'1(A,B)'!E11</f>
        <v>306488.6453572762</v>
      </c>
      <c r="O37">
        <f>'1(A,B)'!F11</f>
        <v>6070163.1906610597</v>
      </c>
      <c r="R37" s="1" t="str">
        <f>'1(A,B)'!I11</f>
        <v xml:space="preserve">i </v>
      </c>
      <c r="S37">
        <f>'1(A,B)'!J11</f>
        <v>7.4999999999999997E-2</v>
      </c>
    </row>
    <row r="38" spans="1:19" x14ac:dyDescent="0.3">
      <c r="A38">
        <f t="shared" si="4"/>
        <v>35</v>
      </c>
      <c r="B38">
        <v>3</v>
      </c>
      <c r="C38">
        <f t="shared" si="0"/>
        <v>65394.794421554281</v>
      </c>
      <c r="D38" s="24"/>
      <c r="K38">
        <f>'1(A,B)'!B12</f>
        <v>9</v>
      </c>
      <c r="L38">
        <f>'1(A,B)'!C12</f>
        <v>784737.53305865137</v>
      </c>
      <c r="M38">
        <f>'1(A,B)'!D12</f>
        <v>455262.23929957947</v>
      </c>
      <c r="N38">
        <f>'1(A,B)'!E12</f>
        <v>329475.29375907191</v>
      </c>
      <c r="O38">
        <f>'1(A,B)'!F12</f>
        <v>5740687.8969019875</v>
      </c>
      <c r="R38" s="1" t="str">
        <f>'1(A,B)'!I12</f>
        <v>r</v>
      </c>
      <c r="S38">
        <f>'1(A,B)'!J12</f>
        <v>7.4999999999999997E-2</v>
      </c>
    </row>
    <row r="39" spans="1:19" x14ac:dyDescent="0.3">
      <c r="A39">
        <f t="shared" si="4"/>
        <v>36</v>
      </c>
      <c r="B39">
        <v>3</v>
      </c>
      <c r="C39">
        <f t="shared" si="0"/>
        <v>65394.794421554281</v>
      </c>
      <c r="D39" s="24"/>
      <c r="K39">
        <f>'1(A,B)'!B13</f>
        <v>10</v>
      </c>
      <c r="L39">
        <f>'1(A,B)'!C13</f>
        <v>784737.53305865137</v>
      </c>
      <c r="M39">
        <f>'1(A,B)'!D13</f>
        <v>430551.59226764907</v>
      </c>
      <c r="N39">
        <f>'1(A,B)'!E13</f>
        <v>354185.9407910023</v>
      </c>
      <c r="O39">
        <f>'1(A,B)'!F13</f>
        <v>5386501.956110985</v>
      </c>
      <c r="R39" s="1" t="str">
        <f>'1(A,B)'!I13</f>
        <v>m</v>
      </c>
      <c r="S39">
        <f>'1(A,B)'!J13</f>
        <v>1</v>
      </c>
    </row>
    <row r="40" spans="1:19" x14ac:dyDescent="0.3">
      <c r="A40">
        <f t="shared" si="4"/>
        <v>37</v>
      </c>
      <c r="B40">
        <v>4</v>
      </c>
      <c r="C40">
        <f t="shared" si="0"/>
        <v>65394.794421554281</v>
      </c>
      <c r="D40" s="24">
        <f>SUM(C40:C45)+$L$15</f>
        <v>412368.76652932575</v>
      </c>
      <c r="K40">
        <f>'1(A,B)'!B14</f>
        <v>11</v>
      </c>
      <c r="L40">
        <f>'1(A,B)'!C14</f>
        <v>784737.53305865137</v>
      </c>
      <c r="M40">
        <f>'1(A,B)'!D14</f>
        <v>403987.64670832385</v>
      </c>
      <c r="N40">
        <f>'1(A,B)'!E14</f>
        <v>380749.88635032752</v>
      </c>
      <c r="O40">
        <f>'1(A,B)'!F14</f>
        <v>5005752.0697606578</v>
      </c>
      <c r="R40" s="1" t="str">
        <f>'1(A,B)'!I14</f>
        <v>t</v>
      </c>
      <c r="S40">
        <f>'1(A,B)'!J14</f>
        <v>20</v>
      </c>
    </row>
    <row r="41" spans="1:19" x14ac:dyDescent="0.3">
      <c r="A41">
        <f t="shared" si="4"/>
        <v>38</v>
      </c>
      <c r="B41">
        <v>4</v>
      </c>
      <c r="C41">
        <f t="shared" si="0"/>
        <v>65394.794421554281</v>
      </c>
      <c r="D41" s="24"/>
      <c r="K41">
        <f>'1(A,B)'!B15</f>
        <v>12</v>
      </c>
      <c r="L41">
        <f>'1(A,B)'!C15</f>
        <v>784737.53305865137</v>
      </c>
      <c r="M41">
        <f>'1(A,B)'!D15</f>
        <v>375431.40523204935</v>
      </c>
      <c r="N41">
        <f>'1(A,B)'!E15</f>
        <v>409306.12782660202</v>
      </c>
      <c r="O41">
        <f>'1(A,B)'!F15</f>
        <v>4596445.9419340556</v>
      </c>
      <c r="R41" s="1" t="str">
        <f>'1(A,B)'!I15</f>
        <v>n</v>
      </c>
      <c r="S41">
        <f>'1(A,B)'!J15</f>
        <v>20</v>
      </c>
    </row>
    <row r="42" spans="1:19" x14ac:dyDescent="0.3">
      <c r="A42">
        <f t="shared" si="4"/>
        <v>39</v>
      </c>
      <c r="B42">
        <v>4</v>
      </c>
      <c r="C42">
        <f t="shared" si="0"/>
        <v>65394.794421554281</v>
      </c>
      <c r="D42" s="24"/>
      <c r="K42">
        <f>'1(A,B)'!B16</f>
        <v>13</v>
      </c>
      <c r="L42">
        <f>'1(A,B)'!C16</f>
        <v>784737.53305865137</v>
      </c>
      <c r="M42">
        <f>'1(A,B)'!D16</f>
        <v>344733.44564505416</v>
      </c>
      <c r="N42">
        <f>'1(A,B)'!E16</f>
        <v>440004.08741359721</v>
      </c>
      <c r="O42">
        <f>'1(A,B)'!F16</f>
        <v>4156441.8545204583</v>
      </c>
      <c r="R42" s="1" t="str">
        <f>'1(A,B)'!I16</f>
        <v>Parenthesis</v>
      </c>
      <c r="S42">
        <f>'1(A,B)'!J16</f>
        <v>0.23541314806060654</v>
      </c>
    </row>
    <row r="43" spans="1:19" x14ac:dyDescent="0.3">
      <c r="A43">
        <f t="shared" si="4"/>
        <v>40</v>
      </c>
      <c r="B43">
        <v>4</v>
      </c>
      <c r="C43">
        <f t="shared" si="0"/>
        <v>65394.794421554281</v>
      </c>
      <c r="D43" s="24"/>
      <c r="K43">
        <f>'1(A,B)'!B17</f>
        <v>14</v>
      </c>
      <c r="L43">
        <f>'1(A,B)'!C17</f>
        <v>784737.53305865137</v>
      </c>
      <c r="M43">
        <f>'1(A,B)'!D17</f>
        <v>311733.13908903435</v>
      </c>
      <c r="N43">
        <f>'1(A,B)'!E17</f>
        <v>473004.39396961703</v>
      </c>
      <c r="O43">
        <f>'1(A,B)'!F17</f>
        <v>3683437.4605508414</v>
      </c>
      <c r="R43" s="1"/>
    </row>
    <row r="44" spans="1:19" x14ac:dyDescent="0.3">
      <c r="A44">
        <f t="shared" si="4"/>
        <v>41</v>
      </c>
      <c r="B44">
        <v>4</v>
      </c>
      <c r="C44">
        <f t="shared" si="0"/>
        <v>65394.794421554281</v>
      </c>
      <c r="D44" s="24"/>
      <c r="K44">
        <f>'1(A,B)'!B18</f>
        <v>15</v>
      </c>
      <c r="L44">
        <f>'1(A,B)'!C18</f>
        <v>784737.53305865137</v>
      </c>
      <c r="M44">
        <f>'1(A,B)'!D18</f>
        <v>276257.80954131309</v>
      </c>
      <c r="N44">
        <f>'1(A,B)'!E18</f>
        <v>508479.72351733828</v>
      </c>
      <c r="O44">
        <f>'1(A,B)'!F18</f>
        <v>3174957.7370335031</v>
      </c>
      <c r="R44" s="1"/>
    </row>
    <row r="45" spans="1:19" x14ac:dyDescent="0.3">
      <c r="A45">
        <f t="shared" si="4"/>
        <v>42</v>
      </c>
      <c r="B45">
        <v>4</v>
      </c>
      <c r="C45">
        <f t="shared" si="0"/>
        <v>65394.794421554281</v>
      </c>
      <c r="D45" s="24"/>
      <c r="K45">
        <f>'1(A,B)'!B19</f>
        <v>16</v>
      </c>
      <c r="L45">
        <f>'1(A,B)'!C19</f>
        <v>784737.53305865137</v>
      </c>
      <c r="M45">
        <f>'1(A,B)'!D19</f>
        <v>238121.83027751272</v>
      </c>
      <c r="N45">
        <f>'1(A,B)'!E19</f>
        <v>546615.70278113871</v>
      </c>
      <c r="O45">
        <f>'1(A,B)'!F19</f>
        <v>2628342.0342523642</v>
      </c>
      <c r="R45" s="1" t="str">
        <f>'1(A,B)'!I19</f>
        <v>a. Interest Paid</v>
      </c>
      <c r="S45">
        <f>'1(A,B)'!J19</f>
        <v>7694750.6611730196</v>
      </c>
    </row>
    <row r="46" spans="1:19" x14ac:dyDescent="0.3">
      <c r="A46">
        <f t="shared" si="4"/>
        <v>43</v>
      </c>
      <c r="B46">
        <v>4</v>
      </c>
      <c r="C46">
        <f t="shared" si="0"/>
        <v>65394.794421554281</v>
      </c>
      <c r="D46" s="24">
        <f>SUM(C46:C51)+$L$15</f>
        <v>412368.76652932575</v>
      </c>
      <c r="K46">
        <f>'1(A,B)'!B20</f>
        <v>17</v>
      </c>
      <c r="L46">
        <f>'1(A,B)'!C20</f>
        <v>784737.53305865137</v>
      </c>
      <c r="M46">
        <f>'1(A,B)'!D20</f>
        <v>197125.6525689273</v>
      </c>
      <c r="N46">
        <f>'1(A,B)'!E20</f>
        <v>587611.88048972411</v>
      </c>
      <c r="O46">
        <f>'1(A,B)'!F20</f>
        <v>2040730.15376264</v>
      </c>
      <c r="R46" s="1" t="str">
        <f>'1(A,B)'!I20</f>
        <v>b. Monthly Payment Amount</v>
      </c>
      <c r="S46">
        <f>'1(A,B)'!J20</f>
        <v>784737.53305865137</v>
      </c>
    </row>
    <row r="47" spans="1:19" x14ac:dyDescent="0.3">
      <c r="A47">
        <f t="shared" si="4"/>
        <v>44</v>
      </c>
      <c r="B47">
        <v>4</v>
      </c>
      <c r="C47">
        <f t="shared" si="0"/>
        <v>65394.794421554281</v>
      </c>
      <c r="D47" s="24"/>
      <c r="K47">
        <f>'1(A,B)'!B21</f>
        <v>18</v>
      </c>
      <c r="L47">
        <f>'1(A,B)'!C21</f>
        <v>784737.53305865137</v>
      </c>
      <c r="M47">
        <f>'1(A,B)'!D21</f>
        <v>153054.761532198</v>
      </c>
      <c r="N47">
        <f>'1(A,B)'!E21</f>
        <v>631682.77152645332</v>
      </c>
      <c r="O47">
        <f>'1(A,B)'!F21</f>
        <v>1409047.3822361866</v>
      </c>
    </row>
    <row r="48" spans="1:19" x14ac:dyDescent="0.3">
      <c r="A48">
        <f t="shared" si="4"/>
        <v>45</v>
      </c>
      <c r="B48">
        <v>4</v>
      </c>
      <c r="C48">
        <f t="shared" si="0"/>
        <v>65394.794421554281</v>
      </c>
      <c r="D48" s="24"/>
      <c r="K48">
        <f>'1(A,B)'!B22</f>
        <v>19</v>
      </c>
      <c r="L48">
        <f>'1(A,B)'!C22</f>
        <v>784737.53305865137</v>
      </c>
      <c r="M48">
        <f>'1(A,B)'!D22</f>
        <v>105678.55366771399</v>
      </c>
      <c r="N48">
        <f>'1(A,B)'!E22</f>
        <v>679058.97939093737</v>
      </c>
      <c r="O48">
        <f>'1(A,B)'!F22</f>
        <v>729988.40284524928</v>
      </c>
    </row>
    <row r="49" spans="1:15" x14ac:dyDescent="0.3">
      <c r="A49">
        <f t="shared" si="4"/>
        <v>46</v>
      </c>
      <c r="B49">
        <v>4</v>
      </c>
      <c r="C49">
        <f t="shared" si="0"/>
        <v>65394.794421554281</v>
      </c>
      <c r="D49" s="24"/>
      <c r="K49">
        <f>'1(A,B)'!B23</f>
        <v>20</v>
      </c>
      <c r="L49">
        <f>'1(A,B)'!C23</f>
        <v>784737.53305865137</v>
      </c>
      <c r="M49">
        <f>'1(A,B)'!D23</f>
        <v>54749.130213393692</v>
      </c>
      <c r="N49">
        <f>'1(A,B)'!E23</f>
        <v>729988.40284525766</v>
      </c>
      <c r="O49">
        <f>'1(A,B)'!F23</f>
        <v>-8.3819031715393066E-9</v>
      </c>
    </row>
    <row r="50" spans="1:15" x14ac:dyDescent="0.3">
      <c r="A50">
        <f t="shared" si="4"/>
        <v>47</v>
      </c>
      <c r="B50">
        <v>4</v>
      </c>
      <c r="C50">
        <f t="shared" si="0"/>
        <v>65394.794421554281</v>
      </c>
      <c r="D50" s="24"/>
    </row>
    <row r="51" spans="1:15" x14ac:dyDescent="0.3">
      <c r="A51">
        <f t="shared" si="4"/>
        <v>48</v>
      </c>
      <c r="B51">
        <v>4</v>
      </c>
      <c r="C51">
        <f t="shared" si="0"/>
        <v>65394.794421554281</v>
      </c>
      <c r="D51" s="24"/>
    </row>
    <row r="52" spans="1:15" x14ac:dyDescent="0.3">
      <c r="A52">
        <f t="shared" si="4"/>
        <v>49</v>
      </c>
      <c r="B52">
        <v>5</v>
      </c>
      <c r="C52">
        <f t="shared" si="0"/>
        <v>65394.794421554281</v>
      </c>
      <c r="D52" s="24">
        <f>SUM(C52:C57)+$L$15</f>
        <v>412368.76652932575</v>
      </c>
    </row>
    <row r="53" spans="1:15" x14ac:dyDescent="0.3">
      <c r="A53">
        <f t="shared" si="4"/>
        <v>50</v>
      </c>
      <c r="B53">
        <v>5</v>
      </c>
      <c r="C53">
        <f t="shared" si="0"/>
        <v>65394.794421554281</v>
      </c>
      <c r="D53" s="24"/>
    </row>
    <row r="54" spans="1:15" x14ac:dyDescent="0.3">
      <c r="A54">
        <f t="shared" si="4"/>
        <v>51</v>
      </c>
      <c r="B54">
        <v>5</v>
      </c>
      <c r="C54">
        <f t="shared" si="0"/>
        <v>65394.794421554281</v>
      </c>
      <c r="D54" s="24"/>
    </row>
    <row r="55" spans="1:15" x14ac:dyDescent="0.3">
      <c r="A55">
        <f t="shared" si="4"/>
        <v>52</v>
      </c>
      <c r="B55">
        <v>5</v>
      </c>
      <c r="C55">
        <f t="shared" si="0"/>
        <v>65394.794421554281</v>
      </c>
      <c r="D55" s="24"/>
    </row>
    <row r="56" spans="1:15" x14ac:dyDescent="0.3">
      <c r="A56">
        <f t="shared" si="4"/>
        <v>53</v>
      </c>
      <c r="B56">
        <v>5</v>
      </c>
      <c r="C56">
        <f t="shared" si="0"/>
        <v>65394.794421554281</v>
      </c>
      <c r="D56" s="24"/>
    </row>
    <row r="57" spans="1:15" x14ac:dyDescent="0.3">
      <c r="A57">
        <f t="shared" si="4"/>
        <v>54</v>
      </c>
      <c r="B57">
        <v>5</v>
      </c>
      <c r="C57">
        <f t="shared" si="0"/>
        <v>65394.794421554281</v>
      </c>
      <c r="D57" s="24"/>
    </row>
    <row r="58" spans="1:15" x14ac:dyDescent="0.3">
      <c r="A58">
        <f t="shared" si="4"/>
        <v>55</v>
      </c>
      <c r="B58">
        <v>5</v>
      </c>
      <c r="C58">
        <f t="shared" si="0"/>
        <v>65394.794421554281</v>
      </c>
      <c r="D58" s="24">
        <f>SUM(C58:C63)+$L$15</f>
        <v>412368.76652932575</v>
      </c>
    </row>
    <row r="59" spans="1:15" x14ac:dyDescent="0.3">
      <c r="A59">
        <f t="shared" si="4"/>
        <v>56</v>
      </c>
      <c r="B59">
        <v>5</v>
      </c>
      <c r="C59">
        <f t="shared" si="0"/>
        <v>65394.794421554281</v>
      </c>
      <c r="D59" s="24"/>
    </row>
    <row r="60" spans="1:15" x14ac:dyDescent="0.3">
      <c r="A60">
        <f t="shared" si="4"/>
        <v>57</v>
      </c>
      <c r="B60">
        <v>5</v>
      </c>
      <c r="C60">
        <f t="shared" si="0"/>
        <v>65394.794421554281</v>
      </c>
      <c r="D60" s="24"/>
    </row>
    <row r="61" spans="1:15" x14ac:dyDescent="0.3">
      <c r="A61">
        <f t="shared" si="4"/>
        <v>58</v>
      </c>
      <c r="B61">
        <v>5</v>
      </c>
      <c r="C61">
        <f t="shared" si="0"/>
        <v>65394.794421554281</v>
      </c>
      <c r="D61" s="24"/>
    </row>
    <row r="62" spans="1:15" x14ac:dyDescent="0.3">
      <c r="A62">
        <f t="shared" si="4"/>
        <v>59</v>
      </c>
      <c r="B62">
        <v>5</v>
      </c>
      <c r="C62">
        <f t="shared" si="0"/>
        <v>65394.794421554281</v>
      </c>
      <c r="D62" s="24"/>
    </row>
    <row r="63" spans="1:15" x14ac:dyDescent="0.3">
      <c r="A63">
        <f t="shared" si="4"/>
        <v>60</v>
      </c>
      <c r="B63">
        <v>5</v>
      </c>
      <c r="C63">
        <f t="shared" si="0"/>
        <v>65394.794421554281</v>
      </c>
      <c r="D63" s="24"/>
    </row>
    <row r="64" spans="1:15" x14ac:dyDescent="0.3">
      <c r="A64">
        <f t="shared" si="4"/>
        <v>61</v>
      </c>
      <c r="B64">
        <v>6</v>
      </c>
      <c r="C64">
        <f t="shared" si="0"/>
        <v>65394.794421554281</v>
      </c>
      <c r="D64" s="24">
        <f>SUM(C64:C69)+$L$15</f>
        <v>412368.76652932575</v>
      </c>
    </row>
    <row r="65" spans="1:4" x14ac:dyDescent="0.3">
      <c r="A65">
        <f t="shared" si="4"/>
        <v>62</v>
      </c>
      <c r="B65">
        <v>6</v>
      </c>
      <c r="C65">
        <f t="shared" si="0"/>
        <v>65394.794421554281</v>
      </c>
      <c r="D65" s="24"/>
    </row>
    <row r="66" spans="1:4" x14ac:dyDescent="0.3">
      <c r="A66">
        <f t="shared" si="4"/>
        <v>63</v>
      </c>
      <c r="B66">
        <v>6</v>
      </c>
      <c r="C66">
        <f t="shared" si="0"/>
        <v>65394.794421554281</v>
      </c>
      <c r="D66" s="24"/>
    </row>
    <row r="67" spans="1:4" x14ac:dyDescent="0.3">
      <c r="A67">
        <f t="shared" si="4"/>
        <v>64</v>
      </c>
      <c r="B67">
        <v>6</v>
      </c>
      <c r="C67">
        <f t="shared" si="0"/>
        <v>65394.794421554281</v>
      </c>
      <c r="D67" s="24"/>
    </row>
    <row r="68" spans="1:4" x14ac:dyDescent="0.3">
      <c r="A68">
        <f t="shared" si="4"/>
        <v>65</v>
      </c>
      <c r="B68">
        <v>6</v>
      </c>
      <c r="C68">
        <f t="shared" ref="C68:C131" si="7">$L$6</f>
        <v>65394.794421554281</v>
      </c>
      <c r="D68" s="24"/>
    </row>
    <row r="69" spans="1:4" x14ac:dyDescent="0.3">
      <c r="A69">
        <f t="shared" si="4"/>
        <v>66</v>
      </c>
      <c r="B69">
        <v>6</v>
      </c>
      <c r="C69">
        <f t="shared" si="7"/>
        <v>65394.794421554281</v>
      </c>
      <c r="D69" s="24"/>
    </row>
    <row r="70" spans="1:4" x14ac:dyDescent="0.3">
      <c r="A70">
        <f t="shared" ref="A70:A133" si="8">A69+1</f>
        <v>67</v>
      </c>
      <c r="B70">
        <v>6</v>
      </c>
      <c r="C70">
        <f t="shared" si="7"/>
        <v>65394.794421554281</v>
      </c>
      <c r="D70" s="24">
        <f>SUM(C70:C75)+$L$15</f>
        <v>412368.76652932575</v>
      </c>
    </row>
    <row r="71" spans="1:4" x14ac:dyDescent="0.3">
      <c r="A71">
        <f t="shared" si="8"/>
        <v>68</v>
      </c>
      <c r="B71">
        <v>6</v>
      </c>
      <c r="C71">
        <f t="shared" si="7"/>
        <v>65394.794421554281</v>
      </c>
      <c r="D71" s="24"/>
    </row>
    <row r="72" spans="1:4" x14ac:dyDescent="0.3">
      <c r="A72">
        <f t="shared" si="8"/>
        <v>69</v>
      </c>
      <c r="B72">
        <v>6</v>
      </c>
      <c r="C72">
        <f t="shared" si="7"/>
        <v>65394.794421554281</v>
      </c>
      <c r="D72" s="24"/>
    </row>
    <row r="73" spans="1:4" x14ac:dyDescent="0.3">
      <c r="A73">
        <f t="shared" si="8"/>
        <v>70</v>
      </c>
      <c r="B73">
        <v>6</v>
      </c>
      <c r="C73">
        <f t="shared" si="7"/>
        <v>65394.794421554281</v>
      </c>
      <c r="D73" s="24"/>
    </row>
    <row r="74" spans="1:4" x14ac:dyDescent="0.3">
      <c r="A74">
        <f t="shared" si="8"/>
        <v>71</v>
      </c>
      <c r="B74">
        <v>6</v>
      </c>
      <c r="C74">
        <f t="shared" si="7"/>
        <v>65394.794421554281</v>
      </c>
      <c r="D74" s="24"/>
    </row>
    <row r="75" spans="1:4" x14ac:dyDescent="0.3">
      <c r="A75">
        <f t="shared" si="8"/>
        <v>72</v>
      </c>
      <c r="B75">
        <v>6</v>
      </c>
      <c r="C75">
        <f t="shared" si="7"/>
        <v>65394.794421554281</v>
      </c>
      <c r="D75" s="24"/>
    </row>
    <row r="76" spans="1:4" x14ac:dyDescent="0.3">
      <c r="A76">
        <f t="shared" si="8"/>
        <v>73</v>
      </c>
      <c r="B76">
        <v>7</v>
      </c>
      <c r="C76">
        <f t="shared" si="7"/>
        <v>65394.794421554281</v>
      </c>
      <c r="D76" s="24">
        <f>SUM(C76:C81)+$L$15</f>
        <v>412368.76652932575</v>
      </c>
    </row>
    <row r="77" spans="1:4" x14ac:dyDescent="0.3">
      <c r="A77">
        <f t="shared" si="8"/>
        <v>74</v>
      </c>
      <c r="B77">
        <v>7</v>
      </c>
      <c r="C77">
        <f t="shared" si="7"/>
        <v>65394.794421554281</v>
      </c>
      <c r="D77" s="24"/>
    </row>
    <row r="78" spans="1:4" x14ac:dyDescent="0.3">
      <c r="A78">
        <f t="shared" si="8"/>
        <v>75</v>
      </c>
      <c r="B78">
        <v>7</v>
      </c>
      <c r="C78">
        <f t="shared" si="7"/>
        <v>65394.794421554281</v>
      </c>
      <c r="D78" s="24"/>
    </row>
    <row r="79" spans="1:4" x14ac:dyDescent="0.3">
      <c r="A79">
        <f t="shared" si="8"/>
        <v>76</v>
      </c>
      <c r="B79">
        <v>7</v>
      </c>
      <c r="C79">
        <f t="shared" si="7"/>
        <v>65394.794421554281</v>
      </c>
      <c r="D79" s="24"/>
    </row>
    <row r="80" spans="1:4" x14ac:dyDescent="0.3">
      <c r="A80">
        <f t="shared" si="8"/>
        <v>77</v>
      </c>
      <c r="B80">
        <v>7</v>
      </c>
      <c r="C80">
        <f t="shared" si="7"/>
        <v>65394.794421554281</v>
      </c>
      <c r="D80" s="24"/>
    </row>
    <row r="81" spans="1:4" x14ac:dyDescent="0.3">
      <c r="A81">
        <f t="shared" si="8"/>
        <v>78</v>
      </c>
      <c r="B81">
        <v>7</v>
      </c>
      <c r="C81">
        <f t="shared" si="7"/>
        <v>65394.794421554281</v>
      </c>
      <c r="D81" s="24"/>
    </row>
    <row r="82" spans="1:4" x14ac:dyDescent="0.3">
      <c r="A82">
        <f t="shared" si="8"/>
        <v>79</v>
      </c>
      <c r="B82">
        <v>7</v>
      </c>
      <c r="C82">
        <f t="shared" si="7"/>
        <v>65394.794421554281</v>
      </c>
      <c r="D82" s="24">
        <f>SUM(C82:C87)+$L$15</f>
        <v>412368.76652932575</v>
      </c>
    </row>
    <row r="83" spans="1:4" x14ac:dyDescent="0.3">
      <c r="A83">
        <f t="shared" si="8"/>
        <v>80</v>
      </c>
      <c r="B83">
        <v>7</v>
      </c>
      <c r="C83">
        <f t="shared" si="7"/>
        <v>65394.794421554281</v>
      </c>
      <c r="D83" s="24"/>
    </row>
    <row r="84" spans="1:4" x14ac:dyDescent="0.3">
      <c r="A84">
        <f t="shared" si="8"/>
        <v>81</v>
      </c>
      <c r="B84">
        <v>7</v>
      </c>
      <c r="C84">
        <f t="shared" si="7"/>
        <v>65394.794421554281</v>
      </c>
      <c r="D84" s="24"/>
    </row>
    <row r="85" spans="1:4" x14ac:dyDescent="0.3">
      <c r="A85">
        <f t="shared" si="8"/>
        <v>82</v>
      </c>
      <c r="B85">
        <v>7</v>
      </c>
      <c r="C85">
        <f t="shared" si="7"/>
        <v>65394.794421554281</v>
      </c>
      <c r="D85" s="24"/>
    </row>
    <row r="86" spans="1:4" x14ac:dyDescent="0.3">
      <c r="A86">
        <f t="shared" si="8"/>
        <v>83</v>
      </c>
      <c r="B86">
        <v>7</v>
      </c>
      <c r="C86">
        <f t="shared" si="7"/>
        <v>65394.794421554281</v>
      </c>
      <c r="D86" s="24"/>
    </row>
    <row r="87" spans="1:4" x14ac:dyDescent="0.3">
      <c r="A87">
        <f t="shared" si="8"/>
        <v>84</v>
      </c>
      <c r="B87">
        <v>7</v>
      </c>
      <c r="C87">
        <f t="shared" si="7"/>
        <v>65394.794421554281</v>
      </c>
      <c r="D87" s="24"/>
    </row>
    <row r="88" spans="1:4" x14ac:dyDescent="0.3">
      <c r="A88">
        <f t="shared" si="8"/>
        <v>85</v>
      </c>
      <c r="B88">
        <v>8</v>
      </c>
      <c r="C88">
        <f t="shared" si="7"/>
        <v>65394.794421554281</v>
      </c>
      <c r="D88" s="24">
        <f>SUM(C88:C93)+$L$15</f>
        <v>412368.76652932575</v>
      </c>
    </row>
    <row r="89" spans="1:4" x14ac:dyDescent="0.3">
      <c r="A89">
        <f t="shared" si="8"/>
        <v>86</v>
      </c>
      <c r="B89">
        <v>8</v>
      </c>
      <c r="C89">
        <f t="shared" si="7"/>
        <v>65394.794421554281</v>
      </c>
      <c r="D89" s="24"/>
    </row>
    <row r="90" spans="1:4" x14ac:dyDescent="0.3">
      <c r="A90">
        <f t="shared" si="8"/>
        <v>87</v>
      </c>
      <c r="B90">
        <v>8</v>
      </c>
      <c r="C90">
        <f t="shared" si="7"/>
        <v>65394.794421554281</v>
      </c>
      <c r="D90" s="24"/>
    </row>
    <row r="91" spans="1:4" x14ac:dyDescent="0.3">
      <c r="A91">
        <f t="shared" si="8"/>
        <v>88</v>
      </c>
      <c r="B91">
        <v>8</v>
      </c>
      <c r="C91">
        <f t="shared" si="7"/>
        <v>65394.794421554281</v>
      </c>
      <c r="D91" s="24"/>
    </row>
    <row r="92" spans="1:4" x14ac:dyDescent="0.3">
      <c r="A92">
        <f t="shared" si="8"/>
        <v>89</v>
      </c>
      <c r="B92">
        <v>8</v>
      </c>
      <c r="C92">
        <f t="shared" si="7"/>
        <v>65394.794421554281</v>
      </c>
      <c r="D92" s="24"/>
    </row>
    <row r="93" spans="1:4" x14ac:dyDescent="0.3">
      <c r="A93">
        <f t="shared" si="8"/>
        <v>90</v>
      </c>
      <c r="B93">
        <v>8</v>
      </c>
      <c r="C93">
        <f t="shared" si="7"/>
        <v>65394.794421554281</v>
      </c>
      <c r="D93" s="24"/>
    </row>
    <row r="94" spans="1:4" x14ac:dyDescent="0.3">
      <c r="A94">
        <f t="shared" si="8"/>
        <v>91</v>
      </c>
      <c r="B94">
        <v>8</v>
      </c>
      <c r="C94">
        <f t="shared" si="7"/>
        <v>65394.794421554281</v>
      </c>
      <c r="D94" s="24">
        <f>SUM(C94:C99)+$L$15</f>
        <v>412368.76652932575</v>
      </c>
    </row>
    <row r="95" spans="1:4" x14ac:dyDescent="0.3">
      <c r="A95">
        <f t="shared" si="8"/>
        <v>92</v>
      </c>
      <c r="B95">
        <v>8</v>
      </c>
      <c r="C95">
        <f t="shared" si="7"/>
        <v>65394.794421554281</v>
      </c>
      <c r="D95" s="24"/>
    </row>
    <row r="96" spans="1:4" x14ac:dyDescent="0.3">
      <c r="A96">
        <f t="shared" si="8"/>
        <v>93</v>
      </c>
      <c r="B96">
        <v>8</v>
      </c>
      <c r="C96">
        <f t="shared" si="7"/>
        <v>65394.794421554281</v>
      </c>
      <c r="D96" s="24"/>
    </row>
    <row r="97" spans="1:4" x14ac:dyDescent="0.3">
      <c r="A97">
        <f t="shared" si="8"/>
        <v>94</v>
      </c>
      <c r="B97">
        <v>8</v>
      </c>
      <c r="C97">
        <f t="shared" si="7"/>
        <v>65394.794421554281</v>
      </c>
      <c r="D97" s="24"/>
    </row>
    <row r="98" spans="1:4" x14ac:dyDescent="0.3">
      <c r="A98">
        <f t="shared" si="8"/>
        <v>95</v>
      </c>
      <c r="B98">
        <v>8</v>
      </c>
      <c r="C98">
        <f t="shared" si="7"/>
        <v>65394.794421554281</v>
      </c>
      <c r="D98" s="24"/>
    </row>
    <row r="99" spans="1:4" x14ac:dyDescent="0.3">
      <c r="A99">
        <f t="shared" si="8"/>
        <v>96</v>
      </c>
      <c r="B99">
        <v>8</v>
      </c>
      <c r="C99">
        <f t="shared" si="7"/>
        <v>65394.794421554281</v>
      </c>
      <c r="D99" s="24"/>
    </row>
    <row r="100" spans="1:4" x14ac:dyDescent="0.3">
      <c r="A100">
        <f t="shared" si="8"/>
        <v>97</v>
      </c>
      <c r="B100">
        <v>9</v>
      </c>
      <c r="C100">
        <f t="shared" si="7"/>
        <v>65394.794421554281</v>
      </c>
      <c r="D100" s="24">
        <f>SUM(C100:C105)+$L$15</f>
        <v>412368.76652932575</v>
      </c>
    </row>
    <row r="101" spans="1:4" x14ac:dyDescent="0.3">
      <c r="A101">
        <f t="shared" si="8"/>
        <v>98</v>
      </c>
      <c r="B101">
        <v>9</v>
      </c>
      <c r="C101">
        <f t="shared" si="7"/>
        <v>65394.794421554281</v>
      </c>
      <c r="D101" s="24"/>
    </row>
    <row r="102" spans="1:4" x14ac:dyDescent="0.3">
      <c r="A102">
        <f t="shared" si="8"/>
        <v>99</v>
      </c>
      <c r="B102">
        <v>9</v>
      </c>
      <c r="C102">
        <f t="shared" si="7"/>
        <v>65394.794421554281</v>
      </c>
      <c r="D102" s="24"/>
    </row>
    <row r="103" spans="1:4" x14ac:dyDescent="0.3">
      <c r="A103">
        <f t="shared" si="8"/>
        <v>100</v>
      </c>
      <c r="B103">
        <v>9</v>
      </c>
      <c r="C103">
        <f t="shared" si="7"/>
        <v>65394.794421554281</v>
      </c>
      <c r="D103" s="24"/>
    </row>
    <row r="104" spans="1:4" x14ac:dyDescent="0.3">
      <c r="A104">
        <f t="shared" si="8"/>
        <v>101</v>
      </c>
      <c r="B104">
        <v>9</v>
      </c>
      <c r="C104">
        <f t="shared" si="7"/>
        <v>65394.794421554281</v>
      </c>
      <c r="D104" s="24"/>
    </row>
    <row r="105" spans="1:4" x14ac:dyDescent="0.3">
      <c r="A105">
        <f t="shared" si="8"/>
        <v>102</v>
      </c>
      <c r="B105">
        <v>9</v>
      </c>
      <c r="C105">
        <f t="shared" si="7"/>
        <v>65394.794421554281</v>
      </c>
      <c r="D105" s="24"/>
    </row>
    <row r="106" spans="1:4" x14ac:dyDescent="0.3">
      <c r="A106">
        <f t="shared" si="8"/>
        <v>103</v>
      </c>
      <c r="B106">
        <v>9</v>
      </c>
      <c r="C106">
        <f t="shared" si="7"/>
        <v>65394.794421554281</v>
      </c>
      <c r="D106" s="24">
        <f>SUM(C106:C111)+$L$15</f>
        <v>412368.76652932575</v>
      </c>
    </row>
    <row r="107" spans="1:4" x14ac:dyDescent="0.3">
      <c r="A107">
        <f t="shared" si="8"/>
        <v>104</v>
      </c>
      <c r="B107">
        <v>9</v>
      </c>
      <c r="C107">
        <f t="shared" si="7"/>
        <v>65394.794421554281</v>
      </c>
      <c r="D107" s="24"/>
    </row>
    <row r="108" spans="1:4" x14ac:dyDescent="0.3">
      <c r="A108">
        <f t="shared" si="8"/>
        <v>105</v>
      </c>
      <c r="B108">
        <v>9</v>
      </c>
      <c r="C108">
        <f t="shared" si="7"/>
        <v>65394.794421554281</v>
      </c>
      <c r="D108" s="24"/>
    </row>
    <row r="109" spans="1:4" x14ac:dyDescent="0.3">
      <c r="A109">
        <f t="shared" si="8"/>
        <v>106</v>
      </c>
      <c r="B109">
        <v>9</v>
      </c>
      <c r="C109">
        <f t="shared" si="7"/>
        <v>65394.794421554281</v>
      </c>
      <c r="D109" s="24"/>
    </row>
    <row r="110" spans="1:4" x14ac:dyDescent="0.3">
      <c r="A110">
        <f t="shared" si="8"/>
        <v>107</v>
      </c>
      <c r="B110">
        <v>9</v>
      </c>
      <c r="C110">
        <f t="shared" si="7"/>
        <v>65394.794421554281</v>
      </c>
      <c r="D110" s="24"/>
    </row>
    <row r="111" spans="1:4" x14ac:dyDescent="0.3">
      <c r="A111">
        <f t="shared" si="8"/>
        <v>108</v>
      </c>
      <c r="B111">
        <v>9</v>
      </c>
      <c r="C111">
        <f t="shared" si="7"/>
        <v>65394.794421554281</v>
      </c>
      <c r="D111" s="24"/>
    </row>
    <row r="112" spans="1:4" x14ac:dyDescent="0.3">
      <c r="A112">
        <f t="shared" si="8"/>
        <v>109</v>
      </c>
      <c r="B112">
        <f>10</f>
        <v>10</v>
      </c>
      <c r="C112">
        <f t="shared" si="7"/>
        <v>65394.794421554281</v>
      </c>
      <c r="D112" s="24">
        <f>SUM(C112:C117)+$L$15</f>
        <v>412368.76652932575</v>
      </c>
    </row>
    <row r="113" spans="1:4" x14ac:dyDescent="0.3">
      <c r="A113">
        <f t="shared" si="8"/>
        <v>110</v>
      </c>
      <c r="B113">
        <f>10</f>
        <v>10</v>
      </c>
      <c r="C113">
        <f t="shared" si="7"/>
        <v>65394.794421554281</v>
      </c>
      <c r="D113" s="24"/>
    </row>
    <row r="114" spans="1:4" x14ac:dyDescent="0.3">
      <c r="A114">
        <f t="shared" si="8"/>
        <v>111</v>
      </c>
      <c r="B114">
        <f>10</f>
        <v>10</v>
      </c>
      <c r="C114">
        <f t="shared" si="7"/>
        <v>65394.794421554281</v>
      </c>
      <c r="D114" s="24"/>
    </row>
    <row r="115" spans="1:4" x14ac:dyDescent="0.3">
      <c r="A115">
        <f t="shared" si="8"/>
        <v>112</v>
      </c>
      <c r="B115">
        <f>10</f>
        <v>10</v>
      </c>
      <c r="C115">
        <f t="shared" si="7"/>
        <v>65394.794421554281</v>
      </c>
      <c r="D115" s="24"/>
    </row>
    <row r="116" spans="1:4" x14ac:dyDescent="0.3">
      <c r="A116">
        <f t="shared" si="8"/>
        <v>113</v>
      </c>
      <c r="B116">
        <f>10</f>
        <v>10</v>
      </c>
      <c r="C116">
        <f t="shared" si="7"/>
        <v>65394.794421554281</v>
      </c>
      <c r="D116" s="24"/>
    </row>
    <row r="117" spans="1:4" x14ac:dyDescent="0.3">
      <c r="A117">
        <f t="shared" si="8"/>
        <v>114</v>
      </c>
      <c r="B117">
        <f>10</f>
        <v>10</v>
      </c>
      <c r="C117">
        <f t="shared" si="7"/>
        <v>65394.794421554281</v>
      </c>
      <c r="D117" s="24"/>
    </row>
    <row r="118" spans="1:4" x14ac:dyDescent="0.3">
      <c r="A118">
        <f t="shared" si="8"/>
        <v>115</v>
      </c>
      <c r="B118">
        <f>10</f>
        <v>10</v>
      </c>
      <c r="C118">
        <f t="shared" si="7"/>
        <v>65394.794421554281</v>
      </c>
      <c r="D118" s="24">
        <f>SUM(C118:C123)+$L$15</f>
        <v>412368.76652932575</v>
      </c>
    </row>
    <row r="119" spans="1:4" x14ac:dyDescent="0.3">
      <c r="A119">
        <f t="shared" si="8"/>
        <v>116</v>
      </c>
      <c r="B119">
        <f>10</f>
        <v>10</v>
      </c>
      <c r="C119">
        <f t="shared" si="7"/>
        <v>65394.794421554281</v>
      </c>
      <c r="D119" s="24"/>
    </row>
    <row r="120" spans="1:4" x14ac:dyDescent="0.3">
      <c r="A120">
        <f t="shared" si="8"/>
        <v>117</v>
      </c>
      <c r="B120">
        <f>10</f>
        <v>10</v>
      </c>
      <c r="C120">
        <f t="shared" si="7"/>
        <v>65394.794421554281</v>
      </c>
      <c r="D120" s="24"/>
    </row>
    <row r="121" spans="1:4" x14ac:dyDescent="0.3">
      <c r="A121">
        <f t="shared" si="8"/>
        <v>118</v>
      </c>
      <c r="B121">
        <f>10</f>
        <v>10</v>
      </c>
      <c r="C121">
        <f t="shared" si="7"/>
        <v>65394.794421554281</v>
      </c>
      <c r="D121" s="24"/>
    </row>
    <row r="122" spans="1:4" x14ac:dyDescent="0.3">
      <c r="A122">
        <f t="shared" si="8"/>
        <v>119</v>
      </c>
      <c r="B122">
        <f>10</f>
        <v>10</v>
      </c>
      <c r="C122">
        <f t="shared" si="7"/>
        <v>65394.794421554281</v>
      </c>
      <c r="D122" s="24"/>
    </row>
    <row r="123" spans="1:4" x14ac:dyDescent="0.3">
      <c r="A123">
        <f t="shared" si="8"/>
        <v>120</v>
      </c>
      <c r="B123">
        <f>10</f>
        <v>10</v>
      </c>
      <c r="C123">
        <f t="shared" si="7"/>
        <v>65394.794421554281</v>
      </c>
      <c r="D123" s="24"/>
    </row>
    <row r="124" spans="1:4" x14ac:dyDescent="0.3">
      <c r="A124">
        <f t="shared" si="8"/>
        <v>121</v>
      </c>
      <c r="B124">
        <v>11</v>
      </c>
      <c r="C124">
        <f t="shared" si="7"/>
        <v>65394.794421554281</v>
      </c>
      <c r="D124" s="24">
        <f>SUM(C124:C129)+$L$15</f>
        <v>412368.76652932575</v>
      </c>
    </row>
    <row r="125" spans="1:4" x14ac:dyDescent="0.3">
      <c r="A125">
        <f t="shared" si="8"/>
        <v>122</v>
      </c>
      <c r="B125">
        <v>11</v>
      </c>
      <c r="C125">
        <f t="shared" si="7"/>
        <v>65394.794421554281</v>
      </c>
      <c r="D125" s="24"/>
    </row>
    <row r="126" spans="1:4" x14ac:dyDescent="0.3">
      <c r="A126">
        <f t="shared" si="8"/>
        <v>123</v>
      </c>
      <c r="B126">
        <v>11</v>
      </c>
      <c r="C126">
        <f t="shared" si="7"/>
        <v>65394.794421554281</v>
      </c>
      <c r="D126" s="24"/>
    </row>
    <row r="127" spans="1:4" x14ac:dyDescent="0.3">
      <c r="A127">
        <f t="shared" si="8"/>
        <v>124</v>
      </c>
      <c r="B127">
        <v>11</v>
      </c>
      <c r="C127">
        <f t="shared" si="7"/>
        <v>65394.794421554281</v>
      </c>
      <c r="D127" s="24"/>
    </row>
    <row r="128" spans="1:4" x14ac:dyDescent="0.3">
      <c r="A128">
        <f t="shared" si="8"/>
        <v>125</v>
      </c>
      <c r="B128">
        <v>11</v>
      </c>
      <c r="C128">
        <f t="shared" si="7"/>
        <v>65394.794421554281</v>
      </c>
      <c r="D128" s="24"/>
    </row>
    <row r="129" spans="1:4" x14ac:dyDescent="0.3">
      <c r="A129">
        <f t="shared" si="8"/>
        <v>126</v>
      </c>
      <c r="B129">
        <v>11</v>
      </c>
      <c r="C129">
        <f t="shared" si="7"/>
        <v>65394.794421554281</v>
      </c>
      <c r="D129" s="24"/>
    </row>
    <row r="130" spans="1:4" x14ac:dyDescent="0.3">
      <c r="A130">
        <f t="shared" si="8"/>
        <v>127</v>
      </c>
      <c r="B130">
        <v>11</v>
      </c>
      <c r="C130">
        <f t="shared" si="7"/>
        <v>65394.794421554281</v>
      </c>
      <c r="D130" s="24">
        <f>SUM(C130:C135)+$L$15</f>
        <v>412368.76652932575</v>
      </c>
    </row>
    <row r="131" spans="1:4" x14ac:dyDescent="0.3">
      <c r="A131">
        <f t="shared" si="8"/>
        <v>128</v>
      </c>
      <c r="B131">
        <v>11</v>
      </c>
      <c r="C131">
        <f t="shared" si="7"/>
        <v>65394.794421554281</v>
      </c>
      <c r="D131" s="24"/>
    </row>
    <row r="132" spans="1:4" x14ac:dyDescent="0.3">
      <c r="A132">
        <f t="shared" si="8"/>
        <v>129</v>
      </c>
      <c r="B132">
        <v>11</v>
      </c>
      <c r="C132">
        <f t="shared" ref="C132:C195" si="9">$L$6</f>
        <v>65394.794421554281</v>
      </c>
      <c r="D132" s="24"/>
    </row>
    <row r="133" spans="1:4" x14ac:dyDescent="0.3">
      <c r="A133">
        <f t="shared" si="8"/>
        <v>130</v>
      </c>
      <c r="B133">
        <v>11</v>
      </c>
      <c r="C133">
        <f t="shared" si="9"/>
        <v>65394.794421554281</v>
      </c>
      <c r="D133" s="24"/>
    </row>
    <row r="134" spans="1:4" x14ac:dyDescent="0.3">
      <c r="A134">
        <f t="shared" ref="A134:A197" si="10">A133+1</f>
        <v>131</v>
      </c>
      <c r="B134">
        <v>11</v>
      </c>
      <c r="C134">
        <f t="shared" si="9"/>
        <v>65394.794421554281</v>
      </c>
      <c r="D134" s="24"/>
    </row>
    <row r="135" spans="1:4" x14ac:dyDescent="0.3">
      <c r="A135">
        <f t="shared" si="10"/>
        <v>132</v>
      </c>
      <c r="B135">
        <v>11</v>
      </c>
      <c r="C135">
        <f t="shared" si="9"/>
        <v>65394.794421554281</v>
      </c>
      <c r="D135" s="24"/>
    </row>
    <row r="136" spans="1:4" x14ac:dyDescent="0.3">
      <c r="A136">
        <f t="shared" si="10"/>
        <v>133</v>
      </c>
      <c r="B136">
        <v>12</v>
      </c>
      <c r="C136">
        <f t="shared" si="9"/>
        <v>65394.794421554281</v>
      </c>
      <c r="D136" s="24">
        <f>SUM(C136:C141)+$L$15</f>
        <v>412368.76652932575</v>
      </c>
    </row>
    <row r="137" spans="1:4" x14ac:dyDescent="0.3">
      <c r="A137">
        <f t="shared" si="10"/>
        <v>134</v>
      </c>
      <c r="B137">
        <v>12</v>
      </c>
      <c r="C137">
        <f t="shared" si="9"/>
        <v>65394.794421554281</v>
      </c>
      <c r="D137" s="24"/>
    </row>
    <row r="138" spans="1:4" x14ac:dyDescent="0.3">
      <c r="A138">
        <f t="shared" si="10"/>
        <v>135</v>
      </c>
      <c r="B138">
        <v>12</v>
      </c>
      <c r="C138">
        <f t="shared" si="9"/>
        <v>65394.794421554281</v>
      </c>
      <c r="D138" s="24"/>
    </row>
    <row r="139" spans="1:4" x14ac:dyDescent="0.3">
      <c r="A139">
        <f t="shared" si="10"/>
        <v>136</v>
      </c>
      <c r="B139">
        <v>12</v>
      </c>
      <c r="C139">
        <f t="shared" si="9"/>
        <v>65394.794421554281</v>
      </c>
      <c r="D139" s="24"/>
    </row>
    <row r="140" spans="1:4" x14ac:dyDescent="0.3">
      <c r="A140">
        <f t="shared" si="10"/>
        <v>137</v>
      </c>
      <c r="B140">
        <v>12</v>
      </c>
      <c r="C140">
        <f t="shared" si="9"/>
        <v>65394.794421554281</v>
      </c>
      <c r="D140" s="24"/>
    </row>
    <row r="141" spans="1:4" x14ac:dyDescent="0.3">
      <c r="A141">
        <f t="shared" si="10"/>
        <v>138</v>
      </c>
      <c r="B141">
        <v>12</v>
      </c>
      <c r="C141">
        <f t="shared" si="9"/>
        <v>65394.794421554281</v>
      </c>
      <c r="D141" s="24"/>
    </row>
    <row r="142" spans="1:4" x14ac:dyDescent="0.3">
      <c r="A142">
        <f t="shared" si="10"/>
        <v>139</v>
      </c>
      <c r="B142">
        <v>12</v>
      </c>
      <c r="C142">
        <f t="shared" si="9"/>
        <v>65394.794421554281</v>
      </c>
      <c r="D142" s="24">
        <f>SUM(C142:C147)+$L$15</f>
        <v>412368.76652932575</v>
      </c>
    </row>
    <row r="143" spans="1:4" x14ac:dyDescent="0.3">
      <c r="A143">
        <f t="shared" si="10"/>
        <v>140</v>
      </c>
      <c r="B143">
        <v>12</v>
      </c>
      <c r="C143">
        <f t="shared" si="9"/>
        <v>65394.794421554281</v>
      </c>
      <c r="D143" s="24"/>
    </row>
    <row r="144" spans="1:4" x14ac:dyDescent="0.3">
      <c r="A144">
        <f t="shared" si="10"/>
        <v>141</v>
      </c>
      <c r="B144">
        <v>12</v>
      </c>
      <c r="C144">
        <f t="shared" si="9"/>
        <v>65394.794421554281</v>
      </c>
      <c r="D144" s="24"/>
    </row>
    <row r="145" spans="1:4" x14ac:dyDescent="0.3">
      <c r="A145">
        <f t="shared" si="10"/>
        <v>142</v>
      </c>
      <c r="B145">
        <v>12</v>
      </c>
      <c r="C145">
        <f t="shared" si="9"/>
        <v>65394.794421554281</v>
      </c>
      <c r="D145" s="24"/>
    </row>
    <row r="146" spans="1:4" x14ac:dyDescent="0.3">
      <c r="A146">
        <f t="shared" si="10"/>
        <v>143</v>
      </c>
      <c r="B146">
        <v>12</v>
      </c>
      <c r="C146">
        <f t="shared" si="9"/>
        <v>65394.794421554281</v>
      </c>
      <c r="D146" s="24"/>
    </row>
    <row r="147" spans="1:4" x14ac:dyDescent="0.3">
      <c r="A147">
        <f t="shared" si="10"/>
        <v>144</v>
      </c>
      <c r="B147">
        <v>12</v>
      </c>
      <c r="C147">
        <f t="shared" si="9"/>
        <v>65394.794421554281</v>
      </c>
      <c r="D147" s="24"/>
    </row>
    <row r="148" spans="1:4" x14ac:dyDescent="0.3">
      <c r="A148">
        <f t="shared" si="10"/>
        <v>145</v>
      </c>
      <c r="B148">
        <v>13</v>
      </c>
      <c r="C148">
        <f t="shared" si="9"/>
        <v>65394.794421554281</v>
      </c>
      <c r="D148" s="24">
        <f>SUM(C148:C153)+$L$15</f>
        <v>412368.76652932575</v>
      </c>
    </row>
    <row r="149" spans="1:4" x14ac:dyDescent="0.3">
      <c r="A149">
        <f t="shared" si="10"/>
        <v>146</v>
      </c>
      <c r="B149">
        <v>13</v>
      </c>
      <c r="C149">
        <f t="shared" si="9"/>
        <v>65394.794421554281</v>
      </c>
      <c r="D149" s="24"/>
    </row>
    <row r="150" spans="1:4" x14ac:dyDescent="0.3">
      <c r="A150">
        <f t="shared" si="10"/>
        <v>147</v>
      </c>
      <c r="B150">
        <v>13</v>
      </c>
      <c r="C150">
        <f t="shared" si="9"/>
        <v>65394.794421554281</v>
      </c>
      <c r="D150" s="24"/>
    </row>
    <row r="151" spans="1:4" x14ac:dyDescent="0.3">
      <c r="A151">
        <f t="shared" si="10"/>
        <v>148</v>
      </c>
      <c r="B151">
        <v>13</v>
      </c>
      <c r="C151">
        <f t="shared" si="9"/>
        <v>65394.794421554281</v>
      </c>
      <c r="D151" s="24"/>
    </row>
    <row r="152" spans="1:4" x14ac:dyDescent="0.3">
      <c r="A152">
        <f t="shared" si="10"/>
        <v>149</v>
      </c>
      <c r="B152">
        <v>13</v>
      </c>
      <c r="C152">
        <f t="shared" si="9"/>
        <v>65394.794421554281</v>
      </c>
      <c r="D152" s="24"/>
    </row>
    <row r="153" spans="1:4" x14ac:dyDescent="0.3">
      <c r="A153">
        <f t="shared" si="10"/>
        <v>150</v>
      </c>
      <c r="B153">
        <v>13</v>
      </c>
      <c r="C153">
        <f t="shared" si="9"/>
        <v>65394.794421554281</v>
      </c>
      <c r="D153" s="24"/>
    </row>
    <row r="154" spans="1:4" x14ac:dyDescent="0.3">
      <c r="A154">
        <f t="shared" si="10"/>
        <v>151</v>
      </c>
      <c r="B154">
        <v>13</v>
      </c>
      <c r="C154">
        <f t="shared" si="9"/>
        <v>65394.794421554281</v>
      </c>
      <c r="D154" s="24">
        <f>SUM(C154:C159)+$L$15</f>
        <v>412368.76652932575</v>
      </c>
    </row>
    <row r="155" spans="1:4" x14ac:dyDescent="0.3">
      <c r="A155">
        <f t="shared" si="10"/>
        <v>152</v>
      </c>
      <c r="B155">
        <v>13</v>
      </c>
      <c r="C155">
        <f t="shared" si="9"/>
        <v>65394.794421554281</v>
      </c>
      <c r="D155" s="24"/>
    </row>
    <row r="156" spans="1:4" x14ac:dyDescent="0.3">
      <c r="A156">
        <f t="shared" si="10"/>
        <v>153</v>
      </c>
      <c r="B156">
        <v>13</v>
      </c>
      <c r="C156">
        <f t="shared" si="9"/>
        <v>65394.794421554281</v>
      </c>
      <c r="D156" s="24"/>
    </row>
    <row r="157" spans="1:4" x14ac:dyDescent="0.3">
      <c r="A157">
        <f t="shared" si="10"/>
        <v>154</v>
      </c>
      <c r="B157">
        <v>13</v>
      </c>
      <c r="C157">
        <f t="shared" si="9"/>
        <v>65394.794421554281</v>
      </c>
      <c r="D157" s="24"/>
    </row>
    <row r="158" spans="1:4" x14ac:dyDescent="0.3">
      <c r="A158">
        <f t="shared" si="10"/>
        <v>155</v>
      </c>
      <c r="B158">
        <v>13</v>
      </c>
      <c r="C158">
        <f t="shared" si="9"/>
        <v>65394.794421554281</v>
      </c>
      <c r="D158" s="24"/>
    </row>
    <row r="159" spans="1:4" x14ac:dyDescent="0.3">
      <c r="A159">
        <f t="shared" si="10"/>
        <v>156</v>
      </c>
      <c r="B159">
        <v>13</v>
      </c>
      <c r="C159">
        <f t="shared" si="9"/>
        <v>65394.794421554281</v>
      </c>
      <c r="D159" s="24"/>
    </row>
    <row r="160" spans="1:4" x14ac:dyDescent="0.3">
      <c r="A160">
        <f t="shared" si="10"/>
        <v>157</v>
      </c>
      <c r="B160">
        <v>14</v>
      </c>
      <c r="C160">
        <f t="shared" si="9"/>
        <v>65394.794421554281</v>
      </c>
      <c r="D160" s="24">
        <f>SUM(C160:C165)+$L$15</f>
        <v>412368.76652932575</v>
      </c>
    </row>
    <row r="161" spans="1:4" x14ac:dyDescent="0.3">
      <c r="A161">
        <f t="shared" si="10"/>
        <v>158</v>
      </c>
      <c r="B161">
        <v>14</v>
      </c>
      <c r="C161">
        <f t="shared" si="9"/>
        <v>65394.794421554281</v>
      </c>
      <c r="D161" s="24"/>
    </row>
    <row r="162" spans="1:4" x14ac:dyDescent="0.3">
      <c r="A162">
        <f t="shared" si="10"/>
        <v>159</v>
      </c>
      <c r="B162">
        <v>14</v>
      </c>
      <c r="C162">
        <f t="shared" si="9"/>
        <v>65394.794421554281</v>
      </c>
      <c r="D162" s="24"/>
    </row>
    <row r="163" spans="1:4" x14ac:dyDescent="0.3">
      <c r="A163">
        <f t="shared" si="10"/>
        <v>160</v>
      </c>
      <c r="B163">
        <v>14</v>
      </c>
      <c r="C163">
        <f t="shared" si="9"/>
        <v>65394.794421554281</v>
      </c>
      <c r="D163" s="24"/>
    </row>
    <row r="164" spans="1:4" x14ac:dyDescent="0.3">
      <c r="A164">
        <f t="shared" si="10"/>
        <v>161</v>
      </c>
      <c r="B164">
        <v>14</v>
      </c>
      <c r="C164">
        <f t="shared" si="9"/>
        <v>65394.794421554281</v>
      </c>
      <c r="D164" s="24"/>
    </row>
    <row r="165" spans="1:4" x14ac:dyDescent="0.3">
      <c r="A165">
        <f t="shared" si="10"/>
        <v>162</v>
      </c>
      <c r="B165">
        <v>14</v>
      </c>
      <c r="C165">
        <f t="shared" si="9"/>
        <v>65394.794421554281</v>
      </c>
      <c r="D165" s="24"/>
    </row>
    <row r="166" spans="1:4" x14ac:dyDescent="0.3">
      <c r="A166">
        <f t="shared" si="10"/>
        <v>163</v>
      </c>
      <c r="B166">
        <v>14</v>
      </c>
      <c r="C166">
        <f t="shared" si="9"/>
        <v>65394.794421554281</v>
      </c>
      <c r="D166" s="24">
        <f>SUM(C166:C171)+$L$15</f>
        <v>412368.76652932575</v>
      </c>
    </row>
    <row r="167" spans="1:4" x14ac:dyDescent="0.3">
      <c r="A167">
        <f t="shared" si="10"/>
        <v>164</v>
      </c>
      <c r="B167">
        <v>14</v>
      </c>
      <c r="C167">
        <f t="shared" si="9"/>
        <v>65394.794421554281</v>
      </c>
      <c r="D167" s="24"/>
    </row>
    <row r="168" spans="1:4" x14ac:dyDescent="0.3">
      <c r="A168">
        <f t="shared" si="10"/>
        <v>165</v>
      </c>
      <c r="B168">
        <v>14</v>
      </c>
      <c r="C168">
        <f t="shared" si="9"/>
        <v>65394.794421554281</v>
      </c>
      <c r="D168" s="24"/>
    </row>
    <row r="169" spans="1:4" x14ac:dyDescent="0.3">
      <c r="A169">
        <f t="shared" si="10"/>
        <v>166</v>
      </c>
      <c r="B169">
        <v>14</v>
      </c>
      <c r="C169">
        <f t="shared" si="9"/>
        <v>65394.794421554281</v>
      </c>
      <c r="D169" s="24"/>
    </row>
    <row r="170" spans="1:4" x14ac:dyDescent="0.3">
      <c r="A170">
        <f t="shared" si="10"/>
        <v>167</v>
      </c>
      <c r="B170">
        <v>14</v>
      </c>
      <c r="C170">
        <f t="shared" si="9"/>
        <v>65394.794421554281</v>
      </c>
      <c r="D170" s="24"/>
    </row>
    <row r="171" spans="1:4" x14ac:dyDescent="0.3">
      <c r="A171">
        <f t="shared" si="10"/>
        <v>168</v>
      </c>
      <c r="B171">
        <v>14</v>
      </c>
      <c r="C171">
        <f t="shared" si="9"/>
        <v>65394.794421554281</v>
      </c>
      <c r="D171" s="24"/>
    </row>
    <row r="172" spans="1:4" x14ac:dyDescent="0.3">
      <c r="A172">
        <f t="shared" si="10"/>
        <v>169</v>
      </c>
      <c r="B172">
        <v>15</v>
      </c>
      <c r="C172">
        <f t="shared" si="9"/>
        <v>65394.794421554281</v>
      </c>
      <c r="D172" s="24">
        <f>SUM(C172:C177)+$L$15</f>
        <v>412368.76652932575</v>
      </c>
    </row>
    <row r="173" spans="1:4" x14ac:dyDescent="0.3">
      <c r="A173">
        <f t="shared" si="10"/>
        <v>170</v>
      </c>
      <c r="B173">
        <v>15</v>
      </c>
      <c r="C173">
        <f t="shared" si="9"/>
        <v>65394.794421554281</v>
      </c>
      <c r="D173" s="24"/>
    </row>
    <row r="174" spans="1:4" x14ac:dyDescent="0.3">
      <c r="A174">
        <f t="shared" si="10"/>
        <v>171</v>
      </c>
      <c r="B174">
        <v>15</v>
      </c>
      <c r="C174">
        <f t="shared" si="9"/>
        <v>65394.794421554281</v>
      </c>
      <c r="D174" s="24"/>
    </row>
    <row r="175" spans="1:4" x14ac:dyDescent="0.3">
      <c r="A175">
        <f t="shared" si="10"/>
        <v>172</v>
      </c>
      <c r="B175">
        <v>15</v>
      </c>
      <c r="C175">
        <f t="shared" si="9"/>
        <v>65394.794421554281</v>
      </c>
      <c r="D175" s="24"/>
    </row>
    <row r="176" spans="1:4" x14ac:dyDescent="0.3">
      <c r="A176">
        <f t="shared" si="10"/>
        <v>173</v>
      </c>
      <c r="B176">
        <v>15</v>
      </c>
      <c r="C176">
        <f t="shared" si="9"/>
        <v>65394.794421554281</v>
      </c>
      <c r="D176" s="24"/>
    </row>
    <row r="177" spans="1:4" x14ac:dyDescent="0.3">
      <c r="A177">
        <f t="shared" si="10"/>
        <v>174</v>
      </c>
      <c r="B177">
        <v>15</v>
      </c>
      <c r="C177">
        <f t="shared" si="9"/>
        <v>65394.794421554281</v>
      </c>
      <c r="D177" s="24"/>
    </row>
    <row r="178" spans="1:4" x14ac:dyDescent="0.3">
      <c r="A178">
        <f t="shared" si="10"/>
        <v>175</v>
      </c>
      <c r="B178">
        <v>15</v>
      </c>
      <c r="C178">
        <f t="shared" si="9"/>
        <v>65394.794421554281</v>
      </c>
      <c r="D178" s="24">
        <f>SUM(C178:C183)+$L$15</f>
        <v>412368.76652932575</v>
      </c>
    </row>
    <row r="179" spans="1:4" x14ac:dyDescent="0.3">
      <c r="A179">
        <f t="shared" si="10"/>
        <v>176</v>
      </c>
      <c r="B179">
        <v>15</v>
      </c>
      <c r="C179">
        <f t="shared" si="9"/>
        <v>65394.794421554281</v>
      </c>
      <c r="D179" s="24"/>
    </row>
    <row r="180" spans="1:4" x14ac:dyDescent="0.3">
      <c r="A180">
        <f t="shared" si="10"/>
        <v>177</v>
      </c>
      <c r="B180">
        <v>15</v>
      </c>
      <c r="C180">
        <f t="shared" si="9"/>
        <v>65394.794421554281</v>
      </c>
      <c r="D180" s="24"/>
    </row>
    <row r="181" spans="1:4" x14ac:dyDescent="0.3">
      <c r="A181">
        <f t="shared" si="10"/>
        <v>178</v>
      </c>
      <c r="B181">
        <v>15</v>
      </c>
      <c r="C181">
        <f t="shared" si="9"/>
        <v>65394.794421554281</v>
      </c>
      <c r="D181" s="24"/>
    </row>
    <row r="182" spans="1:4" x14ac:dyDescent="0.3">
      <c r="A182">
        <f t="shared" si="10"/>
        <v>179</v>
      </c>
      <c r="B182">
        <v>15</v>
      </c>
      <c r="C182">
        <f t="shared" si="9"/>
        <v>65394.794421554281</v>
      </c>
      <c r="D182" s="24"/>
    </row>
    <row r="183" spans="1:4" x14ac:dyDescent="0.3">
      <c r="A183">
        <f t="shared" si="10"/>
        <v>180</v>
      </c>
      <c r="B183">
        <v>15</v>
      </c>
      <c r="C183">
        <f t="shared" si="9"/>
        <v>65394.794421554281</v>
      </c>
      <c r="D183" s="24"/>
    </row>
    <row r="184" spans="1:4" x14ac:dyDescent="0.3">
      <c r="A184">
        <f t="shared" si="10"/>
        <v>181</v>
      </c>
      <c r="B184">
        <v>16</v>
      </c>
      <c r="C184">
        <f t="shared" si="9"/>
        <v>65394.794421554281</v>
      </c>
      <c r="D184" s="24">
        <f>SUM(C184:C189)+$L$15</f>
        <v>412368.76652932575</v>
      </c>
    </row>
    <row r="185" spans="1:4" x14ac:dyDescent="0.3">
      <c r="A185">
        <f t="shared" si="10"/>
        <v>182</v>
      </c>
      <c r="B185">
        <v>16</v>
      </c>
      <c r="C185">
        <f t="shared" si="9"/>
        <v>65394.794421554281</v>
      </c>
      <c r="D185" s="24"/>
    </row>
    <row r="186" spans="1:4" x14ac:dyDescent="0.3">
      <c r="A186">
        <f t="shared" si="10"/>
        <v>183</v>
      </c>
      <c r="B186">
        <v>16</v>
      </c>
      <c r="C186">
        <f t="shared" si="9"/>
        <v>65394.794421554281</v>
      </c>
      <c r="D186" s="24"/>
    </row>
    <row r="187" spans="1:4" x14ac:dyDescent="0.3">
      <c r="A187">
        <f t="shared" si="10"/>
        <v>184</v>
      </c>
      <c r="B187">
        <v>16</v>
      </c>
      <c r="C187">
        <f t="shared" si="9"/>
        <v>65394.794421554281</v>
      </c>
      <c r="D187" s="24"/>
    </row>
    <row r="188" spans="1:4" x14ac:dyDescent="0.3">
      <c r="A188">
        <f t="shared" si="10"/>
        <v>185</v>
      </c>
      <c r="B188">
        <v>16</v>
      </c>
      <c r="C188">
        <f t="shared" si="9"/>
        <v>65394.794421554281</v>
      </c>
      <c r="D188" s="24"/>
    </row>
    <row r="189" spans="1:4" x14ac:dyDescent="0.3">
      <c r="A189">
        <f t="shared" si="10"/>
        <v>186</v>
      </c>
      <c r="B189">
        <v>16</v>
      </c>
      <c r="C189">
        <f t="shared" si="9"/>
        <v>65394.794421554281</v>
      </c>
      <c r="D189" s="24"/>
    </row>
    <row r="190" spans="1:4" x14ac:dyDescent="0.3">
      <c r="A190">
        <f t="shared" si="10"/>
        <v>187</v>
      </c>
      <c r="B190">
        <v>16</v>
      </c>
      <c r="C190">
        <f t="shared" si="9"/>
        <v>65394.794421554281</v>
      </c>
      <c r="D190" s="24">
        <f>SUM(C190:C195)+$L$15</f>
        <v>412368.76652932575</v>
      </c>
    </row>
    <row r="191" spans="1:4" x14ac:dyDescent="0.3">
      <c r="A191">
        <f t="shared" si="10"/>
        <v>188</v>
      </c>
      <c r="B191">
        <v>16</v>
      </c>
      <c r="C191">
        <f t="shared" si="9"/>
        <v>65394.794421554281</v>
      </c>
      <c r="D191" s="24"/>
    </row>
    <row r="192" spans="1:4" x14ac:dyDescent="0.3">
      <c r="A192">
        <f t="shared" si="10"/>
        <v>189</v>
      </c>
      <c r="B192">
        <v>16</v>
      </c>
      <c r="C192">
        <f t="shared" si="9"/>
        <v>65394.794421554281</v>
      </c>
      <c r="D192" s="24"/>
    </row>
    <row r="193" spans="1:4" x14ac:dyDescent="0.3">
      <c r="A193">
        <f t="shared" si="10"/>
        <v>190</v>
      </c>
      <c r="B193">
        <v>16</v>
      </c>
      <c r="C193">
        <f t="shared" si="9"/>
        <v>65394.794421554281</v>
      </c>
      <c r="D193" s="24"/>
    </row>
    <row r="194" spans="1:4" x14ac:dyDescent="0.3">
      <c r="A194">
        <f t="shared" si="10"/>
        <v>191</v>
      </c>
      <c r="B194">
        <v>16</v>
      </c>
      <c r="C194">
        <f t="shared" si="9"/>
        <v>65394.794421554281</v>
      </c>
      <c r="D194" s="24"/>
    </row>
    <row r="195" spans="1:4" x14ac:dyDescent="0.3">
      <c r="A195">
        <f t="shared" si="10"/>
        <v>192</v>
      </c>
      <c r="B195">
        <v>16</v>
      </c>
      <c r="C195">
        <f t="shared" si="9"/>
        <v>65394.794421554281</v>
      </c>
      <c r="D195" s="24"/>
    </row>
    <row r="196" spans="1:4" x14ac:dyDescent="0.3">
      <c r="A196">
        <f t="shared" si="10"/>
        <v>193</v>
      </c>
      <c r="B196">
        <v>17</v>
      </c>
      <c r="C196">
        <f t="shared" ref="C196:C243" si="11">$L$6</f>
        <v>65394.794421554281</v>
      </c>
      <c r="D196" s="24">
        <f>SUM(C196:C201)+$L$15</f>
        <v>412368.76652932575</v>
      </c>
    </row>
    <row r="197" spans="1:4" x14ac:dyDescent="0.3">
      <c r="A197">
        <f t="shared" si="10"/>
        <v>194</v>
      </c>
      <c r="B197">
        <v>17</v>
      </c>
      <c r="C197">
        <f t="shared" si="11"/>
        <v>65394.794421554281</v>
      </c>
      <c r="D197" s="24"/>
    </row>
    <row r="198" spans="1:4" x14ac:dyDescent="0.3">
      <c r="A198">
        <f t="shared" ref="A198:A243" si="12">A197+1</f>
        <v>195</v>
      </c>
      <c r="B198">
        <v>17</v>
      </c>
      <c r="C198">
        <f t="shared" si="11"/>
        <v>65394.794421554281</v>
      </c>
      <c r="D198" s="24"/>
    </row>
    <row r="199" spans="1:4" x14ac:dyDescent="0.3">
      <c r="A199">
        <f t="shared" si="12"/>
        <v>196</v>
      </c>
      <c r="B199">
        <v>17</v>
      </c>
      <c r="C199">
        <f t="shared" si="11"/>
        <v>65394.794421554281</v>
      </c>
      <c r="D199" s="24"/>
    </row>
    <row r="200" spans="1:4" x14ac:dyDescent="0.3">
      <c r="A200">
        <f t="shared" si="12"/>
        <v>197</v>
      </c>
      <c r="B200">
        <v>17</v>
      </c>
      <c r="C200">
        <f t="shared" si="11"/>
        <v>65394.794421554281</v>
      </c>
      <c r="D200" s="24"/>
    </row>
    <row r="201" spans="1:4" x14ac:dyDescent="0.3">
      <c r="A201">
        <f t="shared" si="12"/>
        <v>198</v>
      </c>
      <c r="B201">
        <v>17</v>
      </c>
      <c r="C201">
        <f t="shared" si="11"/>
        <v>65394.794421554281</v>
      </c>
      <c r="D201" s="24"/>
    </row>
    <row r="202" spans="1:4" x14ac:dyDescent="0.3">
      <c r="A202">
        <f t="shared" si="12"/>
        <v>199</v>
      </c>
      <c r="B202">
        <v>17</v>
      </c>
      <c r="C202">
        <f t="shared" si="11"/>
        <v>65394.794421554281</v>
      </c>
      <c r="D202" s="24">
        <f>SUM(C202:C207)+$L$15</f>
        <v>412368.76652932575</v>
      </c>
    </row>
    <row r="203" spans="1:4" x14ac:dyDescent="0.3">
      <c r="A203">
        <f t="shared" si="12"/>
        <v>200</v>
      </c>
      <c r="B203">
        <v>17</v>
      </c>
      <c r="C203">
        <f t="shared" si="11"/>
        <v>65394.794421554281</v>
      </c>
      <c r="D203" s="24"/>
    </row>
    <row r="204" spans="1:4" x14ac:dyDescent="0.3">
      <c r="A204">
        <f t="shared" si="12"/>
        <v>201</v>
      </c>
      <c r="B204">
        <v>17</v>
      </c>
      <c r="C204">
        <f t="shared" si="11"/>
        <v>65394.794421554281</v>
      </c>
      <c r="D204" s="24"/>
    </row>
    <row r="205" spans="1:4" x14ac:dyDescent="0.3">
      <c r="A205">
        <f t="shared" si="12"/>
        <v>202</v>
      </c>
      <c r="B205">
        <v>17</v>
      </c>
      <c r="C205">
        <f t="shared" si="11"/>
        <v>65394.794421554281</v>
      </c>
      <c r="D205" s="24"/>
    </row>
    <row r="206" spans="1:4" x14ac:dyDescent="0.3">
      <c r="A206">
        <f t="shared" si="12"/>
        <v>203</v>
      </c>
      <c r="B206">
        <v>17</v>
      </c>
      <c r="C206">
        <f t="shared" si="11"/>
        <v>65394.794421554281</v>
      </c>
      <c r="D206" s="24"/>
    </row>
    <row r="207" spans="1:4" x14ac:dyDescent="0.3">
      <c r="A207">
        <f t="shared" si="12"/>
        <v>204</v>
      </c>
      <c r="B207">
        <v>17</v>
      </c>
      <c r="C207">
        <f t="shared" si="11"/>
        <v>65394.794421554281</v>
      </c>
      <c r="D207" s="24"/>
    </row>
    <row r="208" spans="1:4" x14ac:dyDescent="0.3">
      <c r="A208">
        <f t="shared" si="12"/>
        <v>205</v>
      </c>
      <c r="B208">
        <v>18</v>
      </c>
      <c r="C208">
        <f t="shared" si="11"/>
        <v>65394.794421554281</v>
      </c>
      <c r="D208" s="24">
        <f>SUM(C208:C213)+$L$15</f>
        <v>412368.76652932575</v>
      </c>
    </row>
    <row r="209" spans="1:4" x14ac:dyDescent="0.3">
      <c r="A209">
        <f t="shared" si="12"/>
        <v>206</v>
      </c>
      <c r="B209">
        <v>18</v>
      </c>
      <c r="C209">
        <f t="shared" si="11"/>
        <v>65394.794421554281</v>
      </c>
      <c r="D209" s="24"/>
    </row>
    <row r="210" spans="1:4" x14ac:dyDescent="0.3">
      <c r="A210">
        <f t="shared" si="12"/>
        <v>207</v>
      </c>
      <c r="B210">
        <v>18</v>
      </c>
      <c r="C210">
        <f t="shared" si="11"/>
        <v>65394.794421554281</v>
      </c>
      <c r="D210" s="24"/>
    </row>
    <row r="211" spans="1:4" x14ac:dyDescent="0.3">
      <c r="A211">
        <f t="shared" si="12"/>
        <v>208</v>
      </c>
      <c r="B211">
        <v>18</v>
      </c>
      <c r="C211">
        <f t="shared" si="11"/>
        <v>65394.794421554281</v>
      </c>
      <c r="D211" s="24"/>
    </row>
    <row r="212" spans="1:4" x14ac:dyDescent="0.3">
      <c r="A212">
        <f t="shared" si="12"/>
        <v>209</v>
      </c>
      <c r="B212">
        <v>18</v>
      </c>
      <c r="C212">
        <f t="shared" si="11"/>
        <v>65394.794421554281</v>
      </c>
      <c r="D212" s="24"/>
    </row>
    <row r="213" spans="1:4" x14ac:dyDescent="0.3">
      <c r="A213">
        <f t="shared" si="12"/>
        <v>210</v>
      </c>
      <c r="B213">
        <v>18</v>
      </c>
      <c r="C213">
        <f t="shared" si="11"/>
        <v>65394.794421554281</v>
      </c>
      <c r="D213" s="24"/>
    </row>
    <row r="214" spans="1:4" x14ac:dyDescent="0.3">
      <c r="A214">
        <f t="shared" si="12"/>
        <v>211</v>
      </c>
      <c r="B214">
        <v>18</v>
      </c>
      <c r="C214">
        <f t="shared" si="11"/>
        <v>65394.794421554281</v>
      </c>
      <c r="D214" s="24">
        <f>SUM(C214:C219)+$L$15</f>
        <v>412368.76652932575</v>
      </c>
    </row>
    <row r="215" spans="1:4" x14ac:dyDescent="0.3">
      <c r="A215">
        <f t="shared" si="12"/>
        <v>212</v>
      </c>
      <c r="B215">
        <v>18</v>
      </c>
      <c r="C215">
        <f t="shared" si="11"/>
        <v>65394.794421554281</v>
      </c>
      <c r="D215" s="24"/>
    </row>
    <row r="216" spans="1:4" x14ac:dyDescent="0.3">
      <c r="A216">
        <f t="shared" si="12"/>
        <v>213</v>
      </c>
      <c r="B216">
        <v>18</v>
      </c>
      <c r="C216">
        <f t="shared" si="11"/>
        <v>65394.794421554281</v>
      </c>
      <c r="D216" s="24"/>
    </row>
    <row r="217" spans="1:4" x14ac:dyDescent="0.3">
      <c r="A217">
        <f t="shared" si="12"/>
        <v>214</v>
      </c>
      <c r="B217">
        <v>18</v>
      </c>
      <c r="C217">
        <f t="shared" si="11"/>
        <v>65394.794421554281</v>
      </c>
      <c r="D217" s="24"/>
    </row>
    <row r="218" spans="1:4" x14ac:dyDescent="0.3">
      <c r="A218">
        <f t="shared" si="12"/>
        <v>215</v>
      </c>
      <c r="B218">
        <v>18</v>
      </c>
      <c r="C218">
        <f t="shared" si="11"/>
        <v>65394.794421554281</v>
      </c>
      <c r="D218" s="24"/>
    </row>
    <row r="219" spans="1:4" x14ac:dyDescent="0.3">
      <c r="A219">
        <f t="shared" si="12"/>
        <v>216</v>
      </c>
      <c r="B219">
        <v>18</v>
      </c>
      <c r="C219">
        <f t="shared" si="11"/>
        <v>65394.794421554281</v>
      </c>
      <c r="D219" s="24"/>
    </row>
    <row r="220" spans="1:4" x14ac:dyDescent="0.3">
      <c r="A220">
        <f t="shared" si="12"/>
        <v>217</v>
      </c>
      <c r="B220">
        <v>19</v>
      </c>
      <c r="C220">
        <f t="shared" si="11"/>
        <v>65394.794421554281</v>
      </c>
      <c r="D220" s="24">
        <f>SUM(C220:C225)+$L$15</f>
        <v>412368.76652932575</v>
      </c>
    </row>
    <row r="221" spans="1:4" x14ac:dyDescent="0.3">
      <c r="A221">
        <f t="shared" si="12"/>
        <v>218</v>
      </c>
      <c r="B221">
        <v>19</v>
      </c>
      <c r="C221">
        <f t="shared" si="11"/>
        <v>65394.794421554281</v>
      </c>
      <c r="D221" s="24"/>
    </row>
    <row r="222" spans="1:4" x14ac:dyDescent="0.3">
      <c r="A222">
        <f t="shared" si="12"/>
        <v>219</v>
      </c>
      <c r="B222">
        <v>19</v>
      </c>
      <c r="C222">
        <f t="shared" si="11"/>
        <v>65394.794421554281</v>
      </c>
      <c r="D222" s="24"/>
    </row>
    <row r="223" spans="1:4" x14ac:dyDescent="0.3">
      <c r="A223">
        <f t="shared" si="12"/>
        <v>220</v>
      </c>
      <c r="B223">
        <v>19</v>
      </c>
      <c r="C223">
        <f t="shared" si="11"/>
        <v>65394.794421554281</v>
      </c>
      <c r="D223" s="24"/>
    </row>
    <row r="224" spans="1:4" x14ac:dyDescent="0.3">
      <c r="A224">
        <f t="shared" si="12"/>
        <v>221</v>
      </c>
      <c r="B224">
        <v>19</v>
      </c>
      <c r="C224">
        <f t="shared" si="11"/>
        <v>65394.794421554281</v>
      </c>
      <c r="D224" s="24"/>
    </row>
    <row r="225" spans="1:4" x14ac:dyDescent="0.3">
      <c r="A225">
        <f t="shared" si="12"/>
        <v>222</v>
      </c>
      <c r="B225">
        <v>19</v>
      </c>
      <c r="C225">
        <f t="shared" si="11"/>
        <v>65394.794421554281</v>
      </c>
      <c r="D225" s="24"/>
    </row>
    <row r="226" spans="1:4" x14ac:dyDescent="0.3">
      <c r="A226">
        <f t="shared" si="12"/>
        <v>223</v>
      </c>
      <c r="B226">
        <v>19</v>
      </c>
      <c r="C226">
        <f t="shared" si="11"/>
        <v>65394.794421554281</v>
      </c>
      <c r="D226" s="24">
        <f>SUM(C226:C231)+$L$15</f>
        <v>412368.76652932575</v>
      </c>
    </row>
    <row r="227" spans="1:4" x14ac:dyDescent="0.3">
      <c r="A227">
        <f t="shared" si="12"/>
        <v>224</v>
      </c>
      <c r="B227">
        <v>19</v>
      </c>
      <c r="C227">
        <f t="shared" si="11"/>
        <v>65394.794421554281</v>
      </c>
      <c r="D227" s="24"/>
    </row>
    <row r="228" spans="1:4" x14ac:dyDescent="0.3">
      <c r="A228">
        <f t="shared" si="12"/>
        <v>225</v>
      </c>
      <c r="B228">
        <v>19</v>
      </c>
      <c r="C228">
        <f t="shared" si="11"/>
        <v>65394.794421554281</v>
      </c>
      <c r="D228" s="24"/>
    </row>
    <row r="229" spans="1:4" x14ac:dyDescent="0.3">
      <c r="A229">
        <f t="shared" si="12"/>
        <v>226</v>
      </c>
      <c r="B229">
        <v>19</v>
      </c>
      <c r="C229">
        <f t="shared" si="11"/>
        <v>65394.794421554281</v>
      </c>
      <c r="D229" s="24"/>
    </row>
    <row r="230" spans="1:4" x14ac:dyDescent="0.3">
      <c r="A230">
        <f t="shared" si="12"/>
        <v>227</v>
      </c>
      <c r="B230">
        <v>19</v>
      </c>
      <c r="C230">
        <f t="shared" si="11"/>
        <v>65394.794421554281</v>
      </c>
      <c r="D230" s="24"/>
    </row>
    <row r="231" spans="1:4" x14ac:dyDescent="0.3">
      <c r="A231">
        <f t="shared" si="12"/>
        <v>228</v>
      </c>
      <c r="B231">
        <v>19</v>
      </c>
      <c r="C231">
        <f t="shared" si="11"/>
        <v>65394.794421554281</v>
      </c>
      <c r="D231" s="24"/>
    </row>
    <row r="232" spans="1:4" x14ac:dyDescent="0.3">
      <c r="A232">
        <f t="shared" si="12"/>
        <v>229</v>
      </c>
      <c r="B232">
        <v>20</v>
      </c>
      <c r="C232">
        <f t="shared" si="11"/>
        <v>65394.794421554281</v>
      </c>
      <c r="D232" s="24">
        <f>SUM(C232:C237)+$L$15</f>
        <v>412368.76652932575</v>
      </c>
    </row>
    <row r="233" spans="1:4" x14ac:dyDescent="0.3">
      <c r="A233">
        <f t="shared" si="12"/>
        <v>230</v>
      </c>
      <c r="B233">
        <v>20</v>
      </c>
      <c r="C233">
        <f t="shared" si="11"/>
        <v>65394.794421554281</v>
      </c>
      <c r="D233" s="24"/>
    </row>
    <row r="234" spans="1:4" x14ac:dyDescent="0.3">
      <c r="A234">
        <f t="shared" si="12"/>
        <v>231</v>
      </c>
      <c r="B234">
        <v>20</v>
      </c>
      <c r="C234">
        <f t="shared" si="11"/>
        <v>65394.794421554281</v>
      </c>
      <c r="D234" s="24"/>
    </row>
    <row r="235" spans="1:4" x14ac:dyDescent="0.3">
      <c r="A235">
        <f t="shared" si="12"/>
        <v>232</v>
      </c>
      <c r="B235">
        <v>20</v>
      </c>
      <c r="C235">
        <f t="shared" si="11"/>
        <v>65394.794421554281</v>
      </c>
      <c r="D235" s="24"/>
    </row>
    <row r="236" spans="1:4" x14ac:dyDescent="0.3">
      <c r="A236">
        <f t="shared" si="12"/>
        <v>233</v>
      </c>
      <c r="B236">
        <v>20</v>
      </c>
      <c r="C236">
        <f t="shared" si="11"/>
        <v>65394.794421554281</v>
      </c>
      <c r="D236" s="24"/>
    </row>
    <row r="237" spans="1:4" x14ac:dyDescent="0.3">
      <c r="A237">
        <f t="shared" si="12"/>
        <v>234</v>
      </c>
      <c r="B237">
        <v>20</v>
      </c>
      <c r="C237">
        <f t="shared" si="11"/>
        <v>65394.794421554281</v>
      </c>
      <c r="D237" s="24"/>
    </row>
    <row r="238" spans="1:4" x14ac:dyDescent="0.3">
      <c r="A238">
        <f t="shared" si="12"/>
        <v>235</v>
      </c>
      <c r="B238">
        <v>20</v>
      </c>
      <c r="C238">
        <f t="shared" si="11"/>
        <v>65394.794421554281</v>
      </c>
      <c r="D238" s="24">
        <f>SUM(C238:C243)+$L$15</f>
        <v>412368.76652932575</v>
      </c>
    </row>
    <row r="239" spans="1:4" x14ac:dyDescent="0.3">
      <c r="A239">
        <f t="shared" si="12"/>
        <v>236</v>
      </c>
      <c r="B239">
        <v>20</v>
      </c>
      <c r="C239">
        <f t="shared" si="11"/>
        <v>65394.794421554281</v>
      </c>
      <c r="D239" s="24"/>
    </row>
    <row r="240" spans="1:4" x14ac:dyDescent="0.3">
      <c r="A240">
        <f t="shared" si="12"/>
        <v>237</v>
      </c>
      <c r="B240">
        <v>20</v>
      </c>
      <c r="C240">
        <f t="shared" si="11"/>
        <v>65394.794421554281</v>
      </c>
      <c r="D240" s="24"/>
    </row>
    <row r="241" spans="1:4" x14ac:dyDescent="0.3">
      <c r="A241">
        <f t="shared" si="12"/>
        <v>238</v>
      </c>
      <c r="B241">
        <v>20</v>
      </c>
      <c r="C241">
        <f t="shared" si="11"/>
        <v>65394.794421554281</v>
      </c>
      <c r="D241" s="24"/>
    </row>
    <row r="242" spans="1:4" x14ac:dyDescent="0.3">
      <c r="A242">
        <f t="shared" si="12"/>
        <v>239</v>
      </c>
      <c r="B242">
        <v>20</v>
      </c>
      <c r="C242">
        <f t="shared" si="11"/>
        <v>65394.794421554281</v>
      </c>
      <c r="D242" s="24"/>
    </row>
    <row r="243" spans="1:4" x14ac:dyDescent="0.3">
      <c r="A243">
        <f t="shared" si="12"/>
        <v>240</v>
      </c>
      <c r="B243">
        <v>20</v>
      </c>
      <c r="C243">
        <f t="shared" si="11"/>
        <v>65394.794421554281</v>
      </c>
      <c r="D243" s="24"/>
    </row>
  </sheetData>
  <mergeCells count="41">
    <mergeCell ref="D34:D39"/>
    <mergeCell ref="D4:D9"/>
    <mergeCell ref="D10:D15"/>
    <mergeCell ref="D16:D21"/>
    <mergeCell ref="D22:D27"/>
    <mergeCell ref="D28:D33"/>
    <mergeCell ref="D106:D111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78:D183"/>
    <mergeCell ref="D112:D117"/>
    <mergeCell ref="D118:D123"/>
    <mergeCell ref="D124:D129"/>
    <mergeCell ref="D130:D135"/>
    <mergeCell ref="D136:D141"/>
    <mergeCell ref="D142:D147"/>
    <mergeCell ref="D220:D225"/>
    <mergeCell ref="D226:D231"/>
    <mergeCell ref="D232:D237"/>
    <mergeCell ref="D238:D243"/>
    <mergeCell ref="K27:O27"/>
    <mergeCell ref="D184:D189"/>
    <mergeCell ref="D190:D195"/>
    <mergeCell ref="D196:D201"/>
    <mergeCell ref="D202:D207"/>
    <mergeCell ref="D208:D213"/>
    <mergeCell ref="D214:D219"/>
    <mergeCell ref="D148:D153"/>
    <mergeCell ref="D154:D159"/>
    <mergeCell ref="D160:D165"/>
    <mergeCell ref="D166:D171"/>
    <mergeCell ref="D172:D17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512B-D83B-4E09-B9CA-C5F2211B78E9}">
  <dimension ref="A2:S18"/>
  <sheetViews>
    <sheetView topLeftCell="A2" zoomScale="85" workbookViewId="0">
      <selection activeCell="H16" sqref="H16"/>
    </sheetView>
  </sheetViews>
  <sheetFormatPr defaultRowHeight="14.4" x14ac:dyDescent="0.3"/>
  <cols>
    <col min="2" max="2" width="10.33203125" bestFit="1" customWidth="1"/>
    <col min="3" max="3" width="12.6640625" customWidth="1"/>
    <col min="4" max="4" width="15.33203125" bestFit="1" customWidth="1"/>
    <col min="15" max="15" width="21" customWidth="1"/>
    <col min="16" max="16" width="32.44140625" bestFit="1" customWidth="1"/>
    <col min="18" max="18" width="21.109375" bestFit="1" customWidth="1"/>
    <col min="19" max="19" width="13.88671875" bestFit="1" customWidth="1"/>
  </cols>
  <sheetData>
    <row r="2" spans="1:19" x14ac:dyDescent="0.3">
      <c r="A2" s="1" t="s">
        <v>6</v>
      </c>
      <c r="B2" s="1" t="s">
        <v>7</v>
      </c>
    </row>
    <row r="3" spans="1:19" x14ac:dyDescent="0.3">
      <c r="A3">
        <v>1</v>
      </c>
      <c r="B3">
        <v>-9800</v>
      </c>
      <c r="D3" t="s">
        <v>37</v>
      </c>
      <c r="E3" s="12">
        <f>IRR(B3:B16)</f>
        <v>2.8107907453026604E-2</v>
      </c>
      <c r="O3" s="1" t="s">
        <v>22</v>
      </c>
      <c r="P3" s="7">
        <v>100000000000</v>
      </c>
    </row>
    <row r="4" spans="1:19" x14ac:dyDescent="0.3">
      <c r="A4">
        <f>A3+1</f>
        <v>2</v>
      </c>
      <c r="B4" s="10">
        <f>$P$16</f>
        <v>262.5</v>
      </c>
      <c r="D4" t="s">
        <v>38</v>
      </c>
      <c r="E4">
        <f>E3*2</f>
        <v>5.6215814906053208E-2</v>
      </c>
      <c r="O4" s="1" t="s">
        <v>23</v>
      </c>
      <c r="P4">
        <v>10</v>
      </c>
    </row>
    <row r="5" spans="1:19" x14ac:dyDescent="0.3">
      <c r="A5">
        <f t="shared" ref="A5:A16" si="0">A4+1</f>
        <v>3</v>
      </c>
      <c r="B5" s="10">
        <f t="shared" ref="B5:B15" si="1">$P$16</f>
        <v>262.5</v>
      </c>
      <c r="D5" t="s">
        <v>39</v>
      </c>
      <c r="E5" s="1">
        <f>E4*100</f>
        <v>5.6215814906053208</v>
      </c>
      <c r="O5" s="1" t="s">
        <v>24</v>
      </c>
      <c r="P5" s="7">
        <v>10000</v>
      </c>
    </row>
    <row r="6" spans="1:19" x14ac:dyDescent="0.3">
      <c r="A6">
        <f t="shared" si="0"/>
        <v>4</v>
      </c>
      <c r="B6" s="10">
        <f t="shared" si="1"/>
        <v>262.5</v>
      </c>
      <c r="E6">
        <f>ROUNDUP(E5,3)</f>
        <v>5.6220000000000008</v>
      </c>
      <c r="O6" s="1" t="s">
        <v>26</v>
      </c>
      <c r="P6">
        <f>5.25/100</f>
        <v>5.2499999999999998E-2</v>
      </c>
    </row>
    <row r="7" spans="1:19" x14ac:dyDescent="0.3">
      <c r="A7">
        <f t="shared" si="0"/>
        <v>5</v>
      </c>
      <c r="B7" s="10">
        <f t="shared" si="1"/>
        <v>262.5</v>
      </c>
      <c r="O7" s="1" t="s">
        <v>5</v>
      </c>
      <c r="P7" s="8">
        <v>2</v>
      </c>
      <c r="R7" s="1" t="s">
        <v>34</v>
      </c>
      <c r="S7" s="10">
        <f>P8*P16*(P4*P7)</f>
        <v>5250000</v>
      </c>
    </row>
    <row r="8" spans="1:19" x14ac:dyDescent="0.3">
      <c r="A8">
        <f t="shared" si="0"/>
        <v>6</v>
      </c>
      <c r="B8" s="10">
        <f t="shared" si="1"/>
        <v>262.5</v>
      </c>
      <c r="O8" s="1" t="s">
        <v>29</v>
      </c>
      <c r="P8" s="8">
        <v>1000</v>
      </c>
      <c r="R8" s="1" t="s">
        <v>35</v>
      </c>
      <c r="S8" s="10">
        <f>P5*P8</f>
        <v>10000000</v>
      </c>
    </row>
    <row r="9" spans="1:19" x14ac:dyDescent="0.3">
      <c r="A9">
        <f t="shared" si="0"/>
        <v>7</v>
      </c>
      <c r="B9" s="10">
        <f t="shared" si="1"/>
        <v>262.5</v>
      </c>
    </row>
    <row r="10" spans="1:19" x14ac:dyDescent="0.3">
      <c r="A10">
        <f t="shared" si="0"/>
        <v>8</v>
      </c>
      <c r="B10" s="10">
        <f t="shared" si="1"/>
        <v>262.5</v>
      </c>
      <c r="O10" s="1" t="s">
        <v>31</v>
      </c>
    </row>
    <row r="11" spans="1:19" x14ac:dyDescent="0.3">
      <c r="A11">
        <f t="shared" si="0"/>
        <v>9</v>
      </c>
      <c r="B11" s="10">
        <f t="shared" si="1"/>
        <v>262.5</v>
      </c>
      <c r="O11" s="1" t="s">
        <v>32</v>
      </c>
      <c r="P11">
        <v>9800</v>
      </c>
      <c r="R11" s="1" t="s">
        <v>36</v>
      </c>
      <c r="S11" s="11">
        <f>((P5*P6)/(P11) )* 100</f>
        <v>5.3571428571428568</v>
      </c>
    </row>
    <row r="12" spans="1:19" x14ac:dyDescent="0.3">
      <c r="A12">
        <f t="shared" si="0"/>
        <v>10</v>
      </c>
      <c r="B12" s="10">
        <f t="shared" si="1"/>
        <v>262.5</v>
      </c>
      <c r="O12" s="1" t="s">
        <v>33</v>
      </c>
      <c r="P12">
        <v>3</v>
      </c>
      <c r="S12" s="11">
        <f>ROUNDUP(S11,3)</f>
        <v>5.3580000000000005</v>
      </c>
    </row>
    <row r="13" spans="1:19" x14ac:dyDescent="0.3">
      <c r="A13">
        <f t="shared" si="0"/>
        <v>11</v>
      </c>
      <c r="B13" s="10">
        <f t="shared" si="1"/>
        <v>262.5</v>
      </c>
    </row>
    <row r="14" spans="1:19" x14ac:dyDescent="0.3">
      <c r="A14">
        <f t="shared" si="0"/>
        <v>12</v>
      </c>
      <c r="B14" s="10">
        <f t="shared" si="1"/>
        <v>262.5</v>
      </c>
    </row>
    <row r="15" spans="1:19" x14ac:dyDescent="0.3">
      <c r="A15">
        <f t="shared" si="0"/>
        <v>13</v>
      </c>
      <c r="B15" s="10">
        <f t="shared" si="1"/>
        <v>262.5</v>
      </c>
      <c r="O15" s="1" t="s">
        <v>25</v>
      </c>
      <c r="P15" s="7">
        <f>P3/P5</f>
        <v>10000000</v>
      </c>
    </row>
    <row r="16" spans="1:19" x14ac:dyDescent="0.3">
      <c r="A16">
        <f t="shared" si="0"/>
        <v>14</v>
      </c>
      <c r="B16" s="10">
        <f>$P$16+P5</f>
        <v>10262.5</v>
      </c>
      <c r="O16" s="1" t="s">
        <v>27</v>
      </c>
      <c r="P16" s="10">
        <f>(P6/P7)*P5</f>
        <v>262.5</v>
      </c>
    </row>
    <row r="17" spans="15:16" ht="129.6" x14ac:dyDescent="0.3">
      <c r="O17" s="9" t="s">
        <v>28</v>
      </c>
      <c r="P17" s="10">
        <f>S7+S8</f>
        <v>15250000</v>
      </c>
    </row>
    <row r="18" spans="15:16" x14ac:dyDescent="0.3">
      <c r="O18" s="1" t="s">
        <v>30</v>
      </c>
      <c r="P18" t="str">
        <f xml:space="preserve"> "Current Yield: " &amp;S12 &amp; "    and   " &amp;"YTM:"&amp;E6</f>
        <v>Current Yield: 5.358    and   YTM:5.622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390D-496C-4D2F-BF54-3307A9472D3B}">
  <dimension ref="A4:R105"/>
  <sheetViews>
    <sheetView zoomScale="70" zoomScaleNormal="70" workbookViewId="0">
      <selection activeCell="J25" sqref="J25"/>
    </sheetView>
  </sheetViews>
  <sheetFormatPr defaultRowHeight="14.4" x14ac:dyDescent="0.3"/>
  <cols>
    <col min="1" max="1" width="26.88671875" customWidth="1"/>
    <col min="2" max="2" width="17.5546875" customWidth="1"/>
    <col min="3" max="3" width="26.88671875" customWidth="1"/>
    <col min="4" max="4" width="53.5546875" customWidth="1"/>
    <col min="5" max="5" width="44.6640625" customWidth="1"/>
    <col min="15" max="15" width="13.77734375" customWidth="1"/>
    <col min="16" max="16" width="29.44140625" customWidth="1"/>
    <col min="17" max="17" width="18.77734375" customWidth="1"/>
    <col min="18" max="18" width="8.88671875" customWidth="1"/>
  </cols>
  <sheetData>
    <row r="4" spans="1:5" x14ac:dyDescent="0.3">
      <c r="A4" s="6"/>
    </row>
    <row r="5" spans="1:5" x14ac:dyDescent="0.3">
      <c r="A5" s="6" t="s">
        <v>40</v>
      </c>
      <c r="B5" s="6" t="s">
        <v>41</v>
      </c>
      <c r="C5" s="6" t="s">
        <v>42</v>
      </c>
      <c r="D5" s="6" t="s">
        <v>43</v>
      </c>
      <c r="E5" s="6" t="s">
        <v>44</v>
      </c>
    </row>
    <row r="6" spans="1:5" x14ac:dyDescent="0.3">
      <c r="A6" s="5">
        <v>1</v>
      </c>
      <c r="B6" s="5">
        <v>65</v>
      </c>
      <c r="C6" s="5">
        <f>Q20</f>
        <v>80000</v>
      </c>
      <c r="D6" s="5">
        <f>C6/(1+$Q$22)^A6</f>
        <v>74766.355140186904</v>
      </c>
      <c r="E6" s="13">
        <f>$Q$19 - SUM($D$6:D6)</f>
        <v>1925233.6448598132</v>
      </c>
    </row>
    <row r="7" spans="1:5" x14ac:dyDescent="0.3">
      <c r="A7" s="5">
        <v>2</v>
      </c>
      <c r="B7" s="5">
        <v>66</v>
      </c>
      <c r="C7" s="5">
        <f>Q20*(1+$Q$23)</f>
        <v>83200</v>
      </c>
      <c r="D7" s="5">
        <f>C7/(1+$Q$22)^A7</f>
        <v>72670.102192331207</v>
      </c>
      <c r="E7" s="5">
        <f>$Q$19 - SUM($D$6:D7)</f>
        <v>1852563.5426674818</v>
      </c>
    </row>
    <row r="8" spans="1:5" x14ac:dyDescent="0.3">
      <c r="A8" s="5">
        <v>3</v>
      </c>
      <c r="B8" s="5">
        <v>67</v>
      </c>
      <c r="C8" s="5">
        <f>C7*(1+$Q$23)</f>
        <v>86528</v>
      </c>
      <c r="D8" s="5">
        <f t="shared" ref="D8:D30" si="0">C8/(1+$Q$22)^A8</f>
        <v>70632.622691611628</v>
      </c>
      <c r="E8" s="5">
        <f>$Q$19 - SUM($D$6:D8)</f>
        <v>1781930.9199758703</v>
      </c>
    </row>
    <row r="9" spans="1:5" x14ac:dyDescent="0.3">
      <c r="A9" s="5">
        <v>4</v>
      </c>
      <c r="B9" s="5">
        <v>68</v>
      </c>
      <c r="C9" s="5">
        <f>C8*(1+$Q$23)</f>
        <v>89989.12000000001</v>
      </c>
      <c r="D9" s="5">
        <f t="shared" si="0"/>
        <v>68652.268784370201</v>
      </c>
      <c r="E9" s="5">
        <f>$Q$19 - SUM($D$6:D9)</f>
        <v>1713278.6511915</v>
      </c>
    </row>
    <row r="10" spans="1:5" x14ac:dyDescent="0.3">
      <c r="A10" s="5">
        <v>5</v>
      </c>
      <c r="B10" s="5">
        <v>69</v>
      </c>
      <c r="C10" s="5">
        <f>C9*(1+$Q$23)</f>
        <v>93588.684800000017</v>
      </c>
      <c r="D10" s="5">
        <f t="shared" si="0"/>
        <v>66727.438818453273</v>
      </c>
      <c r="E10" s="5">
        <f>$Q$19 - SUM($D$6:D10)</f>
        <v>1646551.2123730467</v>
      </c>
    </row>
    <row r="11" spans="1:5" x14ac:dyDescent="0.3">
      <c r="A11" s="5">
        <v>6</v>
      </c>
      <c r="B11" s="5">
        <v>70</v>
      </c>
      <c r="C11" s="5">
        <f t="shared" ref="C11:C35" si="1">C10*(1+$Q$23)</f>
        <v>97332.232192000025</v>
      </c>
      <c r="D11" s="5">
        <f t="shared" si="0"/>
        <v>64856.576047842449</v>
      </c>
      <c r="E11" s="5">
        <f>$Q$19 - SUM($D$6:D11)</f>
        <v>1581694.6363252043</v>
      </c>
    </row>
    <row r="12" spans="1:5" x14ac:dyDescent="0.3">
      <c r="A12" s="5">
        <v>7</v>
      </c>
      <c r="B12" s="5">
        <v>71</v>
      </c>
      <c r="C12" s="5">
        <f t="shared" si="1"/>
        <v>101225.52147968003</v>
      </c>
      <c r="D12" s="5">
        <f t="shared" si="0"/>
        <v>63038.167373603872</v>
      </c>
      <c r="E12" s="5">
        <f>$Q$19 - SUM($D$6:D12)</f>
        <v>1518656.4689516004</v>
      </c>
    </row>
    <row r="13" spans="1:5" x14ac:dyDescent="0.3">
      <c r="A13" s="5">
        <v>8</v>
      </c>
      <c r="B13" s="5">
        <v>72</v>
      </c>
      <c r="C13" s="5">
        <f t="shared" si="1"/>
        <v>105274.54233886724</v>
      </c>
      <c r="D13" s="5">
        <f t="shared" si="0"/>
        <v>61270.742120138348</v>
      </c>
      <c r="E13" s="5">
        <f>$Q$19 - SUM($D$6:D13)</f>
        <v>1457385.7268314622</v>
      </c>
    </row>
    <row r="14" spans="1:5" x14ac:dyDescent="0.3">
      <c r="A14" s="5">
        <v>9</v>
      </c>
      <c r="B14" s="5">
        <v>73</v>
      </c>
      <c r="C14" s="5">
        <f t="shared" si="1"/>
        <v>109485.52403242193</v>
      </c>
      <c r="D14" s="5">
        <f t="shared" si="0"/>
        <v>59552.870845741942</v>
      </c>
      <c r="E14" s="5">
        <f>$Q$19 - SUM($D$6:D14)</f>
        <v>1397832.8559857202</v>
      </c>
    </row>
    <row r="15" spans="1:5" x14ac:dyDescent="0.3">
      <c r="A15" s="5">
        <v>10</v>
      </c>
      <c r="B15" s="5">
        <v>74</v>
      </c>
      <c r="C15" s="5">
        <f t="shared" si="1"/>
        <v>113864.94499371882</v>
      </c>
      <c r="D15" s="5">
        <f t="shared" si="0"/>
        <v>57883.16418651554</v>
      </c>
      <c r="E15" s="5">
        <f>$Q$19 - SUM($D$6:D15)</f>
        <v>1339949.6917992048</v>
      </c>
    </row>
    <row r="16" spans="1:5" x14ac:dyDescent="0.3">
      <c r="A16" s="5">
        <v>11</v>
      </c>
      <c r="B16" s="5">
        <v>75</v>
      </c>
      <c r="C16" s="5">
        <f t="shared" si="1"/>
        <v>118419.54279346757</v>
      </c>
      <c r="D16" s="5">
        <f t="shared" si="0"/>
        <v>56260.271732687994</v>
      </c>
      <c r="E16" s="5">
        <f>$Q$19 - SUM($D$6:D16)</f>
        <v>1283689.4200665168</v>
      </c>
    </row>
    <row r="17" spans="1:18" x14ac:dyDescent="0.3">
      <c r="A17" s="5">
        <v>12</v>
      </c>
      <c r="B17" s="5">
        <v>76</v>
      </c>
      <c r="C17" s="5">
        <f t="shared" si="1"/>
        <v>123156.32450520627</v>
      </c>
      <c r="D17" s="5">
        <f t="shared" si="0"/>
        <v>54682.880936444417</v>
      </c>
      <c r="E17" s="5">
        <f>$Q$19 - SUM($D$6:D17)</f>
        <v>1229006.5391300723</v>
      </c>
    </row>
    <row r="18" spans="1:18" x14ac:dyDescent="0.3">
      <c r="A18" s="5">
        <v>13</v>
      </c>
      <c r="B18" s="5">
        <v>77</v>
      </c>
      <c r="C18" s="5">
        <f t="shared" si="1"/>
        <v>128082.57748541453</v>
      </c>
      <c r="D18" s="5">
        <f t="shared" si="0"/>
        <v>53149.716050375879</v>
      </c>
      <c r="E18" s="5">
        <f>$Q$19 - SUM($D$6:D18)</f>
        <v>1175856.8230796964</v>
      </c>
    </row>
    <row r="19" spans="1:18" x14ac:dyDescent="0.3">
      <c r="A19" s="5">
        <v>14</v>
      </c>
      <c r="B19" s="5">
        <v>78</v>
      </c>
      <c r="C19" s="5">
        <f t="shared" si="1"/>
        <v>133205.88058483112</v>
      </c>
      <c r="D19" s="5">
        <f t="shared" si="0"/>
        <v>51659.537095692445</v>
      </c>
      <c r="E19" s="5">
        <f>$Q$19 - SUM($D$6:D19)</f>
        <v>1124197.2859840039</v>
      </c>
      <c r="P19" t="s">
        <v>45</v>
      </c>
      <c r="Q19" s="14">
        <v>2000000</v>
      </c>
    </row>
    <row r="20" spans="1:18" x14ac:dyDescent="0.3">
      <c r="A20" s="5">
        <v>15</v>
      </c>
      <c r="B20" s="5">
        <v>79</v>
      </c>
      <c r="C20" s="5">
        <f t="shared" si="1"/>
        <v>138534.11580822436</v>
      </c>
      <c r="D20" s="5">
        <f t="shared" si="0"/>
        <v>50211.138859364619</v>
      </c>
      <c r="E20" s="5">
        <f>$Q$19 - SUM($D$6:D20)</f>
        <v>1073986.1471246392</v>
      </c>
      <c r="P20" t="s">
        <v>46</v>
      </c>
      <c r="Q20">
        <v>80000</v>
      </c>
    </row>
    <row r="21" spans="1:18" x14ac:dyDescent="0.3">
      <c r="A21" s="5">
        <v>16</v>
      </c>
      <c r="B21" s="5">
        <v>80</v>
      </c>
      <c r="C21" s="5">
        <f t="shared" si="1"/>
        <v>144075.48044055334</v>
      </c>
      <c r="D21" s="5">
        <f t="shared" si="0"/>
        <v>48803.349919382439</v>
      </c>
      <c r="E21" s="5">
        <f>$Q$19 - SUM($D$6:D21)</f>
        <v>1025182.7972052569</v>
      </c>
      <c r="P21" t="s">
        <v>47</v>
      </c>
      <c r="Q21">
        <v>7.0000000000000007E-2</v>
      </c>
    </row>
    <row r="22" spans="1:18" x14ac:dyDescent="0.3">
      <c r="A22" s="5">
        <v>17</v>
      </c>
      <c r="B22" s="5">
        <v>81</v>
      </c>
      <c r="C22" s="5">
        <f t="shared" si="1"/>
        <v>149838.49965817548</v>
      </c>
      <c r="D22" s="5">
        <f t="shared" si="0"/>
        <v>47435.031697343678</v>
      </c>
      <c r="E22" s="5">
        <f>$Q$19 - SUM($D$6:D22)</f>
        <v>977747.76550791319</v>
      </c>
      <c r="P22" t="s">
        <v>3</v>
      </c>
      <c r="Q22">
        <v>7.0000000000000007E-2</v>
      </c>
      <c r="R22" s="15">
        <v>7.0000000000000007E-2</v>
      </c>
    </row>
    <row r="23" spans="1:18" x14ac:dyDescent="0.3">
      <c r="A23" s="5">
        <v>18</v>
      </c>
      <c r="B23" s="5">
        <v>82</v>
      </c>
      <c r="C23" s="5">
        <f t="shared" si="1"/>
        <v>155832.03964450251</v>
      </c>
      <c r="D23" s="5">
        <f t="shared" si="0"/>
        <v>46105.077537605073</v>
      </c>
      <c r="E23" s="5">
        <f>$Q$19 - SUM($D$6:D23)</f>
        <v>931642.68797030812</v>
      </c>
      <c r="P23" t="s">
        <v>48</v>
      </c>
      <c r="Q23">
        <v>0.04</v>
      </c>
      <c r="R23" s="15">
        <v>0.04</v>
      </c>
    </row>
    <row r="24" spans="1:18" x14ac:dyDescent="0.3">
      <c r="A24" s="5">
        <v>19</v>
      </c>
      <c r="B24" s="5">
        <v>83</v>
      </c>
      <c r="C24" s="5">
        <f t="shared" si="1"/>
        <v>162065.32123028263</v>
      </c>
      <c r="D24" s="5">
        <f t="shared" si="0"/>
        <v>44812.411812251667</v>
      </c>
      <c r="E24" s="5">
        <f>$Q$19 - SUM($D$6:D24)</f>
        <v>886830.27615805645</v>
      </c>
    </row>
    <row r="25" spans="1:18" x14ac:dyDescent="0.3">
      <c r="A25" s="5">
        <v>20</v>
      </c>
      <c r="B25" s="5">
        <v>84</v>
      </c>
      <c r="C25" s="5">
        <f t="shared" si="1"/>
        <v>168547.93407949395</v>
      </c>
      <c r="D25" s="5">
        <f t="shared" si="0"/>
        <v>43555.989051160504</v>
      </c>
      <c r="E25" s="5">
        <f>$Q$19 - SUM($D$6:D25)</f>
        <v>843274.28710689605</v>
      </c>
    </row>
    <row r="26" spans="1:18" x14ac:dyDescent="0.3">
      <c r="A26" s="5">
        <v>21</v>
      </c>
      <c r="B26" s="5">
        <v>85</v>
      </c>
      <c r="C26" s="5">
        <f t="shared" si="1"/>
        <v>175289.85144267371</v>
      </c>
      <c r="D26" s="5">
        <f t="shared" si="0"/>
        <v>42334.793096455069</v>
      </c>
      <c r="E26" s="5">
        <f>$Q$19 - SUM($D$6:D26)</f>
        <v>800939.49401044101</v>
      </c>
    </row>
    <row r="27" spans="1:18" x14ac:dyDescent="0.3">
      <c r="A27" s="5">
        <v>22</v>
      </c>
      <c r="B27" s="5">
        <v>86</v>
      </c>
      <c r="C27" s="5">
        <f t="shared" si="1"/>
        <v>182301.44550038065</v>
      </c>
      <c r="D27" s="5">
        <f t="shared" si="0"/>
        <v>41147.836280666605</v>
      </c>
      <c r="E27" s="5">
        <f>$Q$19 - SUM($D$6:D27)</f>
        <v>759791.65772977448</v>
      </c>
    </row>
    <row r="28" spans="1:18" x14ac:dyDescent="0.3">
      <c r="A28" s="5">
        <v>23</v>
      </c>
      <c r="B28" s="5">
        <v>87</v>
      </c>
      <c r="C28" s="5">
        <f t="shared" si="1"/>
        <v>189593.50332039589</v>
      </c>
      <c r="D28" s="5">
        <f t="shared" si="0"/>
        <v>39994.158627937635</v>
      </c>
      <c r="E28" s="5">
        <f>$Q$19 - SUM($D$6:D28)</f>
        <v>719797.49910183693</v>
      </c>
    </row>
    <row r="29" spans="1:18" x14ac:dyDescent="0.3">
      <c r="A29" s="5">
        <v>24</v>
      </c>
      <c r="B29" s="5">
        <v>88</v>
      </c>
      <c r="C29" s="5">
        <f t="shared" si="1"/>
        <v>197177.24345321173</v>
      </c>
      <c r="D29" s="5">
        <f t="shared" si="0"/>
        <v>38872.82707762163</v>
      </c>
      <c r="E29" s="5">
        <f>$Q$19 - SUM($D$6:D29)</f>
        <v>680924.67202421534</v>
      </c>
    </row>
    <row r="30" spans="1:18" x14ac:dyDescent="0.3">
      <c r="A30" s="5">
        <v>25</v>
      </c>
      <c r="B30" s="5">
        <v>89</v>
      </c>
      <c r="C30" s="5">
        <f t="shared" si="1"/>
        <v>205064.33319134021</v>
      </c>
      <c r="D30" s="5">
        <f t="shared" si="0"/>
        <v>37782.93472965093</v>
      </c>
      <c r="E30" s="5">
        <f>$Q$19 - SUM($D$6:D30)</f>
        <v>643141.73729456449</v>
      </c>
    </row>
    <row r="31" spans="1:18" x14ac:dyDescent="0.3">
      <c r="A31" s="5">
        <v>26</v>
      </c>
      <c r="B31" s="5">
        <v>90</v>
      </c>
      <c r="C31" s="5">
        <f t="shared" si="1"/>
        <v>213266.90651899381</v>
      </c>
      <c r="D31" s="5">
        <f>C31/(1+$Q$22)^A31</f>
        <v>36723.600111062588</v>
      </c>
      <c r="E31" s="5">
        <f>$Q$19 - SUM($D$6:D31)</f>
        <v>606418.13718350185</v>
      </c>
    </row>
    <row r="32" spans="1:18" x14ac:dyDescent="0.3">
      <c r="A32" s="5">
        <v>27</v>
      </c>
      <c r="B32" s="5">
        <v>91</v>
      </c>
      <c r="C32" s="5">
        <f t="shared" si="1"/>
        <v>221797.58277975357</v>
      </c>
      <c r="D32" s="5">
        <f>C32/(1+$Q$22)^A32</f>
        <v>35693.966463088866</v>
      </c>
      <c r="E32" s="5">
        <f>$Q$19 - SUM($D$6:D32)</f>
        <v>570724.17072041309</v>
      </c>
    </row>
    <row r="33" spans="1:5" x14ac:dyDescent="0.3">
      <c r="A33" s="5">
        <v>28</v>
      </c>
      <c r="B33" s="5">
        <v>92</v>
      </c>
      <c r="C33" s="5">
        <f t="shared" si="1"/>
        <v>230669.48609094371</v>
      </c>
      <c r="D33" s="5">
        <f>C33/(1+$Q$22)^A33</f>
        <v>34693.201048235911</v>
      </c>
      <c r="E33" s="5">
        <f>$Q$19 - SUM($D$6:D33)</f>
        <v>536030.96967217722</v>
      </c>
    </row>
    <row r="34" spans="1:5" x14ac:dyDescent="0.3">
      <c r="A34" s="5">
        <v>29</v>
      </c>
      <c r="B34" s="5">
        <v>93</v>
      </c>
      <c r="C34" s="5">
        <f t="shared" si="1"/>
        <v>239896.26553458147</v>
      </c>
      <c r="D34" s="5">
        <f t="shared" ref="D34:D53" si="2">C34/(1+$Q$22)^A34</f>
        <v>33720.494476790045</v>
      </c>
      <c r="E34" s="5">
        <f>$Q$19 - SUM($D$6:D34)</f>
        <v>502310.47519538715</v>
      </c>
    </row>
    <row r="35" spans="1:5" x14ac:dyDescent="0.3">
      <c r="A35" s="5">
        <v>30</v>
      </c>
      <c r="B35" s="5">
        <v>94</v>
      </c>
      <c r="C35" s="5">
        <f t="shared" si="1"/>
        <v>249492.11615596473</v>
      </c>
      <c r="D35" s="5">
        <f t="shared" si="2"/>
        <v>32775.060052207147</v>
      </c>
      <c r="E35" s="5">
        <f>$Q$19 - SUM($D$6:D35)</f>
        <v>469535.41514317994</v>
      </c>
    </row>
    <row r="36" spans="1:5" x14ac:dyDescent="0.3">
      <c r="A36" s="5">
        <v>31</v>
      </c>
      <c r="B36" s="5">
        <v>95</v>
      </c>
      <c r="C36" s="5">
        <f>C35*(1+$Q$23)</f>
        <v>259471.80080220333</v>
      </c>
      <c r="D36" s="5">
        <f t="shared" si="2"/>
        <v>31856.13313485554</v>
      </c>
      <c r="E36" s="5">
        <f>$Q$19 - SUM($D$6:D36)</f>
        <v>437679.28200832428</v>
      </c>
    </row>
    <row r="37" spans="1:5" x14ac:dyDescent="0.3">
      <c r="A37" s="5">
        <v>32</v>
      </c>
      <c r="B37" s="5">
        <v>96</v>
      </c>
      <c r="C37" s="5">
        <f t="shared" ref="C37:C53" si="3">C36*(1+$Q$23)</f>
        <v>269850.67283429147</v>
      </c>
      <c r="D37" s="5">
        <f t="shared" si="2"/>
        <v>30962.970523597913</v>
      </c>
      <c r="E37" s="5">
        <f>$Q$19 - SUM($D$6:D37)</f>
        <v>406716.31148472638</v>
      </c>
    </row>
    <row r="38" spans="1:5" x14ac:dyDescent="0.3">
      <c r="A38" s="5">
        <v>33</v>
      </c>
      <c r="B38" s="5">
        <v>97</v>
      </c>
      <c r="C38" s="5">
        <f t="shared" si="3"/>
        <v>280644.69974766317</v>
      </c>
      <c r="D38" s="5">
        <f t="shared" si="2"/>
        <v>30094.849854711993</v>
      </c>
      <c r="E38" s="5">
        <f>$Q$19 - SUM($D$6:D38)</f>
        <v>376621.46163001447</v>
      </c>
    </row>
    <row r="39" spans="1:5" x14ac:dyDescent="0.3">
      <c r="A39" s="5">
        <v>34</v>
      </c>
      <c r="B39" s="5">
        <v>98</v>
      </c>
      <c r="C39" s="5">
        <f t="shared" si="3"/>
        <v>291870.48773756973</v>
      </c>
      <c r="D39" s="5">
        <f t="shared" si="2"/>
        <v>29251.069017663998</v>
      </c>
      <c r="E39" s="5">
        <f>$Q$19 - SUM($D$6:D39)</f>
        <v>347370.39261235041</v>
      </c>
    </row>
    <row r="40" spans="1:5" x14ac:dyDescent="0.3">
      <c r="A40" s="5">
        <v>35</v>
      </c>
      <c r="B40" s="5">
        <v>99</v>
      </c>
      <c r="C40" s="5">
        <f t="shared" si="3"/>
        <v>303545.30724707252</v>
      </c>
      <c r="D40" s="5">
        <f t="shared" si="2"/>
        <v>28430.945587262202</v>
      </c>
      <c r="E40" s="5">
        <f>$Q$19 - SUM($D$6:D40)</f>
        <v>318939.44702508813</v>
      </c>
    </row>
    <row r="41" spans="1:5" x14ac:dyDescent="0.3">
      <c r="A41" s="5">
        <v>36</v>
      </c>
      <c r="B41" s="5">
        <v>100</v>
      </c>
      <c r="C41" s="5">
        <f t="shared" si="3"/>
        <v>315687.11953695543</v>
      </c>
      <c r="D41" s="5">
        <f t="shared" si="2"/>
        <v>27633.816271731488</v>
      </c>
      <c r="E41" s="5">
        <f>$Q$19 - SUM($D$6:D41)</f>
        <v>291305.63075335673</v>
      </c>
    </row>
    <row r="42" spans="1:5" x14ac:dyDescent="0.3">
      <c r="A42" s="5">
        <v>37</v>
      </c>
      <c r="B42" s="5">
        <v>101</v>
      </c>
      <c r="C42" s="5">
        <f t="shared" si="3"/>
        <v>328314.60431843367</v>
      </c>
      <c r="D42" s="5">
        <f t="shared" si="2"/>
        <v>26859.036376262378</v>
      </c>
      <c r="E42" s="5">
        <f>$Q$19 - SUM($D$6:D42)</f>
        <v>264446.59437709441</v>
      </c>
    </row>
    <row r="43" spans="1:5" x14ac:dyDescent="0.3">
      <c r="A43" s="5">
        <v>38</v>
      </c>
      <c r="B43" s="5">
        <v>102</v>
      </c>
      <c r="C43" s="5">
        <f t="shared" si="3"/>
        <v>341447.18849117105</v>
      </c>
      <c r="D43" s="5">
        <f t="shared" si="2"/>
        <v>26105.979281600819</v>
      </c>
      <c r="E43" s="5">
        <f>$Q$19 - SUM($D$6:D43)</f>
        <v>238340.61509549362</v>
      </c>
    </row>
    <row r="44" spans="1:5" x14ac:dyDescent="0.3">
      <c r="A44" s="5">
        <v>39</v>
      </c>
      <c r="B44" s="5">
        <v>103</v>
      </c>
      <c r="C44" s="5">
        <f t="shared" si="3"/>
        <v>355105.07603081793</v>
      </c>
      <c r="D44" s="5">
        <f t="shared" si="2"/>
        <v>25374.035937256875</v>
      </c>
      <c r="E44" s="5">
        <f>$Q$19 - SUM($D$6:D44)</f>
        <v>212966.57915823674</v>
      </c>
    </row>
    <row r="45" spans="1:5" x14ac:dyDescent="0.3">
      <c r="A45" s="5">
        <v>40</v>
      </c>
      <c r="B45" s="5">
        <v>104</v>
      </c>
      <c r="C45" s="5">
        <f t="shared" si="3"/>
        <v>369309.27907205065</v>
      </c>
      <c r="D45" s="5">
        <f t="shared" si="2"/>
        <v>24662.614368922572</v>
      </c>
      <c r="E45" s="5">
        <f>$Q$19 - SUM($D$6:D45)</f>
        <v>188303.9647893142</v>
      </c>
    </row>
    <row r="46" spans="1:5" x14ac:dyDescent="0.3">
      <c r="A46" s="5">
        <v>41</v>
      </c>
      <c r="B46" s="5">
        <v>105</v>
      </c>
      <c r="C46" s="5">
        <f t="shared" si="3"/>
        <v>384081.65023493266</v>
      </c>
      <c r="D46" s="5">
        <f t="shared" si="2"/>
        <v>23971.139199700443</v>
      </c>
      <c r="E46" s="5">
        <f>$Q$19 - SUM($D$6:D46)</f>
        <v>164332.82558961376</v>
      </c>
    </row>
    <row r="47" spans="1:5" x14ac:dyDescent="0.3">
      <c r="A47" s="5">
        <v>42</v>
      </c>
      <c r="B47" s="5">
        <v>106</v>
      </c>
      <c r="C47" s="5">
        <f t="shared" si="3"/>
        <v>399444.91624433</v>
      </c>
      <c r="D47" s="5">
        <f t="shared" si="2"/>
        <v>23299.051184755572</v>
      </c>
      <c r="E47" s="5">
        <f>$Q$19 - SUM($D$6:D47)</f>
        <v>141033.77440485824</v>
      </c>
    </row>
    <row r="48" spans="1:5" x14ac:dyDescent="0.3">
      <c r="A48" s="5">
        <v>43</v>
      </c>
      <c r="B48" s="5">
        <v>107</v>
      </c>
      <c r="C48" s="5">
        <f t="shared" si="3"/>
        <v>415422.7128941032</v>
      </c>
      <c r="D48" s="5">
        <f t="shared" si="2"/>
        <v>22645.806759014758</v>
      </c>
      <c r="E48" s="5">
        <f>$Q$19 - SUM($D$6:D48)</f>
        <v>118387.96764584351</v>
      </c>
    </row>
    <row r="49" spans="1:10" x14ac:dyDescent="0.3">
      <c r="A49" s="5">
        <v>44</v>
      </c>
      <c r="B49" s="5">
        <v>108</v>
      </c>
      <c r="C49" s="5">
        <f t="shared" si="3"/>
        <v>432039.62140986737</v>
      </c>
      <c r="D49" s="5">
        <f t="shared" si="2"/>
        <v>22010.87759754706</v>
      </c>
      <c r="E49" s="5">
        <f>$Q$19 - SUM($D$6:D49)</f>
        <v>96377.090048296377</v>
      </c>
    </row>
    <row r="50" spans="1:10" x14ac:dyDescent="0.3">
      <c r="A50" s="5">
        <v>45</v>
      </c>
      <c r="B50" s="5">
        <v>109</v>
      </c>
      <c r="C50" s="5">
        <f t="shared" si="3"/>
        <v>449321.2062662621</v>
      </c>
      <c r="D50" s="5">
        <f t="shared" si="2"/>
        <v>21393.750188270042</v>
      </c>
      <c r="E50" s="5">
        <f>$Q$19 - SUM($D$6:D50)</f>
        <v>74983.339860026259</v>
      </c>
    </row>
    <row r="51" spans="1:10" x14ac:dyDescent="0.3">
      <c r="A51" s="5">
        <v>46</v>
      </c>
      <c r="B51" s="5">
        <v>110</v>
      </c>
      <c r="C51" s="5">
        <f t="shared" si="3"/>
        <v>467294.05451691261</v>
      </c>
      <c r="D51" s="5">
        <f t="shared" si="2"/>
        <v>20793.925416636303</v>
      </c>
      <c r="E51" s="5">
        <f>$Q$19 - SUM($D$6:D51)</f>
        <v>54189.414443389978</v>
      </c>
    </row>
    <row r="52" spans="1:10" x14ac:dyDescent="0.3">
      <c r="A52" s="5">
        <v>47</v>
      </c>
      <c r="B52" s="5">
        <v>111</v>
      </c>
      <c r="C52" s="5">
        <f t="shared" si="3"/>
        <v>485985.81669758912</v>
      </c>
      <c r="D52" s="5">
        <f t="shared" si="2"/>
        <v>20210.918161964255</v>
      </c>
      <c r="E52" s="5">
        <f>$Q$19 - SUM($D$6:D52)</f>
        <v>33978.496281425701</v>
      </c>
    </row>
    <row r="53" spans="1:10" x14ac:dyDescent="0.3">
      <c r="A53" s="5">
        <v>48</v>
      </c>
      <c r="B53" s="5">
        <v>112</v>
      </c>
      <c r="C53" s="5">
        <f t="shared" si="3"/>
        <v>505425.24936549272</v>
      </c>
      <c r="D53" s="5">
        <f t="shared" si="2"/>
        <v>19644.256905086757</v>
      </c>
      <c r="E53" s="5">
        <f>$Q$19 - SUM($D$6:D53)</f>
        <v>14334.239376338897</v>
      </c>
    </row>
    <row r="54" spans="1:10" x14ac:dyDescent="0.3">
      <c r="A54" s="5">
        <v>49</v>
      </c>
      <c r="B54" s="5">
        <v>113</v>
      </c>
      <c r="C54" s="5">
        <f>C53*(1+$Q$23)</f>
        <v>525642.25934011245</v>
      </c>
      <c r="D54" s="5">
        <f>C54/(1+$Q$22)^A54-4759</f>
        <v>14334.483347000212</v>
      </c>
      <c r="E54" s="13">
        <f>$Q$19 - SUM($D$6:D54)</f>
        <v>-0.2439706614241004</v>
      </c>
    </row>
    <row r="55" spans="1:10" x14ac:dyDescent="0.3">
      <c r="D55" s="5"/>
      <c r="E55" s="16"/>
    </row>
    <row r="56" spans="1:10" x14ac:dyDescent="0.3">
      <c r="A56" t="s">
        <v>49</v>
      </c>
    </row>
    <row r="58" spans="1:10" x14ac:dyDescent="0.3">
      <c r="A58" s="6" t="s">
        <v>50</v>
      </c>
    </row>
    <row r="59" spans="1:10" x14ac:dyDescent="0.3">
      <c r="A59" t="s">
        <v>51</v>
      </c>
      <c r="C59" s="18">
        <f>SUM(C6:C54)</f>
        <v>11666698.742842911</v>
      </c>
      <c r="D59" s="19" t="s">
        <v>53</v>
      </c>
    </row>
    <row r="61" spans="1:10" x14ac:dyDescent="0.3">
      <c r="A61" s="6" t="s">
        <v>52</v>
      </c>
      <c r="F61" s="6"/>
    </row>
    <row r="62" spans="1:10" x14ac:dyDescent="0.3">
      <c r="A62" s="6" t="s">
        <v>40</v>
      </c>
      <c r="B62" s="6" t="s">
        <v>41</v>
      </c>
      <c r="C62" s="6" t="s">
        <v>42</v>
      </c>
      <c r="D62" s="6" t="s">
        <v>43</v>
      </c>
      <c r="E62" s="6" t="s">
        <v>44</v>
      </c>
      <c r="F62" s="6"/>
      <c r="G62" s="6"/>
      <c r="H62" s="6"/>
      <c r="I62" s="6"/>
      <c r="J62" s="6"/>
    </row>
    <row r="63" spans="1:10" x14ac:dyDescent="0.3">
      <c r="A63" s="5">
        <v>1</v>
      </c>
      <c r="B63" s="5">
        <v>65</v>
      </c>
      <c r="C63" s="5">
        <f>C6</f>
        <v>80000</v>
      </c>
      <c r="D63" s="5">
        <f>C63/(1+$Q$22)^A63</f>
        <v>74766.355140186904</v>
      </c>
      <c r="E63" s="13">
        <f>$Q$19 - SUM($D$63:D63)</f>
        <v>1925233.6448598132</v>
      </c>
      <c r="F63" s="5"/>
      <c r="G63" s="5"/>
      <c r="H63" s="5"/>
      <c r="I63" s="5"/>
      <c r="J63" s="13"/>
    </row>
    <row r="64" spans="1:10" x14ac:dyDescent="0.3">
      <c r="A64" s="5">
        <v>2</v>
      </c>
      <c r="B64" s="5">
        <v>66</v>
      </c>
      <c r="C64" s="5">
        <f>C63*(1+$Q$23)</f>
        <v>83200</v>
      </c>
      <c r="D64" s="5">
        <f>C64/(1+$Q$22)^A64</f>
        <v>72670.102192331207</v>
      </c>
      <c r="E64" s="13">
        <f>$Q$19 - SUM($D$63:D64)</f>
        <v>1852563.5426674818</v>
      </c>
      <c r="F64" s="5"/>
      <c r="G64" s="5"/>
      <c r="H64" s="5"/>
      <c r="I64" s="5"/>
      <c r="J64" s="13"/>
    </row>
    <row r="65" spans="1:10" x14ac:dyDescent="0.3">
      <c r="A65" s="5">
        <v>3</v>
      </c>
      <c r="B65" s="5">
        <v>67</v>
      </c>
      <c r="C65" s="5">
        <f>C64*(1+$Q$23)</f>
        <v>86528</v>
      </c>
      <c r="D65" s="5">
        <f t="shared" ref="D65:D72" si="4">C65/(1+$Q$22)^A65</f>
        <v>70632.622691611628</v>
      </c>
      <c r="E65" s="13">
        <f>$Q$19 - SUM($D$63:D65)</f>
        <v>1781930.9199758703</v>
      </c>
      <c r="F65" s="5"/>
      <c r="G65" s="5"/>
      <c r="H65" s="5"/>
      <c r="I65" s="5"/>
      <c r="J65" s="13"/>
    </row>
    <row r="66" spans="1:10" x14ac:dyDescent="0.3">
      <c r="A66" s="5">
        <v>4</v>
      </c>
      <c r="B66" s="5">
        <v>68</v>
      </c>
      <c r="C66" s="5">
        <f>C65*(1+$Q$23)</f>
        <v>89989.12000000001</v>
      </c>
      <c r="D66" s="5">
        <f t="shared" si="4"/>
        <v>68652.268784370201</v>
      </c>
      <c r="E66" s="13">
        <f>$Q$19 - SUM($D$63:D66)</f>
        <v>1713278.6511915</v>
      </c>
      <c r="F66" s="5"/>
      <c r="G66" s="5"/>
      <c r="H66" s="5"/>
      <c r="I66" s="5"/>
      <c r="J66" s="13"/>
    </row>
    <row r="67" spans="1:10" x14ac:dyDescent="0.3">
      <c r="A67" s="5">
        <v>5</v>
      </c>
      <c r="B67" s="5">
        <v>69</v>
      </c>
      <c r="C67" s="5">
        <f>C66*(1+$Q$23)</f>
        <v>93588.684800000017</v>
      </c>
      <c r="D67" s="5">
        <f t="shared" si="4"/>
        <v>66727.438818453273</v>
      </c>
      <c r="E67" s="13">
        <f>$Q$19 - SUM($D$63:D67)</f>
        <v>1646551.2123730467</v>
      </c>
      <c r="F67" s="5"/>
      <c r="G67" s="5"/>
      <c r="H67" s="5"/>
      <c r="I67" s="5"/>
      <c r="J67" s="13"/>
    </row>
    <row r="68" spans="1:10" x14ac:dyDescent="0.3">
      <c r="A68" s="5">
        <v>6</v>
      </c>
      <c r="B68" s="5">
        <v>70</v>
      </c>
      <c r="C68" s="5">
        <f t="shared" ref="C68:C72" si="5">C67*(1+$Q$23)</f>
        <v>97332.232192000025</v>
      </c>
      <c r="D68" s="5">
        <f t="shared" si="4"/>
        <v>64856.576047842449</v>
      </c>
      <c r="E68" s="13">
        <f>$Q$19 - SUM($D$63:D68)</f>
        <v>1581694.6363252043</v>
      </c>
    </row>
    <row r="69" spans="1:10" x14ac:dyDescent="0.3">
      <c r="A69" s="5">
        <v>7</v>
      </c>
      <c r="B69" s="5">
        <v>71</v>
      </c>
      <c r="C69" s="5">
        <f>C68*(1+$Q$23)</f>
        <v>101225.52147968003</v>
      </c>
      <c r="D69" s="5">
        <f t="shared" si="4"/>
        <v>63038.167373603872</v>
      </c>
      <c r="E69" s="13">
        <f>$Q$19 - SUM($D$63:D69)</f>
        <v>1518656.4689516004</v>
      </c>
      <c r="F69" s="5"/>
      <c r="G69" s="5"/>
      <c r="H69" s="5"/>
      <c r="I69" s="5"/>
      <c r="J69" s="13"/>
    </row>
    <row r="70" spans="1:10" x14ac:dyDescent="0.3">
      <c r="A70" s="5">
        <v>8</v>
      </c>
      <c r="B70" s="5">
        <v>72</v>
      </c>
      <c r="C70" s="5">
        <f>C69*(1+$Q$23)</f>
        <v>105274.54233886724</v>
      </c>
      <c r="D70" s="5">
        <f t="shared" si="4"/>
        <v>61270.742120138348</v>
      </c>
      <c r="E70" s="13">
        <f>$Q$19 - SUM($D$63:D70)</f>
        <v>1457385.7268314622</v>
      </c>
      <c r="F70" s="5"/>
      <c r="G70" s="5"/>
      <c r="H70" s="5"/>
      <c r="I70" s="5"/>
      <c r="J70" s="13"/>
    </row>
    <row r="71" spans="1:10" x14ac:dyDescent="0.3">
      <c r="A71" s="5">
        <v>9</v>
      </c>
      <c r="B71" s="5">
        <v>73</v>
      </c>
      <c r="C71" s="5">
        <f>C70*(1+$Q$23)</f>
        <v>109485.52403242193</v>
      </c>
      <c r="D71" s="5">
        <f t="shared" si="4"/>
        <v>59552.870845741942</v>
      </c>
      <c r="E71" s="13">
        <f>$Q$19 - SUM($D$63:D71)</f>
        <v>1397832.8559857202</v>
      </c>
      <c r="F71" s="5"/>
      <c r="G71" s="5"/>
      <c r="H71" s="5"/>
      <c r="I71" s="5"/>
      <c r="J71" s="13"/>
    </row>
    <row r="72" spans="1:10" x14ac:dyDescent="0.3">
      <c r="A72" s="5">
        <v>10</v>
      </c>
      <c r="B72" s="5">
        <v>74</v>
      </c>
      <c r="C72" s="5">
        <f t="shared" si="5"/>
        <v>113864.94499371882</v>
      </c>
      <c r="D72" s="5">
        <f t="shared" si="4"/>
        <v>57883.16418651554</v>
      </c>
      <c r="E72" s="13">
        <f>$Q$19 - SUM($D$63:D72)</f>
        <v>1339949.6917992048</v>
      </c>
      <c r="F72" s="5"/>
      <c r="G72" s="5"/>
      <c r="H72" s="5"/>
      <c r="I72" s="5"/>
      <c r="J72" s="13"/>
    </row>
    <row r="73" spans="1:10" x14ac:dyDescent="0.3">
      <c r="A73" s="5">
        <v>11</v>
      </c>
      <c r="B73" s="5">
        <v>75</v>
      </c>
      <c r="C73" s="5">
        <f>(C72*(1+$Q$23))+500000</f>
        <v>618419.54279346752</v>
      </c>
      <c r="D73" s="5">
        <f>C73/(1+$Q$22)^A73</f>
        <v>293806.66992648132</v>
      </c>
      <c r="E73" s="13">
        <f>$Q$19 - SUM($D$63:D73)</f>
        <v>1046143.0218727234</v>
      </c>
      <c r="F73" s="17"/>
      <c r="G73" s="5"/>
      <c r="H73" s="5"/>
      <c r="I73" s="5"/>
      <c r="J73" s="13"/>
    </row>
    <row r="74" spans="1:10" x14ac:dyDescent="0.3">
      <c r="A74" s="5">
        <v>12</v>
      </c>
      <c r="B74" s="5">
        <v>76</v>
      </c>
      <c r="C74" s="5">
        <f>(C72*(1+$Q$23))*(1+$Q$23)</f>
        <v>123156.32450520627</v>
      </c>
      <c r="D74" s="5">
        <f>C74/(1+$Q$22)^A74</f>
        <v>54682.880936444417</v>
      </c>
      <c r="E74" s="13">
        <f>$Q$19 - SUM($D$63:D74)</f>
        <v>991460.14093627897</v>
      </c>
      <c r="F74" s="5"/>
      <c r="G74" s="5"/>
      <c r="H74" s="5"/>
      <c r="I74" s="5"/>
      <c r="J74" s="13"/>
    </row>
    <row r="75" spans="1:10" x14ac:dyDescent="0.3">
      <c r="A75" s="5">
        <v>13</v>
      </c>
      <c r="B75" s="5">
        <v>77</v>
      </c>
      <c r="C75" s="5">
        <f>C74*(1+$Q$23)</f>
        <v>128082.57748541453</v>
      </c>
      <c r="D75" s="5">
        <f>C75/(1+$Q$22)^A75</f>
        <v>53149.716050375879</v>
      </c>
      <c r="E75" s="13">
        <f>$Q$19 - SUM($D$63:D75)</f>
        <v>938310.42488590302</v>
      </c>
      <c r="F75" s="5"/>
      <c r="G75" s="5"/>
      <c r="H75" s="5"/>
      <c r="I75" s="5"/>
      <c r="J75" s="13"/>
    </row>
    <row r="76" spans="1:10" x14ac:dyDescent="0.3">
      <c r="A76" s="5">
        <v>14</v>
      </c>
      <c r="B76" s="5">
        <v>78</v>
      </c>
      <c r="C76" s="5">
        <f>C75*(1+$Q$23)</f>
        <v>133205.88058483112</v>
      </c>
      <c r="D76" s="5">
        <f t="shared" ref="D76:D100" si="6">C76/(1+$Q$22)^A76</f>
        <v>51659.537095692445</v>
      </c>
      <c r="E76" s="13">
        <f>$Q$19 - SUM($D$63:D76)</f>
        <v>886650.88779021055</v>
      </c>
      <c r="F76" s="5"/>
      <c r="G76" s="5"/>
      <c r="H76" s="5"/>
      <c r="I76" s="5"/>
      <c r="J76" s="13"/>
    </row>
    <row r="77" spans="1:10" x14ac:dyDescent="0.3">
      <c r="A77" s="5">
        <v>15</v>
      </c>
      <c r="B77" s="5">
        <v>79</v>
      </c>
      <c r="C77" s="5">
        <f t="shared" ref="C77:C84" si="7">C76*(1+$Q$23)</f>
        <v>138534.11580822436</v>
      </c>
      <c r="D77" s="5">
        <f t="shared" si="6"/>
        <v>50211.138859364619</v>
      </c>
      <c r="E77" s="13">
        <f>$Q$19 - SUM($D$63:D77)</f>
        <v>836439.74893084588</v>
      </c>
      <c r="F77" s="5"/>
      <c r="G77" s="5"/>
      <c r="H77" s="5"/>
      <c r="I77" s="5"/>
      <c r="J77" s="13"/>
    </row>
    <row r="78" spans="1:10" x14ac:dyDescent="0.3">
      <c r="A78" s="5">
        <v>16</v>
      </c>
      <c r="B78" s="5">
        <v>80</v>
      </c>
      <c r="C78" s="5">
        <f t="shared" si="7"/>
        <v>144075.48044055334</v>
      </c>
      <c r="D78" s="5">
        <f t="shared" si="6"/>
        <v>48803.349919382439</v>
      </c>
      <c r="E78" s="13">
        <f>$Q$19 - SUM($D$63:D78)</f>
        <v>787636.39901146339</v>
      </c>
    </row>
    <row r="79" spans="1:10" x14ac:dyDescent="0.3">
      <c r="A79" s="5">
        <v>17</v>
      </c>
      <c r="B79" s="5">
        <v>81</v>
      </c>
      <c r="C79" s="5">
        <f t="shared" si="7"/>
        <v>149838.49965817548</v>
      </c>
      <c r="D79" s="5">
        <f t="shared" si="6"/>
        <v>47435.031697343678</v>
      </c>
      <c r="E79" s="13">
        <f>$Q$19 - SUM($D$63:D79)</f>
        <v>740201.36731411982</v>
      </c>
    </row>
    <row r="80" spans="1:10" x14ac:dyDescent="0.3">
      <c r="A80" s="5">
        <v>18</v>
      </c>
      <c r="B80" s="5">
        <v>82</v>
      </c>
      <c r="C80" s="5">
        <f t="shared" si="7"/>
        <v>155832.03964450251</v>
      </c>
      <c r="D80" s="5">
        <f t="shared" si="6"/>
        <v>46105.077537605073</v>
      </c>
      <c r="E80" s="13">
        <f>$Q$19 - SUM($D$63:D80)</f>
        <v>694096.28977651475</v>
      </c>
    </row>
    <row r="81" spans="1:5" x14ac:dyDescent="0.3">
      <c r="A81" s="5">
        <v>19</v>
      </c>
      <c r="B81" s="5">
        <v>83</v>
      </c>
      <c r="C81" s="5">
        <f t="shared" si="7"/>
        <v>162065.32123028263</v>
      </c>
      <c r="D81" s="5">
        <f t="shared" si="6"/>
        <v>44812.411812251667</v>
      </c>
      <c r="E81" s="13">
        <f>$Q$19 - SUM($D$63:D81)</f>
        <v>649283.87796426308</v>
      </c>
    </row>
    <row r="82" spans="1:5" x14ac:dyDescent="0.3">
      <c r="A82" s="5">
        <v>20</v>
      </c>
      <c r="B82" s="5">
        <v>84</v>
      </c>
      <c r="C82" s="5">
        <f t="shared" si="7"/>
        <v>168547.93407949395</v>
      </c>
      <c r="D82" s="5">
        <f t="shared" si="6"/>
        <v>43555.989051160504</v>
      </c>
      <c r="E82" s="13">
        <f>$Q$19 - SUM($D$63:D82)</f>
        <v>605727.88891310268</v>
      </c>
    </row>
    <row r="83" spans="1:5" x14ac:dyDescent="0.3">
      <c r="A83" s="5">
        <v>21</v>
      </c>
      <c r="B83" s="5">
        <v>85</v>
      </c>
      <c r="C83" s="5">
        <f t="shared" si="7"/>
        <v>175289.85144267371</v>
      </c>
      <c r="D83" s="5">
        <f t="shared" si="6"/>
        <v>42334.793096455069</v>
      </c>
      <c r="E83" s="13">
        <f>$Q$19 - SUM($D$63:D83)</f>
        <v>563393.09581664763</v>
      </c>
    </row>
    <row r="84" spans="1:5" x14ac:dyDescent="0.3">
      <c r="A84" s="5">
        <v>22</v>
      </c>
      <c r="B84" s="5">
        <v>86</v>
      </c>
      <c r="C84" s="5">
        <f t="shared" si="7"/>
        <v>182301.44550038065</v>
      </c>
      <c r="D84" s="5">
        <f t="shared" si="6"/>
        <v>41147.836280666605</v>
      </c>
      <c r="E84" s="13">
        <f>$Q$19 - SUM($D$63:D84)</f>
        <v>522245.25953598111</v>
      </c>
    </row>
    <row r="85" spans="1:5" x14ac:dyDescent="0.3">
      <c r="A85" s="5">
        <v>23</v>
      </c>
      <c r="B85" s="5">
        <v>87</v>
      </c>
      <c r="C85" s="5">
        <f t="shared" ref="C85" si="8">(C83*(1+$Q$23))*(1+$Q$23)</f>
        <v>189593.50332039589</v>
      </c>
      <c r="D85" s="5">
        <f t="shared" si="6"/>
        <v>39994.158627937635</v>
      </c>
      <c r="E85" s="13">
        <f>$Q$19 - SUM($D$63:D85)</f>
        <v>482251.10090804356</v>
      </c>
    </row>
    <row r="86" spans="1:5" x14ac:dyDescent="0.3">
      <c r="A86" s="5">
        <v>24</v>
      </c>
      <c r="B86" s="5">
        <v>88</v>
      </c>
      <c r="C86" s="5">
        <f t="shared" ref="C86:C95" si="9">C85*(1+$Q$23)</f>
        <v>197177.24345321173</v>
      </c>
      <c r="D86" s="5">
        <f t="shared" si="6"/>
        <v>38872.82707762163</v>
      </c>
      <c r="E86" s="13">
        <f>$Q$19 - SUM($D$63:D86)</f>
        <v>443378.27383042197</v>
      </c>
    </row>
    <row r="87" spans="1:5" x14ac:dyDescent="0.3">
      <c r="A87" s="5">
        <v>25</v>
      </c>
      <c r="B87" s="5">
        <v>89</v>
      </c>
      <c r="C87" s="5">
        <f t="shared" si="9"/>
        <v>205064.33319134021</v>
      </c>
      <c r="D87" s="5">
        <f t="shared" si="6"/>
        <v>37782.93472965093</v>
      </c>
      <c r="E87" s="13">
        <f>$Q$19 - SUM($D$63:D87)</f>
        <v>405595.33910077112</v>
      </c>
    </row>
    <row r="88" spans="1:5" x14ac:dyDescent="0.3">
      <c r="A88" s="5">
        <v>26</v>
      </c>
      <c r="B88" s="5">
        <v>90</v>
      </c>
      <c r="C88" s="5">
        <f t="shared" si="9"/>
        <v>213266.90651899381</v>
      </c>
      <c r="D88" s="5">
        <f t="shared" si="6"/>
        <v>36723.600111062588</v>
      </c>
      <c r="E88" s="13">
        <f>$Q$19 - SUM($D$63:D88)</f>
        <v>368871.73898970848</v>
      </c>
    </row>
    <row r="89" spans="1:5" x14ac:dyDescent="0.3">
      <c r="A89" s="5">
        <v>27</v>
      </c>
      <c r="B89" s="5">
        <v>91</v>
      </c>
      <c r="C89" s="5">
        <f t="shared" si="9"/>
        <v>221797.58277975357</v>
      </c>
      <c r="D89" s="5">
        <f t="shared" si="6"/>
        <v>35693.966463088866</v>
      </c>
      <c r="E89" s="13">
        <f>$Q$19 - SUM($D$63:D89)</f>
        <v>333177.77252661972</v>
      </c>
    </row>
    <row r="90" spans="1:5" x14ac:dyDescent="0.3">
      <c r="A90" s="5">
        <v>28</v>
      </c>
      <c r="B90" s="5">
        <v>92</v>
      </c>
      <c r="C90" s="5">
        <f t="shared" si="9"/>
        <v>230669.48609094371</v>
      </c>
      <c r="D90" s="5">
        <f t="shared" si="6"/>
        <v>34693.201048235911</v>
      </c>
      <c r="E90" s="13">
        <f>$Q$19 - SUM($D$63:D90)</f>
        <v>298484.57147838385</v>
      </c>
    </row>
    <row r="91" spans="1:5" x14ac:dyDescent="0.3">
      <c r="A91" s="5">
        <v>29</v>
      </c>
      <c r="B91" s="5">
        <v>93</v>
      </c>
      <c r="C91" s="5">
        <f t="shared" si="9"/>
        <v>239896.26553458147</v>
      </c>
      <c r="D91" s="5">
        <f t="shared" si="6"/>
        <v>33720.494476790045</v>
      </c>
      <c r="E91" s="13">
        <f>$Q$19 - SUM($D$63:D91)</f>
        <v>264764.07700159377</v>
      </c>
    </row>
    <row r="92" spans="1:5" x14ac:dyDescent="0.3">
      <c r="A92" s="5">
        <v>30</v>
      </c>
      <c r="B92" s="5">
        <v>94</v>
      </c>
      <c r="C92" s="5">
        <f t="shared" si="9"/>
        <v>249492.11615596473</v>
      </c>
      <c r="D92" s="5">
        <f t="shared" si="6"/>
        <v>32775.060052207147</v>
      </c>
      <c r="E92" s="13">
        <f>$Q$19 - SUM($D$63:D92)</f>
        <v>231989.01694938657</v>
      </c>
    </row>
    <row r="93" spans="1:5" x14ac:dyDescent="0.3">
      <c r="A93" s="5">
        <v>31</v>
      </c>
      <c r="B93" s="5">
        <v>95</v>
      </c>
      <c r="C93" s="5">
        <f t="shared" si="9"/>
        <v>259471.80080220333</v>
      </c>
      <c r="D93" s="5">
        <f t="shared" si="6"/>
        <v>31856.13313485554</v>
      </c>
      <c r="E93" s="13">
        <f>$Q$19 - SUM($D$63:D93)</f>
        <v>200132.88381453091</v>
      </c>
    </row>
    <row r="94" spans="1:5" x14ac:dyDescent="0.3">
      <c r="A94" s="5">
        <v>32</v>
      </c>
      <c r="B94" s="5">
        <v>96</v>
      </c>
      <c r="C94" s="5">
        <f t="shared" si="9"/>
        <v>269850.67283429147</v>
      </c>
      <c r="D94" s="5">
        <f t="shared" si="6"/>
        <v>30962.970523597913</v>
      </c>
      <c r="E94" s="13">
        <f>$Q$19 - SUM($D$63:D94)</f>
        <v>169169.91329093301</v>
      </c>
    </row>
    <row r="95" spans="1:5" x14ac:dyDescent="0.3">
      <c r="A95" s="5">
        <v>33</v>
      </c>
      <c r="B95" s="5">
        <v>97</v>
      </c>
      <c r="C95" s="5">
        <f t="shared" si="9"/>
        <v>280644.69974766317</v>
      </c>
      <c r="D95" s="5">
        <f t="shared" si="6"/>
        <v>30094.849854711993</v>
      </c>
      <c r="E95" s="13">
        <f>$Q$19 - SUM($D$63:D95)</f>
        <v>139075.0634362211</v>
      </c>
    </row>
    <row r="96" spans="1:5" x14ac:dyDescent="0.3">
      <c r="A96" s="5">
        <v>34</v>
      </c>
      <c r="B96" s="5">
        <v>98</v>
      </c>
      <c r="C96" s="5">
        <f t="shared" ref="C96" si="10">(C94*(1+$Q$23))*(1+$Q$23)</f>
        <v>291870.48773756973</v>
      </c>
      <c r="D96" s="5">
        <f t="shared" si="6"/>
        <v>29251.069017663998</v>
      </c>
      <c r="E96" s="13">
        <f>$Q$19 - SUM($D$63:D96)</f>
        <v>109823.99441855703</v>
      </c>
    </row>
    <row r="97" spans="1:8" x14ac:dyDescent="0.3">
      <c r="A97" s="5">
        <v>35</v>
      </c>
      <c r="B97" s="5">
        <v>99</v>
      </c>
      <c r="C97" s="5">
        <f t="shared" ref="C97:C101" si="11">C96*(1+$Q$23)</f>
        <v>303545.30724707252</v>
      </c>
      <c r="D97" s="5">
        <f t="shared" si="6"/>
        <v>28430.945587262202</v>
      </c>
      <c r="E97" s="13">
        <f>$Q$19 - SUM($D$63:D97)</f>
        <v>81393.048831294756</v>
      </c>
    </row>
    <row r="98" spans="1:8" x14ac:dyDescent="0.3">
      <c r="A98" s="5">
        <v>36</v>
      </c>
      <c r="B98" s="5">
        <v>100</v>
      </c>
      <c r="C98" s="5">
        <f t="shared" si="11"/>
        <v>315687.11953695543</v>
      </c>
      <c r="D98" s="5">
        <f t="shared" si="6"/>
        <v>27633.816271731488</v>
      </c>
      <c r="E98" s="13">
        <f>$Q$19 - SUM($D$63:D98)</f>
        <v>53759.232559563359</v>
      </c>
    </row>
    <row r="99" spans="1:8" x14ac:dyDescent="0.3">
      <c r="A99" s="5">
        <v>37</v>
      </c>
      <c r="B99" s="5">
        <v>101</v>
      </c>
      <c r="C99" s="5">
        <f t="shared" si="11"/>
        <v>328314.60431843367</v>
      </c>
      <c r="D99" s="5">
        <f t="shared" si="6"/>
        <v>26859.036376262378</v>
      </c>
      <c r="E99" s="13">
        <f>$Q$19 - SUM($D$63:D99)</f>
        <v>26900.196183301043</v>
      </c>
    </row>
    <row r="100" spans="1:8" x14ac:dyDescent="0.3">
      <c r="A100" s="5">
        <v>38</v>
      </c>
      <c r="B100" s="5">
        <v>102</v>
      </c>
      <c r="C100" s="5">
        <f t="shared" si="11"/>
        <v>341447.18849117105</v>
      </c>
      <c r="D100" s="5">
        <f t="shared" si="6"/>
        <v>26105.979281600819</v>
      </c>
      <c r="E100" s="13">
        <f>$Q$19 - SUM($D$63:D100)</f>
        <v>794.21690170024522</v>
      </c>
    </row>
    <row r="101" spans="1:8" x14ac:dyDescent="0.3">
      <c r="A101" s="5">
        <v>39</v>
      </c>
      <c r="B101" s="5">
        <v>103</v>
      </c>
      <c r="C101" s="5">
        <f t="shared" si="11"/>
        <v>355105.07603081793</v>
      </c>
      <c r="D101" s="5">
        <f>(C101/(1+$Q$22)^A101)-24580</f>
        <v>794.0359372568746</v>
      </c>
      <c r="E101" s="13">
        <f>$Q$19 - SUM($D$63:D101)</f>
        <v>0.18096444336697459</v>
      </c>
      <c r="H101" t="s">
        <v>55</v>
      </c>
    </row>
    <row r="102" spans="1:8" x14ac:dyDescent="0.3">
      <c r="A102" s="5"/>
      <c r="B102" s="5"/>
      <c r="C102" s="5"/>
      <c r="D102" s="5"/>
      <c r="E102" s="13"/>
    </row>
    <row r="103" spans="1:8" x14ac:dyDescent="0.3">
      <c r="A103" s="17" t="s">
        <v>51</v>
      </c>
      <c r="B103" s="5"/>
      <c r="C103" s="18">
        <f>SUM(C63:C101)</f>
        <v>7732731.9768012566</v>
      </c>
      <c r="D103" s="20" t="s">
        <v>54</v>
      </c>
      <c r="E103" s="13"/>
    </row>
    <row r="104" spans="1:8" x14ac:dyDescent="0.3">
      <c r="A104" s="5"/>
      <c r="B104" s="5"/>
      <c r="C104" s="5"/>
      <c r="D104" s="5"/>
      <c r="E104" s="13"/>
    </row>
    <row r="105" spans="1:8" x14ac:dyDescent="0.3">
      <c r="A105" s="5"/>
      <c r="B105" s="5"/>
      <c r="C105" s="5"/>
      <c r="D105" s="5"/>
      <c r="E105" s="1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E11E911A15D144B1AD93CDC1722ADC" ma:contentTypeVersion="17" ma:contentTypeDescription="Create a new document." ma:contentTypeScope="" ma:versionID="3511916ea152e723e88d442ecdaad43d">
  <xsd:schema xmlns:xsd="http://www.w3.org/2001/XMLSchema" xmlns:xs="http://www.w3.org/2001/XMLSchema" xmlns:p="http://schemas.microsoft.com/office/2006/metadata/properties" xmlns:ns3="ad8f4d79-a2c8-4ea8-a519-b4dcf148551d" xmlns:ns4="c9820ec0-54f7-415b-9076-a95fb80ab73a" targetNamespace="http://schemas.microsoft.com/office/2006/metadata/properties" ma:root="true" ma:fieldsID="998f0f2424a4c95945d852d4073c7823" ns3:_="" ns4:_="">
    <xsd:import namespace="ad8f4d79-a2c8-4ea8-a519-b4dcf148551d"/>
    <xsd:import namespace="c9820ec0-54f7-415b-9076-a95fb80ab7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4d79-a2c8-4ea8-a519-b4dcf14855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20ec0-54f7-415b-9076-a95fb80ab7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d8f4d79-a2c8-4ea8-a519-b4dcf148551d" xsi:nil="true"/>
  </documentManagement>
</p:properties>
</file>

<file path=customXml/itemProps1.xml><?xml version="1.0" encoding="utf-8"?>
<ds:datastoreItem xmlns:ds="http://schemas.openxmlformats.org/officeDocument/2006/customXml" ds:itemID="{48DC0131-29F9-4F6B-81EC-6792AD8C6C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0D0620-3EDF-464C-B20F-0BE01E9FB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8f4d79-a2c8-4ea8-a519-b4dcf148551d"/>
    <ds:schemaRef ds:uri="c9820ec0-54f7-415b-9076-a95fb80ab7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76CCA1-CCB4-4F31-993C-1558F5EC9F5C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9820ec0-54f7-415b-9076-a95fb80ab73a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ad8f4d79-a2c8-4ea8-a519-b4dcf148551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1(A,B)</vt:lpstr>
      <vt:lpstr>2 (A,B,C,D)</vt:lpstr>
      <vt:lpstr>1(C)</vt:lpstr>
      <vt:lpstr>3(A,B,C)</vt:lpstr>
      <vt:lpstr>4(A,B,C)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ANETH ROSALES</dc:creator>
  <cp:lastModifiedBy>JAN CELINE</cp:lastModifiedBy>
  <dcterms:created xsi:type="dcterms:W3CDTF">2024-04-04T23:54:10Z</dcterms:created>
  <dcterms:modified xsi:type="dcterms:W3CDTF">2024-05-21T12:23:24Z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0x010100E5E11E911A15D144B1AD93CDC1722ADC</vt:lpwstr>
  </property>
</Properties>
</file>