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tinovaTT\Desktop\отчеты по форме 1 2015\декабрь\"/>
    </mc:Choice>
  </mc:AlternateContent>
  <bookViews>
    <workbookView xWindow="-15" yWindow="465" windowWidth="8850" windowHeight="4710" tabRatio="876"/>
  </bookViews>
  <sheets>
    <sheet name="Данные" sheetId="9" r:id="rId1"/>
  </sheets>
  <externalReferences>
    <externalReference r:id="rId2"/>
  </externalReferences>
  <definedNames>
    <definedName name="cur">Данные!$S$2</definedName>
    <definedName name="FinishMounth">'[1]Параметры отчета'!$C$11</definedName>
    <definedName name="FinishYear">'[1]Параметры отчета'!$C$15</definedName>
    <definedName name="mon">Данные!$S$4</definedName>
    <definedName name="pre">Данные!$S$3</definedName>
    <definedName name="StartDate">#REF!</definedName>
    <definedName name="StartMounth">'[1]Параметры отчета'!$C$10</definedName>
    <definedName name="StartYear">'[1]Параметры отчета'!$C$14</definedName>
    <definedName name="_xlnm.Print_Titles" localSheetId="0">Данные!$5:$8</definedName>
  </definedNames>
  <calcPr calcId="152511" fullCalcOnLoad="1"/>
</workbook>
</file>

<file path=xl/calcChain.xml><?xml version="1.0" encoding="utf-8"?>
<calcChain xmlns="http://schemas.openxmlformats.org/spreadsheetml/2006/main">
  <c r="I5" i="9" l="1"/>
  <c r="C5" i="9"/>
  <c r="A3" i="9"/>
  <c r="S3" i="9"/>
  <c r="U60" i="9" s="1"/>
  <c r="S2" i="9"/>
  <c r="S51" i="9" s="1"/>
  <c r="AL69" i="9"/>
  <c r="AG69" i="9"/>
  <c r="AB69" i="9"/>
  <c r="AL68" i="9"/>
  <c r="AG68" i="9"/>
  <c r="AB68" i="9"/>
  <c r="AL67" i="9"/>
  <c r="AG67" i="9"/>
  <c r="AB67" i="9"/>
  <c r="AL66" i="9"/>
  <c r="AG66" i="9"/>
  <c r="AB66" i="9"/>
  <c r="AL65" i="9"/>
  <c r="AG65" i="9"/>
  <c r="AB65" i="9"/>
  <c r="AL64" i="9"/>
  <c r="AG64" i="9"/>
  <c r="AB64" i="9"/>
  <c r="AL63" i="9"/>
  <c r="AG63" i="9"/>
  <c r="AB63" i="9"/>
  <c r="AL62" i="9"/>
  <c r="AG62" i="9"/>
  <c r="AB62" i="9"/>
  <c r="AL61" i="9"/>
  <c r="AG61" i="9"/>
  <c r="AB61" i="9"/>
  <c r="AL60" i="9"/>
  <c r="AG60" i="9"/>
  <c r="AB60" i="9"/>
  <c r="AL59" i="9"/>
  <c r="AG59" i="9"/>
  <c r="AB59" i="9"/>
  <c r="AL58" i="9"/>
  <c r="AG58" i="9"/>
  <c r="AB58" i="9"/>
  <c r="AL57" i="9"/>
  <c r="AG57" i="9"/>
  <c r="AB57" i="9"/>
  <c r="AL56" i="9"/>
  <c r="AG56" i="9"/>
  <c r="AB56" i="9"/>
  <c r="AL55" i="9"/>
  <c r="AG55" i="9"/>
  <c r="AB55" i="9"/>
  <c r="AL54" i="9"/>
  <c r="AG54" i="9"/>
  <c r="AB54" i="9"/>
  <c r="AL53" i="9"/>
  <c r="AG53" i="9"/>
  <c r="AB53" i="9"/>
  <c r="AL52" i="9"/>
  <c r="AG52" i="9"/>
  <c r="AB52" i="9"/>
  <c r="AL51" i="9"/>
  <c r="AG51" i="9"/>
  <c r="AB51" i="9"/>
  <c r="AL50" i="9"/>
  <c r="AG50" i="9"/>
  <c r="AB50" i="9"/>
  <c r="AL49" i="9"/>
  <c r="AG49" i="9"/>
  <c r="AB49" i="9"/>
  <c r="AL48" i="9"/>
  <c r="AG48" i="9"/>
  <c r="AB48" i="9"/>
  <c r="AL47" i="9"/>
  <c r="AG47" i="9"/>
  <c r="AB47" i="9"/>
  <c r="AL46" i="9"/>
  <c r="AG46" i="9"/>
  <c r="AB46" i="9"/>
  <c r="AL45" i="9"/>
  <c r="AG45" i="9"/>
  <c r="AB45" i="9"/>
  <c r="AL44" i="9"/>
  <c r="AG44" i="9"/>
  <c r="AB44" i="9"/>
  <c r="AL43" i="9"/>
  <c r="AG43" i="9"/>
  <c r="AB43" i="9"/>
  <c r="AL42" i="9"/>
  <c r="AG42" i="9"/>
  <c r="AB42" i="9"/>
  <c r="AL41" i="9"/>
  <c r="AG41" i="9"/>
  <c r="AB41" i="9"/>
  <c r="AL40" i="9"/>
  <c r="AG40" i="9"/>
  <c r="AB40" i="9"/>
  <c r="AL39" i="9"/>
  <c r="AG39" i="9"/>
  <c r="AB39" i="9"/>
  <c r="AL38" i="9"/>
  <c r="AG38" i="9"/>
  <c r="AB38" i="9"/>
  <c r="AL37" i="9"/>
  <c r="AG37" i="9"/>
  <c r="AB37" i="9"/>
  <c r="AL36" i="9"/>
  <c r="AG36" i="9"/>
  <c r="AB36" i="9"/>
  <c r="AL35" i="9"/>
  <c r="AG35" i="9"/>
  <c r="AB35" i="9"/>
  <c r="AL34" i="9"/>
  <c r="AG34" i="9"/>
  <c r="AB34" i="9"/>
  <c r="AL33" i="9"/>
  <c r="AG33" i="9"/>
  <c r="AB33" i="9"/>
  <c r="AL32" i="9"/>
  <c r="AG32" i="9"/>
  <c r="AB32" i="9"/>
  <c r="AL31" i="9"/>
  <c r="AG31" i="9"/>
  <c r="AB31" i="9"/>
  <c r="AL30" i="9"/>
  <c r="AG30" i="9"/>
  <c r="AB30" i="9"/>
  <c r="AL29" i="9"/>
  <c r="AG29" i="9"/>
  <c r="AB29" i="9"/>
  <c r="AL28" i="9"/>
  <c r="AG28" i="9"/>
  <c r="AB28" i="9"/>
  <c r="AL27" i="9"/>
  <c r="AG27" i="9"/>
  <c r="AB27" i="9"/>
  <c r="AL26" i="9"/>
  <c r="AG26" i="9"/>
  <c r="AB26" i="9"/>
  <c r="AL25" i="9"/>
  <c r="AG25" i="9"/>
  <c r="AB25" i="9"/>
  <c r="AL24" i="9"/>
  <c r="AG24" i="9"/>
  <c r="AB24" i="9"/>
  <c r="AL23" i="9"/>
  <c r="AG23" i="9"/>
  <c r="AB23" i="9"/>
  <c r="AL22" i="9"/>
  <c r="AG22" i="9"/>
  <c r="AB22" i="9"/>
  <c r="AL21" i="9"/>
  <c r="AG21" i="9"/>
  <c r="AB21" i="9"/>
  <c r="AL20" i="9"/>
  <c r="AG20" i="9"/>
  <c r="AB20" i="9"/>
  <c r="AL19" i="9"/>
  <c r="AG19" i="9"/>
  <c r="AB19" i="9"/>
  <c r="AL18" i="9"/>
  <c r="AG18" i="9"/>
  <c r="AB18" i="9"/>
  <c r="AL17" i="9"/>
  <c r="AG17" i="9"/>
  <c r="AB17" i="9"/>
  <c r="AL16" i="9"/>
  <c r="AG16" i="9"/>
  <c r="AB16" i="9"/>
  <c r="AL15" i="9"/>
  <c r="AG15" i="9"/>
  <c r="AB15" i="9"/>
  <c r="AL14" i="9"/>
  <c r="AG14" i="9"/>
  <c r="AB14" i="9"/>
  <c r="AL13" i="9"/>
  <c r="AG13" i="9"/>
  <c r="AB13" i="9"/>
  <c r="AL12" i="9"/>
  <c r="AG12" i="9"/>
  <c r="AB12" i="9"/>
  <c r="AL11" i="9"/>
  <c r="AG11" i="9"/>
  <c r="AB11" i="9"/>
  <c r="AL10" i="9"/>
  <c r="AG10" i="9"/>
  <c r="AB10" i="9"/>
  <c r="AL9" i="9"/>
  <c r="AG9" i="9"/>
  <c r="AB9" i="9"/>
  <c r="N11" i="9"/>
  <c r="L11" i="9"/>
  <c r="J11" i="9"/>
  <c r="H11" i="9"/>
  <c r="F11" i="9"/>
  <c r="D11" i="9"/>
  <c r="R35" i="9"/>
  <c r="N69" i="9"/>
  <c r="L69" i="9"/>
  <c r="J69" i="9"/>
  <c r="N68" i="9"/>
  <c r="L68" i="9"/>
  <c r="J68" i="9"/>
  <c r="N67" i="9"/>
  <c r="L67" i="9"/>
  <c r="J67" i="9"/>
  <c r="N66" i="9"/>
  <c r="L66" i="9"/>
  <c r="J66" i="9"/>
  <c r="N65" i="9"/>
  <c r="L65" i="9"/>
  <c r="J65" i="9"/>
  <c r="N64" i="9"/>
  <c r="L64" i="9"/>
  <c r="J64" i="9"/>
  <c r="N63" i="9"/>
  <c r="L63" i="9"/>
  <c r="J63" i="9"/>
  <c r="N62" i="9"/>
  <c r="L62" i="9"/>
  <c r="J62" i="9"/>
  <c r="N61" i="9"/>
  <c r="L61" i="9"/>
  <c r="J61" i="9"/>
  <c r="N60" i="9"/>
  <c r="L60" i="9"/>
  <c r="J60" i="9"/>
  <c r="N59" i="9"/>
  <c r="L59" i="9"/>
  <c r="J59" i="9"/>
  <c r="N58" i="9"/>
  <c r="L58" i="9"/>
  <c r="J58" i="9"/>
  <c r="N57" i="9"/>
  <c r="L57" i="9"/>
  <c r="AH57" i="9" s="1"/>
  <c r="AI57" i="9" s="1"/>
  <c r="J57" i="9"/>
  <c r="N56" i="9"/>
  <c r="L56" i="9"/>
  <c r="J56" i="9"/>
  <c r="N55" i="9"/>
  <c r="L55" i="9"/>
  <c r="J55" i="9"/>
  <c r="N54" i="9"/>
  <c r="L54" i="9"/>
  <c r="J54" i="9"/>
  <c r="N53" i="9"/>
  <c r="L53" i="9"/>
  <c r="J53" i="9"/>
  <c r="N52" i="9"/>
  <c r="L52" i="9"/>
  <c r="J52" i="9"/>
  <c r="N51" i="9"/>
  <c r="L51" i="9"/>
  <c r="J51" i="9"/>
  <c r="N50" i="9"/>
  <c r="L50" i="9"/>
  <c r="J50" i="9"/>
  <c r="N49" i="9"/>
  <c r="L49" i="9"/>
  <c r="J49" i="9"/>
  <c r="N48" i="9"/>
  <c r="L48" i="9"/>
  <c r="J48" i="9"/>
  <c r="N47" i="9"/>
  <c r="L47" i="9"/>
  <c r="J47" i="9"/>
  <c r="N46" i="9"/>
  <c r="L46" i="9"/>
  <c r="J46" i="9"/>
  <c r="N45" i="9"/>
  <c r="L45" i="9"/>
  <c r="J45" i="9"/>
  <c r="N44" i="9"/>
  <c r="L44" i="9"/>
  <c r="J44" i="9"/>
  <c r="N43" i="9"/>
  <c r="L43" i="9"/>
  <c r="J43" i="9"/>
  <c r="N42" i="9"/>
  <c r="L42" i="9"/>
  <c r="J42" i="9"/>
  <c r="N41" i="9"/>
  <c r="L41" i="9"/>
  <c r="J41" i="9"/>
  <c r="N40" i="9"/>
  <c r="L40" i="9"/>
  <c r="J40" i="9"/>
  <c r="N39" i="9"/>
  <c r="L39" i="9"/>
  <c r="J39" i="9"/>
  <c r="N38" i="9"/>
  <c r="L38" i="9"/>
  <c r="J38" i="9"/>
  <c r="N37" i="9"/>
  <c r="L37" i="9"/>
  <c r="J37" i="9"/>
  <c r="N36" i="9"/>
  <c r="L36" i="9"/>
  <c r="J36" i="9"/>
  <c r="N35" i="9"/>
  <c r="L35" i="9"/>
  <c r="J35" i="9"/>
  <c r="N34" i="9"/>
  <c r="L34" i="9"/>
  <c r="J34" i="9"/>
  <c r="N33" i="9"/>
  <c r="L33" i="9"/>
  <c r="J33" i="9"/>
  <c r="N32" i="9"/>
  <c r="AM32" i="9" s="1"/>
  <c r="AN32" i="9" s="1"/>
  <c r="L32" i="9"/>
  <c r="J32" i="9"/>
  <c r="N31" i="9"/>
  <c r="L31" i="9"/>
  <c r="J31" i="9"/>
  <c r="N30" i="9"/>
  <c r="L30" i="9"/>
  <c r="J30" i="9"/>
  <c r="N29" i="9"/>
  <c r="L29" i="9"/>
  <c r="J29" i="9"/>
  <c r="N28" i="9"/>
  <c r="L28" i="9"/>
  <c r="J28" i="9"/>
  <c r="N27" i="9"/>
  <c r="L27" i="9"/>
  <c r="J27" i="9"/>
  <c r="N26" i="9"/>
  <c r="L26" i="9"/>
  <c r="J26" i="9"/>
  <c r="N25" i="9"/>
  <c r="L25" i="9"/>
  <c r="J25" i="9"/>
  <c r="N24" i="9"/>
  <c r="L24" i="9"/>
  <c r="J24" i="9"/>
  <c r="N23" i="9"/>
  <c r="L23" i="9"/>
  <c r="J23" i="9"/>
  <c r="N22" i="9"/>
  <c r="L22" i="9"/>
  <c r="J22" i="9"/>
  <c r="N21" i="9"/>
  <c r="L21" i="9"/>
  <c r="J21" i="9"/>
  <c r="N20" i="9"/>
  <c r="L20" i="9"/>
  <c r="J20" i="9"/>
  <c r="N19" i="9"/>
  <c r="L19" i="9"/>
  <c r="J19" i="9"/>
  <c r="N18" i="9"/>
  <c r="L18" i="9"/>
  <c r="J18" i="9"/>
  <c r="N17" i="9"/>
  <c r="L17" i="9"/>
  <c r="J17" i="9"/>
  <c r="N16" i="9"/>
  <c r="L16" i="9"/>
  <c r="J16" i="9"/>
  <c r="N15" i="9"/>
  <c r="L15" i="9"/>
  <c r="J15" i="9"/>
  <c r="N14" i="9"/>
  <c r="L14" i="9"/>
  <c r="J14" i="9"/>
  <c r="N13" i="9"/>
  <c r="L13" i="9"/>
  <c r="J13" i="9"/>
  <c r="N12" i="9"/>
  <c r="L12" i="9"/>
  <c r="J12" i="9"/>
  <c r="N10" i="9"/>
  <c r="L10" i="9"/>
  <c r="J10" i="9"/>
  <c r="N9" i="9"/>
  <c r="L9" i="9"/>
  <c r="J9" i="9"/>
  <c r="H69" i="9"/>
  <c r="AM69" i="9"/>
  <c r="H68" i="9"/>
  <c r="H67" i="9"/>
  <c r="AM67" i="9" s="1"/>
  <c r="AN67" i="9" s="1"/>
  <c r="H66" i="9"/>
  <c r="H65" i="9"/>
  <c r="AM65" i="9" s="1"/>
  <c r="AN65" i="9" s="1"/>
  <c r="H64" i="9"/>
  <c r="H63" i="9"/>
  <c r="AM63" i="9" s="1"/>
  <c r="AN63" i="9" s="1"/>
  <c r="H62" i="9"/>
  <c r="H61" i="9"/>
  <c r="AM61" i="9" s="1"/>
  <c r="AN61" i="9" s="1"/>
  <c r="H60" i="9"/>
  <c r="H59" i="9"/>
  <c r="AM59" i="9" s="1"/>
  <c r="H58" i="9"/>
  <c r="H57" i="9"/>
  <c r="H56" i="9"/>
  <c r="H55" i="9"/>
  <c r="AM55" i="9" s="1"/>
  <c r="AN55" i="9" s="1"/>
  <c r="H54" i="9"/>
  <c r="H53" i="9"/>
  <c r="AM53" i="9" s="1"/>
  <c r="H52" i="9"/>
  <c r="H51" i="9"/>
  <c r="H50" i="9"/>
  <c r="H49" i="9"/>
  <c r="AM49" i="9" s="1"/>
  <c r="H48" i="9"/>
  <c r="H47" i="9"/>
  <c r="AM47" i="9" s="1"/>
  <c r="AN47" i="9" s="1"/>
  <c r="H46" i="9"/>
  <c r="H45" i="9"/>
  <c r="AM45" i="9" s="1"/>
  <c r="AN45" i="9" s="1"/>
  <c r="H44" i="9"/>
  <c r="AM44" i="9" s="1"/>
  <c r="AN44" i="9" s="1"/>
  <c r="H43" i="9"/>
  <c r="AM43" i="9" s="1"/>
  <c r="AN43" i="9" s="1"/>
  <c r="H42" i="9"/>
  <c r="H41" i="9"/>
  <c r="AM41" i="9" s="1"/>
  <c r="H40" i="9"/>
  <c r="H39" i="9"/>
  <c r="H38" i="9"/>
  <c r="H37" i="9"/>
  <c r="H36" i="9"/>
  <c r="H35" i="9"/>
  <c r="AM35" i="9" s="1"/>
  <c r="AN35" i="9" s="1"/>
  <c r="H34" i="9"/>
  <c r="H33" i="9"/>
  <c r="AM33" i="9" s="1"/>
  <c r="AN33" i="9" s="1"/>
  <c r="H32" i="9"/>
  <c r="H31" i="9"/>
  <c r="AM31" i="9" s="1"/>
  <c r="AN31" i="9" s="1"/>
  <c r="H30" i="9"/>
  <c r="H29" i="9"/>
  <c r="AM29" i="9" s="1"/>
  <c r="AN29" i="9" s="1"/>
  <c r="H28" i="9"/>
  <c r="H27" i="9"/>
  <c r="AM27" i="9" s="1"/>
  <c r="AN27" i="9" s="1"/>
  <c r="H26" i="9"/>
  <c r="H25" i="9"/>
  <c r="H24" i="9"/>
  <c r="H23" i="9"/>
  <c r="AM23" i="9" s="1"/>
  <c r="AN23" i="9" s="1"/>
  <c r="H22" i="9"/>
  <c r="H21" i="9"/>
  <c r="H20" i="9"/>
  <c r="H19" i="9"/>
  <c r="AM19" i="9" s="1"/>
  <c r="AN19" i="9" s="1"/>
  <c r="H18" i="9"/>
  <c r="H17" i="9"/>
  <c r="AM17" i="9" s="1"/>
  <c r="AN17" i="9" s="1"/>
  <c r="H16" i="9"/>
  <c r="H15" i="9"/>
  <c r="AM15" i="9" s="1"/>
  <c r="AN15" i="9" s="1"/>
  <c r="H14" i="9"/>
  <c r="H13" i="9"/>
  <c r="H12" i="9"/>
  <c r="H10" i="9"/>
  <c r="H9" i="9"/>
  <c r="F69" i="9"/>
  <c r="F68" i="9"/>
  <c r="AH68" i="9" s="1"/>
  <c r="AI68" i="9" s="1"/>
  <c r="F67" i="9"/>
  <c r="AH67" i="9" s="1"/>
  <c r="AI67" i="9" s="1"/>
  <c r="F66" i="9"/>
  <c r="AH66" i="9" s="1"/>
  <c r="AI66" i="9" s="1"/>
  <c r="F65" i="9"/>
  <c r="AH65" i="9" s="1"/>
  <c r="AI65" i="9" s="1"/>
  <c r="F64" i="9"/>
  <c r="AH64" i="9" s="1"/>
  <c r="AI64" i="9" s="1"/>
  <c r="F63" i="9"/>
  <c r="AH63" i="9" s="1"/>
  <c r="AI63" i="9" s="1"/>
  <c r="F62" i="9"/>
  <c r="AH62" i="9" s="1"/>
  <c r="AI62" i="9" s="1"/>
  <c r="F61" i="9"/>
  <c r="AH61" i="9" s="1"/>
  <c r="AI61" i="9" s="1"/>
  <c r="F60" i="9"/>
  <c r="F59" i="9"/>
  <c r="AH59" i="9" s="1"/>
  <c r="AI59" i="9" s="1"/>
  <c r="F58" i="9"/>
  <c r="AH58" i="9" s="1"/>
  <c r="AI58" i="9" s="1"/>
  <c r="F57" i="9"/>
  <c r="F56" i="9"/>
  <c r="AH56" i="9" s="1"/>
  <c r="AI56" i="9" s="1"/>
  <c r="F55" i="9"/>
  <c r="F54" i="9"/>
  <c r="AH54" i="9" s="1"/>
  <c r="AI54" i="9" s="1"/>
  <c r="F53" i="9"/>
  <c r="AH53" i="9" s="1"/>
  <c r="AI53" i="9" s="1"/>
  <c r="F52" i="9"/>
  <c r="F51" i="9"/>
  <c r="AH51" i="9" s="1"/>
  <c r="AI51" i="9" s="1"/>
  <c r="F50" i="9"/>
  <c r="AH50" i="9" s="1"/>
  <c r="AI50" i="9" s="1"/>
  <c r="F49" i="9"/>
  <c r="F48" i="9"/>
  <c r="F47" i="9"/>
  <c r="AH47" i="9" s="1"/>
  <c r="AI47" i="9" s="1"/>
  <c r="F46" i="9"/>
  <c r="AH46" i="9" s="1"/>
  <c r="AI46" i="9" s="1"/>
  <c r="F45" i="9"/>
  <c r="AH45" i="9" s="1"/>
  <c r="AI45" i="9" s="1"/>
  <c r="F44" i="9"/>
  <c r="AH44" i="9" s="1"/>
  <c r="AI44" i="9" s="1"/>
  <c r="F43" i="9"/>
  <c r="AH43" i="9" s="1"/>
  <c r="AI43" i="9" s="1"/>
  <c r="F42" i="9"/>
  <c r="AH42" i="9" s="1"/>
  <c r="AI42" i="9" s="1"/>
  <c r="F41" i="9"/>
  <c r="AH41" i="9" s="1"/>
  <c r="AI41" i="9" s="1"/>
  <c r="F40" i="9"/>
  <c r="AH40" i="9" s="1"/>
  <c r="AI40" i="9" s="1"/>
  <c r="F39" i="9"/>
  <c r="AH39" i="9" s="1"/>
  <c r="AI39" i="9" s="1"/>
  <c r="F38" i="9"/>
  <c r="AH38" i="9" s="1"/>
  <c r="AI38" i="9" s="1"/>
  <c r="F37" i="9"/>
  <c r="AH37" i="9" s="1"/>
  <c r="F36" i="9"/>
  <c r="F35" i="9"/>
  <c r="F34" i="9"/>
  <c r="AH34" i="9" s="1"/>
  <c r="AI34" i="9" s="1"/>
  <c r="F33" i="9"/>
  <c r="AH33" i="9" s="1"/>
  <c r="AI33" i="9" s="1"/>
  <c r="F32" i="9"/>
  <c r="F31" i="9"/>
  <c r="F30" i="9"/>
  <c r="AH30" i="9" s="1"/>
  <c r="AI30" i="9" s="1"/>
  <c r="F29" i="9"/>
  <c r="F28" i="9"/>
  <c r="F27" i="9"/>
  <c r="AH27" i="9"/>
  <c r="F26" i="9"/>
  <c r="AH26" i="9" s="1"/>
  <c r="AI26" i="9" s="1"/>
  <c r="F25" i="9"/>
  <c r="F24" i="9"/>
  <c r="AH24" i="9" s="1"/>
  <c r="AI24" i="9" s="1"/>
  <c r="F23" i="9"/>
  <c r="F22" i="9"/>
  <c r="F21" i="9"/>
  <c r="AH21" i="9" s="1"/>
  <c r="AI21" i="9" s="1"/>
  <c r="F20" i="9"/>
  <c r="F19" i="9"/>
  <c r="AH19" i="9" s="1"/>
  <c r="AI19" i="9" s="1"/>
  <c r="F18" i="9"/>
  <c r="AH18" i="9" s="1"/>
  <c r="AI18" i="9" s="1"/>
  <c r="F17" i="9"/>
  <c r="F16" i="9"/>
  <c r="F15" i="9"/>
  <c r="AH15" i="9" s="1"/>
  <c r="AI15" i="9" s="1"/>
  <c r="F14" i="9"/>
  <c r="AH14" i="9" s="1"/>
  <c r="AI14" i="9" s="1"/>
  <c r="F13" i="9"/>
  <c r="F12" i="9"/>
  <c r="AH12" i="9" s="1"/>
  <c r="AI12" i="9" s="1"/>
  <c r="F10" i="9"/>
  <c r="F9" i="9"/>
  <c r="D69" i="9"/>
  <c r="AC69" i="9" s="1"/>
  <c r="AD69" i="9" s="1"/>
  <c r="D68" i="9"/>
  <c r="D67" i="9"/>
  <c r="AC67" i="9" s="1"/>
  <c r="AD67" i="9" s="1"/>
  <c r="D66" i="9"/>
  <c r="AC66" i="9" s="1"/>
  <c r="AD66" i="9" s="1"/>
  <c r="D65" i="9"/>
  <c r="AC65" i="9" s="1"/>
  <c r="AD65" i="9" s="1"/>
  <c r="D64" i="9"/>
  <c r="D63" i="9"/>
  <c r="D62" i="9"/>
  <c r="AC62" i="9"/>
  <c r="AD62" i="9" s="1"/>
  <c r="D61" i="9"/>
  <c r="AC61" i="9"/>
  <c r="AD61" i="9" s="1"/>
  <c r="D60" i="9"/>
  <c r="AC60" i="9" s="1"/>
  <c r="D59" i="9"/>
  <c r="AC59" i="9" s="1"/>
  <c r="AD59" i="9" s="1"/>
  <c r="D58" i="9"/>
  <c r="AC58" i="9" s="1"/>
  <c r="D57" i="9"/>
  <c r="AC57" i="9"/>
  <c r="AD57" i="9" s="1"/>
  <c r="D56" i="9"/>
  <c r="D55" i="9"/>
  <c r="AC55" i="9" s="1"/>
  <c r="AD55" i="9" s="1"/>
  <c r="D54" i="9"/>
  <c r="D53" i="9"/>
  <c r="D52" i="9"/>
  <c r="AC52" i="9" s="1"/>
  <c r="AD52" i="9" s="1"/>
  <c r="D51" i="9"/>
  <c r="AC51" i="9"/>
  <c r="AD51" i="9" s="1"/>
  <c r="D50" i="9"/>
  <c r="AC50" i="9" s="1"/>
  <c r="AD50" i="9" s="1"/>
  <c r="D49" i="9"/>
  <c r="AC49" i="9" s="1"/>
  <c r="AD49" i="9" s="1"/>
  <c r="D48" i="9"/>
  <c r="D47" i="9"/>
  <c r="AC47" i="9" s="1"/>
  <c r="AD47" i="9" s="1"/>
  <c r="D46" i="9"/>
  <c r="AC46" i="9" s="1"/>
  <c r="D45" i="9"/>
  <c r="AC45" i="9" s="1"/>
  <c r="AD45" i="9" s="1"/>
  <c r="D44" i="9"/>
  <c r="D43" i="9"/>
  <c r="D42" i="9"/>
  <c r="AC42" i="9" s="1"/>
  <c r="AD42" i="9" s="1"/>
  <c r="D41" i="9"/>
  <c r="AC41" i="9" s="1"/>
  <c r="D40" i="9"/>
  <c r="AC40" i="9" s="1"/>
  <c r="AD40" i="9" s="1"/>
  <c r="D39" i="9"/>
  <c r="AC39" i="9"/>
  <c r="AD39" i="9" s="1"/>
  <c r="D38" i="9"/>
  <c r="AC38" i="9" s="1"/>
  <c r="D37" i="9"/>
  <c r="AC37" i="9" s="1"/>
  <c r="AD37" i="9" s="1"/>
  <c r="D36" i="9"/>
  <c r="AC36" i="9" s="1"/>
  <c r="AD36" i="9" s="1"/>
  <c r="D35" i="9"/>
  <c r="AC35" i="9" s="1"/>
  <c r="D34" i="9"/>
  <c r="D33" i="9"/>
  <c r="AC33" i="9" s="1"/>
  <c r="AD33" i="9" s="1"/>
  <c r="D32" i="9"/>
  <c r="AC32" i="9" s="1"/>
  <c r="AD32" i="9" s="1"/>
  <c r="D31" i="9"/>
  <c r="AC31" i="9" s="1"/>
  <c r="D30" i="9"/>
  <c r="D29" i="9"/>
  <c r="AC29" i="9" s="1"/>
  <c r="D28" i="9"/>
  <c r="AC28" i="9" s="1"/>
  <c r="D27" i="9"/>
  <c r="AC27" i="9" s="1"/>
  <c r="AD27" i="9" s="1"/>
  <c r="D26" i="9"/>
  <c r="AC26" i="9" s="1"/>
  <c r="AD26" i="9" s="1"/>
  <c r="D25" i="9"/>
  <c r="D24" i="9"/>
  <c r="AC24" i="9" s="1"/>
  <c r="AD24" i="9" s="1"/>
  <c r="D23" i="9"/>
  <c r="AC23" i="9" s="1"/>
  <c r="AD23" i="9" s="1"/>
  <c r="D22" i="9"/>
  <c r="D21" i="9"/>
  <c r="AC21" i="9" s="1"/>
  <c r="AD21" i="9" s="1"/>
  <c r="D20" i="9"/>
  <c r="AC20" i="9" s="1"/>
  <c r="AD20" i="9" s="1"/>
  <c r="D19" i="9"/>
  <c r="AC19" i="9" s="1"/>
  <c r="AD19" i="9" s="1"/>
  <c r="D18" i="9"/>
  <c r="D17" i="9"/>
  <c r="AC17" i="9" s="1"/>
  <c r="AD17" i="9" s="1"/>
  <c r="D16" i="9"/>
  <c r="AC16" i="9" s="1"/>
  <c r="AD16" i="9" s="1"/>
  <c r="D15" i="9"/>
  <c r="AC15" i="9"/>
  <c r="AD15" i="9" s="1"/>
  <c r="D14" i="9"/>
  <c r="AC14" i="9" s="1"/>
  <c r="AD14" i="9" s="1"/>
  <c r="D13" i="9"/>
  <c r="AC13" i="9" s="1"/>
  <c r="AD13" i="9" s="1"/>
  <c r="D12" i="9"/>
  <c r="D10" i="9"/>
  <c r="AC10" i="9" s="1"/>
  <c r="AD10" i="9" s="1"/>
  <c r="D9" i="9"/>
  <c r="AC9" i="9" s="1"/>
  <c r="AD9" i="9" s="1"/>
  <c r="S67" i="9"/>
  <c r="S35" i="9"/>
  <c r="T62" i="9"/>
  <c r="T54" i="9"/>
  <c r="T46" i="9"/>
  <c r="T38" i="9"/>
  <c r="T29" i="9"/>
  <c r="T21" i="9"/>
  <c r="T13" i="9"/>
  <c r="S42" i="9"/>
  <c r="S23" i="9"/>
  <c r="T67" i="9"/>
  <c r="T63" i="9"/>
  <c r="T59" i="9"/>
  <c r="T55" i="9"/>
  <c r="T51" i="9"/>
  <c r="T49" i="9"/>
  <c r="T47" i="9"/>
  <c r="T45" i="9"/>
  <c r="T43" i="9"/>
  <c r="T41" i="9"/>
  <c r="T39" i="9"/>
  <c r="T37" i="9"/>
  <c r="T35" i="9"/>
  <c r="T34" i="9"/>
  <c r="T32" i="9"/>
  <c r="T30" i="9"/>
  <c r="T28" i="9"/>
  <c r="T26" i="9"/>
  <c r="T24" i="9"/>
  <c r="T22" i="9"/>
  <c r="T20" i="9"/>
  <c r="T18" i="9"/>
  <c r="T16" i="9"/>
  <c r="T14" i="9"/>
  <c r="T12" i="9"/>
  <c r="T11" i="9"/>
  <c r="AM21" i="9"/>
  <c r="AN21" i="9" s="1"/>
  <c r="AC25" i="9"/>
  <c r="AD25" i="9" s="1"/>
  <c r="AH32" i="9"/>
  <c r="AH49" i="9"/>
  <c r="AI49" i="9" s="1"/>
  <c r="AM50" i="9"/>
  <c r="AN50" i="9" s="1"/>
  <c r="AM52" i="9"/>
  <c r="AN52" i="9" s="1"/>
  <c r="AC54" i="9"/>
  <c r="AD54" i="9" s="1"/>
  <c r="AM54" i="9"/>
  <c r="AN54" i="9" s="1"/>
  <c r="AH55" i="9"/>
  <c r="AI55" i="9" s="1"/>
  <c r="S11" i="9"/>
  <c r="S65" i="9"/>
  <c r="S57" i="9"/>
  <c r="S49" i="9"/>
  <c r="S41" i="9"/>
  <c r="S34" i="9"/>
  <c r="S26" i="9"/>
  <c r="S18" i="9"/>
  <c r="S68" i="9"/>
  <c r="S60" i="9"/>
  <c r="S52" i="9"/>
  <c r="S44" i="9"/>
  <c r="AM18" i="9"/>
  <c r="AN18" i="9" s="1"/>
  <c r="AH29" i="9"/>
  <c r="AI29" i="9" s="1"/>
  <c r="AM34" i="9"/>
  <c r="AN34" i="9" s="1"/>
  <c r="AH35" i="9"/>
  <c r="AI35" i="9" s="1"/>
  <c r="Y5" i="9"/>
  <c r="T68" i="9"/>
  <c r="T64" i="9"/>
  <c r="T60" i="9"/>
  <c r="T56" i="9"/>
  <c r="T52" i="9"/>
  <c r="T48" i="9"/>
  <c r="T44" i="9"/>
  <c r="T40" i="9"/>
  <c r="T36" i="9"/>
  <c r="T31" i="9"/>
  <c r="T27" i="9"/>
  <c r="T23" i="9"/>
  <c r="T19" i="9"/>
  <c r="T15" i="9"/>
  <c r="T10" i="9"/>
  <c r="AM16" i="9"/>
  <c r="AN16" i="9" s="1"/>
  <c r="AC22" i="9"/>
  <c r="AD22" i="9" s="1"/>
  <c r="AC48" i="9"/>
  <c r="AD48" i="9" s="1"/>
  <c r="AM51" i="9"/>
  <c r="AD38" i="9"/>
  <c r="U25" i="9"/>
  <c r="U27" i="9"/>
  <c r="U29" i="9"/>
  <c r="U31" i="9"/>
  <c r="U33" i="9"/>
  <c r="U35" i="9"/>
  <c r="U37" i="9"/>
  <c r="U39" i="9"/>
  <c r="U41" i="9"/>
  <c r="U43" i="9"/>
  <c r="U45" i="9"/>
  <c r="U47" i="9"/>
  <c r="U49" i="9"/>
  <c r="U51" i="9"/>
  <c r="U53" i="9"/>
  <c r="U55" i="9"/>
  <c r="U57" i="9"/>
  <c r="U59" i="9"/>
  <c r="U61" i="9"/>
  <c r="U63" i="9"/>
  <c r="U65" i="9"/>
  <c r="U67" i="9"/>
  <c r="AP45" i="9"/>
  <c r="Q45" i="9" s="1"/>
  <c r="S15" i="9"/>
  <c r="S31" i="9"/>
  <c r="S58" i="9"/>
  <c r="S20" i="9"/>
  <c r="AH9" i="9"/>
  <c r="AI9" i="9" s="1"/>
  <c r="AH36" i="9"/>
  <c r="AI36" i="9" s="1"/>
  <c r="AM57" i="9"/>
  <c r="AN57" i="9" s="1"/>
  <c r="AC30" i="9"/>
  <c r="AD30" i="9" s="1"/>
  <c r="AI32" i="9"/>
  <c r="AD29" i="9"/>
  <c r="AC11" i="9"/>
  <c r="AD11" i="9" s="1"/>
  <c r="AH17" i="9"/>
  <c r="AI17" i="9" s="1"/>
  <c r="AC18" i="9"/>
  <c r="AD18" i="9" s="1"/>
  <c r="AH20" i="9"/>
  <c r="AI20" i="9" s="1"/>
  <c r="AM38" i="9"/>
  <c r="AN38" i="9" s="1"/>
  <c r="AM40" i="9"/>
  <c r="AN40" i="9" s="1"/>
  <c r="AC43" i="9"/>
  <c r="AD43" i="9" s="1"/>
  <c r="AM60" i="9"/>
  <c r="AN60" i="9" s="1"/>
  <c r="AH69" i="9"/>
  <c r="AI69" i="9" s="1"/>
  <c r="S63" i="9"/>
  <c r="S55" i="9"/>
  <c r="S47" i="9"/>
  <c r="S39" i="9"/>
  <c r="S32" i="9"/>
  <c r="S24" i="9"/>
  <c r="S16" i="9"/>
  <c r="S9" i="9"/>
  <c r="S62" i="9"/>
  <c r="S54" i="9"/>
  <c r="S46" i="9"/>
  <c r="S38" i="9"/>
  <c r="S33" i="9"/>
  <c r="S29" i="9"/>
  <c r="S25" i="9"/>
  <c r="S21" i="9"/>
  <c r="S17" i="9"/>
  <c r="S13" i="9"/>
  <c r="S59" i="9"/>
  <c r="S43" i="9"/>
  <c r="S28" i="9"/>
  <c r="S12" i="9"/>
  <c r="S66" i="9"/>
  <c r="S50" i="9"/>
  <c r="S36" i="9"/>
  <c r="S27" i="9"/>
  <c r="S19" i="9"/>
  <c r="S10" i="9"/>
  <c r="V5" i="9"/>
  <c r="S69" i="9"/>
  <c r="S61" i="9"/>
  <c r="S53" i="9"/>
  <c r="S45" i="9"/>
  <c r="S37" i="9"/>
  <c r="S30" i="9"/>
  <c r="S22" i="9"/>
  <c r="S14" i="9"/>
  <c r="S64" i="9"/>
  <c r="S56" i="9"/>
  <c r="S48" i="9"/>
  <c r="S40" i="9"/>
  <c r="AM22" i="9"/>
  <c r="AN22" i="9" s="1"/>
  <c r="AH23" i="9"/>
  <c r="AI23" i="9" s="1"/>
  <c r="AC34" i="9"/>
  <c r="AD34" i="9" s="1"/>
  <c r="AC44" i="9"/>
  <c r="AD44" i="9" s="1"/>
  <c r="AH52" i="9"/>
  <c r="AC53" i="9"/>
  <c r="AD53" i="9" s="1"/>
  <c r="AM62" i="9"/>
  <c r="AN62" i="9" s="1"/>
  <c r="AC64" i="9"/>
  <c r="AD64" i="9" s="1"/>
  <c r="AM64" i="9"/>
  <c r="AN64" i="9" s="1"/>
  <c r="T53" i="9"/>
  <c r="T57" i="9"/>
  <c r="T61" i="9"/>
  <c r="T65" i="9"/>
  <c r="T69" i="9"/>
  <c r="T17" i="9"/>
  <c r="T25" i="9"/>
  <c r="T33" i="9"/>
  <c r="T42" i="9"/>
  <c r="T50" i="9"/>
  <c r="T58" i="9"/>
  <c r="T66" i="9"/>
  <c r="T9" i="9"/>
  <c r="AP33" i="9"/>
  <c r="Q33" i="9" s="1"/>
  <c r="U9" i="9"/>
  <c r="U11" i="9"/>
  <c r="U13" i="9"/>
  <c r="U15" i="9"/>
  <c r="U17" i="9"/>
  <c r="U19" i="9"/>
  <c r="U21" i="9"/>
  <c r="U23" i="9"/>
  <c r="U26" i="9"/>
  <c r="U30" i="9"/>
  <c r="U34" i="9"/>
  <c r="U38" i="9"/>
  <c r="U42" i="9"/>
  <c r="U46" i="9"/>
  <c r="U50" i="9"/>
  <c r="U54" i="9"/>
  <c r="U58" i="9"/>
  <c r="U62" i="9"/>
  <c r="U66" i="9"/>
  <c r="AK32" i="9"/>
  <c r="P32" i="9" s="1"/>
  <c r="AI27" i="9"/>
  <c r="AH11" i="9"/>
  <c r="AI11" i="9" s="1"/>
  <c r="AH22" i="9"/>
  <c r="AI22" i="9" s="1"/>
  <c r="U14" i="9"/>
  <c r="U22" i="9"/>
  <c r="U36" i="9"/>
  <c r="U52" i="9"/>
  <c r="U68" i="9"/>
  <c r="AH10" i="9"/>
  <c r="AM46" i="9"/>
  <c r="AN46" i="9" s="1"/>
  <c r="AK56" i="9"/>
  <c r="P56" i="9" s="1"/>
  <c r="AI37" i="9"/>
  <c r="AN51" i="9"/>
  <c r="AM30" i="9"/>
  <c r="AN30" i="9" s="1"/>
  <c r="AC68" i="9"/>
  <c r="AD68" i="9" s="1"/>
  <c r="U12" i="9"/>
  <c r="U16" i="9"/>
  <c r="U20" i="9"/>
  <c r="U24" i="9"/>
  <c r="U32" i="9"/>
  <c r="U40" i="9"/>
  <c r="U48" i="9"/>
  <c r="U56" i="9"/>
  <c r="U64" i="9"/>
  <c r="AM68" i="9" l="1"/>
  <c r="AN68" i="9" s="1"/>
  <c r="AM56" i="9"/>
  <c r="AN56" i="9" s="1"/>
  <c r="AO56" i="9" s="1"/>
  <c r="AP56" i="9" s="1"/>
  <c r="Q56" i="9" s="1"/>
  <c r="AM48" i="9"/>
  <c r="AN48" i="9" s="1"/>
  <c r="AO48" i="9" s="1"/>
  <c r="AP48" i="9" s="1"/>
  <c r="Q48" i="9" s="1"/>
  <c r="AM42" i="9"/>
  <c r="AM26" i="9"/>
  <c r="AN26" i="9" s="1"/>
  <c r="AO26" i="9" s="1"/>
  <c r="AP26" i="9" s="1"/>
  <c r="Q26" i="9" s="1"/>
  <c r="AM10" i="9"/>
  <c r="AN10" i="9" s="1"/>
  <c r="AH60" i="9"/>
  <c r="AI60" i="9" s="1"/>
  <c r="AH48" i="9"/>
  <c r="AI48" i="9" s="1"/>
  <c r="AC56" i="9"/>
  <c r="AD56" i="9" s="1"/>
  <c r="AE56" i="9" s="1"/>
  <c r="AM24" i="9"/>
  <c r="AN24" i="9" s="1"/>
  <c r="AO24" i="9" s="1"/>
  <c r="AP24" i="9" s="1"/>
  <c r="Q24" i="9" s="1"/>
  <c r="AM12" i="9"/>
  <c r="AN12" i="9" s="1"/>
  <c r="AM11" i="9"/>
  <c r="AN11" i="9" s="1"/>
  <c r="AH25" i="9"/>
  <c r="AI25" i="9" s="1"/>
  <c r="AJ25" i="9" s="1"/>
  <c r="AK25" i="9" s="1"/>
  <c r="P25" i="9" s="1"/>
  <c r="AE51" i="9"/>
  <c r="AF51" i="9" s="1"/>
  <c r="O51" i="9" s="1"/>
  <c r="AM39" i="9"/>
  <c r="AN39" i="9" s="1"/>
  <c r="AM20" i="9"/>
  <c r="AN20" i="9" s="1"/>
  <c r="AM13" i="9"/>
  <c r="AN13" i="9" s="1"/>
  <c r="AH31" i="9"/>
  <c r="AI31" i="9" s="1"/>
  <c r="AJ31" i="9" s="1"/>
  <c r="AK31" i="9" s="1"/>
  <c r="P31" i="9" s="1"/>
  <c r="AM66" i="9"/>
  <c r="AO65" i="9"/>
  <c r="AP65" i="9" s="1"/>
  <c r="Q65" i="9" s="1"/>
  <c r="AO61" i="9"/>
  <c r="AP61" i="9" s="1"/>
  <c r="Q61" i="9" s="1"/>
  <c r="AM58" i="9"/>
  <c r="AN58" i="9" s="1"/>
  <c r="AO58" i="9" s="1"/>
  <c r="AP58" i="9" s="1"/>
  <c r="Q58" i="9" s="1"/>
  <c r="AO45" i="9"/>
  <c r="AM37" i="9"/>
  <c r="AN37" i="9" s="1"/>
  <c r="AO33" i="9"/>
  <c r="AM25" i="9"/>
  <c r="AN25" i="9" s="1"/>
  <c r="AO21" i="9"/>
  <c r="AP21" i="9" s="1"/>
  <c r="Q21" i="9" s="1"/>
  <c r="AO17" i="9"/>
  <c r="AP17" i="9" s="1"/>
  <c r="Q17" i="9" s="1"/>
  <c r="AO13" i="9"/>
  <c r="AP13" i="9" s="1"/>
  <c r="Q13" i="9" s="1"/>
  <c r="AM9" i="9"/>
  <c r="AN9" i="9" s="1"/>
  <c r="AJ56" i="9"/>
  <c r="AJ48" i="9"/>
  <c r="AK48" i="9" s="1"/>
  <c r="P48" i="9" s="1"/>
  <c r="AJ44" i="9"/>
  <c r="AK44" i="9" s="1"/>
  <c r="P44" i="9" s="1"/>
  <c r="AJ40" i="9"/>
  <c r="AK40" i="9" s="1"/>
  <c r="P40" i="9" s="1"/>
  <c r="AJ32" i="9"/>
  <c r="AH28" i="9"/>
  <c r="AI28" i="9" s="1"/>
  <c r="AH16" i="9"/>
  <c r="AI16" i="9" s="1"/>
  <c r="AH13" i="9"/>
  <c r="AI13" i="9" s="1"/>
  <c r="AJ12" i="9"/>
  <c r="AK12" i="9" s="1"/>
  <c r="P12" i="9" s="1"/>
  <c r="AE67" i="9"/>
  <c r="AF67" i="9" s="1"/>
  <c r="O67" i="9" s="1"/>
  <c r="AC63" i="9"/>
  <c r="AD63" i="9" s="1"/>
  <c r="AE59" i="9"/>
  <c r="AF59" i="9" s="1"/>
  <c r="O59" i="9" s="1"/>
  <c r="AE39" i="9"/>
  <c r="AF39" i="9" s="1"/>
  <c r="O39" i="9" s="1"/>
  <c r="AE23" i="9"/>
  <c r="AF23" i="9" s="1"/>
  <c r="O23" i="9" s="1"/>
  <c r="AE15" i="9"/>
  <c r="AF15" i="9" s="1"/>
  <c r="O15" i="9" s="1"/>
  <c r="AC12" i="9"/>
  <c r="AD12" i="9" s="1"/>
  <c r="AE12" i="9" s="1"/>
  <c r="AF12" i="9" s="1"/>
  <c r="O12" i="9" s="1"/>
  <c r="AE11" i="9"/>
  <c r="AF11" i="9" s="1"/>
  <c r="O11" i="9" s="1"/>
  <c r="U18" i="9"/>
  <c r="U28" i="9"/>
  <c r="U69" i="9"/>
  <c r="AI10" i="9"/>
  <c r="AJ10" i="9" s="1"/>
  <c r="AD28" i="9"/>
  <c r="AE28" i="9" s="1"/>
  <c r="AD41" i="9"/>
  <c r="AD58" i="9"/>
  <c r="AE58" i="9" s="1"/>
  <c r="AD60" i="9"/>
  <c r="AE60" i="9" s="1"/>
  <c r="AN42" i="9"/>
  <c r="AO42" i="9" s="1"/>
  <c r="AP42" i="9" s="1"/>
  <c r="Q42" i="9" s="1"/>
  <c r="AN49" i="9"/>
  <c r="AO49" i="9" s="1"/>
  <c r="AP49" i="9" s="1"/>
  <c r="Q49" i="9" s="1"/>
  <c r="AN53" i="9"/>
  <c r="AP53" i="9" s="1"/>
  <c r="Q53" i="9" s="1"/>
  <c r="AN59" i="9"/>
  <c r="AN69" i="9"/>
  <c r="AO69" i="9" s="1"/>
  <c r="AN66" i="9"/>
  <c r="AO66" i="9" s="1"/>
  <c r="AN41" i="9"/>
  <c r="AI52" i="9"/>
  <c r="AJ52" i="9" s="1"/>
  <c r="AK52" i="9" s="1"/>
  <c r="P52" i="9" s="1"/>
  <c r="AD31" i="9"/>
  <c r="AE31" i="9" s="1"/>
  <c r="AF31" i="9" s="1"/>
  <c r="O31" i="9" s="1"/>
  <c r="AD46" i="9"/>
  <c r="AF46" i="9" s="1"/>
  <c r="O46" i="9" s="1"/>
  <c r="AE19" i="9"/>
  <c r="AF19" i="9" s="1"/>
  <c r="O19" i="9" s="1"/>
  <c r="AJ20" i="9"/>
  <c r="AK20" i="9" s="1"/>
  <c r="P20" i="9" s="1"/>
  <c r="AJ24" i="9"/>
  <c r="AK24" i="9" s="1"/>
  <c r="P24" i="9" s="1"/>
  <c r="AE27" i="9"/>
  <c r="AF27" i="9" s="1"/>
  <c r="O27" i="9" s="1"/>
  <c r="AO29" i="9"/>
  <c r="AP29" i="9" s="1"/>
  <c r="Q29" i="9" s="1"/>
  <c r="AJ36" i="9"/>
  <c r="AK36" i="9" s="1"/>
  <c r="P36" i="9" s="1"/>
  <c r="AE43" i="9"/>
  <c r="AF43" i="9" s="1"/>
  <c r="O43" i="9" s="1"/>
  <c r="AE47" i="9"/>
  <c r="AF47" i="9" s="1"/>
  <c r="O47" i="9" s="1"/>
  <c r="AE55" i="9"/>
  <c r="AF55" i="9" s="1"/>
  <c r="O55" i="9" s="1"/>
  <c r="AO57" i="9"/>
  <c r="AP57" i="9" s="1"/>
  <c r="Q57" i="9" s="1"/>
  <c r="AD35" i="9"/>
  <c r="AE35" i="9" s="1"/>
  <c r="AF35" i="9" s="1"/>
  <c r="O35" i="9" s="1"/>
  <c r="AJ9" i="9"/>
  <c r="AK9" i="9" s="1"/>
  <c r="P9" i="9" s="1"/>
  <c r="AE16" i="9"/>
  <c r="AF16" i="9" s="1"/>
  <c r="O16" i="9" s="1"/>
  <c r="AJ17" i="9"/>
  <c r="AK17" i="9" s="1"/>
  <c r="P17" i="9" s="1"/>
  <c r="AO18" i="9"/>
  <c r="AP18" i="9" s="1"/>
  <c r="Q18" i="9" s="1"/>
  <c r="AE20" i="9"/>
  <c r="AF20" i="9" s="1"/>
  <c r="O20" i="9" s="1"/>
  <c r="AJ21" i="9"/>
  <c r="AK21" i="9" s="1"/>
  <c r="P21" i="9" s="1"/>
  <c r="AO22" i="9"/>
  <c r="AP22" i="9" s="1"/>
  <c r="Q22" i="9" s="1"/>
  <c r="AE24" i="9"/>
  <c r="AF24" i="9" s="1"/>
  <c r="O24" i="9" s="1"/>
  <c r="AJ29" i="9"/>
  <c r="AK29" i="9" s="1"/>
  <c r="P29" i="9" s="1"/>
  <c r="AO30" i="9"/>
  <c r="AP30" i="9" s="1"/>
  <c r="Q30" i="9" s="1"/>
  <c r="AE32" i="9"/>
  <c r="AF32" i="9" s="1"/>
  <c r="O32" i="9" s="1"/>
  <c r="AJ33" i="9"/>
  <c r="AK33" i="9" s="1"/>
  <c r="P33" i="9" s="1"/>
  <c r="AO34" i="9"/>
  <c r="AP34" i="9" s="1"/>
  <c r="Q34" i="9" s="1"/>
  <c r="AE36" i="9"/>
  <c r="AF36" i="9" s="1"/>
  <c r="O36" i="9" s="1"/>
  <c r="AJ37" i="9"/>
  <c r="AK37" i="9" s="1"/>
  <c r="P37" i="9" s="1"/>
  <c r="AO38" i="9"/>
  <c r="AP38" i="9" s="1"/>
  <c r="Q38" i="9" s="1"/>
  <c r="AE40" i="9"/>
  <c r="AF40" i="9" s="1"/>
  <c r="O40" i="9" s="1"/>
  <c r="AJ41" i="9"/>
  <c r="AK41" i="9" s="1"/>
  <c r="P41" i="9" s="1"/>
  <c r="AE44" i="9"/>
  <c r="AF44" i="9" s="1"/>
  <c r="O44" i="9" s="1"/>
  <c r="AJ45" i="9"/>
  <c r="AK45" i="9" s="1"/>
  <c r="P45" i="9" s="1"/>
  <c r="AO46" i="9"/>
  <c r="AP46" i="9" s="1"/>
  <c r="Q46" i="9" s="1"/>
  <c r="AE48" i="9"/>
  <c r="AF48" i="9" s="1"/>
  <c r="O48" i="9" s="1"/>
  <c r="AJ49" i="9"/>
  <c r="AK49" i="9" s="1"/>
  <c r="P49" i="9" s="1"/>
  <c r="AO50" i="9"/>
  <c r="AP50" i="9" s="1"/>
  <c r="Q50" i="9" s="1"/>
  <c r="AE52" i="9"/>
  <c r="AF52" i="9" s="1"/>
  <c r="O52" i="9" s="1"/>
  <c r="AJ53" i="9"/>
  <c r="AK53" i="9" s="1"/>
  <c r="P53" i="9" s="1"/>
  <c r="AO54" i="9"/>
  <c r="AP54" i="9" s="1"/>
  <c r="Q54" i="9" s="1"/>
  <c r="AJ57" i="9"/>
  <c r="AK57" i="9" s="1"/>
  <c r="P57" i="9" s="1"/>
  <c r="AJ61" i="9"/>
  <c r="AK61" i="9" s="1"/>
  <c r="P61" i="9" s="1"/>
  <c r="AO62" i="9"/>
  <c r="AP62" i="9" s="1"/>
  <c r="Q62" i="9" s="1"/>
  <c r="AE64" i="9"/>
  <c r="AF64" i="9" s="1"/>
  <c r="O64" i="9" s="1"/>
  <c r="AJ65" i="9"/>
  <c r="AK65" i="9" s="1"/>
  <c r="P65" i="9" s="1"/>
  <c r="AE68" i="9"/>
  <c r="AF68" i="9" s="1"/>
  <c r="O68" i="9" s="1"/>
  <c r="AJ69" i="9"/>
  <c r="AK69" i="9" s="1"/>
  <c r="P69" i="9" s="1"/>
  <c r="AJ60" i="9"/>
  <c r="AK60" i="9" s="1"/>
  <c r="P60" i="9" s="1"/>
  <c r="AJ64" i="9"/>
  <c r="AK64" i="9" s="1"/>
  <c r="P64" i="9" s="1"/>
  <c r="AJ68" i="9"/>
  <c r="AK68" i="9" s="1"/>
  <c r="P68" i="9" s="1"/>
  <c r="AE10" i="9"/>
  <c r="AF10" i="9" s="1"/>
  <c r="O10" i="9" s="1"/>
  <c r="AJ11" i="9"/>
  <c r="AK11" i="9" s="1"/>
  <c r="P11" i="9" s="1"/>
  <c r="AO12" i="9"/>
  <c r="AP12" i="9" s="1"/>
  <c r="Q12" i="9" s="1"/>
  <c r="AE14" i="9"/>
  <c r="AF14" i="9" s="1"/>
  <c r="O14" i="9" s="1"/>
  <c r="AO16" i="9"/>
  <c r="AP16" i="9" s="1"/>
  <c r="Q16" i="9" s="1"/>
  <c r="AE18" i="9"/>
  <c r="AF18" i="9" s="1"/>
  <c r="O18" i="9" s="1"/>
  <c r="AJ19" i="9"/>
  <c r="AK19" i="9" s="1"/>
  <c r="P19" i="9" s="1"/>
  <c r="AO20" i="9"/>
  <c r="AP20" i="9" s="1"/>
  <c r="Q20" i="9" s="1"/>
  <c r="AE22" i="9"/>
  <c r="AF22" i="9" s="1"/>
  <c r="O22" i="9" s="1"/>
  <c r="AJ23" i="9"/>
  <c r="AK23" i="9" s="1"/>
  <c r="P23" i="9" s="1"/>
  <c r="AE26" i="9"/>
  <c r="AF26" i="9" s="1"/>
  <c r="O26" i="9" s="1"/>
  <c r="AJ27" i="9"/>
  <c r="AK27" i="9" s="1"/>
  <c r="P27" i="9" s="1"/>
  <c r="AM28" i="9"/>
  <c r="AE30" i="9"/>
  <c r="AF30" i="9" s="1"/>
  <c r="O30" i="9" s="1"/>
  <c r="AO32" i="9"/>
  <c r="AP32" i="9" s="1"/>
  <c r="Q32" i="9" s="1"/>
  <c r="AE34" i="9"/>
  <c r="AF34" i="9" s="1"/>
  <c r="O34" i="9" s="1"/>
  <c r="AJ35" i="9"/>
  <c r="AK35" i="9" s="1"/>
  <c r="P35" i="9" s="1"/>
  <c r="AM36" i="9"/>
  <c r="AE38" i="9"/>
  <c r="AF38" i="9" s="1"/>
  <c r="O38" i="9" s="1"/>
  <c r="AJ39" i="9"/>
  <c r="AK39" i="9" s="1"/>
  <c r="P39" i="9" s="1"/>
  <c r="AO40" i="9"/>
  <c r="AP40" i="9" s="1"/>
  <c r="Q40" i="9" s="1"/>
  <c r="AE42" i="9"/>
  <c r="AF42" i="9" s="1"/>
  <c r="O42" i="9" s="1"/>
  <c r="AJ43" i="9"/>
  <c r="AK43" i="9" s="1"/>
  <c r="P43" i="9" s="1"/>
  <c r="AO44" i="9"/>
  <c r="AP44" i="9" s="1"/>
  <c r="Q44" i="9" s="1"/>
  <c r="AE46" i="9"/>
  <c r="AJ47" i="9"/>
  <c r="AK47" i="9" s="1"/>
  <c r="P47" i="9" s="1"/>
  <c r="AE50" i="9"/>
  <c r="AF50" i="9" s="1"/>
  <c r="O50" i="9" s="1"/>
  <c r="AJ51" i="9"/>
  <c r="AK51" i="9" s="1"/>
  <c r="P51" i="9" s="1"/>
  <c r="AO52" i="9"/>
  <c r="AP52" i="9" s="1"/>
  <c r="Q52" i="9" s="1"/>
  <c r="AE54" i="9"/>
  <c r="AF54" i="9" s="1"/>
  <c r="O54" i="9" s="1"/>
  <c r="AJ55" i="9"/>
  <c r="AK55" i="9" s="1"/>
  <c r="P55" i="9" s="1"/>
  <c r="AJ59" i="9"/>
  <c r="AK59" i="9" s="1"/>
  <c r="P59" i="9" s="1"/>
  <c r="AO60" i="9"/>
  <c r="AP60" i="9" s="1"/>
  <c r="Q60" i="9" s="1"/>
  <c r="AE62" i="9"/>
  <c r="AF62" i="9" s="1"/>
  <c r="O62" i="9" s="1"/>
  <c r="AJ63" i="9"/>
  <c r="AK63" i="9" s="1"/>
  <c r="P63" i="9" s="1"/>
  <c r="AO64" i="9"/>
  <c r="AP64" i="9" s="1"/>
  <c r="Q64" i="9" s="1"/>
  <c r="AE66" i="9"/>
  <c r="AF66" i="9" s="1"/>
  <c r="O66" i="9" s="1"/>
  <c r="AJ67" i="9"/>
  <c r="AK67" i="9" s="1"/>
  <c r="P67" i="9" s="1"/>
  <c r="AO68" i="9"/>
  <c r="AP68" i="9" s="1"/>
  <c r="Q68" i="9" s="1"/>
  <c r="AM14" i="9"/>
  <c r="AE9" i="9"/>
  <c r="AF9" i="9" s="1"/>
  <c r="O9" i="9" s="1"/>
  <c r="AE13" i="9"/>
  <c r="AF13" i="9" s="1"/>
  <c r="O13" i="9" s="1"/>
  <c r="AJ14" i="9"/>
  <c r="AK14" i="9" s="1"/>
  <c r="P14" i="9" s="1"/>
  <c r="AO15" i="9"/>
  <c r="AP15" i="9" s="1"/>
  <c r="Q15" i="9" s="1"/>
  <c r="AE17" i="9"/>
  <c r="AF17" i="9" s="1"/>
  <c r="O17" i="9" s="1"/>
  <c r="AJ18" i="9"/>
  <c r="AK18" i="9" s="1"/>
  <c r="P18" i="9" s="1"/>
  <c r="AO19" i="9"/>
  <c r="AP19" i="9" s="1"/>
  <c r="Q19" i="9" s="1"/>
  <c r="AE21" i="9"/>
  <c r="AF21" i="9" s="1"/>
  <c r="O21" i="9" s="1"/>
  <c r="AJ22" i="9"/>
  <c r="AK22" i="9" s="1"/>
  <c r="P22" i="9" s="1"/>
  <c r="AO23" i="9"/>
  <c r="AP23" i="9" s="1"/>
  <c r="Q23" i="9" s="1"/>
  <c r="AE25" i="9"/>
  <c r="AF25" i="9" s="1"/>
  <c r="O25" i="9" s="1"/>
  <c r="AJ26" i="9"/>
  <c r="AK26" i="9" s="1"/>
  <c r="P26" i="9" s="1"/>
  <c r="AO27" i="9"/>
  <c r="AP27" i="9" s="1"/>
  <c r="Q27" i="9" s="1"/>
  <c r="AE29" i="9"/>
  <c r="AF29" i="9" s="1"/>
  <c r="O29" i="9" s="1"/>
  <c r="AJ30" i="9"/>
  <c r="AK30" i="9" s="1"/>
  <c r="P30" i="9" s="1"/>
  <c r="AO31" i="9"/>
  <c r="AP31" i="9" s="1"/>
  <c r="Q31" i="9" s="1"/>
  <c r="AE33" i="9"/>
  <c r="AF33" i="9" s="1"/>
  <c r="O33" i="9" s="1"/>
  <c r="AJ34" i="9"/>
  <c r="AK34" i="9" s="1"/>
  <c r="P34" i="9" s="1"/>
  <c r="AO35" i="9"/>
  <c r="AP35" i="9" s="1"/>
  <c r="Q35" i="9" s="1"/>
  <c r="AE37" i="9"/>
  <c r="AF37" i="9" s="1"/>
  <c r="O37" i="9" s="1"/>
  <c r="AJ38" i="9"/>
  <c r="AK38" i="9" s="1"/>
  <c r="P38" i="9" s="1"/>
  <c r="AO39" i="9"/>
  <c r="AP39" i="9" s="1"/>
  <c r="Q39" i="9" s="1"/>
  <c r="AJ42" i="9"/>
  <c r="AK42" i="9" s="1"/>
  <c r="P42" i="9" s="1"/>
  <c r="AO43" i="9"/>
  <c r="AP43" i="9" s="1"/>
  <c r="Q43" i="9" s="1"/>
  <c r="AE45" i="9"/>
  <c r="AF45" i="9" s="1"/>
  <c r="O45" i="9" s="1"/>
  <c r="AJ46" i="9"/>
  <c r="AK46" i="9" s="1"/>
  <c r="P46" i="9" s="1"/>
  <c r="AO47" i="9"/>
  <c r="AP47" i="9" s="1"/>
  <c r="Q47" i="9" s="1"/>
  <c r="AE49" i="9"/>
  <c r="AF49" i="9" s="1"/>
  <c r="O49" i="9" s="1"/>
  <c r="AJ50" i="9"/>
  <c r="AK50" i="9" s="1"/>
  <c r="P50" i="9" s="1"/>
  <c r="AO51" i="9"/>
  <c r="AP51" i="9" s="1"/>
  <c r="Q51" i="9" s="1"/>
  <c r="AE53" i="9"/>
  <c r="AF53" i="9" s="1"/>
  <c r="O53" i="9" s="1"/>
  <c r="AJ54" i="9"/>
  <c r="AK54" i="9" s="1"/>
  <c r="P54" i="9" s="1"/>
  <c r="AO55" i="9"/>
  <c r="AP55" i="9" s="1"/>
  <c r="Q55" i="9" s="1"/>
  <c r="AE57" i="9"/>
  <c r="AF57" i="9" s="1"/>
  <c r="O57" i="9" s="1"/>
  <c r="AJ58" i="9"/>
  <c r="AK58" i="9" s="1"/>
  <c r="P58" i="9" s="1"/>
  <c r="AE61" i="9"/>
  <c r="AF61" i="9" s="1"/>
  <c r="O61" i="9" s="1"/>
  <c r="AJ62" i="9"/>
  <c r="AK62" i="9" s="1"/>
  <c r="P62" i="9" s="1"/>
  <c r="AO63" i="9"/>
  <c r="AP63" i="9" s="1"/>
  <c r="Q63" i="9" s="1"/>
  <c r="AE65" i="9"/>
  <c r="AF65" i="9" s="1"/>
  <c r="O65" i="9" s="1"/>
  <c r="AJ66" i="9"/>
  <c r="AK66" i="9" s="1"/>
  <c r="P66" i="9" s="1"/>
  <c r="AO67" i="9"/>
  <c r="AP67" i="9" s="1"/>
  <c r="Q67" i="9" s="1"/>
  <c r="AE69" i="9"/>
  <c r="AF69" i="9" s="1"/>
  <c r="O69" i="9" s="1"/>
  <c r="AO25" i="9"/>
  <c r="AP25" i="9" s="1"/>
  <c r="Q25" i="9" s="1"/>
  <c r="U44" i="9"/>
  <c r="AJ15" i="9"/>
  <c r="AK15" i="9" s="1"/>
  <c r="P15" i="9" s="1"/>
  <c r="U10" i="9"/>
  <c r="AO11" i="9" l="1"/>
  <c r="AP11" i="9" s="1"/>
  <c r="Q11" i="9" s="1"/>
  <c r="AO10" i="9"/>
  <c r="AP10" i="9" s="1"/>
  <c r="Q10" i="9" s="1"/>
  <c r="AE63" i="9"/>
  <c r="AF63" i="9" s="1"/>
  <c r="O63" i="9" s="1"/>
  <c r="AP69" i="9"/>
  <c r="Q69" i="9" s="1"/>
  <c r="AP66" i="9"/>
  <c r="Q66" i="9" s="1"/>
  <c r="AO41" i="9"/>
  <c r="AP41" i="9" s="1"/>
  <c r="Q41" i="9" s="1"/>
  <c r="AJ28" i="9"/>
  <c r="AK28" i="9" s="1"/>
  <c r="P28" i="9" s="1"/>
  <c r="AK10" i="9"/>
  <c r="P10" i="9" s="1"/>
  <c r="AF60" i="9"/>
  <c r="O60" i="9" s="1"/>
  <c r="AF58" i="9"/>
  <c r="O58" i="9" s="1"/>
  <c r="AF56" i="9"/>
  <c r="O56" i="9" s="1"/>
  <c r="AE41" i="9"/>
  <c r="AF41" i="9" s="1"/>
  <c r="O41" i="9" s="1"/>
  <c r="AF28" i="9"/>
  <c r="O28" i="9" s="1"/>
  <c r="AO59" i="9"/>
  <c r="AP59" i="9" s="1"/>
  <c r="Q59" i="9" s="1"/>
  <c r="AO53" i="9"/>
  <c r="AO37" i="9"/>
  <c r="AP37" i="9" s="1"/>
  <c r="Q37" i="9" s="1"/>
  <c r="AO9" i="9"/>
  <c r="AP9" i="9" s="1"/>
  <c r="Q9" i="9" s="1"/>
  <c r="AJ16" i="9"/>
  <c r="AK16" i="9" s="1"/>
  <c r="P16" i="9" s="1"/>
  <c r="AJ13" i="9"/>
  <c r="AK13" i="9" s="1"/>
  <c r="P13" i="9" s="1"/>
  <c r="AN14" i="9"/>
  <c r="AP14" i="9" s="1"/>
  <c r="Q14" i="9" s="1"/>
  <c r="AN36" i="9"/>
  <c r="AO36" i="9" s="1"/>
  <c r="AN28" i="9"/>
  <c r="AO28" i="9" s="1"/>
  <c r="AP28" i="9" s="1"/>
  <c r="Q28" i="9" s="1"/>
  <c r="AO14" i="9" l="1"/>
  <c r="AP36" i="9"/>
  <c r="Q36" i="9" s="1"/>
</calcChain>
</file>

<file path=xl/sharedStrings.xml><?xml version="1.0" encoding="utf-8"?>
<sst xmlns="http://schemas.openxmlformats.org/spreadsheetml/2006/main" count="177" uniqueCount="147">
  <si>
    <t>всего</t>
  </si>
  <si>
    <t>№</t>
  </si>
  <si>
    <t>МКБ</t>
  </si>
  <si>
    <t>Трихинеллез</t>
  </si>
  <si>
    <t>=20208000</t>
  </si>
  <si>
    <t>Другие сальмонеллезные инфекции</t>
  </si>
  <si>
    <t>Наименование
заболеваний</t>
  </si>
  <si>
    <t>Брюшной тиф</t>
  </si>
  <si>
    <t>=20101000</t>
  </si>
  <si>
    <t>=20106000</t>
  </si>
  <si>
    <t>=20107000</t>
  </si>
  <si>
    <t>=20109000</t>
  </si>
  <si>
    <t>=20111000</t>
  </si>
  <si>
    <t>=20116000</t>
  </si>
  <si>
    <t>Острые вялые параличи</t>
  </si>
  <si>
    <t>=20117000</t>
  </si>
  <si>
    <t>Энтеровирусные инфекции</t>
  </si>
  <si>
    <t>=20110000</t>
  </si>
  <si>
    <t>=20110200</t>
  </si>
  <si>
    <t>=20113100</t>
  </si>
  <si>
    <t>из них:
острый гепатит А</t>
  </si>
  <si>
    <t>=20113110</t>
  </si>
  <si>
    <t>острый гепатит В</t>
  </si>
  <si>
    <t>=20113120</t>
  </si>
  <si>
    <t>острый гепатит С</t>
  </si>
  <si>
    <t>=20113130</t>
  </si>
  <si>
    <t>острый гепатит Е</t>
  </si>
  <si>
    <t>=20113140</t>
  </si>
  <si>
    <t>=20113200</t>
  </si>
  <si>
    <t>из них:
хронический вирусный гепатит В</t>
  </si>
  <si>
    <t>=20113210</t>
  </si>
  <si>
    <t>хронический вирусный гепатит С</t>
  </si>
  <si>
    <t>=20113220</t>
  </si>
  <si>
    <t>Носительство возбудителя вирусного гепатита В</t>
  </si>
  <si>
    <t>=20114000</t>
  </si>
  <si>
    <t>Дифтерия</t>
  </si>
  <si>
    <t>=20118000</t>
  </si>
  <si>
    <t>Коклюш</t>
  </si>
  <si>
    <t>=20120000</t>
  </si>
  <si>
    <t>Ветряная оспа</t>
  </si>
  <si>
    <t>=20122000</t>
  </si>
  <si>
    <t>Корь</t>
  </si>
  <si>
    <t>=20123000</t>
  </si>
  <si>
    <t>Краснуха</t>
  </si>
  <si>
    <t>=20124000</t>
  </si>
  <si>
    <t>Паротит эпидемический</t>
  </si>
  <si>
    <t>=20126000</t>
  </si>
  <si>
    <t>Менингококковая инфекция</t>
  </si>
  <si>
    <t>=20127000</t>
  </si>
  <si>
    <t>из нее генерализованные формы</t>
  </si>
  <si>
    <t>=20127100</t>
  </si>
  <si>
    <t>Туляремия</t>
  </si>
  <si>
    <t>Сибирская язва</t>
  </si>
  <si>
    <t>=20130000</t>
  </si>
  <si>
    <t>Бруцеллез, впервые выявленный</t>
  </si>
  <si>
    <t>=20131000</t>
  </si>
  <si>
    <t>Вирусные лихорадки, передаваемые членистоногими и вирусные геморрагические лихорадки</t>
  </si>
  <si>
    <t>=20132000</t>
  </si>
  <si>
    <t>из них:
лихорадка Западного Нила</t>
  </si>
  <si>
    <t>=20132240</t>
  </si>
  <si>
    <t>Крымская геморрагическая лихорадка</t>
  </si>
  <si>
    <t>=20132810</t>
  </si>
  <si>
    <t>геморрагическая лихорадка c почечным синдромом</t>
  </si>
  <si>
    <t>=20132860</t>
  </si>
  <si>
    <t>Клещевой вирусный энцефалит</t>
  </si>
  <si>
    <t>=20133000</t>
  </si>
  <si>
    <t>Клещевой боррелиоз (болезнь Лайма)</t>
  </si>
  <si>
    <t>=20134000</t>
  </si>
  <si>
    <t>Псевдотуберкулез</t>
  </si>
  <si>
    <t>=20135000</t>
  </si>
  <si>
    <t>Лептоспироз</t>
  </si>
  <si>
    <t>=20136000</t>
  </si>
  <si>
    <t>Бешенство</t>
  </si>
  <si>
    <t>=20137000</t>
  </si>
  <si>
    <t>Укусы, ослюнения, оцарапывания животными</t>
  </si>
  <si>
    <t>=20171000</t>
  </si>
  <si>
    <t>Укусы клещами</t>
  </si>
  <si>
    <t>=20172000</t>
  </si>
  <si>
    <t>Риккетсиозы</t>
  </si>
  <si>
    <t>=20140000</t>
  </si>
  <si>
    <t>из них:
эпидемический сыпной тиф</t>
  </si>
  <si>
    <t>=20140100</t>
  </si>
  <si>
    <t>болезнь Брилля</t>
  </si>
  <si>
    <t>=20140200</t>
  </si>
  <si>
    <t>лихорадка Ку</t>
  </si>
  <si>
    <t>=20140300</t>
  </si>
  <si>
    <t>сибирский клещевой тиф</t>
  </si>
  <si>
    <t>=20140400</t>
  </si>
  <si>
    <t>астраханская пятнистая лихорадка</t>
  </si>
  <si>
    <t>=20140500</t>
  </si>
  <si>
    <t>гранулоцитарный анаплазмоз человека</t>
  </si>
  <si>
    <t>=20140600</t>
  </si>
  <si>
    <t>моноцитарный эрлихиоз человека</t>
  </si>
  <si>
    <t>=20140700</t>
  </si>
  <si>
    <t>Педикулез</t>
  </si>
  <si>
    <t>=20141000</t>
  </si>
  <si>
    <t>=20145000</t>
  </si>
  <si>
    <t>=20145100</t>
  </si>
  <si>
    <t>=20145110</t>
  </si>
  <si>
    <t>=20149000</t>
  </si>
  <si>
    <t>Острые инфекции верхних дыхательных путей множественной и неуточненной локализации</t>
  </si>
  <si>
    <t>=20150100</t>
  </si>
  <si>
    <t>Грипп</t>
  </si>
  <si>
    <t>=20150200</t>
  </si>
  <si>
    <t>Пневмония (внебольничная)</t>
  </si>
  <si>
    <t>=20160000</t>
  </si>
  <si>
    <t>Поствакцинальные осложнения</t>
  </si>
  <si>
    <t>=20159000</t>
  </si>
  <si>
    <t>=20157000</t>
  </si>
  <si>
    <t>Острый паралитический полиомиелит, включая ассоциированный с вакциной</t>
  </si>
  <si>
    <t>Туберкулез (впервые выявленный) активные формы</t>
  </si>
  <si>
    <t>из него туберкулез органов дыхания</t>
  </si>
  <si>
    <t>из него бациллярные формы</t>
  </si>
  <si>
    <t>Сифилис (впервые выявленный) - все формы</t>
  </si>
  <si>
    <t>Гонококковая инфекция</t>
  </si>
  <si>
    <t>Острые кишечные инфекции, вызванные установленными бактериальными, вирусными возбудителями, а также пищевые токсикоинфекции установленной этиологии</t>
  </si>
  <si>
    <t>Федеральная служба по надзору в сфере защиты прав потребителей и благополучия человека</t>
  </si>
  <si>
    <t>Федеральный центр гигиены и эпидемиологии</t>
  </si>
  <si>
    <t>в том числе</t>
  </si>
  <si>
    <t>рост, снижение</t>
  </si>
  <si>
    <t>показа-тель на 100 тыс. населения</t>
  </si>
  <si>
    <t>у детей
до 17 лет включи-тельно</t>
  </si>
  <si>
    <t>у детей
до 14 лет включи-тельно</t>
  </si>
  <si>
    <t>Бактериальная дизентерия (шигеллез)</t>
  </si>
  <si>
    <t>Острые гепатиты – всего</t>
  </si>
  <si>
    <t>Хронические вирусные гепатиты (впервые установленные) – всего</t>
  </si>
  <si>
    <t>из них
энтеровирусный менингит</t>
  </si>
  <si>
    <t>Острые кишечные инфекции, вызванные неустановленны-ми инфекционными возбуди-телями, пищевые токсико-инфекции неустановленной этиологии</t>
  </si>
  <si>
    <t>Болезнь, вызванная вирусом иммунодефицита человека и бессимптомный инфекцион-ный статус, вызванный вирусом иммунодефицита человека (ВИЧ)</t>
  </si>
  <si>
    <t>год текущий</t>
  </si>
  <si>
    <t>0-17</t>
  </si>
  <si>
    <t>0-14</t>
  </si>
  <si>
    <t>года:</t>
  </si>
  <si>
    <t>текущий</t>
  </si>
  <si>
    <t>период</t>
  </si>
  <si>
    <t>предыдущий</t>
  </si>
  <si>
    <t>Расчет</t>
  </si>
  <si>
    <t>сл.</t>
  </si>
  <si>
    <t>разы +</t>
  </si>
  <si>
    <t>разы -</t>
  </si>
  <si>
    <t>%</t>
  </si>
  <si>
    <t>результат</t>
  </si>
  <si>
    <t>Малярия впервые выявленная</t>
  </si>
  <si>
    <t>год-2</t>
  </si>
  <si>
    <t>год-1</t>
  </si>
  <si>
    <t>=20148100</t>
  </si>
  <si>
    <t>=20148200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</si>
</sst>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"/>
    <numFmt numFmtId="172" formatCode="0.0"/>
  </numFmts>
  <fonts count="8">
    <font>
      <sz val="8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sz val="9"/>
      <name val="Times New Roman"/>
      <family val="1"/>
      <charset val="204"/>
    </font>
    <font>
      <sz val="5"/>
      <name val="Times New Roman"/>
      <family val="1"/>
      <charset val="204"/>
    </font>
    <font>
      <sz val="8"/>
      <name val="Verdana"/>
      <family val="2"/>
      <charset val="204"/>
    </font>
    <font>
      <sz val="8"/>
      <name val="Times New Roman"/>
      <family val="1"/>
      <charset val="204"/>
    </font>
    <font>
      <sz val="8"/>
      <color theme="1"/>
      <name val="Arial Cyr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</borders>
  <cellStyleXfs count="6">
    <xf numFmtId="0" fontId="0" fillId="0" borderId="0"/>
    <xf numFmtId="0" fontId="5" fillId="0" borderId="0"/>
    <xf numFmtId="0" fontId="7" fillId="0" borderId="0"/>
    <xf numFmtId="9" fontId="2" fillId="0" borderId="0" applyFont="0" applyFill="0" applyBorder="0" applyAlignment="0" applyProtection="0"/>
    <xf numFmtId="0" fontId="1" fillId="0" borderId="0"/>
    <xf numFmtId="0" fontId="2" fillId="0" borderId="0"/>
  </cellStyleXfs>
  <cellXfs count="55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6" fillId="0" borderId="0" xfId="0" applyFont="1"/>
    <xf numFmtId="0" fontId="3" fillId="0" borderId="0" xfId="0" applyFont="1" applyAlignment="1">
      <alignment vertical="center"/>
    </xf>
    <xf numFmtId="2" fontId="3" fillId="0" borderId="0" xfId="0" applyNumberFormat="1" applyFont="1" applyAlignment="1">
      <alignment vertical="center"/>
    </xf>
    <xf numFmtId="0" fontId="3" fillId="0" borderId="0" xfId="0" applyFont="1" applyAlignment="1"/>
    <xf numFmtId="0" fontId="3" fillId="2" borderId="0" xfId="0" applyFont="1" applyFill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2" fontId="4" fillId="0" borderId="0" xfId="0" applyNumberFormat="1" applyFont="1" applyAlignment="1">
      <alignment vertical="center"/>
    </xf>
    <xf numFmtId="0" fontId="4" fillId="0" borderId="0" xfId="0" applyFont="1" applyAlignment="1"/>
    <xf numFmtId="0" fontId="4" fillId="2" borderId="0" xfId="0" applyFont="1" applyFill="1" applyAlignment="1">
      <alignment vertical="center"/>
    </xf>
    <xf numFmtId="0" fontId="3" fillId="3" borderId="0" xfId="0" applyFont="1" applyFill="1" applyAlignment="1"/>
    <xf numFmtId="0" fontId="4" fillId="3" borderId="0" xfId="0" applyFont="1" applyFill="1" applyAlignment="1"/>
    <xf numFmtId="0" fontId="3" fillId="3" borderId="0" xfId="0" applyFont="1" applyFill="1"/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vertical="center"/>
    </xf>
    <xf numFmtId="3" fontId="3" fillId="3" borderId="1" xfId="0" applyNumberFormat="1" applyFont="1" applyFill="1" applyBorder="1"/>
    <xf numFmtId="172" fontId="3" fillId="3" borderId="1" xfId="0" applyNumberFormat="1" applyFont="1" applyFill="1" applyBorder="1"/>
    <xf numFmtId="172" fontId="3" fillId="3" borderId="1" xfId="3" applyNumberFormat="1" applyFont="1" applyFill="1" applyBorder="1"/>
    <xf numFmtId="0" fontId="3" fillId="3" borderId="1" xfId="0" applyFont="1" applyFill="1" applyBorder="1" applyAlignment="1">
      <alignment horizontal="right"/>
    </xf>
    <xf numFmtId="0" fontId="3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2"/>
    </xf>
    <xf numFmtId="0" fontId="3" fillId="2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/>
    <xf numFmtId="49" fontId="3" fillId="2" borderId="0" xfId="0" applyNumberFormat="1" applyFont="1" applyFill="1" applyAlignment="1">
      <alignment horizontal="left" indent="1"/>
    </xf>
    <xf numFmtId="49" fontId="3" fillId="2" borderId="0" xfId="0" applyNumberFormat="1" applyFont="1" applyFill="1" applyAlignment="1">
      <alignment horizontal="left" vertical="center" indent="1"/>
    </xf>
    <xf numFmtId="49" fontId="3" fillId="2" borderId="0" xfId="0" applyNumberFormat="1" applyFont="1" applyFill="1" applyAlignment="1">
      <alignment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1" fontId="3" fillId="0" borderId="1" xfId="0" applyNumberFormat="1" applyFont="1" applyBorder="1" applyAlignment="1">
      <alignment vertical="center"/>
    </xf>
    <xf numFmtId="2" fontId="3" fillId="0" borderId="1" xfId="0" applyNumberFormat="1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/>
    </xf>
    <xf numFmtId="3" fontId="3" fillId="2" borderId="0" xfId="0" applyNumberFormat="1" applyFont="1" applyFill="1" applyAlignment="1">
      <alignment horizontal="center" vertical="center" wrapText="1"/>
    </xf>
  </cellXfs>
  <cellStyles count="6">
    <cellStyle name="Денежный [0] 2" xfId="1"/>
    <cellStyle name="Обычный" xfId="0" builtinId="0"/>
    <cellStyle name="Обычный 2" xfId="2"/>
    <cellStyle name="Процентный" xfId="3" builtinId="5"/>
    <cellStyle name="Процентный 2" xfId="4"/>
    <cellStyle name="Финансовый 2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ompile\UserReports\&#1054;&#1090;&#1095;&#1077;&#1090;&#1099;%20&#1086;&#1073;%20&#1080;&#1089;&#1087;&#1086;&#1083;&#1085;&#1077;&#1085;&#1080;&#1080;%20&#1073;&#1102;&#1076;&#1078;&#1077;&#1090;&#1072;\&#1052;&#1077;&#1089;&#1103;&#1095;&#1085;&#1099;&#1081;%20&#1086;&#1090;&#1095;&#1077;&#1090;4.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етры отчета"/>
    </sheetNames>
    <sheetDataSet>
      <sheetData sheetId="0" refreshError="1">
        <row r="10">
          <cell r="C10" t="str">
            <v>01.1.1999</v>
          </cell>
        </row>
        <row r="11">
          <cell r="C11" t="str">
            <v>99.1.1999</v>
          </cell>
        </row>
        <row r="14">
          <cell r="C14">
            <v>36161</v>
          </cell>
        </row>
        <row r="15">
          <cell r="C15" t="str">
            <v>99.99.1999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9"/>
  <sheetViews>
    <sheetView showGridLines="0" tabSelected="1" zoomScaleNormal="100" workbookViewId="0">
      <pane xSplit="2" ySplit="8" topLeftCell="C9" activePane="bottomRight" state="frozenSplit"/>
      <selection activeCell="A2" sqref="A2"/>
      <selection pane="topRight" activeCell="C1" sqref="C1"/>
      <selection pane="bottomLeft" activeCell="A10" sqref="A10"/>
      <selection pane="bottomRight" activeCell="I6" sqref="I6:I7"/>
    </sheetView>
  </sheetViews>
  <sheetFormatPr defaultRowHeight="12"/>
  <cols>
    <col min="1" max="1" width="3.1640625" style="17" bestFit="1" customWidth="1"/>
    <col min="2" max="2" width="26.83203125" style="9" customWidth="1"/>
    <col min="3" max="3" width="9.5" style="4" customWidth="1"/>
    <col min="4" max="4" width="9.5" style="5" customWidth="1"/>
    <col min="5" max="5" width="9.5" style="4" customWidth="1"/>
    <col min="6" max="6" width="9.5" style="5" customWidth="1"/>
    <col min="7" max="7" width="9.5" style="4" customWidth="1"/>
    <col min="8" max="8" width="9.5" style="5" customWidth="1"/>
    <col min="9" max="9" width="9.5" style="4" customWidth="1"/>
    <col min="10" max="10" width="9.5" style="5" customWidth="1"/>
    <col min="11" max="11" width="9.5" style="4" customWidth="1"/>
    <col min="12" max="12" width="9.5" style="5" customWidth="1"/>
    <col min="13" max="13" width="9.5" style="4" customWidth="1"/>
    <col min="14" max="14" width="9.5" style="5" customWidth="1"/>
    <col min="15" max="17" width="9.5" style="8" customWidth="1"/>
    <col min="18" max="18" width="13.5" style="41" hidden="1" customWidth="1"/>
    <col min="19" max="21" width="11" style="1" hidden="1" customWidth="1"/>
    <col min="22" max="27" width="11" style="7" hidden="1" customWidth="1"/>
    <col min="28" max="42" width="9.33203125" style="16" hidden="1" customWidth="1"/>
    <col min="43" max="16384" width="9.33203125" style="8"/>
  </cols>
  <sheetData>
    <row r="1" spans="1:42" s="6" customFormat="1">
      <c r="A1" s="52" t="s">
        <v>116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35" t="s">
        <v>132</v>
      </c>
      <c r="S1" s="54">
        <v>201520142013</v>
      </c>
      <c r="T1" s="7"/>
      <c r="U1" s="7"/>
      <c r="V1" s="7"/>
      <c r="W1" s="7"/>
      <c r="X1" s="7"/>
      <c r="Y1" s="7"/>
      <c r="Z1" s="7"/>
      <c r="AA1" s="7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</row>
    <row r="2" spans="1:42" s="6" customFormat="1">
      <c r="A2" s="52" t="s">
        <v>117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36" t="s">
        <v>133</v>
      </c>
      <c r="S2" s="2" t="str">
        <f>LEFT(S1,4)</f>
        <v>2015</v>
      </c>
      <c r="T2" s="2"/>
      <c r="U2" s="2"/>
      <c r="V2" s="7"/>
      <c r="W2" s="7"/>
      <c r="X2" s="7"/>
      <c r="Y2" s="7"/>
      <c r="Z2" s="7"/>
      <c r="AA2" s="7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</row>
    <row r="3" spans="1:42" s="6" customFormat="1">
      <c r="A3" s="52" t="str">
        <f>CONCATENATE("Сведения об инфекционных и паразитарных заболеваниях за январь-декабрь  ",mon," ",cur)</f>
        <v>Сведения об инфекционных и паразитарных заболеваниях за январь-декабрь   2015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37" t="s">
        <v>135</v>
      </c>
      <c r="S3" s="1" t="str">
        <f>MID(S1,5,4)</f>
        <v>2014</v>
      </c>
      <c r="T3" s="1"/>
      <c r="U3" s="1"/>
      <c r="V3" s="7"/>
      <c r="W3" s="7"/>
      <c r="X3" s="7"/>
      <c r="Y3" s="7"/>
      <c r="Z3" s="7"/>
      <c r="AA3" s="7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</row>
    <row r="4" spans="1:42" s="12" customFormat="1">
      <c r="A4" s="4"/>
      <c r="B4" s="10"/>
      <c r="C4" s="10"/>
      <c r="D4" s="11"/>
      <c r="E4" s="10"/>
      <c r="F4" s="11"/>
      <c r="G4" s="10"/>
      <c r="H4" s="11"/>
      <c r="I4" s="10"/>
      <c r="J4" s="11"/>
      <c r="K4" s="10"/>
      <c r="L4" s="11"/>
      <c r="M4" s="10"/>
      <c r="N4" s="11"/>
      <c r="R4" s="38" t="s">
        <v>134</v>
      </c>
      <c r="S4" s="7"/>
      <c r="T4" s="13"/>
      <c r="U4" s="13"/>
      <c r="V4" s="13"/>
      <c r="W4" s="13"/>
      <c r="X4" s="13"/>
      <c r="Y4" s="13"/>
      <c r="Z4" s="13"/>
      <c r="AA4" s="13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</row>
    <row r="5" spans="1:42">
      <c r="A5" s="49" t="s">
        <v>1</v>
      </c>
      <c r="B5" s="49" t="s">
        <v>6</v>
      </c>
      <c r="C5" s="49" t="str">
        <f>CONCATENATE("Зарегистрировано заболеваний за январь-декабрь ",mon," ",cur)</f>
        <v>Зарегистрировано заболеваний за январь-декабрь  2015</v>
      </c>
      <c r="D5" s="49"/>
      <c r="E5" s="49"/>
      <c r="F5" s="49"/>
      <c r="G5" s="49"/>
      <c r="H5" s="49"/>
      <c r="I5" s="49" t="str">
        <f>CONCATENATE("Зарегистрировано заболеваний за январь-декабрь ",mon," ",pre)</f>
        <v>Зарегистрировано заболеваний за январь-декабрь  2014</v>
      </c>
      <c r="J5" s="49"/>
      <c r="K5" s="49"/>
      <c r="L5" s="49"/>
      <c r="M5" s="49"/>
      <c r="N5" s="49"/>
      <c r="O5" s="53" t="s">
        <v>119</v>
      </c>
      <c r="P5" s="53"/>
      <c r="Q5" s="53"/>
      <c r="R5" s="48" t="s">
        <v>2</v>
      </c>
      <c r="S5" s="44" t="s">
        <v>129</v>
      </c>
      <c r="T5" s="44" t="s">
        <v>144</v>
      </c>
      <c r="U5" s="45" t="s">
        <v>143</v>
      </c>
      <c r="V5" s="44" t="str">
        <f>CONCATENATE("Население"," ",cur)</f>
        <v>Население 2015</v>
      </c>
      <c r="W5" s="44"/>
      <c r="X5" s="44"/>
      <c r="Y5" s="44" t="str">
        <f>CONCATENATE("Население"," ",pre)</f>
        <v>Население 2014</v>
      </c>
      <c r="Z5" s="44"/>
      <c r="AA5" s="44"/>
      <c r="AB5" s="51" t="s">
        <v>136</v>
      </c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</row>
    <row r="6" spans="1:42">
      <c r="A6" s="49"/>
      <c r="B6" s="49"/>
      <c r="C6" s="49" t="s">
        <v>0</v>
      </c>
      <c r="D6" s="50" t="s">
        <v>120</v>
      </c>
      <c r="E6" s="49" t="s">
        <v>118</v>
      </c>
      <c r="F6" s="49"/>
      <c r="G6" s="49"/>
      <c r="H6" s="49"/>
      <c r="I6" s="49" t="s">
        <v>0</v>
      </c>
      <c r="J6" s="50" t="s">
        <v>120</v>
      </c>
      <c r="K6" s="49" t="s">
        <v>118</v>
      </c>
      <c r="L6" s="49"/>
      <c r="M6" s="49"/>
      <c r="N6" s="49"/>
      <c r="O6" s="49" t="s">
        <v>0</v>
      </c>
      <c r="P6" s="53" t="s">
        <v>118</v>
      </c>
      <c r="Q6" s="53"/>
      <c r="R6" s="48"/>
      <c r="S6" s="44"/>
      <c r="T6" s="44"/>
      <c r="U6" s="46"/>
      <c r="V6" s="44" t="s">
        <v>0</v>
      </c>
      <c r="W6" s="44" t="s">
        <v>130</v>
      </c>
      <c r="X6" s="44" t="s">
        <v>131</v>
      </c>
      <c r="Y6" s="44" t="s">
        <v>0</v>
      </c>
      <c r="Z6" s="44" t="s">
        <v>130</v>
      </c>
      <c r="AA6" s="44" t="s">
        <v>131</v>
      </c>
      <c r="AB6" s="51" t="s">
        <v>0</v>
      </c>
      <c r="AC6" s="51"/>
      <c r="AD6" s="51"/>
      <c r="AE6" s="51"/>
      <c r="AF6" s="51"/>
      <c r="AG6" s="51" t="s">
        <v>130</v>
      </c>
      <c r="AH6" s="51"/>
      <c r="AI6" s="51"/>
      <c r="AJ6" s="51"/>
      <c r="AK6" s="51"/>
      <c r="AL6" s="51" t="s">
        <v>131</v>
      </c>
      <c r="AM6" s="51"/>
      <c r="AN6" s="51"/>
      <c r="AO6" s="51"/>
      <c r="AP6" s="51"/>
    </row>
    <row r="7" spans="1:42" ht="48">
      <c r="A7" s="49"/>
      <c r="B7" s="49"/>
      <c r="C7" s="49"/>
      <c r="D7" s="50"/>
      <c r="E7" s="18" t="s">
        <v>121</v>
      </c>
      <c r="F7" s="18" t="s">
        <v>120</v>
      </c>
      <c r="G7" s="18" t="s">
        <v>122</v>
      </c>
      <c r="H7" s="18" t="s">
        <v>120</v>
      </c>
      <c r="I7" s="49"/>
      <c r="J7" s="50"/>
      <c r="K7" s="18" t="s">
        <v>121</v>
      </c>
      <c r="L7" s="18" t="s">
        <v>120</v>
      </c>
      <c r="M7" s="18" t="s">
        <v>122</v>
      </c>
      <c r="N7" s="18" t="s">
        <v>120</v>
      </c>
      <c r="O7" s="49"/>
      <c r="P7" s="18" t="s">
        <v>121</v>
      </c>
      <c r="Q7" s="18" t="s">
        <v>122</v>
      </c>
      <c r="R7" s="48"/>
      <c r="S7" s="44"/>
      <c r="T7" s="44"/>
      <c r="U7" s="47"/>
      <c r="V7" s="44"/>
      <c r="W7" s="44"/>
      <c r="X7" s="44"/>
      <c r="Y7" s="44"/>
      <c r="Z7" s="44"/>
      <c r="AA7" s="44"/>
      <c r="AB7" s="19" t="s">
        <v>137</v>
      </c>
      <c r="AC7" s="19" t="s">
        <v>138</v>
      </c>
      <c r="AD7" s="19" t="s">
        <v>139</v>
      </c>
      <c r="AE7" s="19" t="s">
        <v>140</v>
      </c>
      <c r="AF7" s="19" t="s">
        <v>141</v>
      </c>
      <c r="AG7" s="19" t="s">
        <v>137</v>
      </c>
      <c r="AH7" s="19" t="s">
        <v>138</v>
      </c>
      <c r="AI7" s="19" t="s">
        <v>139</v>
      </c>
      <c r="AJ7" s="19" t="s">
        <v>140</v>
      </c>
      <c r="AK7" s="19" t="s">
        <v>141</v>
      </c>
      <c r="AL7" s="19" t="s">
        <v>137</v>
      </c>
      <c r="AM7" s="19" t="s">
        <v>138</v>
      </c>
      <c r="AN7" s="19" t="s">
        <v>139</v>
      </c>
      <c r="AO7" s="19" t="s">
        <v>140</v>
      </c>
      <c r="AP7" s="19" t="s">
        <v>141</v>
      </c>
    </row>
    <row r="8" spans="1:42" s="3" customFormat="1" ht="11.25" customHeight="1">
      <c r="A8" s="18">
        <v>1</v>
      </c>
      <c r="B8" s="20">
        <v>2</v>
      </c>
      <c r="C8" s="20">
        <v>3</v>
      </c>
      <c r="D8" s="20">
        <v>4</v>
      </c>
      <c r="E8" s="20">
        <v>5</v>
      </c>
      <c r="F8" s="20">
        <v>6</v>
      </c>
      <c r="G8" s="20">
        <v>7</v>
      </c>
      <c r="H8" s="20">
        <v>8</v>
      </c>
      <c r="I8" s="20">
        <v>9</v>
      </c>
      <c r="J8" s="20">
        <v>10</v>
      </c>
      <c r="K8" s="20">
        <v>11</v>
      </c>
      <c r="L8" s="20">
        <v>12</v>
      </c>
      <c r="M8" s="20">
        <v>13</v>
      </c>
      <c r="N8" s="20">
        <v>14</v>
      </c>
      <c r="O8" s="20">
        <v>15</v>
      </c>
      <c r="P8" s="20">
        <v>16</v>
      </c>
      <c r="Q8" s="20">
        <v>17</v>
      </c>
      <c r="R8" s="39">
        <v>18</v>
      </c>
      <c r="S8" s="21">
        <v>19</v>
      </c>
      <c r="T8" s="21">
        <v>20</v>
      </c>
      <c r="U8" s="21">
        <v>21</v>
      </c>
      <c r="V8" s="21">
        <v>22</v>
      </c>
      <c r="W8" s="21">
        <v>23</v>
      </c>
      <c r="X8" s="21">
        <v>24</v>
      </c>
      <c r="Y8" s="21">
        <v>25</v>
      </c>
      <c r="Z8" s="21">
        <v>26</v>
      </c>
      <c r="AA8" s="21">
        <v>27</v>
      </c>
      <c r="AB8" s="22">
        <v>28</v>
      </c>
      <c r="AC8" s="22">
        <v>29</v>
      </c>
      <c r="AD8" s="22">
        <v>30</v>
      </c>
      <c r="AE8" s="22">
        <v>31</v>
      </c>
      <c r="AF8" s="22">
        <v>32</v>
      </c>
      <c r="AG8" s="22">
        <v>33</v>
      </c>
      <c r="AH8" s="22">
        <v>34</v>
      </c>
      <c r="AI8" s="22">
        <v>35</v>
      </c>
      <c r="AJ8" s="22">
        <v>36</v>
      </c>
      <c r="AK8" s="22">
        <v>37</v>
      </c>
      <c r="AL8" s="22">
        <v>38</v>
      </c>
      <c r="AM8" s="22">
        <v>39</v>
      </c>
      <c r="AN8" s="22">
        <v>40</v>
      </c>
      <c r="AO8" s="22">
        <v>41</v>
      </c>
      <c r="AP8" s="22">
        <v>42</v>
      </c>
    </row>
    <row r="9" spans="1:42" ht="12.75" customHeight="1">
      <c r="A9" s="23">
        <v>1</v>
      </c>
      <c r="B9" s="24" t="s">
        <v>7</v>
      </c>
      <c r="C9" s="42">
        <v>29</v>
      </c>
      <c r="D9" s="43">
        <f>IF(V9&lt;&gt;0,100000*C9/V9,0)</f>
        <v>1.9882554027601085E-2</v>
      </c>
      <c r="E9" s="42">
        <v>5</v>
      </c>
      <c r="F9" s="43">
        <f>IF(W9&lt;&gt;0,100000*E9/W9,0)</f>
        <v>1.8143135038664653E-2</v>
      </c>
      <c r="G9" s="42">
        <v>4</v>
      </c>
      <c r="H9" s="43">
        <f>IF(X9&lt;&gt;0,100000*G9/X9,0)</f>
        <v>1.7051952695836987E-2</v>
      </c>
      <c r="I9" s="42">
        <v>12</v>
      </c>
      <c r="J9" s="43">
        <f>IF(Y9&lt;&gt;0,100000*I9/Y9,0)</f>
        <v>8.3797875585587406E-3</v>
      </c>
      <c r="K9" s="42">
        <v>1</v>
      </c>
      <c r="L9" s="43">
        <f>IF(Z9&lt;&gt;0,100000*K9/Z9,0)</f>
        <v>3.7430922635934981E-3</v>
      </c>
      <c r="M9" s="42"/>
      <c r="N9" s="43">
        <f>IF(AA9&lt;&gt;0,100000*M9/AA9,0)</f>
        <v>0</v>
      </c>
      <c r="O9" s="25" t="str">
        <f>AF9</f>
        <v>2,4 раз</v>
      </c>
      <c r="P9" s="25" t="str">
        <f>AK9</f>
        <v>4 сл.</v>
      </c>
      <c r="Q9" s="25" t="str">
        <f>AP9</f>
        <v>4 сл.</v>
      </c>
      <c r="R9" s="40" t="s">
        <v>8</v>
      </c>
      <c r="S9" s="26" t="str">
        <f>cur</f>
        <v>2015</v>
      </c>
      <c r="T9" s="26" t="str">
        <f>pre</f>
        <v>2014</v>
      </c>
      <c r="U9" s="34">
        <f t="shared" ref="U9:U40" si="0">pre-1</f>
        <v>2013</v>
      </c>
      <c r="V9" s="27">
        <v>145856513</v>
      </c>
      <c r="W9" s="27">
        <v>27558633</v>
      </c>
      <c r="X9" s="27">
        <v>23457724</v>
      </c>
      <c r="Y9" s="27">
        <v>143201721</v>
      </c>
      <c r="Z9" s="27">
        <v>26715879</v>
      </c>
      <c r="AA9" s="27">
        <v>22512171</v>
      </c>
      <c r="AB9" s="28">
        <f>IF(OR(C9=0,I9=0,ABS(C9-I9)&lt;10),C9-I9,0)</f>
        <v>0</v>
      </c>
      <c r="AC9" s="29">
        <f>IF(AND(AB9=0,D9&gt;=1.5*J9,J9&lt;&gt;0),D9/J9,0)</f>
        <v>2.3726799621899644</v>
      </c>
      <c r="AD9" s="29">
        <f>IF(AND(AB9+AC9=0,D9&lt;0.5*J9,D9&lt;&gt;0),-J9/D9,0)</f>
        <v>0</v>
      </c>
      <c r="AE9" s="30">
        <f>IF(AND(AB9+AC9+AD9=0,TEXT(J9,"0,00")&lt;&gt;TEXT(D9,"0,00")),(D9/J9-1)*100,0)</f>
        <v>0</v>
      </c>
      <c r="AF9" s="31" t="str">
        <f>IF(AB9&lt;&gt;0,CONCATENATE(AB9," сл."),IF(AC9&lt;&gt;0,CONCATENATE(TEXT(AC9,"# ##0,0")," раз"),IF(AD9&lt;&gt;0,CONCATENATE(TEXT(AD9,"# ##0,0")," раз"),IF(AE9&lt;&gt;0,CONCATENATE(TEXT(AE9,"# ##0,0")," %"),""))))</f>
        <v>2,4 раз</v>
      </c>
      <c r="AG9" s="28">
        <f>IF(OR(E9=0,K9=0,ABS(E9-K9)&lt;10),E9-K9,0)</f>
        <v>4</v>
      </c>
      <c r="AH9" s="29">
        <f>IF(AND(AG9=0,F9&gt;=1.5*L9,L9&lt;&gt;0),F9/L9,0)</f>
        <v>0</v>
      </c>
      <c r="AI9" s="29">
        <f>IF(AND(AG9+AH9=0,F9&lt;0.5*L9,F9&lt;&gt;0),-L9/F9,0)</f>
        <v>0</v>
      </c>
      <c r="AJ9" s="30">
        <f>IF(AND(AG9+AH9+AI9=0,TEXT(L9,"0,00")&lt;&gt;TEXT(F9,"0,00")),(F9/L9-1)*100,0)</f>
        <v>0</v>
      </c>
      <c r="AK9" s="31" t="str">
        <f>IF(AG9&lt;&gt;0,CONCATENATE(AG9," сл."),IF(AH9&lt;&gt;0,CONCATENATE(TEXT(AH9,"# ##0,0")," раз"),IF(AI9&lt;&gt;0,CONCATENATE(TEXT(AI9,"# ##0,0")," раз"),IF(AJ9&lt;&gt;0,CONCATENATE(TEXT(AJ9,"# ##0,0")," %"),""))))</f>
        <v>4 сл.</v>
      </c>
      <c r="AL9" s="28">
        <f>IF(OR(G9=0,M9=0,ABS(G9-M9)&lt;10),G9-M9,0)</f>
        <v>4</v>
      </c>
      <c r="AM9" s="29">
        <f>IF(AND(AL9=0,H9&gt;=1.5*N9,N9&lt;&gt;0),H9/N9,0)</f>
        <v>0</v>
      </c>
      <c r="AN9" s="29">
        <f>IF(AND(AL9+AM9=0,H9&lt;0.5*N9,H9&lt;&gt;0),-N9/H9,0)</f>
        <v>0</v>
      </c>
      <c r="AO9" s="30">
        <f>IF(AND(AL9+AM9+AN9=0,TEXT(H9,"0,00")&lt;&gt;TEXT(N9,"0,00")),(H9/N9-1)*100,0)</f>
        <v>0</v>
      </c>
      <c r="AP9" s="31" t="str">
        <f>IF(AL9&lt;&gt;0,CONCATENATE(AL9," сл."),IF(AM9&lt;&gt;0,CONCATENATE(TEXT(AM9,"# ##0,0")," раз"),IF(AN9&lt;&gt;0,CONCATENATE(TEXT(AN9,"# ##0,0")," раз"),IF(AO9&lt;&gt;0,CONCATENATE(TEXT(AO9,"# ##0,0")," %"),""))))</f>
        <v>4 сл.</v>
      </c>
    </row>
    <row r="10" spans="1:42" ht="24.75" customHeight="1">
      <c r="A10" s="23">
        <v>2</v>
      </c>
      <c r="B10" s="24" t="s">
        <v>5</v>
      </c>
      <c r="C10" s="42">
        <v>37026</v>
      </c>
      <c r="D10" s="43">
        <f>IF(V10&lt;&gt;0,100000*C10/V10,0)</f>
        <v>25.385222256067511</v>
      </c>
      <c r="E10" s="42">
        <v>18164</v>
      </c>
      <c r="F10" s="43">
        <f>IF(W10&lt;&gt;0,100000*E10/W10,0)</f>
        <v>65.910380968460956</v>
      </c>
      <c r="G10" s="42">
        <v>17328</v>
      </c>
      <c r="H10" s="43">
        <f>IF(X10&lt;&gt;0,100000*G10/X10,0)</f>
        <v>73.869059078365837</v>
      </c>
      <c r="I10" s="42">
        <v>41646</v>
      </c>
      <c r="J10" s="43">
        <f>IF(Y10&lt;&gt;0,100000*I10/Y10,0)</f>
        <v>29.082052721978112</v>
      </c>
      <c r="K10" s="42">
        <v>19965</v>
      </c>
      <c r="L10" s="43">
        <f>IF(Z10&lt;&gt;0,100000*K10/Z10,0)</f>
        <v>74.730837042644183</v>
      </c>
      <c r="M10" s="42">
        <v>19014</v>
      </c>
      <c r="N10" s="43">
        <f>IF(AA10&lt;&gt;0,100000*M10/AA10,0)</f>
        <v>84.460978907809462</v>
      </c>
      <c r="O10" s="25" t="str">
        <f t="shared" ref="O10:O69" si="1">AF10</f>
        <v>-12,7 %</v>
      </c>
      <c r="P10" s="25" t="str">
        <f t="shared" ref="P10:P69" si="2">AK10</f>
        <v>-11,8 %</v>
      </c>
      <c r="Q10" s="25" t="str">
        <f t="shared" ref="Q10:Q69" si="3">AP10</f>
        <v>-12,5 %</v>
      </c>
      <c r="R10" s="40" t="s">
        <v>9</v>
      </c>
      <c r="S10" s="26" t="str">
        <f>cur</f>
        <v>2015</v>
      </c>
      <c r="T10" s="26" t="str">
        <f>pre</f>
        <v>2014</v>
      </c>
      <c r="U10" s="34">
        <f t="shared" si="0"/>
        <v>2013</v>
      </c>
      <c r="V10" s="27">
        <v>145856513</v>
      </c>
      <c r="W10" s="27">
        <v>27558633</v>
      </c>
      <c r="X10" s="27">
        <v>23457724</v>
      </c>
      <c r="Y10" s="27">
        <v>143201721</v>
      </c>
      <c r="Z10" s="27">
        <v>26715879</v>
      </c>
      <c r="AA10" s="27">
        <v>22512171</v>
      </c>
      <c r="AB10" s="28">
        <f t="shared" ref="AB10:AB69" si="4">IF(OR(C10=0,I10=0,ABS(C10-I10)&lt;10),C10-I10,0)</f>
        <v>0</v>
      </c>
      <c r="AC10" s="29">
        <f t="shared" ref="AC10:AC69" si="5">IF(AND(AB10=0,D10&gt;=1.5*J10,J10&lt;&gt;0),D10/J10,0)</f>
        <v>0</v>
      </c>
      <c r="AD10" s="29">
        <f t="shared" ref="AD10:AD69" si="6">IF(AND(AB10+AC10=0,D10&lt;0.5*J10,D10&lt;&gt;0),-J10/D10,0)</f>
        <v>0</v>
      </c>
      <c r="AE10" s="30">
        <f t="shared" ref="AE10:AE69" si="7">IF(AND(AB10+AC10+AD10=0,TEXT(J10,"0,00")&lt;&gt;TEXT(D10,"0,00")),(D10/J10-1)*100,0)</f>
        <v>-12.711724654555779</v>
      </c>
      <c r="AF10" s="31" t="str">
        <f t="shared" ref="AF10:AF69" si="8">IF(AB10&lt;&gt;0,CONCATENATE(AB10," сл."),IF(AC10&lt;&gt;0,CONCATENATE(TEXT(AC10,"# ##0,0")," раз"),IF(AD10&lt;&gt;0,CONCATENATE(TEXT(AD10,"# ##0,0")," раз"),IF(AE10&lt;&gt;0,CONCATENATE(TEXT(AE10,"# ##0,0")," %"),""))))</f>
        <v>-12,7 %</v>
      </c>
      <c r="AG10" s="28">
        <f t="shared" ref="AG10:AG69" si="9">IF(OR(E10=0,K10=0,ABS(E10-K10)&lt;10),E10-K10,0)</f>
        <v>0</v>
      </c>
      <c r="AH10" s="29">
        <f t="shared" ref="AH10:AH69" si="10">IF(AND(AG10=0,F10&gt;=1.5*L10,L10&lt;&gt;0),F10/L10,0)</f>
        <v>0</v>
      </c>
      <c r="AI10" s="29">
        <f t="shared" ref="AI10:AI69" si="11">IF(AND(AG10+AH10=0,F10&lt;0.5*L10,F10&lt;&gt;0),-L10/F10,0)</f>
        <v>0</v>
      </c>
      <c r="AJ10" s="30">
        <f t="shared" ref="AJ10:AJ69" si="12">IF(AND(AG10+AH10+AI10=0,TEXT(L10,"0,00")&lt;&gt;TEXT(F10,"0,00")),(F10/L10-1)*100,0)</f>
        <v>-11.802967052476543</v>
      </c>
      <c r="AK10" s="31" t="str">
        <f t="shared" ref="AK10:AK69" si="13">IF(AG10&lt;&gt;0,CONCATENATE(AG10," сл."),IF(AH10&lt;&gt;0,CONCATENATE(TEXT(AH10,"# ##0,0")," раз"),IF(AI10&lt;&gt;0,CONCATENATE(TEXT(AI10,"# ##0,0")," раз"),IF(AJ10&lt;&gt;0,CONCATENATE(TEXT(AJ10,"# ##0,0")," %"),""))))</f>
        <v>-11,8 %</v>
      </c>
      <c r="AL10" s="28">
        <f t="shared" ref="AL10:AL69" si="14">IF(OR(G10=0,M10=0,ABS(G10-M10)&lt;10),G10-M10,0)</f>
        <v>0</v>
      </c>
      <c r="AM10" s="29">
        <f t="shared" ref="AM10:AM69" si="15">IF(AND(AL10=0,H10&gt;=1.5*N10,N10&lt;&gt;0),H10/N10,0)</f>
        <v>0</v>
      </c>
      <c r="AN10" s="29">
        <f t="shared" ref="AN10:AN69" si="16">IF(AND(AL10+AM10=0,H10&lt;0.5*N10,H10&lt;&gt;0),-N10/H10,0)</f>
        <v>0</v>
      </c>
      <c r="AO10" s="30">
        <f t="shared" ref="AO10:AO69" si="17">IF(AND(AL10+AM10+AN10=0,TEXT(H10,"0,00")&lt;&gt;TEXT(N10,"0,00")),(H10/N10-1)*100,0)</f>
        <v>-12.540607469166176</v>
      </c>
      <c r="AP10" s="31" t="str">
        <f t="shared" ref="AP10:AP69" si="18">IF(AL10&lt;&gt;0,CONCATENATE(AL10," сл."),IF(AM10&lt;&gt;0,CONCATENATE(TEXT(AM10,"# ##0,0")," раз"),IF(AN10&lt;&gt;0,CONCATENATE(TEXT(AN10,"# ##0,0")," раз"),IF(AO10&lt;&gt;0,CONCATENATE(TEXT(AO10,"# ##0,0")," %"),""))))</f>
        <v>-12,5 %</v>
      </c>
    </row>
    <row r="11" spans="1:42" ht="24">
      <c r="A11" s="23">
        <v>3</v>
      </c>
      <c r="B11" s="24" t="s">
        <v>123</v>
      </c>
      <c r="C11" s="42">
        <v>10001</v>
      </c>
      <c r="D11" s="43">
        <f>IF(V11&lt;&gt;0,100000*C11/V11,0)</f>
        <v>6.8567387182771879</v>
      </c>
      <c r="E11" s="42">
        <v>6025</v>
      </c>
      <c r="F11" s="43">
        <f>IF(W11&lt;&gt;0,100000*E11/W11,0)</f>
        <v>21.862477721590906</v>
      </c>
      <c r="G11" s="42">
        <v>5671</v>
      </c>
      <c r="H11" s="43">
        <f>IF(X11&lt;&gt;0,100000*G11/X11,0)</f>
        <v>24.175405934522889</v>
      </c>
      <c r="I11" s="42">
        <v>10744</v>
      </c>
      <c r="J11" s="43">
        <f>IF(Y11&lt;&gt;0,100000*I11/Y11,0)</f>
        <v>7.5027031274295926</v>
      </c>
      <c r="K11" s="42">
        <v>6456</v>
      </c>
      <c r="L11" s="43">
        <f>IF(Z11&lt;&gt;0,100000*K11/Z11,0)</f>
        <v>24.165403653759622</v>
      </c>
      <c r="M11" s="42">
        <v>6115</v>
      </c>
      <c r="N11" s="43">
        <f>IF(AA11&lt;&gt;0,100000*M11/AA11,0)</f>
        <v>27.163084360011304</v>
      </c>
      <c r="O11" s="25" t="str">
        <f t="shared" si="1"/>
        <v>-8,6 %</v>
      </c>
      <c r="P11" s="25" t="str">
        <f t="shared" si="2"/>
        <v>-9,5 %</v>
      </c>
      <c r="Q11" s="25" t="str">
        <f t="shared" si="3"/>
        <v>-11,0 %</v>
      </c>
      <c r="R11" s="40" t="s">
        <v>10</v>
      </c>
      <c r="S11" s="26" t="str">
        <f>cur</f>
        <v>2015</v>
      </c>
      <c r="T11" s="26" t="str">
        <f>pre</f>
        <v>2014</v>
      </c>
      <c r="U11" s="34">
        <f t="shared" si="0"/>
        <v>2013</v>
      </c>
      <c r="V11" s="27">
        <v>145856513</v>
      </c>
      <c r="W11" s="27">
        <v>27558633</v>
      </c>
      <c r="X11" s="27">
        <v>23457724</v>
      </c>
      <c r="Y11" s="27">
        <v>143201721</v>
      </c>
      <c r="Z11" s="27">
        <v>26715879</v>
      </c>
      <c r="AA11" s="27">
        <v>22512171</v>
      </c>
      <c r="AB11" s="28">
        <f t="shared" si="4"/>
        <v>0</v>
      </c>
      <c r="AC11" s="29">
        <f t="shared" si="5"/>
        <v>0</v>
      </c>
      <c r="AD11" s="29">
        <f t="shared" si="6"/>
        <v>0</v>
      </c>
      <c r="AE11" s="30">
        <f t="shared" si="7"/>
        <v>-8.6097556864643039</v>
      </c>
      <c r="AF11" s="31" t="str">
        <f t="shared" si="8"/>
        <v>-8,6 %</v>
      </c>
      <c r="AG11" s="28">
        <f t="shared" si="9"/>
        <v>0</v>
      </c>
      <c r="AH11" s="29">
        <f t="shared" si="10"/>
        <v>0</v>
      </c>
      <c r="AI11" s="29">
        <f t="shared" si="11"/>
        <v>0</v>
      </c>
      <c r="AJ11" s="30">
        <f t="shared" si="12"/>
        <v>-9.529846739433335</v>
      </c>
      <c r="AK11" s="31" t="str">
        <f t="shared" si="13"/>
        <v>-9,5 %</v>
      </c>
      <c r="AL11" s="28">
        <f t="shared" si="14"/>
        <v>0</v>
      </c>
      <c r="AM11" s="29">
        <f t="shared" si="15"/>
        <v>0</v>
      </c>
      <c r="AN11" s="29">
        <f t="shared" si="16"/>
        <v>0</v>
      </c>
      <c r="AO11" s="30">
        <f t="shared" si="17"/>
        <v>-10.999039674179222</v>
      </c>
      <c r="AP11" s="31" t="str">
        <f t="shared" si="18"/>
        <v>-11,0 %</v>
      </c>
    </row>
    <row r="12" spans="1:42" ht="75" customHeight="1">
      <c r="A12" s="23">
        <v>4</v>
      </c>
      <c r="B12" s="24" t="s">
        <v>115</v>
      </c>
      <c r="C12" s="42">
        <v>245236</v>
      </c>
      <c r="D12" s="43">
        <f t="shared" ref="D12:D43" si="19">IF(V12&lt;&gt;0,100000*C12/V12,0)</f>
        <v>168.13510412113033</v>
      </c>
      <c r="E12" s="42">
        <v>200365</v>
      </c>
      <c r="F12" s="43">
        <f t="shared" ref="F12:F43" si="20">IF(W12&lt;&gt;0,100000*E12/W12,0)</f>
        <v>727.04985040440863</v>
      </c>
      <c r="G12" s="42">
        <v>196522</v>
      </c>
      <c r="H12" s="43">
        <f t="shared" ref="H12:H43" si="21">IF(X12&lt;&gt;0,100000*G12/X12,0)</f>
        <v>837.77096192281908</v>
      </c>
      <c r="I12" s="42">
        <v>223316</v>
      </c>
      <c r="J12" s="43">
        <f t="shared" ref="J12:J43" si="22">IF(Y12&lt;&gt;0,100000*I12/Y12,0)</f>
        <v>155.94505320225866</v>
      </c>
      <c r="K12" s="42">
        <v>183837</v>
      </c>
      <c r="L12" s="43">
        <f t="shared" ref="L12:L43" si="23">IF(Z12&lt;&gt;0,100000*K12/Z12,0)</f>
        <v>688.1188524622379</v>
      </c>
      <c r="M12" s="42">
        <v>180557</v>
      </c>
      <c r="N12" s="43">
        <f t="shared" ref="N12:N43" si="24">IF(AA12&lt;&gt;0,100000*M12/AA12,0)</f>
        <v>802.04170446288811</v>
      </c>
      <c r="O12" s="25" t="str">
        <f t="shared" si="1"/>
        <v>7,8 %</v>
      </c>
      <c r="P12" s="25" t="str">
        <f t="shared" si="2"/>
        <v>5,7 %</v>
      </c>
      <c r="Q12" s="25" t="str">
        <f t="shared" si="3"/>
        <v>4,5 %</v>
      </c>
      <c r="R12" s="40" t="s">
        <v>11</v>
      </c>
      <c r="S12" s="26" t="str">
        <f t="shared" ref="S12:S43" si="25">cur</f>
        <v>2015</v>
      </c>
      <c r="T12" s="26" t="str">
        <f t="shared" ref="T12:T43" si="26">pre</f>
        <v>2014</v>
      </c>
      <c r="U12" s="34">
        <f t="shared" si="0"/>
        <v>2013</v>
      </c>
      <c r="V12" s="27">
        <v>145856513</v>
      </c>
      <c r="W12" s="27">
        <v>27558633</v>
      </c>
      <c r="X12" s="27">
        <v>23457724</v>
      </c>
      <c r="Y12" s="27">
        <v>143201721</v>
      </c>
      <c r="Z12" s="27">
        <v>26715879</v>
      </c>
      <c r="AA12" s="27">
        <v>22512171</v>
      </c>
      <c r="AB12" s="28">
        <f t="shared" si="4"/>
        <v>0</v>
      </c>
      <c r="AC12" s="29">
        <f t="shared" si="5"/>
        <v>0</v>
      </c>
      <c r="AD12" s="29">
        <f t="shared" si="6"/>
        <v>0</v>
      </c>
      <c r="AE12" s="30">
        <f t="shared" si="7"/>
        <v>7.816888492808638</v>
      </c>
      <c r="AF12" s="31" t="str">
        <f t="shared" si="8"/>
        <v>7,8 %</v>
      </c>
      <c r="AG12" s="28">
        <f t="shared" si="9"/>
        <v>0</v>
      </c>
      <c r="AH12" s="29">
        <f t="shared" si="10"/>
        <v>0</v>
      </c>
      <c r="AI12" s="29">
        <f t="shared" si="11"/>
        <v>0</v>
      </c>
      <c r="AJ12" s="30">
        <f t="shared" si="12"/>
        <v>5.6575979284490208</v>
      </c>
      <c r="AK12" s="31" t="str">
        <f t="shared" si="13"/>
        <v>5,7 %</v>
      </c>
      <c r="AL12" s="28">
        <f t="shared" si="14"/>
        <v>0</v>
      </c>
      <c r="AM12" s="29">
        <f t="shared" si="15"/>
        <v>0</v>
      </c>
      <c r="AN12" s="29">
        <f t="shared" si="16"/>
        <v>0</v>
      </c>
      <c r="AO12" s="30">
        <f t="shared" si="17"/>
        <v>4.4547879818616298</v>
      </c>
      <c r="AP12" s="31" t="str">
        <f t="shared" si="18"/>
        <v>4,5 %</v>
      </c>
    </row>
    <row r="13" spans="1:42" ht="75" customHeight="1">
      <c r="A13" s="23">
        <v>5</v>
      </c>
      <c r="B13" s="24" t="s">
        <v>127</v>
      </c>
      <c r="C13" s="42">
        <v>505279</v>
      </c>
      <c r="D13" s="43">
        <f t="shared" si="19"/>
        <v>346.42196608662925</v>
      </c>
      <c r="E13" s="42">
        <v>313578</v>
      </c>
      <c r="F13" s="43">
        <f t="shared" si="20"/>
        <v>1137.857599830877</v>
      </c>
      <c r="G13" s="42">
        <v>298448</v>
      </c>
      <c r="H13" s="43">
        <f t="shared" si="21"/>
        <v>1272.2802945417893</v>
      </c>
      <c r="I13" s="42">
        <v>517163</v>
      </c>
      <c r="J13" s="43">
        <f t="shared" si="22"/>
        <v>361.1430060955762</v>
      </c>
      <c r="K13" s="42">
        <v>325083</v>
      </c>
      <c r="L13" s="43">
        <f t="shared" si="23"/>
        <v>1216.8156623257651</v>
      </c>
      <c r="M13" s="42">
        <v>309893</v>
      </c>
      <c r="N13" s="43">
        <f t="shared" si="24"/>
        <v>1376.5575963331125</v>
      </c>
      <c r="O13" s="25" t="str">
        <f t="shared" si="1"/>
        <v>-4,1 %</v>
      </c>
      <c r="P13" s="25" t="str">
        <f t="shared" si="2"/>
        <v>-6,5 %</v>
      </c>
      <c r="Q13" s="25" t="str">
        <f t="shared" si="3"/>
        <v>-7,6 %</v>
      </c>
      <c r="R13" s="40" t="s">
        <v>12</v>
      </c>
      <c r="S13" s="26" t="str">
        <f t="shared" si="25"/>
        <v>2015</v>
      </c>
      <c r="T13" s="26" t="str">
        <f t="shared" si="26"/>
        <v>2014</v>
      </c>
      <c r="U13" s="34">
        <f t="shared" si="0"/>
        <v>2013</v>
      </c>
      <c r="V13" s="27">
        <v>145856513</v>
      </c>
      <c r="W13" s="27">
        <v>27558633</v>
      </c>
      <c r="X13" s="27">
        <v>23457724</v>
      </c>
      <c r="Y13" s="27">
        <v>143201721</v>
      </c>
      <c r="Z13" s="27">
        <v>26715879</v>
      </c>
      <c r="AA13" s="27">
        <v>22512171</v>
      </c>
      <c r="AB13" s="28">
        <f t="shared" si="4"/>
        <v>0</v>
      </c>
      <c r="AC13" s="29">
        <f t="shared" si="5"/>
        <v>0</v>
      </c>
      <c r="AD13" s="29">
        <f t="shared" si="6"/>
        <v>0</v>
      </c>
      <c r="AE13" s="30">
        <f t="shared" si="7"/>
        <v>-4.0762356630135166</v>
      </c>
      <c r="AF13" s="31" t="str">
        <f t="shared" si="8"/>
        <v>-4,1 %</v>
      </c>
      <c r="AG13" s="28">
        <f t="shared" si="9"/>
        <v>0</v>
      </c>
      <c r="AH13" s="29">
        <f t="shared" si="10"/>
        <v>0</v>
      </c>
      <c r="AI13" s="29">
        <f t="shared" si="11"/>
        <v>0</v>
      </c>
      <c r="AJ13" s="30">
        <f t="shared" si="12"/>
        <v>-6.4889091207103071</v>
      </c>
      <c r="AK13" s="31" t="str">
        <f t="shared" si="13"/>
        <v>-6,5 %</v>
      </c>
      <c r="AL13" s="28">
        <f t="shared" si="14"/>
        <v>0</v>
      </c>
      <c r="AM13" s="29">
        <f t="shared" si="15"/>
        <v>0</v>
      </c>
      <c r="AN13" s="29">
        <f t="shared" si="16"/>
        <v>0</v>
      </c>
      <c r="AO13" s="30">
        <f t="shared" si="17"/>
        <v>-7.575222574710871</v>
      </c>
      <c r="AP13" s="31" t="str">
        <f t="shared" si="18"/>
        <v>-7,6 %</v>
      </c>
    </row>
    <row r="14" spans="1:42" ht="37.5" customHeight="1">
      <c r="A14" s="23">
        <v>6</v>
      </c>
      <c r="B14" s="24" t="s">
        <v>109</v>
      </c>
      <c r="C14" s="42"/>
      <c r="D14" s="43">
        <f t="shared" si="19"/>
        <v>0</v>
      </c>
      <c r="E14" s="42"/>
      <c r="F14" s="43">
        <f t="shared" si="20"/>
        <v>0</v>
      </c>
      <c r="G14" s="42"/>
      <c r="H14" s="43">
        <f t="shared" si="21"/>
        <v>0</v>
      </c>
      <c r="I14" s="42">
        <v>5</v>
      </c>
      <c r="J14" s="43">
        <f t="shared" si="22"/>
        <v>3.4915781493994754E-3</v>
      </c>
      <c r="K14" s="42">
        <v>5</v>
      </c>
      <c r="L14" s="43">
        <f t="shared" si="23"/>
        <v>1.8715461317967492E-2</v>
      </c>
      <c r="M14" s="42">
        <v>5</v>
      </c>
      <c r="N14" s="43">
        <f t="shared" si="24"/>
        <v>2.2210207980385366E-2</v>
      </c>
      <c r="O14" s="25" t="str">
        <f t="shared" si="1"/>
        <v>-5 сл.</v>
      </c>
      <c r="P14" s="25" t="str">
        <f t="shared" si="2"/>
        <v>-5 сл.</v>
      </c>
      <c r="Q14" s="25" t="str">
        <f t="shared" si="3"/>
        <v>-5 сл.</v>
      </c>
      <c r="R14" s="40" t="s">
        <v>13</v>
      </c>
      <c r="S14" s="26" t="str">
        <f t="shared" si="25"/>
        <v>2015</v>
      </c>
      <c r="T14" s="26" t="str">
        <f t="shared" si="26"/>
        <v>2014</v>
      </c>
      <c r="U14" s="34">
        <f t="shared" si="0"/>
        <v>2013</v>
      </c>
      <c r="V14" s="27">
        <v>145856513</v>
      </c>
      <c r="W14" s="27">
        <v>27558633</v>
      </c>
      <c r="X14" s="27">
        <v>23457724</v>
      </c>
      <c r="Y14" s="27">
        <v>143201721</v>
      </c>
      <c r="Z14" s="27">
        <v>26715879</v>
      </c>
      <c r="AA14" s="27">
        <v>22512171</v>
      </c>
      <c r="AB14" s="28">
        <f t="shared" si="4"/>
        <v>-5</v>
      </c>
      <c r="AC14" s="29">
        <f t="shared" si="5"/>
        <v>0</v>
      </c>
      <c r="AD14" s="29">
        <f t="shared" si="6"/>
        <v>0</v>
      </c>
      <c r="AE14" s="30">
        <f t="shared" si="7"/>
        <v>0</v>
      </c>
      <c r="AF14" s="31" t="str">
        <f t="shared" si="8"/>
        <v>-5 сл.</v>
      </c>
      <c r="AG14" s="28">
        <f t="shared" si="9"/>
        <v>-5</v>
      </c>
      <c r="AH14" s="29">
        <f t="shared" si="10"/>
        <v>0</v>
      </c>
      <c r="AI14" s="29">
        <f t="shared" si="11"/>
        <v>0</v>
      </c>
      <c r="AJ14" s="30">
        <f t="shared" si="12"/>
        <v>0</v>
      </c>
      <c r="AK14" s="31" t="str">
        <f t="shared" si="13"/>
        <v>-5 сл.</v>
      </c>
      <c r="AL14" s="28">
        <f t="shared" si="14"/>
        <v>-5</v>
      </c>
      <c r="AM14" s="29">
        <f t="shared" si="15"/>
        <v>0</v>
      </c>
      <c r="AN14" s="29">
        <f t="shared" si="16"/>
        <v>0</v>
      </c>
      <c r="AO14" s="30">
        <f t="shared" si="17"/>
        <v>0</v>
      </c>
      <c r="AP14" s="31" t="str">
        <f t="shared" si="18"/>
        <v>-5 сл.</v>
      </c>
    </row>
    <row r="15" spans="1:42" ht="12.75" customHeight="1">
      <c r="A15" s="23">
        <v>7</v>
      </c>
      <c r="B15" s="24" t="s">
        <v>14</v>
      </c>
      <c r="C15" s="42">
        <v>304</v>
      </c>
      <c r="D15" s="43">
        <f t="shared" si="19"/>
        <v>0.2084240146341631</v>
      </c>
      <c r="E15" s="42">
        <v>303</v>
      </c>
      <c r="F15" s="43">
        <f t="shared" si="20"/>
        <v>1.099473983343078</v>
      </c>
      <c r="G15" s="42">
        <v>303</v>
      </c>
      <c r="H15" s="43">
        <f t="shared" si="21"/>
        <v>1.2916854167096519</v>
      </c>
      <c r="I15" s="42">
        <v>273</v>
      </c>
      <c r="J15" s="43">
        <f t="shared" si="22"/>
        <v>0.19064016695721137</v>
      </c>
      <c r="K15" s="42">
        <v>273</v>
      </c>
      <c r="L15" s="43">
        <f t="shared" si="23"/>
        <v>1.0218641879610251</v>
      </c>
      <c r="M15" s="42">
        <v>272</v>
      </c>
      <c r="N15" s="43">
        <f t="shared" si="24"/>
        <v>1.2082353141329638</v>
      </c>
      <c r="O15" s="25" t="str">
        <f t="shared" si="1"/>
        <v>9,3 %</v>
      </c>
      <c r="P15" s="25" t="str">
        <f t="shared" si="2"/>
        <v>7,6 %</v>
      </c>
      <c r="Q15" s="25" t="str">
        <f t="shared" si="3"/>
        <v>6,9 %</v>
      </c>
      <c r="R15" s="40" t="s">
        <v>15</v>
      </c>
      <c r="S15" s="26" t="str">
        <f t="shared" si="25"/>
        <v>2015</v>
      </c>
      <c r="T15" s="26" t="str">
        <f t="shared" si="26"/>
        <v>2014</v>
      </c>
      <c r="U15" s="34">
        <f t="shared" si="0"/>
        <v>2013</v>
      </c>
      <c r="V15" s="27">
        <v>145856513</v>
      </c>
      <c r="W15" s="27">
        <v>27558633</v>
      </c>
      <c r="X15" s="27">
        <v>23457724</v>
      </c>
      <c r="Y15" s="27">
        <v>143201721</v>
      </c>
      <c r="Z15" s="27">
        <v>26715879</v>
      </c>
      <c r="AA15" s="27">
        <v>22512171</v>
      </c>
      <c r="AB15" s="28">
        <f t="shared" si="4"/>
        <v>0</v>
      </c>
      <c r="AC15" s="29">
        <f t="shared" si="5"/>
        <v>0</v>
      </c>
      <c r="AD15" s="29">
        <f t="shared" si="6"/>
        <v>0</v>
      </c>
      <c r="AE15" s="30">
        <f t="shared" si="7"/>
        <v>9.3284893528986714</v>
      </c>
      <c r="AF15" s="31" t="str">
        <f t="shared" si="8"/>
        <v>9,3 %</v>
      </c>
      <c r="AG15" s="28">
        <f t="shared" si="9"/>
        <v>0</v>
      </c>
      <c r="AH15" s="29">
        <f t="shared" si="10"/>
        <v>0</v>
      </c>
      <c r="AI15" s="29">
        <f t="shared" si="11"/>
        <v>0</v>
      </c>
      <c r="AJ15" s="30">
        <f t="shared" si="12"/>
        <v>7.594922720299202</v>
      </c>
      <c r="AK15" s="31" t="str">
        <f t="shared" si="13"/>
        <v>7,6 %</v>
      </c>
      <c r="AL15" s="28">
        <f t="shared" si="14"/>
        <v>0</v>
      </c>
      <c r="AM15" s="29">
        <f t="shared" si="15"/>
        <v>0</v>
      </c>
      <c r="AN15" s="29">
        <f t="shared" si="16"/>
        <v>0</v>
      </c>
      <c r="AO15" s="30">
        <f t="shared" si="17"/>
        <v>6.9067756587277263</v>
      </c>
      <c r="AP15" s="31" t="str">
        <f t="shared" si="18"/>
        <v>6,9 %</v>
      </c>
    </row>
    <row r="16" spans="1:42" ht="12.75" customHeight="1">
      <c r="A16" s="23">
        <v>8</v>
      </c>
      <c r="B16" s="24" t="s">
        <v>16</v>
      </c>
      <c r="C16" s="42">
        <v>7850</v>
      </c>
      <c r="D16" s="43">
        <f t="shared" si="19"/>
        <v>5.3820016936782249</v>
      </c>
      <c r="E16" s="42">
        <v>7078</v>
      </c>
      <c r="F16" s="43">
        <f t="shared" si="20"/>
        <v>25.683421960733682</v>
      </c>
      <c r="G16" s="42">
        <v>6837</v>
      </c>
      <c r="H16" s="43">
        <f t="shared" si="21"/>
        <v>29.146050145359371</v>
      </c>
      <c r="I16" s="42">
        <v>9211</v>
      </c>
      <c r="J16" s="43">
        <f t="shared" si="22"/>
        <v>6.4321852668237138</v>
      </c>
      <c r="K16" s="42">
        <v>8300</v>
      </c>
      <c r="L16" s="43">
        <f t="shared" si="23"/>
        <v>31.067665787826034</v>
      </c>
      <c r="M16" s="42">
        <v>8024</v>
      </c>
      <c r="N16" s="43">
        <f t="shared" si="24"/>
        <v>35.642941766922434</v>
      </c>
      <c r="O16" s="25" t="str">
        <f t="shared" si="1"/>
        <v>-16,3 %</v>
      </c>
      <c r="P16" s="25" t="str">
        <f t="shared" si="2"/>
        <v>-17,3 %</v>
      </c>
      <c r="Q16" s="25" t="str">
        <f t="shared" si="3"/>
        <v>-18,2 %</v>
      </c>
      <c r="R16" s="40" t="s">
        <v>17</v>
      </c>
      <c r="S16" s="26" t="str">
        <f t="shared" si="25"/>
        <v>2015</v>
      </c>
      <c r="T16" s="26" t="str">
        <f t="shared" si="26"/>
        <v>2014</v>
      </c>
      <c r="U16" s="34">
        <f t="shared" si="0"/>
        <v>2013</v>
      </c>
      <c r="V16" s="27">
        <v>145856513</v>
      </c>
      <c r="W16" s="27">
        <v>27558633</v>
      </c>
      <c r="X16" s="27">
        <v>23457724</v>
      </c>
      <c r="Y16" s="27">
        <v>143201721</v>
      </c>
      <c r="Z16" s="27">
        <v>26715879</v>
      </c>
      <c r="AA16" s="27">
        <v>22512171</v>
      </c>
      <c r="AB16" s="28">
        <f t="shared" si="4"/>
        <v>0</v>
      </c>
      <c r="AC16" s="29">
        <f t="shared" si="5"/>
        <v>0</v>
      </c>
      <c r="AD16" s="29">
        <f t="shared" si="6"/>
        <v>0</v>
      </c>
      <c r="AE16" s="30">
        <f t="shared" si="7"/>
        <v>-16.327010643834917</v>
      </c>
      <c r="AF16" s="31" t="str">
        <f t="shared" si="8"/>
        <v>-16,3 %</v>
      </c>
      <c r="AG16" s="28">
        <f t="shared" si="9"/>
        <v>0</v>
      </c>
      <c r="AH16" s="29">
        <f t="shared" si="10"/>
        <v>0</v>
      </c>
      <c r="AI16" s="29">
        <f t="shared" si="11"/>
        <v>0</v>
      </c>
      <c r="AJ16" s="30">
        <f t="shared" si="12"/>
        <v>-17.330699589288699</v>
      </c>
      <c r="AK16" s="31" t="str">
        <f t="shared" si="13"/>
        <v>-17,3 %</v>
      </c>
      <c r="AL16" s="28">
        <f t="shared" si="14"/>
        <v>0</v>
      </c>
      <c r="AM16" s="29">
        <f t="shared" si="15"/>
        <v>0</v>
      </c>
      <c r="AN16" s="29">
        <f t="shared" si="16"/>
        <v>0</v>
      </c>
      <c r="AO16" s="30">
        <f t="shared" si="17"/>
        <v>-18.227708767833374</v>
      </c>
      <c r="AP16" s="31" t="str">
        <f t="shared" si="18"/>
        <v>-18,2 %</v>
      </c>
    </row>
    <row r="17" spans="1:42" ht="24.75" customHeight="1">
      <c r="A17" s="23">
        <v>9</v>
      </c>
      <c r="B17" s="32" t="s">
        <v>126</v>
      </c>
      <c r="C17" s="42">
        <v>2994</v>
      </c>
      <c r="D17" s="43">
        <f t="shared" si="19"/>
        <v>2.0527023020219879</v>
      </c>
      <c r="E17" s="42">
        <v>2524</v>
      </c>
      <c r="F17" s="43">
        <f t="shared" si="20"/>
        <v>9.1586545675179174</v>
      </c>
      <c r="G17" s="42">
        <v>2360</v>
      </c>
      <c r="H17" s="43">
        <f t="shared" si="21"/>
        <v>10.060652090543822</v>
      </c>
      <c r="I17" s="42">
        <v>3212</v>
      </c>
      <c r="J17" s="43">
        <f t="shared" si="22"/>
        <v>2.2429898031742228</v>
      </c>
      <c r="K17" s="42">
        <v>2797</v>
      </c>
      <c r="L17" s="43">
        <f t="shared" si="23"/>
        <v>10.469429061271015</v>
      </c>
      <c r="M17" s="42">
        <v>2630</v>
      </c>
      <c r="N17" s="43">
        <f t="shared" si="24"/>
        <v>11.682569397682702</v>
      </c>
      <c r="O17" s="25" t="str">
        <f t="shared" si="1"/>
        <v>-8,5 %</v>
      </c>
      <c r="P17" s="25" t="str">
        <f t="shared" si="2"/>
        <v>-12,5 %</v>
      </c>
      <c r="Q17" s="25" t="str">
        <f t="shared" si="3"/>
        <v>-13,9 %</v>
      </c>
      <c r="R17" s="40" t="s">
        <v>18</v>
      </c>
      <c r="S17" s="26" t="str">
        <f t="shared" si="25"/>
        <v>2015</v>
      </c>
      <c r="T17" s="26" t="str">
        <f t="shared" si="26"/>
        <v>2014</v>
      </c>
      <c r="U17" s="34">
        <f t="shared" si="0"/>
        <v>2013</v>
      </c>
      <c r="V17" s="27">
        <v>145856513</v>
      </c>
      <c r="W17" s="27">
        <v>27558633</v>
      </c>
      <c r="X17" s="27">
        <v>23457724</v>
      </c>
      <c r="Y17" s="27">
        <v>143201721</v>
      </c>
      <c r="Z17" s="27">
        <v>26715879</v>
      </c>
      <c r="AA17" s="27">
        <v>22512171</v>
      </c>
      <c r="AB17" s="28">
        <f t="shared" si="4"/>
        <v>0</v>
      </c>
      <c r="AC17" s="29">
        <f t="shared" si="5"/>
        <v>0</v>
      </c>
      <c r="AD17" s="29">
        <f t="shared" si="6"/>
        <v>0</v>
      </c>
      <c r="AE17" s="30">
        <f t="shared" si="7"/>
        <v>-8.4836543118896444</v>
      </c>
      <c r="AF17" s="31" t="str">
        <f t="shared" si="8"/>
        <v>-8,5 %</v>
      </c>
      <c r="AG17" s="28">
        <f t="shared" si="9"/>
        <v>0</v>
      </c>
      <c r="AH17" s="29">
        <f t="shared" si="10"/>
        <v>0</v>
      </c>
      <c r="AI17" s="29">
        <f t="shared" si="11"/>
        <v>0</v>
      </c>
      <c r="AJ17" s="30">
        <f t="shared" si="12"/>
        <v>-12.520018867141225</v>
      </c>
      <c r="AK17" s="31" t="str">
        <f t="shared" si="13"/>
        <v>-12,5 %</v>
      </c>
      <c r="AL17" s="28">
        <f t="shared" si="14"/>
        <v>0</v>
      </c>
      <c r="AM17" s="29">
        <f t="shared" si="15"/>
        <v>0</v>
      </c>
      <c r="AN17" s="29">
        <f t="shared" si="16"/>
        <v>0</v>
      </c>
      <c r="AO17" s="30">
        <f t="shared" si="17"/>
        <v>-13.883224245692006</v>
      </c>
      <c r="AP17" s="31" t="str">
        <f t="shared" si="18"/>
        <v>-13,9 %</v>
      </c>
    </row>
    <row r="18" spans="1:42" ht="12.75" customHeight="1">
      <c r="A18" s="23">
        <v>10</v>
      </c>
      <c r="B18" s="24" t="s">
        <v>124</v>
      </c>
      <c r="C18" s="42">
        <v>10648</v>
      </c>
      <c r="D18" s="43">
        <f t="shared" si="19"/>
        <v>7.3003253546860813</v>
      </c>
      <c r="E18" s="42">
        <v>2826</v>
      </c>
      <c r="F18" s="43">
        <f t="shared" si="20"/>
        <v>10.254499923853261</v>
      </c>
      <c r="G18" s="42">
        <v>2401</v>
      </c>
      <c r="H18" s="43">
        <f t="shared" si="21"/>
        <v>10.235434605676152</v>
      </c>
      <c r="I18" s="42">
        <v>15000</v>
      </c>
      <c r="J18" s="43">
        <f t="shared" si="22"/>
        <v>10.474734448198426</v>
      </c>
      <c r="K18" s="42">
        <v>3392</v>
      </c>
      <c r="L18" s="43">
        <f t="shared" si="23"/>
        <v>12.696568958109145</v>
      </c>
      <c r="M18" s="42">
        <v>2847</v>
      </c>
      <c r="N18" s="43">
        <f t="shared" si="24"/>
        <v>12.646492424031427</v>
      </c>
      <c r="O18" s="25" t="str">
        <f t="shared" si="1"/>
        <v>-30,3 %</v>
      </c>
      <c r="P18" s="25" t="str">
        <f t="shared" si="2"/>
        <v>-19,2 %</v>
      </c>
      <c r="Q18" s="25" t="str">
        <f t="shared" si="3"/>
        <v>-19,1 %</v>
      </c>
      <c r="R18" s="40" t="s">
        <v>19</v>
      </c>
      <c r="S18" s="26" t="str">
        <f t="shared" si="25"/>
        <v>2015</v>
      </c>
      <c r="T18" s="26" t="str">
        <f t="shared" si="26"/>
        <v>2014</v>
      </c>
      <c r="U18" s="34">
        <f t="shared" si="0"/>
        <v>2013</v>
      </c>
      <c r="V18" s="27">
        <v>145856513</v>
      </c>
      <c r="W18" s="27">
        <v>27558633</v>
      </c>
      <c r="X18" s="27">
        <v>23457724</v>
      </c>
      <c r="Y18" s="27">
        <v>143201721</v>
      </c>
      <c r="Z18" s="27">
        <v>26715879</v>
      </c>
      <c r="AA18" s="27">
        <v>22512171</v>
      </c>
      <c r="AB18" s="28">
        <f t="shared" si="4"/>
        <v>0</v>
      </c>
      <c r="AC18" s="29">
        <f t="shared" si="5"/>
        <v>0</v>
      </c>
      <c r="AD18" s="29">
        <f t="shared" si="6"/>
        <v>0</v>
      </c>
      <c r="AE18" s="30">
        <f t="shared" si="7"/>
        <v>-30.305389689934515</v>
      </c>
      <c r="AF18" s="31" t="str">
        <f t="shared" si="8"/>
        <v>-30,3 %</v>
      </c>
      <c r="AG18" s="28">
        <f t="shared" si="9"/>
        <v>0</v>
      </c>
      <c r="AH18" s="29">
        <f t="shared" si="10"/>
        <v>0</v>
      </c>
      <c r="AI18" s="29">
        <f t="shared" si="11"/>
        <v>0</v>
      </c>
      <c r="AJ18" s="30">
        <f t="shared" si="12"/>
        <v>-19.234086329253252</v>
      </c>
      <c r="AK18" s="31" t="str">
        <f t="shared" si="13"/>
        <v>-19,2 %</v>
      </c>
      <c r="AL18" s="28">
        <f t="shared" si="14"/>
        <v>0</v>
      </c>
      <c r="AM18" s="29">
        <f t="shared" si="15"/>
        <v>0</v>
      </c>
      <c r="AN18" s="29">
        <f t="shared" si="16"/>
        <v>0</v>
      </c>
      <c r="AO18" s="30">
        <f t="shared" si="17"/>
        <v>-19.065031927538069</v>
      </c>
      <c r="AP18" s="31" t="str">
        <f t="shared" si="18"/>
        <v>-19,1 %</v>
      </c>
    </row>
    <row r="19" spans="1:42" ht="24.75" customHeight="1">
      <c r="A19" s="23">
        <v>11</v>
      </c>
      <c r="B19" s="32" t="s">
        <v>20</v>
      </c>
      <c r="C19" s="42">
        <v>6428</v>
      </c>
      <c r="D19" s="43">
        <f t="shared" si="19"/>
        <v>4.4070709410144753</v>
      </c>
      <c r="E19" s="42">
        <v>2671</v>
      </c>
      <c r="F19" s="43">
        <f t="shared" si="20"/>
        <v>9.6920627376546573</v>
      </c>
      <c r="G19" s="42">
        <v>2283</v>
      </c>
      <c r="H19" s="43">
        <f t="shared" si="21"/>
        <v>9.7324020011489605</v>
      </c>
      <c r="I19" s="42">
        <v>10415</v>
      </c>
      <c r="J19" s="43">
        <f t="shared" si="22"/>
        <v>7.2729572851991078</v>
      </c>
      <c r="K19" s="42">
        <v>3219</v>
      </c>
      <c r="L19" s="43">
        <f t="shared" si="23"/>
        <v>12.049013996507471</v>
      </c>
      <c r="M19" s="42">
        <v>2729</v>
      </c>
      <c r="N19" s="43">
        <f t="shared" si="24"/>
        <v>12.122331515694333</v>
      </c>
      <c r="O19" s="25" t="str">
        <f t="shared" si="1"/>
        <v>-39,4 %</v>
      </c>
      <c r="P19" s="25" t="str">
        <f t="shared" si="2"/>
        <v>-19,6 %</v>
      </c>
      <c r="Q19" s="25" t="str">
        <f t="shared" si="3"/>
        <v>-19,7 %</v>
      </c>
      <c r="R19" s="40" t="s">
        <v>21</v>
      </c>
      <c r="S19" s="26" t="str">
        <f t="shared" si="25"/>
        <v>2015</v>
      </c>
      <c r="T19" s="26" t="str">
        <f t="shared" si="26"/>
        <v>2014</v>
      </c>
      <c r="U19" s="34">
        <f t="shared" si="0"/>
        <v>2013</v>
      </c>
      <c r="V19" s="27">
        <v>145856513</v>
      </c>
      <c r="W19" s="27">
        <v>27558633</v>
      </c>
      <c r="X19" s="27">
        <v>23457724</v>
      </c>
      <c r="Y19" s="27">
        <v>143201721</v>
      </c>
      <c r="Z19" s="27">
        <v>26715879</v>
      </c>
      <c r="AA19" s="27">
        <v>22512171</v>
      </c>
      <c r="AB19" s="28">
        <f t="shared" si="4"/>
        <v>0</v>
      </c>
      <c r="AC19" s="29">
        <f t="shared" si="5"/>
        <v>0</v>
      </c>
      <c r="AD19" s="29">
        <f t="shared" si="6"/>
        <v>0</v>
      </c>
      <c r="AE19" s="30">
        <f t="shared" si="7"/>
        <v>-39.404690991611879</v>
      </c>
      <c r="AF19" s="31" t="str">
        <f t="shared" si="8"/>
        <v>-39,4 %</v>
      </c>
      <c r="AG19" s="28">
        <f t="shared" si="9"/>
        <v>0</v>
      </c>
      <c r="AH19" s="29">
        <f t="shared" si="10"/>
        <v>0</v>
      </c>
      <c r="AI19" s="29">
        <f t="shared" si="11"/>
        <v>0</v>
      </c>
      <c r="AJ19" s="30">
        <f t="shared" si="12"/>
        <v>-19.561362112584479</v>
      </c>
      <c r="AK19" s="31" t="str">
        <f t="shared" si="13"/>
        <v>-19,6 %</v>
      </c>
      <c r="AL19" s="28">
        <f t="shared" si="14"/>
        <v>0</v>
      </c>
      <c r="AM19" s="29">
        <f t="shared" si="15"/>
        <v>0</v>
      </c>
      <c r="AN19" s="29">
        <f t="shared" si="16"/>
        <v>0</v>
      </c>
      <c r="AO19" s="30">
        <f t="shared" si="17"/>
        <v>-19.715097804834159</v>
      </c>
      <c r="AP19" s="31" t="str">
        <f t="shared" si="18"/>
        <v>-19,7 %</v>
      </c>
    </row>
    <row r="20" spans="1:42" ht="12.75" customHeight="1">
      <c r="A20" s="23">
        <v>12</v>
      </c>
      <c r="B20" s="32" t="s">
        <v>22</v>
      </c>
      <c r="C20" s="42">
        <v>1644</v>
      </c>
      <c r="D20" s="43">
        <f t="shared" si="19"/>
        <v>1.1271351317715925</v>
      </c>
      <c r="E20" s="42">
        <v>23</v>
      </c>
      <c r="F20" s="43">
        <f t="shared" si="20"/>
        <v>8.34584211778574E-2</v>
      </c>
      <c r="G20" s="42">
        <v>15</v>
      </c>
      <c r="H20" s="43">
        <f t="shared" si="21"/>
        <v>6.3944822609388705E-2</v>
      </c>
      <c r="I20" s="42">
        <v>1822</v>
      </c>
      <c r="J20" s="43">
        <f t="shared" si="22"/>
        <v>1.2723310776411689</v>
      </c>
      <c r="K20" s="42">
        <v>25</v>
      </c>
      <c r="L20" s="43">
        <f t="shared" si="23"/>
        <v>9.3577306589837456E-2</v>
      </c>
      <c r="M20" s="42">
        <v>15</v>
      </c>
      <c r="N20" s="43">
        <f t="shared" si="24"/>
        <v>6.6630623941156097E-2</v>
      </c>
      <c r="O20" s="25" t="str">
        <f t="shared" si="1"/>
        <v>-11,4 %</v>
      </c>
      <c r="P20" s="25" t="str">
        <f t="shared" si="2"/>
        <v>-2 сл.</v>
      </c>
      <c r="Q20" s="25" t="str">
        <f t="shared" si="3"/>
        <v>-4,0 %</v>
      </c>
      <c r="R20" s="40" t="s">
        <v>23</v>
      </c>
      <c r="S20" s="26" t="str">
        <f t="shared" si="25"/>
        <v>2015</v>
      </c>
      <c r="T20" s="26" t="str">
        <f t="shared" si="26"/>
        <v>2014</v>
      </c>
      <c r="U20" s="34">
        <f t="shared" si="0"/>
        <v>2013</v>
      </c>
      <c r="V20" s="27">
        <v>145856513</v>
      </c>
      <c r="W20" s="27">
        <v>27558633</v>
      </c>
      <c r="X20" s="27">
        <v>23457724</v>
      </c>
      <c r="Y20" s="27">
        <v>143201721</v>
      </c>
      <c r="Z20" s="27">
        <v>26715879</v>
      </c>
      <c r="AA20" s="27">
        <v>22512171</v>
      </c>
      <c r="AB20" s="28">
        <f t="shared" si="4"/>
        <v>0</v>
      </c>
      <c r="AC20" s="29">
        <f t="shared" si="5"/>
        <v>0</v>
      </c>
      <c r="AD20" s="29">
        <f t="shared" si="6"/>
        <v>0</v>
      </c>
      <c r="AE20" s="30">
        <f t="shared" si="7"/>
        <v>-11.411805340694936</v>
      </c>
      <c r="AF20" s="31" t="str">
        <f t="shared" si="8"/>
        <v>-11,4 %</v>
      </c>
      <c r="AG20" s="28">
        <f t="shared" si="9"/>
        <v>-2</v>
      </c>
      <c r="AH20" s="29">
        <f t="shared" si="10"/>
        <v>0</v>
      </c>
      <c r="AI20" s="29">
        <f t="shared" si="11"/>
        <v>0</v>
      </c>
      <c r="AJ20" s="30">
        <f t="shared" si="12"/>
        <v>0</v>
      </c>
      <c r="AK20" s="31" t="str">
        <f t="shared" si="13"/>
        <v>-2 сл.</v>
      </c>
      <c r="AL20" s="28">
        <f t="shared" si="14"/>
        <v>0</v>
      </c>
      <c r="AM20" s="29">
        <f t="shared" si="15"/>
        <v>0</v>
      </c>
      <c r="AN20" s="29">
        <f t="shared" si="16"/>
        <v>0</v>
      </c>
      <c r="AO20" s="30">
        <f t="shared" si="17"/>
        <v>-4.0308812568516821</v>
      </c>
      <c r="AP20" s="31" t="str">
        <f t="shared" si="18"/>
        <v>-4,0 %</v>
      </c>
    </row>
    <row r="21" spans="1:42" ht="12.75" customHeight="1">
      <c r="A21" s="23">
        <v>13</v>
      </c>
      <c r="B21" s="32" t="s">
        <v>24</v>
      </c>
      <c r="C21" s="42">
        <v>2096</v>
      </c>
      <c r="D21" s="43">
        <f t="shared" si="19"/>
        <v>1.4370287324776507</v>
      </c>
      <c r="E21" s="42">
        <v>80</v>
      </c>
      <c r="F21" s="43">
        <f t="shared" si="20"/>
        <v>0.29029016061863444</v>
      </c>
      <c r="G21" s="42">
        <v>62</v>
      </c>
      <c r="H21" s="43">
        <f t="shared" si="21"/>
        <v>0.26430526678547328</v>
      </c>
      <c r="I21" s="42">
        <v>2216</v>
      </c>
      <c r="J21" s="43">
        <f t="shared" si="22"/>
        <v>1.5474674358138476</v>
      </c>
      <c r="K21" s="42">
        <v>81</v>
      </c>
      <c r="L21" s="43">
        <f t="shared" si="23"/>
        <v>0.30319047335107335</v>
      </c>
      <c r="M21" s="42">
        <v>54</v>
      </c>
      <c r="N21" s="43">
        <f t="shared" si="24"/>
        <v>0.23987024618816194</v>
      </c>
      <c r="O21" s="25" t="str">
        <f t="shared" si="1"/>
        <v>-7,1 %</v>
      </c>
      <c r="P21" s="25" t="str">
        <f t="shared" si="2"/>
        <v>-1 сл.</v>
      </c>
      <c r="Q21" s="25" t="str">
        <f t="shared" si="3"/>
        <v>8 сл.</v>
      </c>
      <c r="R21" s="40" t="s">
        <v>25</v>
      </c>
      <c r="S21" s="26" t="str">
        <f t="shared" si="25"/>
        <v>2015</v>
      </c>
      <c r="T21" s="26" t="str">
        <f t="shared" si="26"/>
        <v>2014</v>
      </c>
      <c r="U21" s="34">
        <f t="shared" si="0"/>
        <v>2013</v>
      </c>
      <c r="V21" s="27">
        <v>145856513</v>
      </c>
      <c r="W21" s="27">
        <v>27558633</v>
      </c>
      <c r="X21" s="27">
        <v>23457724</v>
      </c>
      <c r="Y21" s="27">
        <v>143201721</v>
      </c>
      <c r="Z21" s="27">
        <v>26715879</v>
      </c>
      <c r="AA21" s="27">
        <v>22512171</v>
      </c>
      <c r="AB21" s="28">
        <f t="shared" si="4"/>
        <v>0</v>
      </c>
      <c r="AC21" s="29">
        <f t="shared" si="5"/>
        <v>0</v>
      </c>
      <c r="AD21" s="29">
        <f t="shared" si="6"/>
        <v>0</v>
      </c>
      <c r="AE21" s="30">
        <f t="shared" si="7"/>
        <v>-7.1367384398699603</v>
      </c>
      <c r="AF21" s="31" t="str">
        <f t="shared" si="8"/>
        <v>-7,1 %</v>
      </c>
      <c r="AG21" s="28">
        <f t="shared" si="9"/>
        <v>-1</v>
      </c>
      <c r="AH21" s="29">
        <f t="shared" si="10"/>
        <v>0</v>
      </c>
      <c r="AI21" s="29">
        <f t="shared" si="11"/>
        <v>0</v>
      </c>
      <c r="AJ21" s="30">
        <f t="shared" si="12"/>
        <v>0</v>
      </c>
      <c r="AK21" s="31" t="str">
        <f t="shared" si="13"/>
        <v>-1 сл.</v>
      </c>
      <c r="AL21" s="28">
        <f t="shared" si="14"/>
        <v>8</v>
      </c>
      <c r="AM21" s="29">
        <f t="shared" si="15"/>
        <v>0</v>
      </c>
      <c r="AN21" s="29">
        <f t="shared" si="16"/>
        <v>0</v>
      </c>
      <c r="AO21" s="30">
        <f t="shared" si="17"/>
        <v>0</v>
      </c>
      <c r="AP21" s="31" t="str">
        <f t="shared" si="18"/>
        <v>8 сл.</v>
      </c>
    </row>
    <row r="22" spans="1:42" ht="12.75" customHeight="1">
      <c r="A22" s="23">
        <v>14</v>
      </c>
      <c r="B22" s="32" t="s">
        <v>26</v>
      </c>
      <c r="C22" s="42">
        <v>96</v>
      </c>
      <c r="D22" s="43">
        <f t="shared" si="19"/>
        <v>6.581810988447255E-2</v>
      </c>
      <c r="E22" s="42">
        <v>3</v>
      </c>
      <c r="F22" s="43">
        <f t="shared" si="20"/>
        <v>1.0885881023198792E-2</v>
      </c>
      <c r="G22" s="42">
        <v>3</v>
      </c>
      <c r="H22" s="43">
        <f t="shared" si="21"/>
        <v>1.2788964521877741E-2</v>
      </c>
      <c r="I22" s="42">
        <v>110</v>
      </c>
      <c r="J22" s="43">
        <f t="shared" si="22"/>
        <v>7.6814719286788458E-2</v>
      </c>
      <c r="K22" s="42">
        <v>6</v>
      </c>
      <c r="L22" s="43">
        <f t="shared" si="23"/>
        <v>2.2458553581560989E-2</v>
      </c>
      <c r="M22" s="42">
        <v>5</v>
      </c>
      <c r="N22" s="43">
        <f t="shared" si="24"/>
        <v>2.2210207980385366E-2</v>
      </c>
      <c r="O22" s="25" t="str">
        <f t="shared" si="1"/>
        <v>-14,3 %</v>
      </c>
      <c r="P22" s="25" t="str">
        <f t="shared" si="2"/>
        <v>-3 сл.</v>
      </c>
      <c r="Q22" s="25" t="str">
        <f t="shared" si="3"/>
        <v>-2 сл.</v>
      </c>
      <c r="R22" s="40" t="s">
        <v>27</v>
      </c>
      <c r="S22" s="26" t="str">
        <f t="shared" si="25"/>
        <v>2015</v>
      </c>
      <c r="T22" s="26" t="str">
        <f t="shared" si="26"/>
        <v>2014</v>
      </c>
      <c r="U22" s="34">
        <f t="shared" si="0"/>
        <v>2013</v>
      </c>
      <c r="V22" s="27">
        <v>145856513</v>
      </c>
      <c r="W22" s="27">
        <v>27558633</v>
      </c>
      <c r="X22" s="27">
        <v>23457724</v>
      </c>
      <c r="Y22" s="27">
        <v>143201721</v>
      </c>
      <c r="Z22" s="27">
        <v>26715879</v>
      </c>
      <c r="AA22" s="27">
        <v>22512171</v>
      </c>
      <c r="AB22" s="28">
        <f t="shared" si="4"/>
        <v>0</v>
      </c>
      <c r="AC22" s="29">
        <f t="shared" si="5"/>
        <v>0</v>
      </c>
      <c r="AD22" s="29">
        <f t="shared" si="6"/>
        <v>0</v>
      </c>
      <c r="AE22" s="30">
        <f t="shared" si="7"/>
        <v>-14.315758105240173</v>
      </c>
      <c r="AF22" s="31" t="str">
        <f t="shared" si="8"/>
        <v>-14,3 %</v>
      </c>
      <c r="AG22" s="28">
        <f t="shared" si="9"/>
        <v>-3</v>
      </c>
      <c r="AH22" s="29">
        <f t="shared" si="10"/>
        <v>0</v>
      </c>
      <c r="AI22" s="29">
        <f t="shared" si="11"/>
        <v>0</v>
      </c>
      <c r="AJ22" s="30">
        <f t="shared" si="12"/>
        <v>0</v>
      </c>
      <c r="AK22" s="31" t="str">
        <f t="shared" si="13"/>
        <v>-3 сл.</v>
      </c>
      <c r="AL22" s="28">
        <f t="shared" si="14"/>
        <v>-2</v>
      </c>
      <c r="AM22" s="29">
        <f t="shared" si="15"/>
        <v>0</v>
      </c>
      <c r="AN22" s="29">
        <f t="shared" si="16"/>
        <v>0</v>
      </c>
      <c r="AO22" s="30">
        <f t="shared" si="17"/>
        <v>0</v>
      </c>
      <c r="AP22" s="31" t="str">
        <f t="shared" si="18"/>
        <v>-2 сл.</v>
      </c>
    </row>
    <row r="23" spans="1:42" ht="37.5" customHeight="1">
      <c r="A23" s="23">
        <v>15</v>
      </c>
      <c r="B23" s="24" t="s">
        <v>125</v>
      </c>
      <c r="C23" s="42">
        <v>71744</v>
      </c>
      <c r="D23" s="43">
        <f t="shared" si="19"/>
        <v>49.188067453662491</v>
      </c>
      <c r="E23" s="42">
        <v>739</v>
      </c>
      <c r="F23" s="43">
        <f t="shared" si="20"/>
        <v>2.6815553587146357</v>
      </c>
      <c r="G23" s="42">
        <v>456</v>
      </c>
      <c r="H23" s="43">
        <f t="shared" si="21"/>
        <v>1.9439226073254166</v>
      </c>
      <c r="I23" s="42">
        <v>74004</v>
      </c>
      <c r="J23" s="43">
        <f t="shared" si="22"/>
        <v>51.678149873631753</v>
      </c>
      <c r="K23" s="42">
        <v>812</v>
      </c>
      <c r="L23" s="43">
        <f t="shared" si="23"/>
        <v>3.0393909180379204</v>
      </c>
      <c r="M23" s="42">
        <v>535</v>
      </c>
      <c r="N23" s="43">
        <f t="shared" si="24"/>
        <v>2.3764922539012341</v>
      </c>
      <c r="O23" s="25" t="str">
        <f t="shared" si="1"/>
        <v>-4,8 %</v>
      </c>
      <c r="P23" s="25" t="str">
        <f t="shared" si="2"/>
        <v>-11,8 %</v>
      </c>
      <c r="Q23" s="25" t="str">
        <f t="shared" si="3"/>
        <v>-18,2 %</v>
      </c>
      <c r="R23" s="40" t="s">
        <v>28</v>
      </c>
      <c r="S23" s="26" t="str">
        <f t="shared" si="25"/>
        <v>2015</v>
      </c>
      <c r="T23" s="26" t="str">
        <f t="shared" si="26"/>
        <v>2014</v>
      </c>
      <c r="U23" s="34">
        <f t="shared" si="0"/>
        <v>2013</v>
      </c>
      <c r="V23" s="27">
        <v>145856513</v>
      </c>
      <c r="W23" s="27">
        <v>27558633</v>
      </c>
      <c r="X23" s="27">
        <v>23457724</v>
      </c>
      <c r="Y23" s="27">
        <v>143201721</v>
      </c>
      <c r="Z23" s="27">
        <v>26715879</v>
      </c>
      <c r="AA23" s="27">
        <v>22512171</v>
      </c>
      <c r="AB23" s="28">
        <f t="shared" si="4"/>
        <v>0</v>
      </c>
      <c r="AC23" s="29">
        <f t="shared" si="5"/>
        <v>0</v>
      </c>
      <c r="AD23" s="29">
        <f t="shared" si="6"/>
        <v>0</v>
      </c>
      <c r="AE23" s="30">
        <f t="shared" si="7"/>
        <v>-4.8184434351040917</v>
      </c>
      <c r="AF23" s="31" t="str">
        <f t="shared" si="8"/>
        <v>-4,8 %</v>
      </c>
      <c r="AG23" s="28">
        <f t="shared" si="9"/>
        <v>0</v>
      </c>
      <c r="AH23" s="29">
        <f t="shared" si="10"/>
        <v>0</v>
      </c>
      <c r="AI23" s="29">
        <f t="shared" si="11"/>
        <v>0</v>
      </c>
      <c r="AJ23" s="30">
        <f t="shared" si="12"/>
        <v>-11.773265399973143</v>
      </c>
      <c r="AK23" s="31" t="str">
        <f t="shared" si="13"/>
        <v>-11,8 %</v>
      </c>
      <c r="AL23" s="28">
        <f t="shared" si="14"/>
        <v>0</v>
      </c>
      <c r="AM23" s="29">
        <f t="shared" si="15"/>
        <v>0</v>
      </c>
      <c r="AN23" s="29">
        <f t="shared" si="16"/>
        <v>0</v>
      </c>
      <c r="AO23" s="30">
        <f t="shared" si="17"/>
        <v>-18.202022155372653</v>
      </c>
      <c r="AP23" s="31" t="str">
        <f t="shared" si="18"/>
        <v>-18,2 %</v>
      </c>
    </row>
    <row r="24" spans="1:42" ht="36.75" customHeight="1">
      <c r="A24" s="23">
        <v>16</v>
      </c>
      <c r="B24" s="32" t="s">
        <v>29</v>
      </c>
      <c r="C24" s="42">
        <v>15739</v>
      </c>
      <c r="D24" s="43">
        <f t="shared" si="19"/>
        <v>10.790741994497017</v>
      </c>
      <c r="E24" s="42">
        <v>161</v>
      </c>
      <c r="F24" s="43">
        <f t="shared" si="20"/>
        <v>0.5842089482450018</v>
      </c>
      <c r="G24" s="42">
        <v>70</v>
      </c>
      <c r="H24" s="43">
        <f t="shared" si="21"/>
        <v>0.2984091721771473</v>
      </c>
      <c r="I24" s="42">
        <v>16123</v>
      </c>
      <c r="J24" s="43">
        <f t="shared" si="22"/>
        <v>11.258942900553549</v>
      </c>
      <c r="K24" s="42">
        <v>148</v>
      </c>
      <c r="L24" s="43">
        <f t="shared" si="23"/>
        <v>0.55397765501183771</v>
      </c>
      <c r="M24" s="42">
        <v>60</v>
      </c>
      <c r="N24" s="43">
        <f t="shared" si="24"/>
        <v>0.26652249576462439</v>
      </c>
      <c r="O24" s="25" t="str">
        <f t="shared" si="1"/>
        <v>-4,2 %</v>
      </c>
      <c r="P24" s="25" t="str">
        <f t="shared" si="2"/>
        <v>5,5 %</v>
      </c>
      <c r="Q24" s="25" t="str">
        <f t="shared" si="3"/>
        <v>12,0 %</v>
      </c>
      <c r="R24" s="40" t="s">
        <v>30</v>
      </c>
      <c r="S24" s="26" t="str">
        <f t="shared" si="25"/>
        <v>2015</v>
      </c>
      <c r="T24" s="26" t="str">
        <f t="shared" si="26"/>
        <v>2014</v>
      </c>
      <c r="U24" s="34">
        <f t="shared" si="0"/>
        <v>2013</v>
      </c>
      <c r="V24" s="27">
        <v>145856513</v>
      </c>
      <c r="W24" s="27">
        <v>27558633</v>
      </c>
      <c r="X24" s="27">
        <v>23457724</v>
      </c>
      <c r="Y24" s="27">
        <v>143201721</v>
      </c>
      <c r="Z24" s="27">
        <v>26715879</v>
      </c>
      <c r="AA24" s="27">
        <v>22512171</v>
      </c>
      <c r="AB24" s="28">
        <f t="shared" si="4"/>
        <v>0</v>
      </c>
      <c r="AC24" s="29">
        <f t="shared" si="5"/>
        <v>0</v>
      </c>
      <c r="AD24" s="29">
        <f t="shared" si="6"/>
        <v>0</v>
      </c>
      <c r="AE24" s="30">
        <f t="shared" si="7"/>
        <v>-4.1584801538829481</v>
      </c>
      <c r="AF24" s="31" t="str">
        <f t="shared" si="8"/>
        <v>-4,2 %</v>
      </c>
      <c r="AG24" s="28">
        <f t="shared" si="9"/>
        <v>0</v>
      </c>
      <c r="AH24" s="29">
        <f t="shared" si="10"/>
        <v>0</v>
      </c>
      <c r="AI24" s="29">
        <f t="shared" si="11"/>
        <v>0</v>
      </c>
      <c r="AJ24" s="30">
        <f t="shared" si="12"/>
        <v>5.4571322434508795</v>
      </c>
      <c r="AK24" s="31" t="str">
        <f t="shared" si="13"/>
        <v>5,5 %</v>
      </c>
      <c r="AL24" s="28">
        <f t="shared" si="14"/>
        <v>0</v>
      </c>
      <c r="AM24" s="29">
        <f t="shared" si="15"/>
        <v>0</v>
      </c>
      <c r="AN24" s="29">
        <f t="shared" si="16"/>
        <v>0</v>
      </c>
      <c r="AO24" s="30">
        <f t="shared" si="17"/>
        <v>11.963971867006373</v>
      </c>
      <c r="AP24" s="31" t="str">
        <f t="shared" si="18"/>
        <v>12,0 %</v>
      </c>
    </row>
    <row r="25" spans="1:42" ht="25.5" customHeight="1">
      <c r="A25" s="23">
        <v>17</v>
      </c>
      <c r="B25" s="32" t="s">
        <v>31</v>
      </c>
      <c r="C25" s="42">
        <v>55491</v>
      </c>
      <c r="D25" s="43">
        <f t="shared" si="19"/>
        <v>38.044924329159031</v>
      </c>
      <c r="E25" s="42">
        <v>565</v>
      </c>
      <c r="F25" s="43">
        <f t="shared" si="20"/>
        <v>2.0501742593691059</v>
      </c>
      <c r="G25" s="42">
        <v>375</v>
      </c>
      <c r="H25" s="43">
        <f t="shared" si="21"/>
        <v>1.5986205652347176</v>
      </c>
      <c r="I25" s="42">
        <v>57197</v>
      </c>
      <c r="J25" s="43">
        <f t="shared" si="22"/>
        <v>39.94155908224036</v>
      </c>
      <c r="K25" s="42">
        <v>644</v>
      </c>
      <c r="L25" s="43">
        <f t="shared" si="23"/>
        <v>2.4105514177542129</v>
      </c>
      <c r="M25" s="42">
        <v>460</v>
      </c>
      <c r="N25" s="43">
        <f t="shared" si="24"/>
        <v>2.0433391341954534</v>
      </c>
      <c r="O25" s="25" t="str">
        <f t="shared" si="1"/>
        <v>-4,7 %</v>
      </c>
      <c r="P25" s="25" t="str">
        <f t="shared" si="2"/>
        <v>-14,9 %</v>
      </c>
      <c r="Q25" s="25" t="str">
        <f t="shared" si="3"/>
        <v>-21,8 %</v>
      </c>
      <c r="R25" s="40" t="s">
        <v>32</v>
      </c>
      <c r="S25" s="26" t="str">
        <f t="shared" si="25"/>
        <v>2015</v>
      </c>
      <c r="T25" s="26" t="str">
        <f t="shared" si="26"/>
        <v>2014</v>
      </c>
      <c r="U25" s="34">
        <f t="shared" si="0"/>
        <v>2013</v>
      </c>
      <c r="V25" s="27">
        <v>145856513</v>
      </c>
      <c r="W25" s="27">
        <v>27558633</v>
      </c>
      <c r="X25" s="27">
        <v>23457724</v>
      </c>
      <c r="Y25" s="27">
        <v>143201721</v>
      </c>
      <c r="Z25" s="27">
        <v>26715879</v>
      </c>
      <c r="AA25" s="27">
        <v>22512171</v>
      </c>
      <c r="AB25" s="28">
        <f t="shared" si="4"/>
        <v>0</v>
      </c>
      <c r="AC25" s="29">
        <f t="shared" si="5"/>
        <v>0</v>
      </c>
      <c r="AD25" s="29">
        <f t="shared" si="6"/>
        <v>0</v>
      </c>
      <c r="AE25" s="30">
        <f t="shared" si="7"/>
        <v>-4.748524586073688</v>
      </c>
      <c r="AF25" s="31" t="str">
        <f t="shared" si="8"/>
        <v>-4,7 %</v>
      </c>
      <c r="AG25" s="28">
        <f t="shared" si="9"/>
        <v>0</v>
      </c>
      <c r="AH25" s="29">
        <f t="shared" si="10"/>
        <v>0</v>
      </c>
      <c r="AI25" s="29">
        <f t="shared" si="11"/>
        <v>0</v>
      </c>
      <c r="AJ25" s="30">
        <f t="shared" si="12"/>
        <v>-14.949988443758311</v>
      </c>
      <c r="AK25" s="31" t="str">
        <f t="shared" si="13"/>
        <v>-14,9 %</v>
      </c>
      <c r="AL25" s="28">
        <f t="shared" si="14"/>
        <v>0</v>
      </c>
      <c r="AM25" s="29">
        <f t="shared" si="15"/>
        <v>0</v>
      </c>
      <c r="AN25" s="29">
        <f t="shared" si="16"/>
        <v>0</v>
      </c>
      <c r="AO25" s="30">
        <f t="shared" si="17"/>
        <v>-21.764305372433434</v>
      </c>
      <c r="AP25" s="31" t="str">
        <f t="shared" si="18"/>
        <v>-21,8 %</v>
      </c>
    </row>
    <row r="26" spans="1:42" ht="25.5" customHeight="1">
      <c r="A26" s="23">
        <v>18</v>
      </c>
      <c r="B26" s="24" t="s">
        <v>33</v>
      </c>
      <c r="C26" s="42">
        <v>20249</v>
      </c>
      <c r="D26" s="43">
        <f t="shared" si="19"/>
        <v>13.882821948444633</v>
      </c>
      <c r="E26" s="42">
        <v>233</v>
      </c>
      <c r="F26" s="43">
        <f t="shared" si="20"/>
        <v>0.84547009280177288</v>
      </c>
      <c r="G26" s="42">
        <v>138</v>
      </c>
      <c r="H26" s="43">
        <f t="shared" si="21"/>
        <v>0.58829236800637608</v>
      </c>
      <c r="I26" s="42">
        <v>22889</v>
      </c>
      <c r="J26" s="43">
        <f t="shared" si="22"/>
        <v>15.983746452320919</v>
      </c>
      <c r="K26" s="42">
        <v>279</v>
      </c>
      <c r="L26" s="43">
        <f t="shared" si="23"/>
        <v>1.044322741542586</v>
      </c>
      <c r="M26" s="42">
        <v>157</v>
      </c>
      <c r="N26" s="43">
        <f t="shared" si="24"/>
        <v>0.69740053058410045</v>
      </c>
      <c r="O26" s="25" t="str">
        <f t="shared" si="1"/>
        <v>-13,1 %</v>
      </c>
      <c r="P26" s="25" t="str">
        <f t="shared" si="2"/>
        <v>-19,0 %</v>
      </c>
      <c r="Q26" s="25" t="str">
        <f t="shared" si="3"/>
        <v>-15,6 %</v>
      </c>
      <c r="R26" s="40" t="s">
        <v>34</v>
      </c>
      <c r="S26" s="26" t="str">
        <f t="shared" si="25"/>
        <v>2015</v>
      </c>
      <c r="T26" s="26" t="str">
        <f t="shared" si="26"/>
        <v>2014</v>
      </c>
      <c r="U26" s="34">
        <f t="shared" si="0"/>
        <v>2013</v>
      </c>
      <c r="V26" s="27">
        <v>145856513</v>
      </c>
      <c r="W26" s="27">
        <v>27558633</v>
      </c>
      <c r="X26" s="27">
        <v>23457724</v>
      </c>
      <c r="Y26" s="27">
        <v>143201721</v>
      </c>
      <c r="Z26" s="27">
        <v>26715879</v>
      </c>
      <c r="AA26" s="27">
        <v>22512171</v>
      </c>
      <c r="AB26" s="28">
        <f t="shared" si="4"/>
        <v>0</v>
      </c>
      <c r="AC26" s="29">
        <f t="shared" si="5"/>
        <v>0</v>
      </c>
      <c r="AD26" s="29">
        <f t="shared" si="6"/>
        <v>0</v>
      </c>
      <c r="AE26" s="30">
        <f t="shared" si="7"/>
        <v>-13.144130571285562</v>
      </c>
      <c r="AF26" s="31" t="str">
        <f t="shared" si="8"/>
        <v>-13,1 %</v>
      </c>
      <c r="AG26" s="28">
        <f t="shared" si="9"/>
        <v>0</v>
      </c>
      <c r="AH26" s="29">
        <f t="shared" si="10"/>
        <v>0</v>
      </c>
      <c r="AI26" s="29">
        <f t="shared" si="11"/>
        <v>0</v>
      </c>
      <c r="AJ26" s="30">
        <f t="shared" si="12"/>
        <v>-19.041302159817441</v>
      </c>
      <c r="AK26" s="31" t="str">
        <f t="shared" si="13"/>
        <v>-19,0 %</v>
      </c>
      <c r="AL26" s="28">
        <f t="shared" si="14"/>
        <v>0</v>
      </c>
      <c r="AM26" s="29">
        <f t="shared" si="15"/>
        <v>0</v>
      </c>
      <c r="AN26" s="29">
        <f t="shared" si="16"/>
        <v>0</v>
      </c>
      <c r="AO26" s="30">
        <f t="shared" si="17"/>
        <v>-15.644978429589374</v>
      </c>
      <c r="AP26" s="31" t="str">
        <f t="shared" si="18"/>
        <v>-15,6 %</v>
      </c>
    </row>
    <row r="27" spans="1:42" ht="12.75" customHeight="1">
      <c r="A27" s="23">
        <v>19</v>
      </c>
      <c r="B27" s="24" t="s">
        <v>35</v>
      </c>
      <c r="C27" s="42">
        <v>2</v>
      </c>
      <c r="D27" s="43">
        <f t="shared" si="19"/>
        <v>1.3712106225931783E-3</v>
      </c>
      <c r="E27" s="42">
        <v>1</v>
      </c>
      <c r="F27" s="43">
        <f t="shared" si="20"/>
        <v>3.6286270077329308E-3</v>
      </c>
      <c r="G27" s="42">
        <v>1</v>
      </c>
      <c r="H27" s="43">
        <f t="shared" si="21"/>
        <v>4.2629881739592469E-3</v>
      </c>
      <c r="I27" s="42">
        <v>2</v>
      </c>
      <c r="J27" s="43">
        <f t="shared" si="22"/>
        <v>1.3966312597597902E-3</v>
      </c>
      <c r="K27" s="42"/>
      <c r="L27" s="43">
        <f t="shared" si="23"/>
        <v>0</v>
      </c>
      <c r="M27" s="42"/>
      <c r="N27" s="43">
        <f t="shared" si="24"/>
        <v>0</v>
      </c>
      <c r="O27" s="25" t="str">
        <f t="shared" si="1"/>
        <v/>
      </c>
      <c r="P27" s="25" t="str">
        <f t="shared" si="2"/>
        <v>1 сл.</v>
      </c>
      <c r="Q27" s="25" t="str">
        <f t="shared" si="3"/>
        <v>1 сл.</v>
      </c>
      <c r="R27" s="40" t="s">
        <v>36</v>
      </c>
      <c r="S27" s="26" t="str">
        <f t="shared" si="25"/>
        <v>2015</v>
      </c>
      <c r="T27" s="26" t="str">
        <f t="shared" si="26"/>
        <v>2014</v>
      </c>
      <c r="U27" s="34">
        <f t="shared" si="0"/>
        <v>2013</v>
      </c>
      <c r="V27" s="27">
        <v>145856513</v>
      </c>
      <c r="W27" s="27">
        <v>27558633</v>
      </c>
      <c r="X27" s="27">
        <v>23457724</v>
      </c>
      <c r="Y27" s="27">
        <v>143201721</v>
      </c>
      <c r="Z27" s="27">
        <v>26715879</v>
      </c>
      <c r="AA27" s="27">
        <v>22512171</v>
      </c>
      <c r="AB27" s="28">
        <f t="shared" si="4"/>
        <v>0</v>
      </c>
      <c r="AC27" s="29">
        <f t="shared" si="5"/>
        <v>0</v>
      </c>
      <c r="AD27" s="29">
        <f t="shared" si="6"/>
        <v>0</v>
      </c>
      <c r="AE27" s="30">
        <f t="shared" si="7"/>
        <v>0</v>
      </c>
      <c r="AF27" s="31" t="str">
        <f t="shared" si="8"/>
        <v/>
      </c>
      <c r="AG27" s="28">
        <f t="shared" si="9"/>
        <v>1</v>
      </c>
      <c r="AH27" s="29">
        <f t="shared" si="10"/>
        <v>0</v>
      </c>
      <c r="AI27" s="29">
        <f t="shared" si="11"/>
        <v>0</v>
      </c>
      <c r="AJ27" s="30">
        <f t="shared" si="12"/>
        <v>0</v>
      </c>
      <c r="AK27" s="31" t="str">
        <f t="shared" si="13"/>
        <v>1 сл.</v>
      </c>
      <c r="AL27" s="28">
        <f t="shared" si="14"/>
        <v>1</v>
      </c>
      <c r="AM27" s="29">
        <f t="shared" si="15"/>
        <v>0</v>
      </c>
      <c r="AN27" s="29">
        <f t="shared" si="16"/>
        <v>0</v>
      </c>
      <c r="AO27" s="30">
        <f t="shared" si="17"/>
        <v>0</v>
      </c>
      <c r="AP27" s="31" t="str">
        <f t="shared" si="18"/>
        <v>1 сл.</v>
      </c>
    </row>
    <row r="28" spans="1:42" ht="12.75" customHeight="1">
      <c r="A28" s="23">
        <v>20</v>
      </c>
      <c r="B28" s="24" t="s">
        <v>37</v>
      </c>
      <c r="C28" s="42">
        <v>6447</v>
      </c>
      <c r="D28" s="43">
        <f t="shared" si="19"/>
        <v>4.4200974419291104</v>
      </c>
      <c r="E28" s="42">
        <v>6225</v>
      </c>
      <c r="F28" s="43">
        <f t="shared" si="20"/>
        <v>22.588203123137493</v>
      </c>
      <c r="G28" s="42">
        <v>6020</v>
      </c>
      <c r="H28" s="43">
        <f t="shared" si="21"/>
        <v>25.663188807234665</v>
      </c>
      <c r="I28" s="42">
        <v>4678</v>
      </c>
      <c r="J28" s="43">
        <f t="shared" si="22"/>
        <v>3.2667205165781494</v>
      </c>
      <c r="K28" s="42">
        <v>4500</v>
      </c>
      <c r="L28" s="43">
        <f t="shared" si="23"/>
        <v>16.84391518617074</v>
      </c>
      <c r="M28" s="42">
        <v>4369</v>
      </c>
      <c r="N28" s="43">
        <f t="shared" si="24"/>
        <v>19.407279733260733</v>
      </c>
      <c r="O28" s="25" t="str">
        <f t="shared" si="1"/>
        <v>35,3 %</v>
      </c>
      <c r="P28" s="25" t="str">
        <f t="shared" si="2"/>
        <v>34,1 %</v>
      </c>
      <c r="Q28" s="25" t="str">
        <f t="shared" si="3"/>
        <v>32,2 %</v>
      </c>
      <c r="R28" s="40" t="s">
        <v>38</v>
      </c>
      <c r="S28" s="26" t="str">
        <f t="shared" si="25"/>
        <v>2015</v>
      </c>
      <c r="T28" s="26" t="str">
        <f t="shared" si="26"/>
        <v>2014</v>
      </c>
      <c r="U28" s="34">
        <f t="shared" si="0"/>
        <v>2013</v>
      </c>
      <c r="V28" s="27">
        <v>145856513</v>
      </c>
      <c r="W28" s="27">
        <v>27558633</v>
      </c>
      <c r="X28" s="27">
        <v>23457724</v>
      </c>
      <c r="Y28" s="27">
        <v>143201721</v>
      </c>
      <c r="Z28" s="27">
        <v>26715879</v>
      </c>
      <c r="AA28" s="27">
        <v>22512171</v>
      </c>
      <c r="AB28" s="28">
        <f t="shared" si="4"/>
        <v>0</v>
      </c>
      <c r="AC28" s="29">
        <f t="shared" si="5"/>
        <v>0</v>
      </c>
      <c r="AD28" s="29">
        <f t="shared" si="6"/>
        <v>0</v>
      </c>
      <c r="AE28" s="30">
        <f t="shared" si="7"/>
        <v>35.306874876431408</v>
      </c>
      <c r="AF28" s="31" t="str">
        <f t="shared" si="8"/>
        <v>35,3 %</v>
      </c>
      <c r="AG28" s="28">
        <f t="shared" si="9"/>
        <v>0</v>
      </c>
      <c r="AH28" s="29">
        <f t="shared" si="10"/>
        <v>0</v>
      </c>
      <c r="AI28" s="29">
        <f t="shared" si="11"/>
        <v>0</v>
      </c>
      <c r="AJ28" s="30">
        <f t="shared" si="12"/>
        <v>34.10304477003632</v>
      </c>
      <c r="AK28" s="31" t="str">
        <f t="shared" si="13"/>
        <v>34,1 %</v>
      </c>
      <c r="AL28" s="28">
        <f t="shared" si="14"/>
        <v>0</v>
      </c>
      <c r="AM28" s="29">
        <f t="shared" si="15"/>
        <v>0</v>
      </c>
      <c r="AN28" s="29">
        <f t="shared" si="16"/>
        <v>0</v>
      </c>
      <c r="AO28" s="30">
        <f t="shared" si="17"/>
        <v>32.234858053044825</v>
      </c>
      <c r="AP28" s="31" t="str">
        <f t="shared" si="18"/>
        <v>32,2 %</v>
      </c>
    </row>
    <row r="29" spans="1:42" ht="12.75" customHeight="1">
      <c r="A29" s="23">
        <v>21</v>
      </c>
      <c r="B29" s="24" t="s">
        <v>41</v>
      </c>
      <c r="C29" s="42">
        <v>840</v>
      </c>
      <c r="D29" s="43">
        <f t="shared" si="19"/>
        <v>0.57590846148913488</v>
      </c>
      <c r="E29" s="42">
        <v>353</v>
      </c>
      <c r="F29" s="43">
        <f t="shared" si="20"/>
        <v>1.2809053337297245</v>
      </c>
      <c r="G29" s="42">
        <v>329</v>
      </c>
      <c r="H29" s="43">
        <f t="shared" si="21"/>
        <v>1.4025231092325923</v>
      </c>
      <c r="I29" s="42">
        <v>4690</v>
      </c>
      <c r="J29" s="43">
        <f t="shared" si="22"/>
        <v>3.2751003041367079</v>
      </c>
      <c r="K29" s="42">
        <v>2269</v>
      </c>
      <c r="L29" s="43">
        <f t="shared" si="23"/>
        <v>8.4930763460936465</v>
      </c>
      <c r="M29" s="42">
        <v>2060</v>
      </c>
      <c r="N29" s="43">
        <f t="shared" si="24"/>
        <v>9.1506056879187714</v>
      </c>
      <c r="O29" s="25" t="str">
        <f t="shared" si="1"/>
        <v>-5,7 раз</v>
      </c>
      <c r="P29" s="25" t="str">
        <f t="shared" si="2"/>
        <v>-6,6 раз</v>
      </c>
      <c r="Q29" s="25" t="str">
        <f t="shared" si="3"/>
        <v>-6,5 раз</v>
      </c>
      <c r="R29" s="40" t="s">
        <v>42</v>
      </c>
      <c r="S29" s="26" t="str">
        <f t="shared" si="25"/>
        <v>2015</v>
      </c>
      <c r="T29" s="26" t="str">
        <f t="shared" si="26"/>
        <v>2014</v>
      </c>
      <c r="U29" s="34">
        <f t="shared" si="0"/>
        <v>2013</v>
      </c>
      <c r="V29" s="27">
        <v>145856513</v>
      </c>
      <c r="W29" s="27">
        <v>27558633</v>
      </c>
      <c r="X29" s="27">
        <v>23457724</v>
      </c>
      <c r="Y29" s="27">
        <v>143201721</v>
      </c>
      <c r="Z29" s="27">
        <v>26715879</v>
      </c>
      <c r="AA29" s="27">
        <v>22512171</v>
      </c>
      <c r="AB29" s="28">
        <f t="shared" si="4"/>
        <v>0</v>
      </c>
      <c r="AC29" s="29">
        <f t="shared" si="5"/>
        <v>0</v>
      </c>
      <c r="AD29" s="29">
        <f t="shared" si="6"/>
        <v>-5.6868417867454726</v>
      </c>
      <c r="AE29" s="30">
        <f t="shared" si="7"/>
        <v>0</v>
      </c>
      <c r="AF29" s="31" t="str">
        <f t="shared" si="8"/>
        <v>-5,7 раз</v>
      </c>
      <c r="AG29" s="28">
        <f t="shared" si="9"/>
        <v>0</v>
      </c>
      <c r="AH29" s="29">
        <f t="shared" si="10"/>
        <v>0</v>
      </c>
      <c r="AI29" s="29">
        <f t="shared" si="11"/>
        <v>-6.6305261774214106</v>
      </c>
      <c r="AJ29" s="30">
        <f t="shared" si="12"/>
        <v>0</v>
      </c>
      <c r="AK29" s="31" t="str">
        <f t="shared" si="13"/>
        <v>-6,6 раз</v>
      </c>
      <c r="AL29" s="28">
        <f t="shared" si="14"/>
        <v>0</v>
      </c>
      <c r="AM29" s="29">
        <f t="shared" si="15"/>
        <v>0</v>
      </c>
      <c r="AN29" s="29">
        <f t="shared" si="16"/>
        <v>-6.5243885306999596</v>
      </c>
      <c r="AO29" s="30">
        <f t="shared" si="17"/>
        <v>0</v>
      </c>
      <c r="AP29" s="31" t="str">
        <f t="shared" si="18"/>
        <v>-6,5 раз</v>
      </c>
    </row>
    <row r="30" spans="1:42" ht="12.75" customHeight="1">
      <c r="A30" s="23">
        <v>22</v>
      </c>
      <c r="B30" s="24" t="s">
        <v>43</v>
      </c>
      <c r="C30" s="42">
        <v>20</v>
      </c>
      <c r="D30" s="43">
        <f t="shared" si="19"/>
        <v>1.3712106225931782E-2</v>
      </c>
      <c r="E30" s="42">
        <v>4</v>
      </c>
      <c r="F30" s="43">
        <f t="shared" si="20"/>
        <v>1.4514508030931723E-2</v>
      </c>
      <c r="G30" s="42">
        <v>4</v>
      </c>
      <c r="H30" s="43">
        <f t="shared" si="21"/>
        <v>1.7051952695836987E-2</v>
      </c>
      <c r="I30" s="42">
        <v>54</v>
      </c>
      <c r="J30" s="43">
        <f t="shared" si="22"/>
        <v>3.7709044013514333E-2</v>
      </c>
      <c r="K30" s="42">
        <v>14</v>
      </c>
      <c r="L30" s="43">
        <f t="shared" si="23"/>
        <v>5.2403291690308974E-2</v>
      </c>
      <c r="M30" s="42">
        <v>12</v>
      </c>
      <c r="N30" s="43">
        <f t="shared" si="24"/>
        <v>5.3304499152924879E-2</v>
      </c>
      <c r="O30" s="25" t="str">
        <f t="shared" si="1"/>
        <v>-2,8 раз</v>
      </c>
      <c r="P30" s="25" t="str">
        <f t="shared" si="2"/>
        <v>-3,6 раз</v>
      </c>
      <c r="Q30" s="25" t="str">
        <f t="shared" si="3"/>
        <v>-8 сл.</v>
      </c>
      <c r="R30" s="40" t="s">
        <v>44</v>
      </c>
      <c r="S30" s="26" t="str">
        <f t="shared" si="25"/>
        <v>2015</v>
      </c>
      <c r="T30" s="26" t="str">
        <f t="shared" si="26"/>
        <v>2014</v>
      </c>
      <c r="U30" s="34">
        <f t="shared" si="0"/>
        <v>2013</v>
      </c>
      <c r="V30" s="27">
        <v>145856513</v>
      </c>
      <c r="W30" s="27">
        <v>27558633</v>
      </c>
      <c r="X30" s="27">
        <v>23457724</v>
      </c>
      <c r="Y30" s="27">
        <v>143201721</v>
      </c>
      <c r="Z30" s="27">
        <v>26715879</v>
      </c>
      <c r="AA30" s="27">
        <v>22512171</v>
      </c>
      <c r="AB30" s="28">
        <f t="shared" si="4"/>
        <v>0</v>
      </c>
      <c r="AC30" s="29">
        <f t="shared" si="5"/>
        <v>0</v>
      </c>
      <c r="AD30" s="29">
        <f t="shared" si="6"/>
        <v>-2.7500548341873627</v>
      </c>
      <c r="AE30" s="30">
        <f t="shared" si="7"/>
        <v>0</v>
      </c>
      <c r="AF30" s="31" t="str">
        <f t="shared" si="8"/>
        <v>-2,8 раз</v>
      </c>
      <c r="AG30" s="28">
        <f t="shared" si="9"/>
        <v>0</v>
      </c>
      <c r="AH30" s="29">
        <f t="shared" si="10"/>
        <v>0</v>
      </c>
      <c r="AI30" s="29">
        <f t="shared" si="11"/>
        <v>-3.6104077092129367</v>
      </c>
      <c r="AJ30" s="30">
        <f t="shared" si="12"/>
        <v>0</v>
      </c>
      <c r="AK30" s="31" t="str">
        <f t="shared" si="13"/>
        <v>-3,6 раз</v>
      </c>
      <c r="AL30" s="28">
        <f t="shared" si="14"/>
        <v>-8</v>
      </c>
      <c r="AM30" s="29">
        <f t="shared" si="15"/>
        <v>0</v>
      </c>
      <c r="AN30" s="29">
        <f t="shared" si="16"/>
        <v>0</v>
      </c>
      <c r="AO30" s="30">
        <f t="shared" si="17"/>
        <v>0</v>
      </c>
      <c r="AP30" s="31" t="str">
        <f t="shared" si="18"/>
        <v>-8 сл.</v>
      </c>
    </row>
    <row r="31" spans="1:42" ht="12.75" customHeight="1">
      <c r="A31" s="23">
        <v>23</v>
      </c>
      <c r="B31" s="24" t="s">
        <v>45</v>
      </c>
      <c r="C31" s="42">
        <v>193</v>
      </c>
      <c r="D31" s="43">
        <f t="shared" si="19"/>
        <v>0.13232182508024171</v>
      </c>
      <c r="E31" s="42">
        <v>92</v>
      </c>
      <c r="F31" s="43">
        <f t="shared" si="20"/>
        <v>0.3338336847114296</v>
      </c>
      <c r="G31" s="42">
        <v>83</v>
      </c>
      <c r="H31" s="43">
        <f t="shared" si="21"/>
        <v>0.3538280184386175</v>
      </c>
      <c r="I31" s="42">
        <v>254</v>
      </c>
      <c r="J31" s="43">
        <f t="shared" si="22"/>
        <v>0.17737216998949334</v>
      </c>
      <c r="K31" s="42">
        <v>111</v>
      </c>
      <c r="L31" s="43">
        <f t="shared" si="23"/>
        <v>0.41548324125887831</v>
      </c>
      <c r="M31" s="42">
        <v>103</v>
      </c>
      <c r="N31" s="43">
        <f t="shared" si="24"/>
        <v>0.45753028439593851</v>
      </c>
      <c r="O31" s="25" t="str">
        <f t="shared" si="1"/>
        <v>-25,4 %</v>
      </c>
      <c r="P31" s="25" t="str">
        <f t="shared" si="2"/>
        <v>-19,7 %</v>
      </c>
      <c r="Q31" s="25" t="str">
        <f t="shared" si="3"/>
        <v>-22,7 %</v>
      </c>
      <c r="R31" s="40" t="s">
        <v>46</v>
      </c>
      <c r="S31" s="26" t="str">
        <f t="shared" si="25"/>
        <v>2015</v>
      </c>
      <c r="T31" s="26" t="str">
        <f t="shared" si="26"/>
        <v>2014</v>
      </c>
      <c r="U31" s="34">
        <f t="shared" si="0"/>
        <v>2013</v>
      </c>
      <c r="V31" s="27">
        <v>145856513</v>
      </c>
      <c r="W31" s="27">
        <v>27558633</v>
      </c>
      <c r="X31" s="27">
        <v>23457724</v>
      </c>
      <c r="Y31" s="27">
        <v>143201721</v>
      </c>
      <c r="Z31" s="27">
        <v>26715879</v>
      </c>
      <c r="AA31" s="27">
        <v>22512171</v>
      </c>
      <c r="AB31" s="28">
        <f t="shared" si="4"/>
        <v>0</v>
      </c>
      <c r="AC31" s="29">
        <f t="shared" si="5"/>
        <v>0</v>
      </c>
      <c r="AD31" s="29">
        <f t="shared" si="6"/>
        <v>0</v>
      </c>
      <c r="AE31" s="30">
        <f t="shared" si="7"/>
        <v>-25.398767412001668</v>
      </c>
      <c r="AF31" s="31" t="str">
        <f t="shared" si="8"/>
        <v>-25,4 %</v>
      </c>
      <c r="AG31" s="28">
        <f t="shared" si="9"/>
        <v>0</v>
      </c>
      <c r="AH31" s="29">
        <f t="shared" si="10"/>
        <v>0</v>
      </c>
      <c r="AI31" s="29">
        <f t="shared" si="11"/>
        <v>0</v>
      </c>
      <c r="AJ31" s="30">
        <f t="shared" si="12"/>
        <v>-19.651708766894572</v>
      </c>
      <c r="AK31" s="31" t="str">
        <f t="shared" si="13"/>
        <v>-19,7 %</v>
      </c>
      <c r="AL31" s="28">
        <f t="shared" si="14"/>
        <v>0</v>
      </c>
      <c r="AM31" s="29">
        <f t="shared" si="15"/>
        <v>0</v>
      </c>
      <c r="AN31" s="29">
        <f t="shared" si="16"/>
        <v>0</v>
      </c>
      <c r="AO31" s="30">
        <f t="shared" si="17"/>
        <v>-22.66566159532708</v>
      </c>
      <c r="AP31" s="31" t="str">
        <f t="shared" si="18"/>
        <v>-22,7 %</v>
      </c>
    </row>
    <row r="32" spans="1:42" ht="12.75" customHeight="1">
      <c r="A32" s="23">
        <v>24</v>
      </c>
      <c r="B32" s="24" t="s">
        <v>47</v>
      </c>
      <c r="C32" s="42">
        <v>977</v>
      </c>
      <c r="D32" s="43">
        <f t="shared" si="19"/>
        <v>0.66983638913676757</v>
      </c>
      <c r="E32" s="42">
        <v>683</v>
      </c>
      <c r="F32" s="43">
        <f t="shared" si="20"/>
        <v>2.4783522462815917</v>
      </c>
      <c r="G32" s="42">
        <v>658</v>
      </c>
      <c r="H32" s="43">
        <f t="shared" si="21"/>
        <v>2.8050462184651845</v>
      </c>
      <c r="I32" s="42">
        <v>991</v>
      </c>
      <c r="J32" s="43">
        <f t="shared" si="22"/>
        <v>0.69203078921097605</v>
      </c>
      <c r="K32" s="42">
        <v>692</v>
      </c>
      <c r="L32" s="43">
        <f t="shared" si="23"/>
        <v>2.5902198464067006</v>
      </c>
      <c r="M32" s="42">
        <v>654</v>
      </c>
      <c r="N32" s="43">
        <f t="shared" si="24"/>
        <v>2.905095203834406</v>
      </c>
      <c r="O32" s="25" t="str">
        <f t="shared" si="1"/>
        <v>-3,2 %</v>
      </c>
      <c r="P32" s="25" t="str">
        <f t="shared" si="2"/>
        <v>-9 сл.</v>
      </c>
      <c r="Q32" s="25" t="str">
        <f t="shared" si="3"/>
        <v>4 сл.</v>
      </c>
      <c r="R32" s="40" t="s">
        <v>48</v>
      </c>
      <c r="S32" s="26" t="str">
        <f t="shared" si="25"/>
        <v>2015</v>
      </c>
      <c r="T32" s="26" t="str">
        <f t="shared" si="26"/>
        <v>2014</v>
      </c>
      <c r="U32" s="34">
        <f t="shared" si="0"/>
        <v>2013</v>
      </c>
      <c r="V32" s="27">
        <v>145856513</v>
      </c>
      <c r="W32" s="27">
        <v>27558633</v>
      </c>
      <c r="X32" s="27">
        <v>23457724</v>
      </c>
      <c r="Y32" s="27">
        <v>143201721</v>
      </c>
      <c r="Z32" s="27">
        <v>26715879</v>
      </c>
      <c r="AA32" s="27">
        <v>22512171</v>
      </c>
      <c r="AB32" s="28">
        <f t="shared" si="4"/>
        <v>0</v>
      </c>
      <c r="AC32" s="29">
        <f t="shared" si="5"/>
        <v>0</v>
      </c>
      <c r="AD32" s="29">
        <f t="shared" si="6"/>
        <v>0</v>
      </c>
      <c r="AE32" s="30">
        <f t="shared" si="7"/>
        <v>-3.2071405521586049</v>
      </c>
      <c r="AF32" s="31" t="str">
        <f t="shared" si="8"/>
        <v>-3,2 %</v>
      </c>
      <c r="AG32" s="28">
        <f t="shared" si="9"/>
        <v>-9</v>
      </c>
      <c r="AH32" s="29">
        <f t="shared" si="10"/>
        <v>0</v>
      </c>
      <c r="AI32" s="29">
        <f t="shared" si="11"/>
        <v>0</v>
      </c>
      <c r="AJ32" s="30">
        <f t="shared" si="12"/>
        <v>0</v>
      </c>
      <c r="AK32" s="31" t="str">
        <f t="shared" si="13"/>
        <v>-9 сл.</v>
      </c>
      <c r="AL32" s="28">
        <f t="shared" si="14"/>
        <v>4</v>
      </c>
      <c r="AM32" s="29">
        <f t="shared" si="15"/>
        <v>0</v>
      </c>
      <c r="AN32" s="29">
        <f t="shared" si="16"/>
        <v>0</v>
      </c>
      <c r="AO32" s="30">
        <f t="shared" si="17"/>
        <v>0</v>
      </c>
      <c r="AP32" s="31" t="str">
        <f t="shared" si="18"/>
        <v>4 сл.</v>
      </c>
    </row>
    <row r="33" spans="1:42" ht="26.25" customHeight="1">
      <c r="A33" s="23">
        <v>25</v>
      </c>
      <c r="B33" s="32" t="s">
        <v>49</v>
      </c>
      <c r="C33" s="42">
        <v>845</v>
      </c>
      <c r="D33" s="43">
        <f t="shared" si="19"/>
        <v>0.57933648804561777</v>
      </c>
      <c r="E33" s="42">
        <v>608</v>
      </c>
      <c r="F33" s="43">
        <f t="shared" si="20"/>
        <v>2.2062052207016221</v>
      </c>
      <c r="G33" s="42">
        <v>584</v>
      </c>
      <c r="H33" s="43">
        <f t="shared" si="21"/>
        <v>2.4895850935922001</v>
      </c>
      <c r="I33" s="42">
        <v>866</v>
      </c>
      <c r="J33" s="43">
        <f t="shared" si="22"/>
        <v>0.60474133547598918</v>
      </c>
      <c r="K33" s="42">
        <v>622</v>
      </c>
      <c r="L33" s="43">
        <f t="shared" si="23"/>
        <v>2.3282033879551558</v>
      </c>
      <c r="M33" s="42">
        <v>593</v>
      </c>
      <c r="N33" s="43">
        <f t="shared" si="24"/>
        <v>2.6341306664737045</v>
      </c>
      <c r="O33" s="25" t="str">
        <f t="shared" si="1"/>
        <v>-4,2 %</v>
      </c>
      <c r="P33" s="25" t="str">
        <f t="shared" si="2"/>
        <v>-5,2 %</v>
      </c>
      <c r="Q33" s="25" t="str">
        <f t="shared" si="3"/>
        <v>-9 сл.</v>
      </c>
      <c r="R33" s="40" t="s">
        <v>50</v>
      </c>
      <c r="S33" s="26" t="str">
        <f t="shared" si="25"/>
        <v>2015</v>
      </c>
      <c r="T33" s="26" t="str">
        <f t="shared" si="26"/>
        <v>2014</v>
      </c>
      <c r="U33" s="34">
        <f t="shared" si="0"/>
        <v>2013</v>
      </c>
      <c r="V33" s="27">
        <v>145856513</v>
      </c>
      <c r="W33" s="27">
        <v>27558633</v>
      </c>
      <c r="X33" s="27">
        <v>23457724</v>
      </c>
      <c r="Y33" s="27">
        <v>143201721</v>
      </c>
      <c r="Z33" s="27">
        <v>26715879</v>
      </c>
      <c r="AA33" s="27">
        <v>22512171</v>
      </c>
      <c r="AB33" s="28">
        <f t="shared" si="4"/>
        <v>0</v>
      </c>
      <c r="AC33" s="29">
        <f t="shared" si="5"/>
        <v>0</v>
      </c>
      <c r="AD33" s="29">
        <f t="shared" si="6"/>
        <v>0</v>
      </c>
      <c r="AE33" s="30">
        <f t="shared" si="7"/>
        <v>-4.2009444269880074</v>
      </c>
      <c r="AF33" s="31" t="str">
        <f t="shared" si="8"/>
        <v>-4,2 %</v>
      </c>
      <c r="AG33" s="28">
        <f t="shared" si="9"/>
        <v>0</v>
      </c>
      <c r="AH33" s="29">
        <f t="shared" si="10"/>
        <v>0</v>
      </c>
      <c r="AI33" s="29">
        <f t="shared" si="11"/>
        <v>0</v>
      </c>
      <c r="AJ33" s="30">
        <f t="shared" si="12"/>
        <v>-5.2400133031626499</v>
      </c>
      <c r="AK33" s="31" t="str">
        <f t="shared" si="13"/>
        <v>-5,2 %</v>
      </c>
      <c r="AL33" s="28">
        <f t="shared" si="14"/>
        <v>-9</v>
      </c>
      <c r="AM33" s="29">
        <f t="shared" si="15"/>
        <v>0</v>
      </c>
      <c r="AN33" s="29">
        <f t="shared" si="16"/>
        <v>0</v>
      </c>
      <c r="AO33" s="30">
        <f t="shared" si="17"/>
        <v>0</v>
      </c>
      <c r="AP33" s="31" t="str">
        <f t="shared" si="18"/>
        <v>-9 сл.</v>
      </c>
    </row>
    <row r="34" spans="1:42" ht="12.75" customHeight="1">
      <c r="A34" s="23">
        <v>26</v>
      </c>
      <c r="B34" s="24" t="s">
        <v>39</v>
      </c>
      <c r="C34" s="42">
        <v>819828</v>
      </c>
      <c r="D34" s="43">
        <f t="shared" si="19"/>
        <v>562.0784311496601</v>
      </c>
      <c r="E34" s="42">
        <v>772520</v>
      </c>
      <c r="F34" s="43">
        <f t="shared" si="20"/>
        <v>2803.1869360138435</v>
      </c>
      <c r="G34" s="42">
        <v>750269</v>
      </c>
      <c r="H34" s="43">
        <f t="shared" si="21"/>
        <v>3198.3878742882303</v>
      </c>
      <c r="I34" s="42">
        <v>925097</v>
      </c>
      <c r="J34" s="43">
        <f t="shared" si="22"/>
        <v>646.00969425500136</v>
      </c>
      <c r="K34" s="42">
        <v>869950</v>
      </c>
      <c r="L34" s="43">
        <f t="shared" si="23"/>
        <v>3256.3031147131637</v>
      </c>
      <c r="M34" s="42">
        <v>843178</v>
      </c>
      <c r="N34" s="43">
        <f t="shared" si="24"/>
        <v>3745.4317488970746</v>
      </c>
      <c r="O34" s="25" t="str">
        <f t="shared" si="1"/>
        <v>-13,0 %</v>
      </c>
      <c r="P34" s="25" t="str">
        <f t="shared" si="2"/>
        <v>-13,9 %</v>
      </c>
      <c r="Q34" s="25" t="str">
        <f t="shared" si="3"/>
        <v>-14,6 %</v>
      </c>
      <c r="R34" s="40" t="s">
        <v>40</v>
      </c>
      <c r="S34" s="26" t="str">
        <f t="shared" si="25"/>
        <v>2015</v>
      </c>
      <c r="T34" s="26" t="str">
        <f t="shared" si="26"/>
        <v>2014</v>
      </c>
      <c r="U34" s="34">
        <f t="shared" si="0"/>
        <v>2013</v>
      </c>
      <c r="V34" s="27">
        <v>145856513</v>
      </c>
      <c r="W34" s="27">
        <v>27558633</v>
      </c>
      <c r="X34" s="27">
        <v>23457724</v>
      </c>
      <c r="Y34" s="27">
        <v>143201721</v>
      </c>
      <c r="Z34" s="27">
        <v>26715879</v>
      </c>
      <c r="AA34" s="27">
        <v>22512171</v>
      </c>
      <c r="AB34" s="28">
        <f t="shared" si="4"/>
        <v>0</v>
      </c>
      <c r="AC34" s="29">
        <f t="shared" si="5"/>
        <v>0</v>
      </c>
      <c r="AD34" s="29">
        <f t="shared" si="6"/>
        <v>0</v>
      </c>
      <c r="AE34" s="30">
        <f t="shared" si="7"/>
        <v>-12.992260619576834</v>
      </c>
      <c r="AF34" s="31" t="str">
        <f t="shared" si="8"/>
        <v>-13,0 %</v>
      </c>
      <c r="AG34" s="28">
        <f t="shared" si="9"/>
        <v>0</v>
      </c>
      <c r="AH34" s="29">
        <f t="shared" si="10"/>
        <v>0</v>
      </c>
      <c r="AI34" s="29">
        <f t="shared" si="11"/>
        <v>0</v>
      </c>
      <c r="AJ34" s="30">
        <f t="shared" si="12"/>
        <v>-13.915049144288083</v>
      </c>
      <c r="AK34" s="31" t="str">
        <f t="shared" si="13"/>
        <v>-13,9 %</v>
      </c>
      <c r="AL34" s="28">
        <f t="shared" si="14"/>
        <v>0</v>
      </c>
      <c r="AM34" s="29">
        <f t="shared" si="15"/>
        <v>0</v>
      </c>
      <c r="AN34" s="29">
        <f t="shared" si="16"/>
        <v>0</v>
      </c>
      <c r="AO34" s="30">
        <f t="shared" si="17"/>
        <v>-14.605629238069373</v>
      </c>
      <c r="AP34" s="31" t="str">
        <f t="shared" si="18"/>
        <v>-14,6 %</v>
      </c>
    </row>
    <row r="35" spans="1:42" ht="12.75" customHeight="1">
      <c r="A35" s="23">
        <v>27</v>
      </c>
      <c r="B35" s="24" t="s">
        <v>51</v>
      </c>
      <c r="C35" s="42">
        <v>67</v>
      </c>
      <c r="D35" s="43">
        <f t="shared" si="19"/>
        <v>4.5935555856871473E-2</v>
      </c>
      <c r="E35" s="42">
        <v>4</v>
      </c>
      <c r="F35" s="43">
        <f t="shared" si="20"/>
        <v>1.4514508030931723E-2</v>
      </c>
      <c r="G35" s="42">
        <v>1</v>
      </c>
      <c r="H35" s="43">
        <f t="shared" si="21"/>
        <v>4.2629881739592469E-3</v>
      </c>
      <c r="I35" s="42">
        <v>96</v>
      </c>
      <c r="J35" s="43">
        <f t="shared" si="22"/>
        <v>6.7038300468469925E-2</v>
      </c>
      <c r="K35" s="42">
        <v>17</v>
      </c>
      <c r="L35" s="43">
        <f t="shared" si="23"/>
        <v>6.3632568481089474E-2</v>
      </c>
      <c r="M35" s="42">
        <v>15</v>
      </c>
      <c r="N35" s="43">
        <f t="shared" si="24"/>
        <v>6.6630623941156097E-2</v>
      </c>
      <c r="O35" s="25" t="str">
        <f t="shared" si="1"/>
        <v>-31,5 %</v>
      </c>
      <c r="P35" s="25" t="str">
        <f t="shared" si="2"/>
        <v>-4,4 раз</v>
      </c>
      <c r="Q35" s="25" t="str">
        <f t="shared" si="3"/>
        <v>-15,6 раз</v>
      </c>
      <c r="R35" s="40">
        <f>20129000</f>
        <v>20129000</v>
      </c>
      <c r="S35" s="26" t="str">
        <f t="shared" si="25"/>
        <v>2015</v>
      </c>
      <c r="T35" s="26" t="str">
        <f t="shared" si="26"/>
        <v>2014</v>
      </c>
      <c r="U35" s="34">
        <f t="shared" si="0"/>
        <v>2013</v>
      </c>
      <c r="V35" s="27">
        <v>145856513</v>
      </c>
      <c r="W35" s="27">
        <v>27558633</v>
      </c>
      <c r="X35" s="27">
        <v>23457724</v>
      </c>
      <c r="Y35" s="27">
        <v>143201721</v>
      </c>
      <c r="Z35" s="27">
        <v>26715879</v>
      </c>
      <c r="AA35" s="27">
        <v>22512171</v>
      </c>
      <c r="AB35" s="28">
        <f t="shared" si="4"/>
        <v>0</v>
      </c>
      <c r="AC35" s="29">
        <f t="shared" si="5"/>
        <v>0</v>
      </c>
      <c r="AD35" s="29">
        <f t="shared" si="6"/>
        <v>0</v>
      </c>
      <c r="AE35" s="30">
        <f t="shared" si="7"/>
        <v>-31.478639022962241</v>
      </c>
      <c r="AF35" s="31" t="str">
        <f t="shared" si="8"/>
        <v>-31,5 %</v>
      </c>
      <c r="AG35" s="28">
        <f t="shared" si="9"/>
        <v>0</v>
      </c>
      <c r="AH35" s="29">
        <f t="shared" si="10"/>
        <v>0</v>
      </c>
      <c r="AI35" s="29">
        <f t="shared" si="11"/>
        <v>-4.3840665040442808</v>
      </c>
      <c r="AJ35" s="30">
        <f t="shared" si="12"/>
        <v>0</v>
      </c>
      <c r="AK35" s="31" t="str">
        <f t="shared" si="13"/>
        <v>-4,4 раз</v>
      </c>
      <c r="AL35" s="28">
        <f t="shared" si="14"/>
        <v>0</v>
      </c>
      <c r="AM35" s="29">
        <f t="shared" si="15"/>
        <v>0</v>
      </c>
      <c r="AN35" s="29">
        <f t="shared" si="16"/>
        <v>-15.63002786359432</v>
      </c>
      <c r="AO35" s="30">
        <f t="shared" si="17"/>
        <v>0</v>
      </c>
      <c r="AP35" s="31" t="str">
        <f t="shared" si="18"/>
        <v>-15,6 раз</v>
      </c>
    </row>
    <row r="36" spans="1:42" ht="12.75" customHeight="1">
      <c r="A36" s="23">
        <v>28</v>
      </c>
      <c r="B36" s="24" t="s">
        <v>52</v>
      </c>
      <c r="C36" s="42">
        <v>3</v>
      </c>
      <c r="D36" s="43">
        <f t="shared" si="19"/>
        <v>2.0568159338897672E-3</v>
      </c>
      <c r="E36" s="42"/>
      <c r="F36" s="43">
        <f t="shared" si="20"/>
        <v>0</v>
      </c>
      <c r="G36" s="42"/>
      <c r="H36" s="43">
        <f t="shared" si="21"/>
        <v>0</v>
      </c>
      <c r="I36" s="42">
        <v>7</v>
      </c>
      <c r="J36" s="43">
        <f t="shared" si="22"/>
        <v>4.8882094091592656E-3</v>
      </c>
      <c r="K36" s="42"/>
      <c r="L36" s="43">
        <f t="shared" si="23"/>
        <v>0</v>
      </c>
      <c r="M36" s="42"/>
      <c r="N36" s="43">
        <f t="shared" si="24"/>
        <v>0</v>
      </c>
      <c r="O36" s="25" t="str">
        <f t="shared" si="1"/>
        <v>-4 сл.</v>
      </c>
      <c r="P36" s="25" t="str">
        <f t="shared" si="2"/>
        <v/>
      </c>
      <c r="Q36" s="25" t="str">
        <f t="shared" si="3"/>
        <v/>
      </c>
      <c r="R36" s="40" t="s">
        <v>53</v>
      </c>
      <c r="S36" s="26" t="str">
        <f t="shared" si="25"/>
        <v>2015</v>
      </c>
      <c r="T36" s="26" t="str">
        <f t="shared" si="26"/>
        <v>2014</v>
      </c>
      <c r="U36" s="34">
        <f t="shared" si="0"/>
        <v>2013</v>
      </c>
      <c r="V36" s="27">
        <v>145856513</v>
      </c>
      <c r="W36" s="27">
        <v>27558633</v>
      </c>
      <c r="X36" s="27">
        <v>23457724</v>
      </c>
      <c r="Y36" s="27">
        <v>143201721</v>
      </c>
      <c r="Z36" s="27">
        <v>26715879</v>
      </c>
      <c r="AA36" s="27">
        <v>22512171</v>
      </c>
      <c r="AB36" s="28">
        <f t="shared" si="4"/>
        <v>-4</v>
      </c>
      <c r="AC36" s="29">
        <f t="shared" si="5"/>
        <v>0</v>
      </c>
      <c r="AD36" s="29">
        <f t="shared" si="6"/>
        <v>0</v>
      </c>
      <c r="AE36" s="30">
        <f t="shared" si="7"/>
        <v>0</v>
      </c>
      <c r="AF36" s="31" t="str">
        <f t="shared" si="8"/>
        <v>-4 сл.</v>
      </c>
      <c r="AG36" s="28">
        <f t="shared" si="9"/>
        <v>0</v>
      </c>
      <c r="AH36" s="29">
        <f t="shared" si="10"/>
        <v>0</v>
      </c>
      <c r="AI36" s="29">
        <f t="shared" si="11"/>
        <v>0</v>
      </c>
      <c r="AJ36" s="30">
        <f t="shared" si="12"/>
        <v>0</v>
      </c>
      <c r="AK36" s="31" t="str">
        <f t="shared" si="13"/>
        <v/>
      </c>
      <c r="AL36" s="28">
        <f t="shared" si="14"/>
        <v>0</v>
      </c>
      <c r="AM36" s="29">
        <f t="shared" si="15"/>
        <v>0</v>
      </c>
      <c r="AN36" s="29">
        <f t="shared" si="16"/>
        <v>0</v>
      </c>
      <c r="AO36" s="30">
        <f t="shared" si="17"/>
        <v>0</v>
      </c>
      <c r="AP36" s="31" t="str">
        <f t="shared" si="18"/>
        <v/>
      </c>
    </row>
    <row r="37" spans="1:42" ht="24">
      <c r="A37" s="23">
        <v>29</v>
      </c>
      <c r="B37" s="24" t="s">
        <v>54</v>
      </c>
      <c r="C37" s="42">
        <v>394</v>
      </c>
      <c r="D37" s="43">
        <f t="shared" si="19"/>
        <v>0.27012849265085614</v>
      </c>
      <c r="E37" s="42">
        <v>27</v>
      </c>
      <c r="F37" s="43">
        <f t="shared" si="20"/>
        <v>9.7972929208789125E-2</v>
      </c>
      <c r="G37" s="42">
        <v>14</v>
      </c>
      <c r="H37" s="43">
        <f t="shared" si="21"/>
        <v>5.9681834435429459E-2</v>
      </c>
      <c r="I37" s="42">
        <v>368</v>
      </c>
      <c r="J37" s="43">
        <f t="shared" si="22"/>
        <v>0.25698015179580141</v>
      </c>
      <c r="K37" s="42">
        <v>27</v>
      </c>
      <c r="L37" s="43">
        <f t="shared" si="23"/>
        <v>0.10106349111702445</v>
      </c>
      <c r="M37" s="42">
        <v>19</v>
      </c>
      <c r="N37" s="43">
        <f t="shared" si="24"/>
        <v>8.4398790325464393E-2</v>
      </c>
      <c r="O37" s="25" t="str">
        <f t="shared" si="1"/>
        <v>5,1 %</v>
      </c>
      <c r="P37" s="25" t="str">
        <f t="shared" si="2"/>
        <v/>
      </c>
      <c r="Q37" s="25" t="str">
        <f t="shared" si="3"/>
        <v>-5 сл.</v>
      </c>
      <c r="R37" s="40" t="s">
        <v>55</v>
      </c>
      <c r="S37" s="26" t="str">
        <f t="shared" si="25"/>
        <v>2015</v>
      </c>
      <c r="T37" s="26" t="str">
        <f t="shared" si="26"/>
        <v>2014</v>
      </c>
      <c r="U37" s="34">
        <f t="shared" si="0"/>
        <v>2013</v>
      </c>
      <c r="V37" s="27">
        <v>145856513</v>
      </c>
      <c r="W37" s="27">
        <v>27558633</v>
      </c>
      <c r="X37" s="27">
        <v>23457724</v>
      </c>
      <c r="Y37" s="27">
        <v>143201721</v>
      </c>
      <c r="Z37" s="27">
        <v>26715879</v>
      </c>
      <c r="AA37" s="27">
        <v>22512171</v>
      </c>
      <c r="AB37" s="28">
        <f t="shared" si="4"/>
        <v>0</v>
      </c>
      <c r="AC37" s="29">
        <f t="shared" si="5"/>
        <v>0</v>
      </c>
      <c r="AD37" s="29">
        <f t="shared" si="6"/>
        <v>0</v>
      </c>
      <c r="AE37" s="30">
        <f t="shared" si="7"/>
        <v>5.1164810835284014</v>
      </c>
      <c r="AF37" s="31" t="str">
        <f t="shared" si="8"/>
        <v>5,1 %</v>
      </c>
      <c r="AG37" s="28">
        <f t="shared" si="9"/>
        <v>0</v>
      </c>
      <c r="AH37" s="29">
        <f t="shared" si="10"/>
        <v>0</v>
      </c>
      <c r="AI37" s="29">
        <f t="shared" si="11"/>
        <v>0</v>
      </c>
      <c r="AJ37" s="30">
        <f t="shared" si="12"/>
        <v>0</v>
      </c>
      <c r="AK37" s="31" t="str">
        <f t="shared" si="13"/>
        <v/>
      </c>
      <c r="AL37" s="28">
        <f t="shared" si="14"/>
        <v>-5</v>
      </c>
      <c r="AM37" s="29">
        <f t="shared" si="15"/>
        <v>0</v>
      </c>
      <c r="AN37" s="29">
        <f t="shared" si="16"/>
        <v>0</v>
      </c>
      <c r="AO37" s="30">
        <f t="shared" si="17"/>
        <v>0</v>
      </c>
      <c r="AP37" s="31" t="str">
        <f t="shared" si="18"/>
        <v>-5 сл.</v>
      </c>
    </row>
    <row r="38" spans="1:42" ht="50.25" customHeight="1">
      <c r="A38" s="23">
        <v>30</v>
      </c>
      <c r="B38" s="24" t="s">
        <v>56</v>
      </c>
      <c r="C38" s="42">
        <v>9513</v>
      </c>
      <c r="D38" s="43">
        <f t="shared" si="19"/>
        <v>6.5221633263644527</v>
      </c>
      <c r="E38" s="42">
        <v>335</v>
      </c>
      <c r="F38" s="43">
        <f t="shared" si="20"/>
        <v>1.2155900475905317</v>
      </c>
      <c r="G38" s="42">
        <v>203</v>
      </c>
      <c r="H38" s="43">
        <f t="shared" si="21"/>
        <v>0.86538659931372708</v>
      </c>
      <c r="I38" s="42">
        <v>11619</v>
      </c>
      <c r="J38" s="43">
        <f t="shared" si="22"/>
        <v>8.1137293035745017</v>
      </c>
      <c r="K38" s="42">
        <v>403</v>
      </c>
      <c r="L38" s="43">
        <f t="shared" si="23"/>
        <v>1.5084661822281797</v>
      </c>
      <c r="M38" s="42">
        <v>217</v>
      </c>
      <c r="N38" s="43">
        <f t="shared" si="24"/>
        <v>0.96392302634872484</v>
      </c>
      <c r="O38" s="25" t="str">
        <f t="shared" si="1"/>
        <v>-19,6 %</v>
      </c>
      <c r="P38" s="25" t="str">
        <f t="shared" si="2"/>
        <v>-19,4 %</v>
      </c>
      <c r="Q38" s="25" t="str">
        <f t="shared" si="3"/>
        <v>-10,2 %</v>
      </c>
      <c r="R38" s="40" t="s">
        <v>57</v>
      </c>
      <c r="S38" s="26" t="str">
        <f t="shared" si="25"/>
        <v>2015</v>
      </c>
      <c r="T38" s="26" t="str">
        <f t="shared" si="26"/>
        <v>2014</v>
      </c>
      <c r="U38" s="34">
        <f t="shared" si="0"/>
        <v>2013</v>
      </c>
      <c r="V38" s="27">
        <v>145856513</v>
      </c>
      <c r="W38" s="27">
        <v>27558633</v>
      </c>
      <c r="X38" s="27">
        <v>23457724</v>
      </c>
      <c r="Y38" s="27">
        <v>143201721</v>
      </c>
      <c r="Z38" s="27">
        <v>26715879</v>
      </c>
      <c r="AA38" s="27">
        <v>22512171</v>
      </c>
      <c r="AB38" s="28">
        <f t="shared" si="4"/>
        <v>0</v>
      </c>
      <c r="AC38" s="29">
        <f t="shared" si="5"/>
        <v>0</v>
      </c>
      <c r="AD38" s="29">
        <f t="shared" si="6"/>
        <v>0</v>
      </c>
      <c r="AE38" s="30">
        <f t="shared" si="7"/>
        <v>-19.615714521174432</v>
      </c>
      <c r="AF38" s="31" t="str">
        <f t="shared" si="8"/>
        <v>-19,6 %</v>
      </c>
      <c r="AG38" s="28">
        <f t="shared" si="9"/>
        <v>0</v>
      </c>
      <c r="AH38" s="29">
        <f t="shared" si="10"/>
        <v>0</v>
      </c>
      <c r="AI38" s="29">
        <f t="shared" si="11"/>
        <v>0</v>
      </c>
      <c r="AJ38" s="30">
        <f t="shared" si="12"/>
        <v>-19.415492245575962</v>
      </c>
      <c r="AK38" s="31" t="str">
        <f t="shared" si="13"/>
        <v>-19,4 %</v>
      </c>
      <c r="AL38" s="28">
        <f t="shared" si="14"/>
        <v>0</v>
      </c>
      <c r="AM38" s="29">
        <f t="shared" si="15"/>
        <v>0</v>
      </c>
      <c r="AN38" s="29">
        <f t="shared" si="16"/>
        <v>0</v>
      </c>
      <c r="AO38" s="30">
        <f t="shared" si="17"/>
        <v>-10.222437304796738</v>
      </c>
      <c r="AP38" s="31" t="str">
        <f t="shared" si="18"/>
        <v>-10,2 %</v>
      </c>
    </row>
    <row r="39" spans="1:42" ht="25.5" customHeight="1">
      <c r="A39" s="23">
        <v>31</v>
      </c>
      <c r="B39" s="32" t="s">
        <v>58</v>
      </c>
      <c r="C39" s="42">
        <v>41</v>
      </c>
      <c r="D39" s="43">
        <f t="shared" si="19"/>
        <v>2.8109817763160155E-2</v>
      </c>
      <c r="E39" s="42">
        <v>4</v>
      </c>
      <c r="F39" s="43">
        <f t="shared" si="20"/>
        <v>1.4514508030931723E-2</v>
      </c>
      <c r="G39" s="42">
        <v>4</v>
      </c>
      <c r="H39" s="43">
        <f t="shared" si="21"/>
        <v>1.7051952695836987E-2</v>
      </c>
      <c r="I39" s="42">
        <v>27</v>
      </c>
      <c r="J39" s="43">
        <f t="shared" si="22"/>
        <v>1.8854522006757166E-2</v>
      </c>
      <c r="K39" s="42">
        <v>6</v>
      </c>
      <c r="L39" s="43">
        <f t="shared" si="23"/>
        <v>2.2458553581560989E-2</v>
      </c>
      <c r="M39" s="42">
        <v>5</v>
      </c>
      <c r="N39" s="43">
        <f t="shared" si="24"/>
        <v>2.2210207980385366E-2</v>
      </c>
      <c r="O39" s="25" t="str">
        <f t="shared" si="1"/>
        <v>49,1 %</v>
      </c>
      <c r="P39" s="25" t="str">
        <f t="shared" si="2"/>
        <v>-2 сл.</v>
      </c>
      <c r="Q39" s="25" t="str">
        <f t="shared" si="3"/>
        <v>-1 сл.</v>
      </c>
      <c r="R39" s="40" t="s">
        <v>59</v>
      </c>
      <c r="S39" s="26" t="str">
        <f t="shared" si="25"/>
        <v>2015</v>
      </c>
      <c r="T39" s="26" t="str">
        <f t="shared" si="26"/>
        <v>2014</v>
      </c>
      <c r="U39" s="34">
        <f t="shared" si="0"/>
        <v>2013</v>
      </c>
      <c r="V39" s="27">
        <v>145856513</v>
      </c>
      <c r="W39" s="27">
        <v>27558633</v>
      </c>
      <c r="X39" s="27">
        <v>23457724</v>
      </c>
      <c r="Y39" s="27">
        <v>143201721</v>
      </c>
      <c r="Z39" s="27">
        <v>26715879</v>
      </c>
      <c r="AA39" s="27">
        <v>22512171</v>
      </c>
      <c r="AB39" s="28">
        <f t="shared" si="4"/>
        <v>0</v>
      </c>
      <c r="AC39" s="29">
        <f t="shared" si="5"/>
        <v>0</v>
      </c>
      <c r="AD39" s="29">
        <f t="shared" si="6"/>
        <v>0</v>
      </c>
      <c r="AE39" s="30">
        <f t="shared" si="7"/>
        <v>49.087936321515002</v>
      </c>
      <c r="AF39" s="31" t="str">
        <f t="shared" si="8"/>
        <v>49,1 %</v>
      </c>
      <c r="AG39" s="28">
        <f t="shared" si="9"/>
        <v>-2</v>
      </c>
      <c r="AH39" s="29">
        <f t="shared" si="10"/>
        <v>0</v>
      </c>
      <c r="AI39" s="29">
        <f t="shared" si="11"/>
        <v>0</v>
      </c>
      <c r="AJ39" s="30">
        <f t="shared" si="12"/>
        <v>0</v>
      </c>
      <c r="AK39" s="31" t="str">
        <f t="shared" si="13"/>
        <v>-2 сл.</v>
      </c>
      <c r="AL39" s="28">
        <f t="shared" si="14"/>
        <v>-1</v>
      </c>
      <c r="AM39" s="29">
        <f t="shared" si="15"/>
        <v>0</v>
      </c>
      <c r="AN39" s="29">
        <f t="shared" si="16"/>
        <v>0</v>
      </c>
      <c r="AO39" s="30">
        <f t="shared" si="17"/>
        <v>0</v>
      </c>
      <c r="AP39" s="31" t="str">
        <f t="shared" si="18"/>
        <v>-1 сл.</v>
      </c>
    </row>
    <row r="40" spans="1:42" ht="25.5" customHeight="1">
      <c r="A40" s="23">
        <v>32</v>
      </c>
      <c r="B40" s="32" t="s">
        <v>60</v>
      </c>
      <c r="C40" s="42">
        <v>139</v>
      </c>
      <c r="D40" s="43">
        <f t="shared" si="19"/>
        <v>9.5299138270225889E-2</v>
      </c>
      <c r="E40" s="42">
        <v>2</v>
      </c>
      <c r="F40" s="43">
        <f t="shared" si="20"/>
        <v>7.2572540154658615E-3</v>
      </c>
      <c r="G40" s="42">
        <v>1</v>
      </c>
      <c r="H40" s="43">
        <f t="shared" si="21"/>
        <v>4.2629881739592469E-3</v>
      </c>
      <c r="I40" s="42">
        <v>91</v>
      </c>
      <c r="J40" s="43">
        <f t="shared" si="22"/>
        <v>6.3546722319070451E-2</v>
      </c>
      <c r="K40" s="42">
        <v>3</v>
      </c>
      <c r="L40" s="43">
        <f t="shared" si="23"/>
        <v>1.1229276790780495E-2</v>
      </c>
      <c r="M40" s="42">
        <v>1</v>
      </c>
      <c r="N40" s="43">
        <f t="shared" si="24"/>
        <v>4.442041596077073E-3</v>
      </c>
      <c r="O40" s="25" t="str">
        <f t="shared" si="1"/>
        <v>50,0 %</v>
      </c>
      <c r="P40" s="25" t="str">
        <f t="shared" si="2"/>
        <v>-1 сл.</v>
      </c>
      <c r="Q40" s="25" t="str">
        <f t="shared" si="3"/>
        <v/>
      </c>
      <c r="R40" s="40" t="s">
        <v>61</v>
      </c>
      <c r="S40" s="26" t="str">
        <f t="shared" si="25"/>
        <v>2015</v>
      </c>
      <c r="T40" s="26" t="str">
        <f t="shared" si="26"/>
        <v>2014</v>
      </c>
      <c r="U40" s="34">
        <f t="shared" si="0"/>
        <v>2013</v>
      </c>
      <c r="V40" s="27">
        <v>145856513</v>
      </c>
      <c r="W40" s="27">
        <v>27558633</v>
      </c>
      <c r="X40" s="27">
        <v>23457724</v>
      </c>
      <c r="Y40" s="27">
        <v>143201721</v>
      </c>
      <c r="Z40" s="27">
        <v>26715879</v>
      </c>
      <c r="AA40" s="27">
        <v>22512171</v>
      </c>
      <c r="AB40" s="28">
        <f t="shared" si="4"/>
        <v>0</v>
      </c>
      <c r="AC40" s="29">
        <f t="shared" si="5"/>
        <v>0</v>
      </c>
      <c r="AD40" s="29">
        <f t="shared" si="6"/>
        <v>0</v>
      </c>
      <c r="AE40" s="30">
        <f t="shared" si="7"/>
        <v>49.967039671574852</v>
      </c>
      <c r="AF40" s="31" t="str">
        <f t="shared" si="8"/>
        <v>50,0 %</v>
      </c>
      <c r="AG40" s="28">
        <f t="shared" si="9"/>
        <v>-1</v>
      </c>
      <c r="AH40" s="29">
        <f t="shared" si="10"/>
        <v>0</v>
      </c>
      <c r="AI40" s="29">
        <f t="shared" si="11"/>
        <v>0</v>
      </c>
      <c r="AJ40" s="30">
        <f t="shared" si="12"/>
        <v>0</v>
      </c>
      <c r="AK40" s="31" t="str">
        <f t="shared" si="13"/>
        <v>-1 сл.</v>
      </c>
      <c r="AL40" s="28">
        <f t="shared" si="14"/>
        <v>0</v>
      </c>
      <c r="AM40" s="29">
        <f t="shared" si="15"/>
        <v>0</v>
      </c>
      <c r="AN40" s="29">
        <f t="shared" si="16"/>
        <v>0</v>
      </c>
      <c r="AO40" s="30">
        <f t="shared" si="17"/>
        <v>0</v>
      </c>
      <c r="AP40" s="31" t="str">
        <f t="shared" si="18"/>
        <v/>
      </c>
    </row>
    <row r="41" spans="1:42" ht="25.5" customHeight="1">
      <c r="A41" s="23">
        <v>33</v>
      </c>
      <c r="B41" s="32" t="s">
        <v>62</v>
      </c>
      <c r="C41" s="42">
        <v>9201</v>
      </c>
      <c r="D41" s="43">
        <f t="shared" si="19"/>
        <v>6.308254469239917</v>
      </c>
      <c r="E41" s="42">
        <v>321</v>
      </c>
      <c r="F41" s="43">
        <f t="shared" si="20"/>
        <v>1.1647892694822708</v>
      </c>
      <c r="G41" s="42">
        <v>192</v>
      </c>
      <c r="H41" s="43">
        <f t="shared" si="21"/>
        <v>0.8184937294001754</v>
      </c>
      <c r="I41" s="42">
        <v>11395</v>
      </c>
      <c r="J41" s="43">
        <f t="shared" si="22"/>
        <v>7.9573066024814043</v>
      </c>
      <c r="K41" s="42">
        <v>391</v>
      </c>
      <c r="L41" s="43">
        <f t="shared" si="23"/>
        <v>1.4635490750650577</v>
      </c>
      <c r="M41" s="42">
        <v>209</v>
      </c>
      <c r="N41" s="43">
        <f t="shared" si="24"/>
        <v>0.92838669358010828</v>
      </c>
      <c r="O41" s="25" t="str">
        <f t="shared" si="1"/>
        <v>-20,7 %</v>
      </c>
      <c r="P41" s="25" t="str">
        <f t="shared" si="2"/>
        <v>-20,4 %</v>
      </c>
      <c r="Q41" s="25" t="str">
        <f t="shared" si="3"/>
        <v>-11,8 %</v>
      </c>
      <c r="R41" s="40" t="s">
        <v>63</v>
      </c>
      <c r="S41" s="26" t="str">
        <f t="shared" si="25"/>
        <v>2015</v>
      </c>
      <c r="T41" s="26" t="str">
        <f t="shared" si="26"/>
        <v>2014</v>
      </c>
      <c r="U41" s="34">
        <f t="shared" ref="U41:U69" si="27">pre-1</f>
        <v>2013</v>
      </c>
      <c r="V41" s="27">
        <v>145856513</v>
      </c>
      <c r="W41" s="27">
        <v>27558633</v>
      </c>
      <c r="X41" s="27">
        <v>23457724</v>
      </c>
      <c r="Y41" s="27">
        <v>143201721</v>
      </c>
      <c r="Z41" s="27">
        <v>26715879</v>
      </c>
      <c r="AA41" s="27">
        <v>22512171</v>
      </c>
      <c r="AB41" s="28">
        <f t="shared" si="4"/>
        <v>0</v>
      </c>
      <c r="AC41" s="29">
        <f t="shared" si="5"/>
        <v>0</v>
      </c>
      <c r="AD41" s="29">
        <f t="shared" si="6"/>
        <v>0</v>
      </c>
      <c r="AE41" s="30">
        <f t="shared" si="7"/>
        <v>-20.72374756462504</v>
      </c>
      <c r="AF41" s="31" t="str">
        <f t="shared" si="8"/>
        <v>-20,7 %</v>
      </c>
      <c r="AG41" s="28">
        <f t="shared" si="9"/>
        <v>0</v>
      </c>
      <c r="AH41" s="29">
        <f t="shared" si="10"/>
        <v>0</v>
      </c>
      <c r="AI41" s="29">
        <f t="shared" si="11"/>
        <v>0</v>
      </c>
      <c r="AJ41" s="30">
        <f t="shared" si="12"/>
        <v>-20.41337804606972</v>
      </c>
      <c r="AK41" s="31" t="str">
        <f t="shared" si="13"/>
        <v>-20,4 %</v>
      </c>
      <c r="AL41" s="28">
        <f t="shared" si="14"/>
        <v>0</v>
      </c>
      <c r="AM41" s="29">
        <f t="shared" si="15"/>
        <v>0</v>
      </c>
      <c r="AN41" s="29">
        <f t="shared" si="16"/>
        <v>0</v>
      </c>
      <c r="AO41" s="30">
        <f t="shared" si="17"/>
        <v>-11.83698182447619</v>
      </c>
      <c r="AP41" s="31" t="str">
        <f t="shared" si="18"/>
        <v>-11,8 %</v>
      </c>
    </row>
    <row r="42" spans="1:42" ht="25.5" customHeight="1">
      <c r="A42" s="23">
        <v>34</v>
      </c>
      <c r="B42" s="24" t="s">
        <v>64</v>
      </c>
      <c r="C42" s="42">
        <v>2308</v>
      </c>
      <c r="D42" s="43">
        <f t="shared" si="19"/>
        <v>1.5823770584725276</v>
      </c>
      <c r="E42" s="42">
        <v>295</v>
      </c>
      <c r="F42" s="43">
        <f t="shared" si="20"/>
        <v>1.0704449672812146</v>
      </c>
      <c r="G42" s="42">
        <v>261</v>
      </c>
      <c r="H42" s="43">
        <f t="shared" si="21"/>
        <v>1.1126399134033633</v>
      </c>
      <c r="I42" s="42">
        <v>1984</v>
      </c>
      <c r="J42" s="43">
        <f t="shared" si="22"/>
        <v>1.3854582096817118</v>
      </c>
      <c r="K42" s="42">
        <v>259</v>
      </c>
      <c r="L42" s="43">
        <f t="shared" si="23"/>
        <v>0.96946089627071597</v>
      </c>
      <c r="M42" s="42">
        <v>217</v>
      </c>
      <c r="N42" s="43">
        <f t="shared" si="24"/>
        <v>0.96392302634872484</v>
      </c>
      <c r="O42" s="25" t="str">
        <f t="shared" si="1"/>
        <v>14,2 %</v>
      </c>
      <c r="P42" s="25" t="str">
        <f t="shared" si="2"/>
        <v>10,4 %</v>
      </c>
      <c r="Q42" s="25" t="str">
        <f t="shared" si="3"/>
        <v>15,4 %</v>
      </c>
      <c r="R42" s="40" t="s">
        <v>65</v>
      </c>
      <c r="S42" s="26" t="str">
        <f t="shared" si="25"/>
        <v>2015</v>
      </c>
      <c r="T42" s="26" t="str">
        <f t="shared" si="26"/>
        <v>2014</v>
      </c>
      <c r="U42" s="34">
        <f t="shared" si="27"/>
        <v>2013</v>
      </c>
      <c r="V42" s="27">
        <v>145856513</v>
      </c>
      <c r="W42" s="27">
        <v>27558633</v>
      </c>
      <c r="X42" s="27">
        <v>23457724</v>
      </c>
      <c r="Y42" s="27">
        <v>143201721</v>
      </c>
      <c r="Z42" s="27">
        <v>26715879</v>
      </c>
      <c r="AA42" s="27">
        <v>22512171</v>
      </c>
      <c r="AB42" s="28">
        <f t="shared" si="4"/>
        <v>0</v>
      </c>
      <c r="AC42" s="29">
        <f t="shared" si="5"/>
        <v>0</v>
      </c>
      <c r="AD42" s="29">
        <f t="shared" si="6"/>
        <v>0</v>
      </c>
      <c r="AE42" s="30">
        <f t="shared" si="7"/>
        <v>14.213265143237685</v>
      </c>
      <c r="AF42" s="31" t="str">
        <f t="shared" si="8"/>
        <v>14,2 %</v>
      </c>
      <c r="AG42" s="28">
        <f t="shared" si="9"/>
        <v>0</v>
      </c>
      <c r="AH42" s="29">
        <f t="shared" si="10"/>
        <v>0</v>
      </c>
      <c r="AI42" s="29">
        <f t="shared" si="11"/>
        <v>0</v>
      </c>
      <c r="AJ42" s="30">
        <f t="shared" si="12"/>
        <v>10.416518231829697</v>
      </c>
      <c r="AK42" s="31" t="str">
        <f t="shared" si="13"/>
        <v>10,4 %</v>
      </c>
      <c r="AL42" s="28">
        <f t="shared" si="14"/>
        <v>0</v>
      </c>
      <c r="AM42" s="29">
        <f t="shared" si="15"/>
        <v>0</v>
      </c>
      <c r="AN42" s="29">
        <f t="shared" si="16"/>
        <v>0</v>
      </c>
      <c r="AO42" s="30">
        <f t="shared" si="17"/>
        <v>15.428294893832749</v>
      </c>
      <c r="AP42" s="31" t="str">
        <f t="shared" si="18"/>
        <v>15,4 %</v>
      </c>
    </row>
    <row r="43" spans="1:42" ht="25.5" customHeight="1">
      <c r="A43" s="23">
        <v>35</v>
      </c>
      <c r="B43" s="24" t="s">
        <v>66</v>
      </c>
      <c r="C43" s="42">
        <v>7359</v>
      </c>
      <c r="D43" s="43">
        <f t="shared" si="19"/>
        <v>5.0453694858315998</v>
      </c>
      <c r="E43" s="42">
        <v>727</v>
      </c>
      <c r="F43" s="43">
        <f t="shared" si="20"/>
        <v>2.6380118346218406</v>
      </c>
      <c r="G43" s="42">
        <v>666</v>
      </c>
      <c r="H43" s="43">
        <f t="shared" si="21"/>
        <v>2.8391501238568586</v>
      </c>
      <c r="I43" s="42">
        <v>6375</v>
      </c>
      <c r="J43" s="43">
        <f t="shared" si="22"/>
        <v>4.4517621404843313</v>
      </c>
      <c r="K43" s="42">
        <v>688</v>
      </c>
      <c r="L43" s="43">
        <f t="shared" si="23"/>
        <v>2.5752474773523266</v>
      </c>
      <c r="M43" s="42">
        <v>619</v>
      </c>
      <c r="N43" s="43">
        <f t="shared" si="24"/>
        <v>2.7496237479717083</v>
      </c>
      <c r="O43" s="25" t="str">
        <f t="shared" si="1"/>
        <v>13,3 %</v>
      </c>
      <c r="P43" s="25" t="str">
        <f t="shared" si="2"/>
        <v>2,4 %</v>
      </c>
      <c r="Q43" s="25" t="str">
        <f t="shared" si="3"/>
        <v>3,3 %</v>
      </c>
      <c r="R43" s="40" t="s">
        <v>67</v>
      </c>
      <c r="S43" s="26" t="str">
        <f t="shared" si="25"/>
        <v>2015</v>
      </c>
      <c r="T43" s="26" t="str">
        <f t="shared" si="26"/>
        <v>2014</v>
      </c>
      <c r="U43" s="34">
        <f t="shared" si="27"/>
        <v>2013</v>
      </c>
      <c r="V43" s="27">
        <v>145856513</v>
      </c>
      <c r="W43" s="27">
        <v>27558633</v>
      </c>
      <c r="X43" s="27">
        <v>23457724</v>
      </c>
      <c r="Y43" s="27">
        <v>143201721</v>
      </c>
      <c r="Z43" s="27">
        <v>26715879</v>
      </c>
      <c r="AA43" s="27">
        <v>22512171</v>
      </c>
      <c r="AB43" s="28">
        <f t="shared" si="4"/>
        <v>0</v>
      </c>
      <c r="AC43" s="29">
        <f t="shared" si="5"/>
        <v>0</v>
      </c>
      <c r="AD43" s="29">
        <f t="shared" si="6"/>
        <v>0</v>
      </c>
      <c r="AE43" s="30">
        <f t="shared" si="7"/>
        <v>13.334210737563957</v>
      </c>
      <c r="AF43" s="31" t="str">
        <f t="shared" si="8"/>
        <v>13,3 %</v>
      </c>
      <c r="AG43" s="28">
        <f t="shared" si="9"/>
        <v>0</v>
      </c>
      <c r="AH43" s="29">
        <f t="shared" si="10"/>
        <v>0</v>
      </c>
      <c r="AI43" s="29">
        <f t="shared" si="11"/>
        <v>0</v>
      </c>
      <c r="AJ43" s="30">
        <f t="shared" si="12"/>
        <v>2.4372165324492823</v>
      </c>
      <c r="AK43" s="31" t="str">
        <f t="shared" si="13"/>
        <v>2,4 %</v>
      </c>
      <c r="AL43" s="28">
        <f t="shared" si="14"/>
        <v>0</v>
      </c>
      <c r="AM43" s="29">
        <f t="shared" si="15"/>
        <v>0</v>
      </c>
      <c r="AN43" s="29">
        <f t="shared" si="16"/>
        <v>0</v>
      </c>
      <c r="AO43" s="30">
        <f t="shared" si="17"/>
        <v>3.2559500532096664</v>
      </c>
      <c r="AP43" s="31" t="str">
        <f t="shared" si="18"/>
        <v>3,3 %</v>
      </c>
    </row>
    <row r="44" spans="1:42" ht="13.5" customHeight="1">
      <c r="A44" s="23">
        <v>36</v>
      </c>
      <c r="B44" s="24" t="s">
        <v>68</v>
      </c>
      <c r="C44" s="42">
        <v>1116</v>
      </c>
      <c r="D44" s="43">
        <f t="shared" ref="D44:D69" si="28">IF(V44&lt;&gt;0,100000*C44/V44,0)</f>
        <v>0.76513552740699342</v>
      </c>
      <c r="E44" s="42">
        <v>770</v>
      </c>
      <c r="F44" s="43">
        <f t="shared" ref="F44:F69" si="29">IF(W44&lt;&gt;0,100000*E44/W44,0)</f>
        <v>2.7940427959543568</v>
      </c>
      <c r="G44" s="42">
        <v>725</v>
      </c>
      <c r="H44" s="43">
        <f t="shared" ref="H44:H69" si="30">IF(X44&lt;&gt;0,100000*G44/X44,0)</f>
        <v>3.0906664261204542</v>
      </c>
      <c r="I44" s="42">
        <v>1339</v>
      </c>
      <c r="J44" s="43">
        <f t="shared" ref="J44:J69" si="31">IF(Y44&lt;&gt;0,100000*I44/Y44,0)</f>
        <v>0.93504462840917957</v>
      </c>
      <c r="K44" s="42">
        <v>899</v>
      </c>
      <c r="L44" s="43">
        <f t="shared" ref="L44:L69" si="32">IF(Z44&lt;&gt;0,100000*K44/Z44,0)</f>
        <v>3.3650399449705546</v>
      </c>
      <c r="M44" s="42">
        <v>840</v>
      </c>
      <c r="N44" s="43">
        <f t="shared" ref="N44:N69" si="33">IF(AA44&lt;&gt;0,100000*M44/AA44,0)</f>
        <v>3.7313149407047415</v>
      </c>
      <c r="O44" s="25" t="str">
        <f t="shared" si="1"/>
        <v>-18,2 %</v>
      </c>
      <c r="P44" s="25" t="str">
        <f t="shared" si="2"/>
        <v>-17,0 %</v>
      </c>
      <c r="Q44" s="25" t="str">
        <f t="shared" si="3"/>
        <v>-17,2 %</v>
      </c>
      <c r="R44" s="40" t="s">
        <v>69</v>
      </c>
      <c r="S44" s="26" t="str">
        <f t="shared" ref="S44:S69" si="34">cur</f>
        <v>2015</v>
      </c>
      <c r="T44" s="26" t="str">
        <f t="shared" ref="T44:T69" si="35">pre</f>
        <v>2014</v>
      </c>
      <c r="U44" s="34">
        <f t="shared" si="27"/>
        <v>2013</v>
      </c>
      <c r="V44" s="27">
        <v>145856513</v>
      </c>
      <c r="W44" s="27">
        <v>27558633</v>
      </c>
      <c r="X44" s="27">
        <v>23457724</v>
      </c>
      <c r="Y44" s="27">
        <v>143201721</v>
      </c>
      <c r="Z44" s="27">
        <v>26715879</v>
      </c>
      <c r="AA44" s="27">
        <v>22512171</v>
      </c>
      <c r="AB44" s="28">
        <f t="shared" si="4"/>
        <v>0</v>
      </c>
      <c r="AC44" s="29">
        <f t="shared" si="5"/>
        <v>0</v>
      </c>
      <c r="AD44" s="29">
        <f t="shared" si="6"/>
        <v>0</v>
      </c>
      <c r="AE44" s="30">
        <f t="shared" si="7"/>
        <v>-18.171229034410665</v>
      </c>
      <c r="AF44" s="31" t="str">
        <f t="shared" si="8"/>
        <v>-18,2 %</v>
      </c>
      <c r="AG44" s="28">
        <f t="shared" si="9"/>
        <v>0</v>
      </c>
      <c r="AH44" s="29">
        <f t="shared" si="10"/>
        <v>0</v>
      </c>
      <c r="AI44" s="29">
        <f t="shared" si="11"/>
        <v>0</v>
      </c>
      <c r="AJ44" s="30">
        <f t="shared" si="12"/>
        <v>-16.968510280825043</v>
      </c>
      <c r="AK44" s="31" t="str">
        <f t="shared" si="13"/>
        <v>-17,0 %</v>
      </c>
      <c r="AL44" s="28">
        <f t="shared" si="14"/>
        <v>0</v>
      </c>
      <c r="AM44" s="29">
        <f t="shared" si="15"/>
        <v>0</v>
      </c>
      <c r="AN44" s="29">
        <f t="shared" si="16"/>
        <v>0</v>
      </c>
      <c r="AO44" s="30">
        <f t="shared" si="17"/>
        <v>-17.169510608592219</v>
      </c>
      <c r="AP44" s="31" t="str">
        <f t="shared" si="18"/>
        <v>-17,2 %</v>
      </c>
    </row>
    <row r="45" spans="1:42" ht="13.5" customHeight="1">
      <c r="A45" s="23">
        <v>37</v>
      </c>
      <c r="B45" s="24" t="s">
        <v>70</v>
      </c>
      <c r="C45" s="42">
        <v>128</v>
      </c>
      <c r="D45" s="43">
        <f t="shared" si="28"/>
        <v>8.775747984596341E-2</v>
      </c>
      <c r="E45" s="42">
        <v>6</v>
      </c>
      <c r="F45" s="43">
        <f t="shared" si="29"/>
        <v>2.1771762046397584E-2</v>
      </c>
      <c r="G45" s="42">
        <v>5</v>
      </c>
      <c r="H45" s="43">
        <f t="shared" si="30"/>
        <v>2.1314940869796236E-2</v>
      </c>
      <c r="I45" s="42">
        <v>257</v>
      </c>
      <c r="J45" s="43">
        <f t="shared" si="31"/>
        <v>0.17946711687913303</v>
      </c>
      <c r="K45" s="42">
        <v>12</v>
      </c>
      <c r="L45" s="43">
        <f t="shared" si="32"/>
        <v>4.4917107163121979E-2</v>
      </c>
      <c r="M45" s="42">
        <v>9</v>
      </c>
      <c r="N45" s="43">
        <f t="shared" si="33"/>
        <v>3.9978374364693661E-2</v>
      </c>
      <c r="O45" s="25" t="str">
        <f t="shared" si="1"/>
        <v>-2,0 раз</v>
      </c>
      <c r="P45" s="25" t="str">
        <f t="shared" si="2"/>
        <v>-6 сл.</v>
      </c>
      <c r="Q45" s="25" t="str">
        <f t="shared" si="3"/>
        <v>-4 сл.</v>
      </c>
      <c r="R45" s="40" t="s">
        <v>71</v>
      </c>
      <c r="S45" s="26" t="str">
        <f t="shared" si="34"/>
        <v>2015</v>
      </c>
      <c r="T45" s="26" t="str">
        <f t="shared" si="35"/>
        <v>2014</v>
      </c>
      <c r="U45" s="34">
        <f t="shared" si="27"/>
        <v>2013</v>
      </c>
      <c r="V45" s="27">
        <v>145856513</v>
      </c>
      <c r="W45" s="27">
        <v>27558633</v>
      </c>
      <c r="X45" s="27">
        <v>23457724</v>
      </c>
      <c r="Y45" s="27">
        <v>143201721</v>
      </c>
      <c r="Z45" s="27">
        <v>26715879</v>
      </c>
      <c r="AA45" s="27">
        <v>22512171</v>
      </c>
      <c r="AB45" s="28">
        <f t="shared" si="4"/>
        <v>0</v>
      </c>
      <c r="AC45" s="29">
        <f t="shared" si="5"/>
        <v>0</v>
      </c>
      <c r="AD45" s="29">
        <f t="shared" si="6"/>
        <v>-2.0450349895432645</v>
      </c>
      <c r="AE45" s="30">
        <f t="shared" si="7"/>
        <v>0</v>
      </c>
      <c r="AF45" s="31" t="str">
        <f t="shared" si="8"/>
        <v>-2,0 раз</v>
      </c>
      <c r="AG45" s="28">
        <f t="shared" si="9"/>
        <v>-6</v>
      </c>
      <c r="AH45" s="29">
        <f t="shared" si="10"/>
        <v>0</v>
      </c>
      <c r="AI45" s="29">
        <f t="shared" si="11"/>
        <v>0</v>
      </c>
      <c r="AJ45" s="30">
        <f t="shared" si="12"/>
        <v>0</v>
      </c>
      <c r="AK45" s="31" t="str">
        <f t="shared" si="13"/>
        <v>-6 сл.</v>
      </c>
      <c r="AL45" s="28">
        <f t="shared" si="14"/>
        <v>-4</v>
      </c>
      <c r="AM45" s="29">
        <f t="shared" si="15"/>
        <v>0</v>
      </c>
      <c r="AN45" s="29">
        <f t="shared" si="16"/>
        <v>0</v>
      </c>
      <c r="AO45" s="30">
        <f t="shared" si="17"/>
        <v>0</v>
      </c>
      <c r="AP45" s="31" t="str">
        <f t="shared" si="18"/>
        <v>-4 сл.</v>
      </c>
    </row>
    <row r="46" spans="1:42" ht="13.5" customHeight="1">
      <c r="A46" s="23">
        <v>38</v>
      </c>
      <c r="B46" s="24" t="s">
        <v>72</v>
      </c>
      <c r="C46" s="42">
        <v>6</v>
      </c>
      <c r="D46" s="43">
        <f t="shared" si="28"/>
        <v>4.1136318677795344E-3</v>
      </c>
      <c r="E46" s="42">
        <v>2</v>
      </c>
      <c r="F46" s="43">
        <f t="shared" si="29"/>
        <v>7.2572540154658615E-3</v>
      </c>
      <c r="G46" s="42">
        <v>1</v>
      </c>
      <c r="H46" s="43">
        <f t="shared" si="30"/>
        <v>4.2629881739592469E-3</v>
      </c>
      <c r="I46" s="42">
        <v>3</v>
      </c>
      <c r="J46" s="43">
        <f t="shared" si="31"/>
        <v>2.0949468896396851E-3</v>
      </c>
      <c r="K46" s="42">
        <v>1</v>
      </c>
      <c r="L46" s="43">
        <f t="shared" si="32"/>
        <v>3.7430922635934981E-3</v>
      </c>
      <c r="M46" s="42">
        <v>1</v>
      </c>
      <c r="N46" s="43">
        <f t="shared" si="33"/>
        <v>4.442041596077073E-3</v>
      </c>
      <c r="O46" s="25" t="str">
        <f t="shared" si="1"/>
        <v>3 сл.</v>
      </c>
      <c r="P46" s="25" t="str">
        <f t="shared" si="2"/>
        <v>1 сл.</v>
      </c>
      <c r="Q46" s="25" t="str">
        <f t="shared" si="3"/>
        <v/>
      </c>
      <c r="R46" s="40" t="s">
        <v>73</v>
      </c>
      <c r="S46" s="26" t="str">
        <f t="shared" si="34"/>
        <v>2015</v>
      </c>
      <c r="T46" s="26" t="str">
        <f t="shared" si="35"/>
        <v>2014</v>
      </c>
      <c r="U46" s="34">
        <f t="shared" si="27"/>
        <v>2013</v>
      </c>
      <c r="V46" s="27">
        <v>145856513</v>
      </c>
      <c r="W46" s="27">
        <v>27558633</v>
      </c>
      <c r="X46" s="27">
        <v>23457724</v>
      </c>
      <c r="Y46" s="27">
        <v>143201721</v>
      </c>
      <c r="Z46" s="27">
        <v>26715879</v>
      </c>
      <c r="AA46" s="27">
        <v>22512171</v>
      </c>
      <c r="AB46" s="28">
        <f t="shared" si="4"/>
        <v>3</v>
      </c>
      <c r="AC46" s="29">
        <f t="shared" si="5"/>
        <v>0</v>
      </c>
      <c r="AD46" s="29">
        <f t="shared" si="6"/>
        <v>0</v>
      </c>
      <c r="AE46" s="30">
        <f t="shared" si="7"/>
        <v>0</v>
      </c>
      <c r="AF46" s="31" t="str">
        <f t="shared" si="8"/>
        <v>3 сл.</v>
      </c>
      <c r="AG46" s="28">
        <f t="shared" si="9"/>
        <v>1</v>
      </c>
      <c r="AH46" s="29">
        <f t="shared" si="10"/>
        <v>0</v>
      </c>
      <c r="AI46" s="29">
        <f t="shared" si="11"/>
        <v>0</v>
      </c>
      <c r="AJ46" s="30">
        <f t="shared" si="12"/>
        <v>0</v>
      </c>
      <c r="AK46" s="31" t="str">
        <f t="shared" si="13"/>
        <v>1 сл.</v>
      </c>
      <c r="AL46" s="28">
        <f t="shared" si="14"/>
        <v>0</v>
      </c>
      <c r="AM46" s="29">
        <f t="shared" si="15"/>
        <v>0</v>
      </c>
      <c r="AN46" s="29">
        <f t="shared" si="16"/>
        <v>0</v>
      </c>
      <c r="AO46" s="30">
        <f t="shared" si="17"/>
        <v>0</v>
      </c>
      <c r="AP46" s="31" t="str">
        <f t="shared" si="18"/>
        <v/>
      </c>
    </row>
    <row r="47" spans="1:42" ht="25.5" customHeight="1">
      <c r="A47" s="23">
        <v>39</v>
      </c>
      <c r="B47" s="24" t="s">
        <v>74</v>
      </c>
      <c r="C47" s="42">
        <v>392215</v>
      </c>
      <c r="D47" s="43">
        <f t="shared" si="28"/>
        <v>268.90468717019172</v>
      </c>
      <c r="E47" s="42">
        <v>114521</v>
      </c>
      <c r="F47" s="43">
        <f t="shared" si="29"/>
        <v>415.55399355258294</v>
      </c>
      <c r="G47" s="42">
        <v>101406</v>
      </c>
      <c r="H47" s="43">
        <f t="shared" si="30"/>
        <v>432.29257876851136</v>
      </c>
      <c r="I47" s="42">
        <v>366030</v>
      </c>
      <c r="J47" s="43">
        <f t="shared" si="31"/>
        <v>255.60447000493801</v>
      </c>
      <c r="K47" s="42">
        <v>108436</v>
      </c>
      <c r="L47" s="43">
        <f t="shared" si="32"/>
        <v>405.88595269502457</v>
      </c>
      <c r="M47" s="42">
        <v>95716</v>
      </c>
      <c r="N47" s="43">
        <f t="shared" si="33"/>
        <v>425.17445341011313</v>
      </c>
      <c r="O47" s="25" t="str">
        <f t="shared" si="1"/>
        <v>5,2 %</v>
      </c>
      <c r="P47" s="25" t="str">
        <f t="shared" si="2"/>
        <v>2,4 %</v>
      </c>
      <c r="Q47" s="25" t="str">
        <f t="shared" si="3"/>
        <v>1,7 %</v>
      </c>
      <c r="R47" s="40" t="s">
        <v>75</v>
      </c>
      <c r="S47" s="26" t="str">
        <f t="shared" si="34"/>
        <v>2015</v>
      </c>
      <c r="T47" s="26" t="str">
        <f t="shared" si="35"/>
        <v>2014</v>
      </c>
      <c r="U47" s="34">
        <f t="shared" si="27"/>
        <v>2013</v>
      </c>
      <c r="V47" s="27">
        <v>145856513</v>
      </c>
      <c r="W47" s="27">
        <v>27558633</v>
      </c>
      <c r="X47" s="27">
        <v>23457724</v>
      </c>
      <c r="Y47" s="27">
        <v>143201721</v>
      </c>
      <c r="Z47" s="27">
        <v>26715879</v>
      </c>
      <c r="AA47" s="27">
        <v>22512171</v>
      </c>
      <c r="AB47" s="28">
        <f t="shared" si="4"/>
        <v>0</v>
      </c>
      <c r="AC47" s="29">
        <f t="shared" si="5"/>
        <v>0</v>
      </c>
      <c r="AD47" s="29">
        <f t="shared" si="6"/>
        <v>0</v>
      </c>
      <c r="AE47" s="30">
        <f t="shared" si="7"/>
        <v>5.2034368432589462</v>
      </c>
      <c r="AF47" s="31" t="str">
        <f t="shared" si="8"/>
        <v>5,2 %</v>
      </c>
      <c r="AG47" s="28">
        <f t="shared" si="9"/>
        <v>0</v>
      </c>
      <c r="AH47" s="29">
        <f t="shared" si="10"/>
        <v>0</v>
      </c>
      <c r="AI47" s="29">
        <f t="shared" si="11"/>
        <v>0</v>
      </c>
      <c r="AJ47" s="30">
        <f t="shared" si="12"/>
        <v>2.3819599553431159</v>
      </c>
      <c r="AK47" s="31" t="str">
        <f t="shared" si="13"/>
        <v>2,4 %</v>
      </c>
      <c r="AL47" s="28">
        <f t="shared" si="14"/>
        <v>0</v>
      </c>
      <c r="AM47" s="29">
        <f t="shared" si="15"/>
        <v>0</v>
      </c>
      <c r="AN47" s="29">
        <f t="shared" si="16"/>
        <v>0</v>
      </c>
      <c r="AO47" s="30">
        <f t="shared" si="17"/>
        <v>1.6741658162449102</v>
      </c>
      <c r="AP47" s="31" t="str">
        <f t="shared" si="18"/>
        <v>1,7 %</v>
      </c>
    </row>
    <row r="48" spans="1:42" ht="13.5" customHeight="1">
      <c r="A48" s="23">
        <v>40</v>
      </c>
      <c r="B48" s="24" t="s">
        <v>76</v>
      </c>
      <c r="C48" s="42">
        <v>542512</v>
      </c>
      <c r="D48" s="43">
        <f t="shared" si="28"/>
        <v>371.94910864213517</v>
      </c>
      <c r="E48" s="42">
        <v>129030</v>
      </c>
      <c r="F48" s="43">
        <f t="shared" si="29"/>
        <v>468.20174280778008</v>
      </c>
      <c r="G48" s="42">
        <v>116621</v>
      </c>
      <c r="H48" s="43">
        <f t="shared" si="30"/>
        <v>497.15394383530133</v>
      </c>
      <c r="I48" s="42">
        <v>429800</v>
      </c>
      <c r="J48" s="43">
        <f t="shared" si="31"/>
        <v>300.13605772237889</v>
      </c>
      <c r="K48" s="42">
        <v>103400</v>
      </c>
      <c r="L48" s="43">
        <f t="shared" si="32"/>
        <v>387.03574005556771</v>
      </c>
      <c r="M48" s="42">
        <v>93941</v>
      </c>
      <c r="N48" s="43">
        <f t="shared" si="33"/>
        <v>417.28982957707632</v>
      </c>
      <c r="O48" s="25" t="str">
        <f t="shared" si="1"/>
        <v>23,9 %</v>
      </c>
      <c r="P48" s="25" t="str">
        <f t="shared" si="2"/>
        <v>21,0 %</v>
      </c>
      <c r="Q48" s="25" t="str">
        <f t="shared" si="3"/>
        <v>19,1 %</v>
      </c>
      <c r="R48" s="40" t="s">
        <v>77</v>
      </c>
      <c r="S48" s="26" t="str">
        <f t="shared" si="34"/>
        <v>2015</v>
      </c>
      <c r="T48" s="26" t="str">
        <f t="shared" si="35"/>
        <v>2014</v>
      </c>
      <c r="U48" s="34">
        <f t="shared" si="27"/>
        <v>2013</v>
      </c>
      <c r="V48" s="27">
        <v>145856513</v>
      </c>
      <c r="W48" s="27">
        <v>27558633</v>
      </c>
      <c r="X48" s="27">
        <v>23457724</v>
      </c>
      <c r="Y48" s="27">
        <v>143201721</v>
      </c>
      <c r="Z48" s="27">
        <v>26715879</v>
      </c>
      <c r="AA48" s="27">
        <v>22512171</v>
      </c>
      <c r="AB48" s="28">
        <f t="shared" si="4"/>
        <v>0</v>
      </c>
      <c r="AC48" s="29">
        <f t="shared" si="5"/>
        <v>0</v>
      </c>
      <c r="AD48" s="29">
        <f t="shared" si="6"/>
        <v>0</v>
      </c>
      <c r="AE48" s="30">
        <f t="shared" si="7"/>
        <v>23.92683220560663</v>
      </c>
      <c r="AF48" s="31" t="str">
        <f t="shared" si="8"/>
        <v>23,9 %</v>
      </c>
      <c r="AG48" s="28">
        <f t="shared" si="9"/>
        <v>0</v>
      </c>
      <c r="AH48" s="29">
        <f t="shared" si="10"/>
        <v>0</v>
      </c>
      <c r="AI48" s="29">
        <f t="shared" si="11"/>
        <v>0</v>
      </c>
      <c r="AJ48" s="30">
        <f t="shared" si="12"/>
        <v>20.971190603885614</v>
      </c>
      <c r="AK48" s="31" t="str">
        <f t="shared" si="13"/>
        <v>21,0 %</v>
      </c>
      <c r="AL48" s="28">
        <f t="shared" si="14"/>
        <v>0</v>
      </c>
      <c r="AM48" s="29">
        <f t="shared" si="15"/>
        <v>0</v>
      </c>
      <c r="AN48" s="29">
        <f t="shared" si="16"/>
        <v>0</v>
      </c>
      <c r="AO48" s="30">
        <f t="shared" si="17"/>
        <v>19.138763659581002</v>
      </c>
      <c r="AP48" s="31" t="str">
        <f t="shared" si="18"/>
        <v>19,1 %</v>
      </c>
    </row>
    <row r="49" spans="1:42" ht="13.5" customHeight="1">
      <c r="A49" s="23">
        <v>41</v>
      </c>
      <c r="B49" s="24" t="s">
        <v>78</v>
      </c>
      <c r="C49" s="42">
        <v>2009</v>
      </c>
      <c r="D49" s="43">
        <f t="shared" si="28"/>
        <v>1.3773810703948475</v>
      </c>
      <c r="E49" s="42">
        <v>505</v>
      </c>
      <c r="F49" s="43">
        <f t="shared" si="29"/>
        <v>1.83245663890513</v>
      </c>
      <c r="G49" s="42">
        <v>480</v>
      </c>
      <c r="H49" s="43">
        <f t="shared" si="30"/>
        <v>2.0462343235004385</v>
      </c>
      <c r="I49" s="42">
        <v>2296</v>
      </c>
      <c r="J49" s="43">
        <f t="shared" si="31"/>
        <v>1.6033326862042392</v>
      </c>
      <c r="K49" s="42">
        <v>556</v>
      </c>
      <c r="L49" s="43">
        <f t="shared" si="32"/>
        <v>2.081159298557985</v>
      </c>
      <c r="M49" s="42">
        <v>523</v>
      </c>
      <c r="N49" s="43">
        <f t="shared" si="33"/>
        <v>2.3231877547483091</v>
      </c>
      <c r="O49" s="25" t="str">
        <f t="shared" si="1"/>
        <v>-14,1 %</v>
      </c>
      <c r="P49" s="25" t="str">
        <f t="shared" si="2"/>
        <v>-12,0 %</v>
      </c>
      <c r="Q49" s="25" t="str">
        <f t="shared" si="3"/>
        <v>-11,9 %</v>
      </c>
      <c r="R49" s="40" t="s">
        <v>79</v>
      </c>
      <c r="S49" s="26" t="str">
        <f t="shared" si="34"/>
        <v>2015</v>
      </c>
      <c r="T49" s="26" t="str">
        <f t="shared" si="35"/>
        <v>2014</v>
      </c>
      <c r="U49" s="34">
        <f t="shared" si="27"/>
        <v>2013</v>
      </c>
      <c r="V49" s="27">
        <v>145856513</v>
      </c>
      <c r="W49" s="27">
        <v>27558633</v>
      </c>
      <c r="X49" s="27">
        <v>23457724</v>
      </c>
      <c r="Y49" s="27">
        <v>143201721</v>
      </c>
      <c r="Z49" s="27">
        <v>26715879</v>
      </c>
      <c r="AA49" s="27">
        <v>22512171</v>
      </c>
      <c r="AB49" s="28">
        <f t="shared" si="4"/>
        <v>0</v>
      </c>
      <c r="AC49" s="29">
        <f t="shared" si="5"/>
        <v>0</v>
      </c>
      <c r="AD49" s="29">
        <f t="shared" si="6"/>
        <v>0</v>
      </c>
      <c r="AE49" s="30">
        <f t="shared" si="7"/>
        <v>-14.092622058639236</v>
      </c>
      <c r="AF49" s="31" t="str">
        <f t="shared" si="8"/>
        <v>-14,1 %</v>
      </c>
      <c r="AG49" s="28">
        <f t="shared" si="9"/>
        <v>0</v>
      </c>
      <c r="AH49" s="29">
        <f t="shared" si="10"/>
        <v>0</v>
      </c>
      <c r="AI49" s="29">
        <f t="shared" si="11"/>
        <v>0</v>
      </c>
      <c r="AJ49" s="30">
        <f t="shared" si="12"/>
        <v>-11.95019813356809</v>
      </c>
      <c r="AK49" s="31" t="str">
        <f t="shared" si="13"/>
        <v>-12,0 %</v>
      </c>
      <c r="AL49" s="28">
        <f t="shared" si="14"/>
        <v>0</v>
      </c>
      <c r="AM49" s="29">
        <f t="shared" si="15"/>
        <v>0</v>
      </c>
      <c r="AN49" s="29">
        <f t="shared" si="16"/>
        <v>0</v>
      </c>
      <c r="AO49" s="30">
        <f t="shared" si="17"/>
        <v>-11.921267692712822</v>
      </c>
      <c r="AP49" s="31" t="str">
        <f t="shared" si="18"/>
        <v>-11,9 %</v>
      </c>
    </row>
    <row r="50" spans="1:42" ht="25.5" customHeight="1">
      <c r="A50" s="23">
        <v>42</v>
      </c>
      <c r="B50" s="32" t="s">
        <v>80</v>
      </c>
      <c r="C50" s="42"/>
      <c r="D50" s="43">
        <f t="shared" si="28"/>
        <v>0</v>
      </c>
      <c r="E50" s="42"/>
      <c r="F50" s="43">
        <f t="shared" si="29"/>
        <v>0</v>
      </c>
      <c r="G50" s="42"/>
      <c r="H50" s="43">
        <f t="shared" si="30"/>
        <v>0</v>
      </c>
      <c r="I50" s="42"/>
      <c r="J50" s="43">
        <f t="shared" si="31"/>
        <v>0</v>
      </c>
      <c r="K50" s="42"/>
      <c r="L50" s="43">
        <f t="shared" si="32"/>
        <v>0</v>
      </c>
      <c r="M50" s="42"/>
      <c r="N50" s="43">
        <f t="shared" si="33"/>
        <v>0</v>
      </c>
      <c r="O50" s="25" t="str">
        <f t="shared" si="1"/>
        <v/>
      </c>
      <c r="P50" s="25" t="str">
        <f t="shared" si="2"/>
        <v/>
      </c>
      <c r="Q50" s="25" t="str">
        <f t="shared" si="3"/>
        <v/>
      </c>
      <c r="R50" s="40" t="s">
        <v>81</v>
      </c>
      <c r="S50" s="26" t="str">
        <f t="shared" si="34"/>
        <v>2015</v>
      </c>
      <c r="T50" s="26" t="str">
        <f t="shared" si="35"/>
        <v>2014</v>
      </c>
      <c r="U50" s="34">
        <f t="shared" si="27"/>
        <v>2013</v>
      </c>
      <c r="V50" s="27">
        <v>145856513</v>
      </c>
      <c r="W50" s="27">
        <v>27558633</v>
      </c>
      <c r="X50" s="27">
        <v>23457724</v>
      </c>
      <c r="Y50" s="27">
        <v>143201721</v>
      </c>
      <c r="Z50" s="27">
        <v>26715879</v>
      </c>
      <c r="AA50" s="27">
        <v>22512171</v>
      </c>
      <c r="AB50" s="28">
        <f t="shared" si="4"/>
        <v>0</v>
      </c>
      <c r="AC50" s="29">
        <f t="shared" si="5"/>
        <v>0</v>
      </c>
      <c r="AD50" s="29">
        <f t="shared" si="6"/>
        <v>0</v>
      </c>
      <c r="AE50" s="30">
        <f t="shared" si="7"/>
        <v>0</v>
      </c>
      <c r="AF50" s="31" t="str">
        <f t="shared" si="8"/>
        <v/>
      </c>
      <c r="AG50" s="28">
        <f t="shared" si="9"/>
        <v>0</v>
      </c>
      <c r="AH50" s="29">
        <f t="shared" si="10"/>
        <v>0</v>
      </c>
      <c r="AI50" s="29">
        <f t="shared" si="11"/>
        <v>0</v>
      </c>
      <c r="AJ50" s="30">
        <f t="shared" si="12"/>
        <v>0</v>
      </c>
      <c r="AK50" s="31" t="str">
        <f t="shared" si="13"/>
        <v/>
      </c>
      <c r="AL50" s="28">
        <f t="shared" si="14"/>
        <v>0</v>
      </c>
      <c r="AM50" s="29">
        <f t="shared" si="15"/>
        <v>0</v>
      </c>
      <c r="AN50" s="29">
        <f t="shared" si="16"/>
        <v>0</v>
      </c>
      <c r="AO50" s="30">
        <f t="shared" si="17"/>
        <v>0</v>
      </c>
      <c r="AP50" s="31" t="str">
        <f t="shared" si="18"/>
        <v/>
      </c>
    </row>
    <row r="51" spans="1:42" ht="13.5" customHeight="1">
      <c r="A51" s="23">
        <v>43</v>
      </c>
      <c r="B51" s="32" t="s">
        <v>82</v>
      </c>
      <c r="C51" s="42"/>
      <c r="D51" s="43">
        <f t="shared" si="28"/>
        <v>0</v>
      </c>
      <c r="E51" s="42"/>
      <c r="F51" s="43">
        <f t="shared" si="29"/>
        <v>0</v>
      </c>
      <c r="G51" s="42"/>
      <c r="H51" s="43">
        <f t="shared" si="30"/>
        <v>0</v>
      </c>
      <c r="I51" s="42"/>
      <c r="J51" s="43">
        <f t="shared" si="31"/>
        <v>0</v>
      </c>
      <c r="K51" s="42"/>
      <c r="L51" s="43">
        <f t="shared" si="32"/>
        <v>0</v>
      </c>
      <c r="M51" s="42"/>
      <c r="N51" s="43">
        <f t="shared" si="33"/>
        <v>0</v>
      </c>
      <c r="O51" s="25" t="str">
        <f t="shared" si="1"/>
        <v/>
      </c>
      <c r="P51" s="25" t="str">
        <f t="shared" si="2"/>
        <v/>
      </c>
      <c r="Q51" s="25" t="str">
        <f t="shared" si="3"/>
        <v/>
      </c>
      <c r="R51" s="40" t="s">
        <v>83</v>
      </c>
      <c r="S51" s="26" t="str">
        <f t="shared" si="34"/>
        <v>2015</v>
      </c>
      <c r="T51" s="26" t="str">
        <f t="shared" si="35"/>
        <v>2014</v>
      </c>
      <c r="U51" s="34">
        <f t="shared" si="27"/>
        <v>2013</v>
      </c>
      <c r="V51" s="27">
        <v>145856513</v>
      </c>
      <c r="W51" s="27">
        <v>27558633</v>
      </c>
      <c r="X51" s="27">
        <v>23457724</v>
      </c>
      <c r="Y51" s="27">
        <v>143201721</v>
      </c>
      <c r="Z51" s="27">
        <v>26715879</v>
      </c>
      <c r="AA51" s="27">
        <v>22512171</v>
      </c>
      <c r="AB51" s="28">
        <f t="shared" si="4"/>
        <v>0</v>
      </c>
      <c r="AC51" s="29">
        <f t="shared" si="5"/>
        <v>0</v>
      </c>
      <c r="AD51" s="29">
        <f t="shared" si="6"/>
        <v>0</v>
      </c>
      <c r="AE51" s="30">
        <f t="shared" si="7"/>
        <v>0</v>
      </c>
      <c r="AF51" s="31" t="str">
        <f t="shared" si="8"/>
        <v/>
      </c>
      <c r="AG51" s="28">
        <f t="shared" si="9"/>
        <v>0</v>
      </c>
      <c r="AH51" s="29">
        <f t="shared" si="10"/>
        <v>0</v>
      </c>
      <c r="AI51" s="29">
        <f t="shared" si="11"/>
        <v>0</v>
      </c>
      <c r="AJ51" s="30">
        <f t="shared" si="12"/>
        <v>0</v>
      </c>
      <c r="AK51" s="31" t="str">
        <f t="shared" si="13"/>
        <v/>
      </c>
      <c r="AL51" s="28">
        <f t="shared" si="14"/>
        <v>0</v>
      </c>
      <c r="AM51" s="29">
        <f t="shared" si="15"/>
        <v>0</v>
      </c>
      <c r="AN51" s="29">
        <f t="shared" si="16"/>
        <v>0</v>
      </c>
      <c r="AO51" s="30">
        <f t="shared" si="17"/>
        <v>0</v>
      </c>
      <c r="AP51" s="31" t="str">
        <f t="shared" si="18"/>
        <v/>
      </c>
    </row>
    <row r="52" spans="1:42" ht="13.5" customHeight="1">
      <c r="A52" s="23">
        <v>44</v>
      </c>
      <c r="B52" s="32" t="s">
        <v>84</v>
      </c>
      <c r="C52" s="42">
        <v>49</v>
      </c>
      <c r="D52" s="43">
        <f t="shared" si="28"/>
        <v>3.3594660253532867E-2</v>
      </c>
      <c r="E52" s="42">
        <v>8</v>
      </c>
      <c r="F52" s="43">
        <f t="shared" si="29"/>
        <v>2.9029016061863446E-2</v>
      </c>
      <c r="G52" s="42">
        <v>8</v>
      </c>
      <c r="H52" s="43">
        <f t="shared" si="30"/>
        <v>3.4103905391673975E-2</v>
      </c>
      <c r="I52" s="42">
        <v>34</v>
      </c>
      <c r="J52" s="43">
        <f t="shared" si="31"/>
        <v>2.3742731415916433E-2</v>
      </c>
      <c r="K52" s="42">
        <v>6</v>
      </c>
      <c r="L52" s="43">
        <f t="shared" si="32"/>
        <v>2.2458553581560989E-2</v>
      </c>
      <c r="M52" s="42">
        <v>5</v>
      </c>
      <c r="N52" s="43">
        <f t="shared" si="33"/>
        <v>2.2210207980385366E-2</v>
      </c>
      <c r="O52" s="25" t="str">
        <f t="shared" si="1"/>
        <v>41,5 %</v>
      </c>
      <c r="P52" s="25" t="str">
        <f t="shared" si="2"/>
        <v>2 сл.</v>
      </c>
      <c r="Q52" s="25" t="str">
        <f t="shared" si="3"/>
        <v>3 сл.</v>
      </c>
      <c r="R52" s="40" t="s">
        <v>85</v>
      </c>
      <c r="S52" s="26" t="str">
        <f t="shared" si="34"/>
        <v>2015</v>
      </c>
      <c r="T52" s="26" t="str">
        <f t="shared" si="35"/>
        <v>2014</v>
      </c>
      <c r="U52" s="34">
        <f t="shared" si="27"/>
        <v>2013</v>
      </c>
      <c r="V52" s="27">
        <v>145856513</v>
      </c>
      <c r="W52" s="27">
        <v>27558633</v>
      </c>
      <c r="X52" s="27">
        <v>23457724</v>
      </c>
      <c r="Y52" s="27">
        <v>143201721</v>
      </c>
      <c r="Z52" s="27">
        <v>26715879</v>
      </c>
      <c r="AA52" s="27">
        <v>22512171</v>
      </c>
      <c r="AB52" s="28">
        <f t="shared" si="4"/>
        <v>0</v>
      </c>
      <c r="AC52" s="29">
        <f t="shared" si="5"/>
        <v>0</v>
      </c>
      <c r="AD52" s="29">
        <f t="shared" si="6"/>
        <v>0</v>
      </c>
      <c r="AE52" s="30">
        <f t="shared" si="7"/>
        <v>41.494504844594204</v>
      </c>
      <c r="AF52" s="31" t="str">
        <f t="shared" si="8"/>
        <v>41,5 %</v>
      </c>
      <c r="AG52" s="28">
        <f t="shared" si="9"/>
        <v>2</v>
      </c>
      <c r="AH52" s="29">
        <f t="shared" si="10"/>
        <v>0</v>
      </c>
      <c r="AI52" s="29">
        <f t="shared" si="11"/>
        <v>0</v>
      </c>
      <c r="AJ52" s="30">
        <f t="shared" si="12"/>
        <v>0</v>
      </c>
      <c r="AK52" s="31" t="str">
        <f t="shared" si="13"/>
        <v>2 сл.</v>
      </c>
      <c r="AL52" s="28">
        <f t="shared" si="14"/>
        <v>3</v>
      </c>
      <c r="AM52" s="29">
        <f t="shared" si="15"/>
        <v>0</v>
      </c>
      <c r="AN52" s="29">
        <f t="shared" si="16"/>
        <v>0</v>
      </c>
      <c r="AO52" s="30">
        <f t="shared" si="17"/>
        <v>0</v>
      </c>
      <c r="AP52" s="31" t="str">
        <f t="shared" si="18"/>
        <v>3 сл.</v>
      </c>
    </row>
    <row r="53" spans="1:42" ht="13.5" customHeight="1">
      <c r="A53" s="23">
        <v>45</v>
      </c>
      <c r="B53" s="32" t="s">
        <v>86</v>
      </c>
      <c r="C53" s="42">
        <v>1491</v>
      </c>
      <c r="D53" s="43">
        <f t="shared" si="28"/>
        <v>1.0222375191432145</v>
      </c>
      <c r="E53" s="42">
        <v>437</v>
      </c>
      <c r="F53" s="43">
        <f t="shared" si="29"/>
        <v>1.5857100023792907</v>
      </c>
      <c r="G53" s="42">
        <v>417</v>
      </c>
      <c r="H53" s="43">
        <f t="shared" si="30"/>
        <v>1.777666068541006</v>
      </c>
      <c r="I53" s="42">
        <v>1653</v>
      </c>
      <c r="J53" s="43">
        <f t="shared" si="31"/>
        <v>1.1543157361914667</v>
      </c>
      <c r="K53" s="42">
        <v>445</v>
      </c>
      <c r="L53" s="43">
        <f t="shared" si="32"/>
        <v>1.6656760572991067</v>
      </c>
      <c r="M53" s="42">
        <v>422</v>
      </c>
      <c r="N53" s="43">
        <f t="shared" si="33"/>
        <v>1.8745415535445249</v>
      </c>
      <c r="O53" s="25" t="str">
        <f t="shared" si="1"/>
        <v>-11,4 %</v>
      </c>
      <c r="P53" s="25" t="str">
        <f t="shared" si="2"/>
        <v>-8 сл.</v>
      </c>
      <c r="Q53" s="25" t="str">
        <f t="shared" si="3"/>
        <v>-5 сл.</v>
      </c>
      <c r="R53" s="40" t="s">
        <v>87</v>
      </c>
      <c r="S53" s="26" t="str">
        <f t="shared" si="34"/>
        <v>2015</v>
      </c>
      <c r="T53" s="26" t="str">
        <f t="shared" si="35"/>
        <v>2014</v>
      </c>
      <c r="U53" s="34">
        <f t="shared" si="27"/>
        <v>2013</v>
      </c>
      <c r="V53" s="27">
        <v>145856513</v>
      </c>
      <c r="W53" s="27">
        <v>27558633</v>
      </c>
      <c r="X53" s="27">
        <v>23457724</v>
      </c>
      <c r="Y53" s="27">
        <v>143201721</v>
      </c>
      <c r="Z53" s="27">
        <v>26715879</v>
      </c>
      <c r="AA53" s="27">
        <v>22512171</v>
      </c>
      <c r="AB53" s="28">
        <f t="shared" si="4"/>
        <v>0</v>
      </c>
      <c r="AC53" s="29">
        <f t="shared" si="5"/>
        <v>0</v>
      </c>
      <c r="AD53" s="29">
        <f t="shared" si="6"/>
        <v>0</v>
      </c>
      <c r="AE53" s="30">
        <f t="shared" si="7"/>
        <v>-11.442122194749693</v>
      </c>
      <c r="AF53" s="31" t="str">
        <f t="shared" si="8"/>
        <v>-11,4 %</v>
      </c>
      <c r="AG53" s="28">
        <f t="shared" si="9"/>
        <v>-8</v>
      </c>
      <c r="AH53" s="29">
        <f t="shared" si="10"/>
        <v>0</v>
      </c>
      <c r="AI53" s="29">
        <f t="shared" si="11"/>
        <v>0</v>
      </c>
      <c r="AJ53" s="30">
        <f t="shared" si="12"/>
        <v>0</v>
      </c>
      <c r="AK53" s="31" t="str">
        <f t="shared" si="13"/>
        <v>-8 сл.</v>
      </c>
      <c r="AL53" s="28">
        <f t="shared" si="14"/>
        <v>-5</v>
      </c>
      <c r="AM53" s="29">
        <f t="shared" si="15"/>
        <v>0</v>
      </c>
      <c r="AN53" s="29">
        <f t="shared" si="16"/>
        <v>0</v>
      </c>
      <c r="AO53" s="30">
        <f t="shared" si="17"/>
        <v>0</v>
      </c>
      <c r="AP53" s="31" t="str">
        <f t="shared" si="18"/>
        <v>-5 сл.</v>
      </c>
    </row>
    <row r="54" spans="1:42" ht="25.5" customHeight="1">
      <c r="A54" s="23">
        <v>46</v>
      </c>
      <c r="B54" s="32" t="s">
        <v>88</v>
      </c>
      <c r="C54" s="42">
        <v>314</v>
      </c>
      <c r="D54" s="43">
        <f t="shared" si="28"/>
        <v>0.21528006774712899</v>
      </c>
      <c r="E54" s="42">
        <v>45</v>
      </c>
      <c r="F54" s="43">
        <f t="shared" si="29"/>
        <v>0.16328821534798188</v>
      </c>
      <c r="G54" s="42">
        <v>41</v>
      </c>
      <c r="H54" s="43">
        <f t="shared" si="30"/>
        <v>0.17478251513232912</v>
      </c>
      <c r="I54" s="42">
        <v>295</v>
      </c>
      <c r="J54" s="43">
        <f t="shared" si="31"/>
        <v>0.20600311081456904</v>
      </c>
      <c r="K54" s="42">
        <v>50</v>
      </c>
      <c r="L54" s="43">
        <f t="shared" si="32"/>
        <v>0.18715461317967491</v>
      </c>
      <c r="M54" s="42">
        <v>47</v>
      </c>
      <c r="N54" s="43">
        <f t="shared" si="33"/>
        <v>0.20877595501562243</v>
      </c>
      <c r="O54" s="25" t="str">
        <f t="shared" si="1"/>
        <v>4,5 %</v>
      </c>
      <c r="P54" s="25" t="str">
        <f t="shared" si="2"/>
        <v>-5 сл.</v>
      </c>
      <c r="Q54" s="25" t="str">
        <f t="shared" si="3"/>
        <v>-6 сл.</v>
      </c>
      <c r="R54" s="40" t="s">
        <v>89</v>
      </c>
      <c r="S54" s="26" t="str">
        <f t="shared" si="34"/>
        <v>2015</v>
      </c>
      <c r="T54" s="26" t="str">
        <f t="shared" si="35"/>
        <v>2014</v>
      </c>
      <c r="U54" s="34">
        <f t="shared" si="27"/>
        <v>2013</v>
      </c>
      <c r="V54" s="27">
        <v>145856513</v>
      </c>
      <c r="W54" s="27">
        <v>27558633</v>
      </c>
      <c r="X54" s="27">
        <v>23457724</v>
      </c>
      <c r="Y54" s="27">
        <v>143201721</v>
      </c>
      <c r="Z54" s="27">
        <v>26715879</v>
      </c>
      <c r="AA54" s="27">
        <v>22512171</v>
      </c>
      <c r="AB54" s="28">
        <f t="shared" si="4"/>
        <v>0</v>
      </c>
      <c r="AC54" s="29">
        <f t="shared" si="5"/>
        <v>0</v>
      </c>
      <c r="AD54" s="29">
        <f t="shared" si="6"/>
        <v>0</v>
      </c>
      <c r="AE54" s="30">
        <f t="shared" si="7"/>
        <v>4.5033091470693787</v>
      </c>
      <c r="AF54" s="31" t="str">
        <f t="shared" si="8"/>
        <v>4,5 %</v>
      </c>
      <c r="AG54" s="28">
        <f t="shared" si="9"/>
        <v>-5</v>
      </c>
      <c r="AH54" s="29">
        <f t="shared" si="10"/>
        <v>0</v>
      </c>
      <c r="AI54" s="29">
        <f t="shared" si="11"/>
        <v>0</v>
      </c>
      <c r="AJ54" s="30">
        <f t="shared" si="12"/>
        <v>0</v>
      </c>
      <c r="AK54" s="31" t="str">
        <f t="shared" si="13"/>
        <v>-5 сл.</v>
      </c>
      <c r="AL54" s="28">
        <f t="shared" si="14"/>
        <v>-6</v>
      </c>
      <c r="AM54" s="29">
        <f t="shared" si="15"/>
        <v>0</v>
      </c>
      <c r="AN54" s="29">
        <f t="shared" si="16"/>
        <v>0</v>
      </c>
      <c r="AO54" s="30">
        <f t="shared" si="17"/>
        <v>0</v>
      </c>
      <c r="AP54" s="31" t="str">
        <f t="shared" si="18"/>
        <v>-6 сл.</v>
      </c>
    </row>
    <row r="55" spans="1:42" ht="25.5" customHeight="1">
      <c r="A55" s="23">
        <v>47</v>
      </c>
      <c r="B55" s="32" t="s">
        <v>90</v>
      </c>
      <c r="C55" s="42">
        <v>115</v>
      </c>
      <c r="D55" s="43">
        <f t="shared" si="28"/>
        <v>7.8844610799107748E-2</v>
      </c>
      <c r="E55" s="42">
        <v>10</v>
      </c>
      <c r="F55" s="43">
        <f t="shared" si="29"/>
        <v>3.6286270077329305E-2</v>
      </c>
      <c r="G55" s="42">
        <v>9</v>
      </c>
      <c r="H55" s="43">
        <f t="shared" si="30"/>
        <v>3.836689356563322E-2</v>
      </c>
      <c r="I55" s="42">
        <v>258</v>
      </c>
      <c r="J55" s="43">
        <f t="shared" si="31"/>
        <v>0.18016543250901293</v>
      </c>
      <c r="K55" s="42">
        <v>47</v>
      </c>
      <c r="L55" s="43">
        <f t="shared" si="32"/>
        <v>0.1759253363888944</v>
      </c>
      <c r="M55" s="42">
        <v>42</v>
      </c>
      <c r="N55" s="43">
        <f t="shared" si="33"/>
        <v>0.18656574703523707</v>
      </c>
      <c r="O55" s="25" t="str">
        <f t="shared" si="1"/>
        <v>-2,3 раз</v>
      </c>
      <c r="P55" s="25" t="str">
        <f t="shared" si="2"/>
        <v>-4,8 раз</v>
      </c>
      <c r="Q55" s="25" t="str">
        <f t="shared" si="3"/>
        <v>-4,9 раз</v>
      </c>
      <c r="R55" s="40" t="s">
        <v>91</v>
      </c>
      <c r="S55" s="26" t="str">
        <f t="shared" si="34"/>
        <v>2015</v>
      </c>
      <c r="T55" s="26" t="str">
        <f t="shared" si="35"/>
        <v>2014</v>
      </c>
      <c r="U55" s="34">
        <f t="shared" si="27"/>
        <v>2013</v>
      </c>
      <c r="V55" s="27">
        <v>145856513</v>
      </c>
      <c r="W55" s="27">
        <v>27558633</v>
      </c>
      <c r="X55" s="27">
        <v>23457724</v>
      </c>
      <c r="Y55" s="27">
        <v>143201721</v>
      </c>
      <c r="Z55" s="27">
        <v>26715879</v>
      </c>
      <c r="AA55" s="27">
        <v>22512171</v>
      </c>
      <c r="AB55" s="28">
        <f t="shared" si="4"/>
        <v>0</v>
      </c>
      <c r="AC55" s="29">
        <f t="shared" si="5"/>
        <v>0</v>
      </c>
      <c r="AD55" s="29">
        <f t="shared" si="6"/>
        <v>-2.2850697172957797</v>
      </c>
      <c r="AE55" s="30">
        <f t="shared" si="7"/>
        <v>0</v>
      </c>
      <c r="AF55" s="31" t="str">
        <f t="shared" si="8"/>
        <v>-2,3 раз</v>
      </c>
      <c r="AG55" s="28">
        <f t="shared" si="9"/>
        <v>0</v>
      </c>
      <c r="AH55" s="29">
        <f t="shared" si="10"/>
        <v>0</v>
      </c>
      <c r="AI55" s="29">
        <f t="shared" si="11"/>
        <v>-4.8482617809430861</v>
      </c>
      <c r="AJ55" s="30">
        <f t="shared" si="12"/>
        <v>0</v>
      </c>
      <c r="AK55" s="31" t="str">
        <f t="shared" si="13"/>
        <v>-4,8 раз</v>
      </c>
      <c r="AL55" s="28">
        <f t="shared" si="14"/>
        <v>0</v>
      </c>
      <c r="AM55" s="29">
        <f t="shared" si="15"/>
        <v>0</v>
      </c>
      <c r="AN55" s="29">
        <f t="shared" si="16"/>
        <v>-4.8626753353404553</v>
      </c>
      <c r="AO55" s="30">
        <f t="shared" si="17"/>
        <v>0</v>
      </c>
      <c r="AP55" s="31" t="str">
        <f t="shared" si="18"/>
        <v>-4,9 раз</v>
      </c>
    </row>
    <row r="56" spans="1:42" ht="25.5" customHeight="1">
      <c r="A56" s="23">
        <v>48</v>
      </c>
      <c r="B56" s="32" t="s">
        <v>92</v>
      </c>
      <c r="C56" s="42">
        <v>18</v>
      </c>
      <c r="D56" s="43">
        <f t="shared" si="28"/>
        <v>1.2340895603338604E-2</v>
      </c>
      <c r="E56" s="42">
        <v>3</v>
      </c>
      <c r="F56" s="43">
        <f t="shared" si="29"/>
        <v>1.0885881023198792E-2</v>
      </c>
      <c r="G56" s="42">
        <v>3</v>
      </c>
      <c r="H56" s="43">
        <f t="shared" si="30"/>
        <v>1.2788964521877741E-2</v>
      </c>
      <c r="I56" s="42">
        <v>54</v>
      </c>
      <c r="J56" s="43">
        <f t="shared" si="31"/>
        <v>3.7709044013514333E-2</v>
      </c>
      <c r="K56" s="42">
        <v>8</v>
      </c>
      <c r="L56" s="43">
        <f t="shared" si="32"/>
        <v>2.9944738108747985E-2</v>
      </c>
      <c r="M56" s="42">
        <v>7</v>
      </c>
      <c r="N56" s="43">
        <f t="shared" si="33"/>
        <v>3.1094291172539514E-2</v>
      </c>
      <c r="O56" s="25" t="str">
        <f t="shared" si="1"/>
        <v>-3,1 раз</v>
      </c>
      <c r="P56" s="25" t="str">
        <f t="shared" si="2"/>
        <v>-5 сл.</v>
      </c>
      <c r="Q56" s="25" t="str">
        <f t="shared" si="3"/>
        <v>-4 сл.</v>
      </c>
      <c r="R56" s="40" t="s">
        <v>93</v>
      </c>
      <c r="S56" s="26" t="str">
        <f t="shared" si="34"/>
        <v>2015</v>
      </c>
      <c r="T56" s="26" t="str">
        <f t="shared" si="35"/>
        <v>2014</v>
      </c>
      <c r="U56" s="34">
        <f t="shared" si="27"/>
        <v>2013</v>
      </c>
      <c r="V56" s="27">
        <v>145856513</v>
      </c>
      <c r="W56" s="27">
        <v>27558633</v>
      </c>
      <c r="X56" s="27">
        <v>23457724</v>
      </c>
      <c r="Y56" s="27">
        <v>143201721</v>
      </c>
      <c r="Z56" s="27">
        <v>26715879</v>
      </c>
      <c r="AA56" s="27">
        <v>22512171</v>
      </c>
      <c r="AB56" s="28">
        <f t="shared" si="4"/>
        <v>0</v>
      </c>
      <c r="AC56" s="29">
        <f t="shared" si="5"/>
        <v>0</v>
      </c>
      <c r="AD56" s="29">
        <f t="shared" si="6"/>
        <v>-3.0556164824304033</v>
      </c>
      <c r="AE56" s="30">
        <f t="shared" si="7"/>
        <v>0</v>
      </c>
      <c r="AF56" s="31" t="str">
        <f t="shared" si="8"/>
        <v>-3,1 раз</v>
      </c>
      <c r="AG56" s="28">
        <f t="shared" si="9"/>
        <v>-5</v>
      </c>
      <c r="AH56" s="29">
        <f t="shared" si="10"/>
        <v>0</v>
      </c>
      <c r="AI56" s="29">
        <f t="shared" si="11"/>
        <v>0</v>
      </c>
      <c r="AJ56" s="30">
        <f t="shared" si="12"/>
        <v>0</v>
      </c>
      <c r="AK56" s="31" t="str">
        <f t="shared" si="13"/>
        <v>-5 сл.</v>
      </c>
      <c r="AL56" s="28">
        <f t="shared" si="14"/>
        <v>-4</v>
      </c>
      <c r="AM56" s="29">
        <f t="shared" si="15"/>
        <v>0</v>
      </c>
      <c r="AN56" s="29">
        <f t="shared" si="16"/>
        <v>0</v>
      </c>
      <c r="AO56" s="30">
        <f t="shared" si="17"/>
        <v>0</v>
      </c>
      <c r="AP56" s="31" t="str">
        <f t="shared" si="18"/>
        <v>-4 сл.</v>
      </c>
    </row>
    <row r="57" spans="1:42" ht="13.5" customHeight="1">
      <c r="A57" s="23">
        <v>49</v>
      </c>
      <c r="B57" s="24" t="s">
        <v>94</v>
      </c>
      <c r="C57" s="42">
        <v>243502</v>
      </c>
      <c r="D57" s="43">
        <f t="shared" si="28"/>
        <v>166.94626451134204</v>
      </c>
      <c r="E57" s="42">
        <v>61534</v>
      </c>
      <c r="F57" s="43">
        <f t="shared" si="29"/>
        <v>223.28393429383817</v>
      </c>
      <c r="G57" s="42">
        <v>58182</v>
      </c>
      <c r="H57" s="43">
        <f t="shared" si="30"/>
        <v>248.02917793729691</v>
      </c>
      <c r="I57" s="42">
        <v>275740</v>
      </c>
      <c r="J57" s="43">
        <f t="shared" si="31"/>
        <v>192.55355178308227</v>
      </c>
      <c r="K57" s="42">
        <v>54308</v>
      </c>
      <c r="L57" s="43">
        <f t="shared" si="32"/>
        <v>203.27985465123569</v>
      </c>
      <c r="M57" s="42">
        <v>51036</v>
      </c>
      <c r="N57" s="43">
        <f t="shared" si="33"/>
        <v>226.7040348973895</v>
      </c>
      <c r="O57" s="25" t="str">
        <f t="shared" si="1"/>
        <v>-13,3 %</v>
      </c>
      <c r="P57" s="25" t="str">
        <f t="shared" si="2"/>
        <v>9,8 %</v>
      </c>
      <c r="Q57" s="25" t="str">
        <f t="shared" si="3"/>
        <v>9,4 %</v>
      </c>
      <c r="R57" s="40" t="s">
        <v>95</v>
      </c>
      <c r="S57" s="26" t="str">
        <f t="shared" si="34"/>
        <v>2015</v>
      </c>
      <c r="T57" s="26" t="str">
        <f t="shared" si="35"/>
        <v>2014</v>
      </c>
      <c r="U57" s="34">
        <f t="shared" si="27"/>
        <v>2013</v>
      </c>
      <c r="V57" s="27">
        <v>145856513</v>
      </c>
      <c r="W57" s="27">
        <v>27558633</v>
      </c>
      <c r="X57" s="27">
        <v>23457724</v>
      </c>
      <c r="Y57" s="27">
        <v>143201721</v>
      </c>
      <c r="Z57" s="27">
        <v>26715879</v>
      </c>
      <c r="AA57" s="27">
        <v>22512171</v>
      </c>
      <c r="AB57" s="28">
        <f t="shared" si="4"/>
        <v>0</v>
      </c>
      <c r="AC57" s="29">
        <f t="shared" si="5"/>
        <v>0</v>
      </c>
      <c r="AD57" s="29">
        <f t="shared" si="6"/>
        <v>0</v>
      </c>
      <c r="AE57" s="30">
        <f t="shared" si="7"/>
        <v>-13.298787290398916</v>
      </c>
      <c r="AF57" s="31" t="str">
        <f t="shared" si="8"/>
        <v>-13,3 %</v>
      </c>
      <c r="AG57" s="28">
        <f t="shared" si="9"/>
        <v>0</v>
      </c>
      <c r="AH57" s="29">
        <f t="shared" si="10"/>
        <v>0</v>
      </c>
      <c r="AI57" s="29">
        <f t="shared" si="11"/>
        <v>0</v>
      </c>
      <c r="AJ57" s="30">
        <f t="shared" si="12"/>
        <v>9.8406601465369938</v>
      </c>
      <c r="AK57" s="31" t="str">
        <f t="shared" si="13"/>
        <v>9,8 %</v>
      </c>
      <c r="AL57" s="28">
        <f t="shared" si="14"/>
        <v>0</v>
      </c>
      <c r="AM57" s="29">
        <f t="shared" si="15"/>
        <v>0</v>
      </c>
      <c r="AN57" s="29">
        <f t="shared" si="16"/>
        <v>0</v>
      </c>
      <c r="AO57" s="30">
        <f t="shared" si="17"/>
        <v>9.4066005704572362</v>
      </c>
      <c r="AP57" s="31" t="str">
        <f t="shared" si="18"/>
        <v>9,4 %</v>
      </c>
    </row>
    <row r="58" spans="1:42" ht="36.75" customHeight="1">
      <c r="A58" s="23">
        <v>50</v>
      </c>
      <c r="B58" s="24" t="s">
        <v>110</v>
      </c>
      <c r="C58" s="42">
        <v>77650</v>
      </c>
      <c r="D58" s="43">
        <f t="shared" si="28"/>
        <v>53.237252422180148</v>
      </c>
      <c r="E58" s="42">
        <v>3972</v>
      </c>
      <c r="F58" s="43">
        <f t="shared" si="29"/>
        <v>14.4129064747152</v>
      </c>
      <c r="G58" s="42">
        <v>2942</v>
      </c>
      <c r="H58" s="43">
        <f t="shared" si="30"/>
        <v>12.541711207788104</v>
      </c>
      <c r="I58" s="42">
        <v>78125</v>
      </c>
      <c r="J58" s="43">
        <f t="shared" si="31"/>
        <v>54.555908584366804</v>
      </c>
      <c r="K58" s="42">
        <v>4114</v>
      </c>
      <c r="L58" s="43">
        <f t="shared" si="32"/>
        <v>15.39908157242365</v>
      </c>
      <c r="M58" s="42">
        <v>3012</v>
      </c>
      <c r="N58" s="43">
        <f t="shared" si="33"/>
        <v>13.379429287384145</v>
      </c>
      <c r="O58" s="25" t="str">
        <f t="shared" si="1"/>
        <v>-2,4 %</v>
      </c>
      <c r="P58" s="25" t="str">
        <f t="shared" si="2"/>
        <v>-6,4 %</v>
      </c>
      <c r="Q58" s="25" t="str">
        <f t="shared" si="3"/>
        <v>-6,3 %</v>
      </c>
      <c r="R58" s="40" t="s">
        <v>96</v>
      </c>
      <c r="S58" s="26" t="str">
        <f t="shared" si="34"/>
        <v>2015</v>
      </c>
      <c r="T58" s="26" t="str">
        <f t="shared" si="35"/>
        <v>2014</v>
      </c>
      <c r="U58" s="34">
        <f t="shared" si="27"/>
        <v>2013</v>
      </c>
      <c r="V58" s="27">
        <v>145856513</v>
      </c>
      <c r="W58" s="27">
        <v>27558633</v>
      </c>
      <c r="X58" s="27">
        <v>23457724</v>
      </c>
      <c r="Y58" s="27">
        <v>143201721</v>
      </c>
      <c r="Z58" s="27">
        <v>26715879</v>
      </c>
      <c r="AA58" s="27">
        <v>22512171</v>
      </c>
      <c r="AB58" s="28">
        <f t="shared" si="4"/>
        <v>0</v>
      </c>
      <c r="AC58" s="29">
        <f t="shared" si="5"/>
        <v>0</v>
      </c>
      <c r="AD58" s="29">
        <f t="shared" si="6"/>
        <v>0</v>
      </c>
      <c r="AE58" s="30">
        <f t="shared" si="7"/>
        <v>-2.417073047454521</v>
      </c>
      <c r="AF58" s="31" t="str">
        <f t="shared" si="8"/>
        <v>-2,4 %</v>
      </c>
      <c r="AG58" s="28">
        <f t="shared" si="9"/>
        <v>0</v>
      </c>
      <c r="AH58" s="29">
        <f t="shared" si="10"/>
        <v>0</v>
      </c>
      <c r="AI58" s="29">
        <f t="shared" si="11"/>
        <v>0</v>
      </c>
      <c r="AJ58" s="30">
        <f t="shared" si="12"/>
        <v>-6.4041163303821484</v>
      </c>
      <c r="AK58" s="31" t="str">
        <f t="shared" si="13"/>
        <v>-6,4 %</v>
      </c>
      <c r="AL58" s="28">
        <f t="shared" si="14"/>
        <v>0</v>
      </c>
      <c r="AM58" s="29">
        <f t="shared" si="15"/>
        <v>0</v>
      </c>
      <c r="AN58" s="29">
        <f t="shared" si="16"/>
        <v>0</v>
      </c>
      <c r="AO58" s="30">
        <f t="shared" si="17"/>
        <v>-6.2612392621705482</v>
      </c>
      <c r="AP58" s="31" t="str">
        <f t="shared" si="18"/>
        <v>-6,3 %</v>
      </c>
    </row>
    <row r="59" spans="1:42" ht="24.75" customHeight="1">
      <c r="A59" s="23">
        <v>51</v>
      </c>
      <c r="B59" s="32" t="s">
        <v>111</v>
      </c>
      <c r="C59" s="42">
        <v>74911</v>
      </c>
      <c r="D59" s="43">
        <f t="shared" si="28"/>
        <v>51.359379474538791</v>
      </c>
      <c r="E59" s="42">
        <v>3689</v>
      </c>
      <c r="F59" s="43">
        <f t="shared" si="29"/>
        <v>13.386005031526782</v>
      </c>
      <c r="G59" s="42">
        <v>2691</v>
      </c>
      <c r="H59" s="43">
        <f t="shared" si="30"/>
        <v>11.471701176124334</v>
      </c>
      <c r="I59" s="42">
        <v>75262</v>
      </c>
      <c r="J59" s="43">
        <f t="shared" si="31"/>
        <v>52.556630936020667</v>
      </c>
      <c r="K59" s="42">
        <v>3827</v>
      </c>
      <c r="L59" s="43">
        <f t="shared" si="32"/>
        <v>14.324814092772318</v>
      </c>
      <c r="M59" s="42">
        <v>2769</v>
      </c>
      <c r="N59" s="43">
        <f t="shared" si="33"/>
        <v>12.300013179537416</v>
      </c>
      <c r="O59" s="25" t="str">
        <f t="shared" si="1"/>
        <v>-2,3 %</v>
      </c>
      <c r="P59" s="25" t="str">
        <f t="shared" si="2"/>
        <v>-6,6 %</v>
      </c>
      <c r="Q59" s="25" t="str">
        <f t="shared" si="3"/>
        <v>-6,7 %</v>
      </c>
      <c r="R59" s="40" t="s">
        <v>97</v>
      </c>
      <c r="S59" s="26" t="str">
        <f t="shared" si="34"/>
        <v>2015</v>
      </c>
      <c r="T59" s="26" t="str">
        <f t="shared" si="35"/>
        <v>2014</v>
      </c>
      <c r="U59" s="34">
        <f t="shared" si="27"/>
        <v>2013</v>
      </c>
      <c r="V59" s="27">
        <v>145856513</v>
      </c>
      <c r="W59" s="27">
        <v>27558633</v>
      </c>
      <c r="X59" s="27">
        <v>23457724</v>
      </c>
      <c r="Y59" s="27">
        <v>143201721</v>
      </c>
      <c r="Z59" s="27">
        <v>26715879</v>
      </c>
      <c r="AA59" s="27">
        <v>22512171</v>
      </c>
      <c r="AB59" s="28">
        <f t="shared" si="4"/>
        <v>0</v>
      </c>
      <c r="AC59" s="29">
        <f t="shared" si="5"/>
        <v>0</v>
      </c>
      <c r="AD59" s="29">
        <f t="shared" si="6"/>
        <v>0</v>
      </c>
      <c r="AE59" s="30">
        <f t="shared" si="7"/>
        <v>-2.278021707554545</v>
      </c>
      <c r="AF59" s="31" t="str">
        <f t="shared" si="8"/>
        <v>-2,3 %</v>
      </c>
      <c r="AG59" s="28">
        <f t="shared" si="9"/>
        <v>0</v>
      </c>
      <c r="AH59" s="29">
        <f t="shared" si="10"/>
        <v>0</v>
      </c>
      <c r="AI59" s="29">
        <f t="shared" si="11"/>
        <v>0</v>
      </c>
      <c r="AJ59" s="30">
        <f t="shared" si="12"/>
        <v>-6.5537259692551082</v>
      </c>
      <c r="AK59" s="31" t="str">
        <f t="shared" si="13"/>
        <v>-6,6 %</v>
      </c>
      <c r="AL59" s="28">
        <f t="shared" si="14"/>
        <v>0</v>
      </c>
      <c r="AM59" s="29">
        <f t="shared" si="15"/>
        <v>0</v>
      </c>
      <c r="AN59" s="29">
        <f t="shared" si="16"/>
        <v>0</v>
      </c>
      <c r="AO59" s="30">
        <f t="shared" si="17"/>
        <v>-6.7342367144051618</v>
      </c>
      <c r="AP59" s="31" t="str">
        <f t="shared" si="18"/>
        <v>-6,7 %</v>
      </c>
    </row>
    <row r="60" spans="1:42" ht="24.75" customHeight="1">
      <c r="A60" s="23">
        <v>52</v>
      </c>
      <c r="B60" s="33" t="s">
        <v>112</v>
      </c>
      <c r="C60" s="42">
        <v>32775</v>
      </c>
      <c r="D60" s="43">
        <f t="shared" si="28"/>
        <v>22.470714077745708</v>
      </c>
      <c r="E60" s="42">
        <v>322</v>
      </c>
      <c r="F60" s="43">
        <f t="shared" si="29"/>
        <v>1.1684178964900036</v>
      </c>
      <c r="G60" s="42">
        <v>101</v>
      </c>
      <c r="H60" s="43">
        <f t="shared" si="30"/>
        <v>0.43056180556988394</v>
      </c>
      <c r="I60" s="42">
        <v>32338</v>
      </c>
      <c r="J60" s="43">
        <f t="shared" si="31"/>
        <v>22.582130839056049</v>
      </c>
      <c r="K60" s="42">
        <v>317</v>
      </c>
      <c r="L60" s="43">
        <f t="shared" si="32"/>
        <v>1.1865602475591388</v>
      </c>
      <c r="M60" s="42">
        <v>115</v>
      </c>
      <c r="N60" s="43">
        <f t="shared" si="33"/>
        <v>0.51083478354886336</v>
      </c>
      <c r="O60" s="25" t="str">
        <f t="shared" si="1"/>
        <v>-0,5 %</v>
      </c>
      <c r="P60" s="25" t="str">
        <f t="shared" si="2"/>
        <v>5 сл.</v>
      </c>
      <c r="Q60" s="25" t="str">
        <f t="shared" si="3"/>
        <v>-15,7 %</v>
      </c>
      <c r="R60" s="40" t="s">
        <v>98</v>
      </c>
      <c r="S60" s="26" t="str">
        <f t="shared" si="34"/>
        <v>2015</v>
      </c>
      <c r="T60" s="26" t="str">
        <f t="shared" si="35"/>
        <v>2014</v>
      </c>
      <c r="U60" s="34">
        <f t="shared" si="27"/>
        <v>2013</v>
      </c>
      <c r="V60" s="27">
        <v>145856513</v>
      </c>
      <c r="W60" s="27">
        <v>27558633</v>
      </c>
      <c r="X60" s="27">
        <v>23457724</v>
      </c>
      <c r="Y60" s="27">
        <v>143201721</v>
      </c>
      <c r="Z60" s="27">
        <v>26715879</v>
      </c>
      <c r="AA60" s="27">
        <v>22512171</v>
      </c>
      <c r="AB60" s="28">
        <f t="shared" si="4"/>
        <v>0</v>
      </c>
      <c r="AC60" s="29">
        <f t="shared" si="5"/>
        <v>0</v>
      </c>
      <c r="AD60" s="29">
        <f t="shared" si="6"/>
        <v>0</v>
      </c>
      <c r="AE60" s="30">
        <f t="shared" si="7"/>
        <v>-0.49338462390645654</v>
      </c>
      <c r="AF60" s="31" t="str">
        <f t="shared" si="8"/>
        <v>-0,5 %</v>
      </c>
      <c r="AG60" s="28">
        <f t="shared" si="9"/>
        <v>5</v>
      </c>
      <c r="AH60" s="29">
        <f t="shared" si="10"/>
        <v>0</v>
      </c>
      <c r="AI60" s="29">
        <f t="shared" si="11"/>
        <v>0</v>
      </c>
      <c r="AJ60" s="30">
        <f t="shared" si="12"/>
        <v>0</v>
      </c>
      <c r="AK60" s="31" t="str">
        <f t="shared" si="13"/>
        <v>5 сл.</v>
      </c>
      <c r="AL60" s="28">
        <f t="shared" si="14"/>
        <v>0</v>
      </c>
      <c r="AM60" s="29">
        <f t="shared" si="15"/>
        <v>0</v>
      </c>
      <c r="AN60" s="29">
        <f t="shared" si="16"/>
        <v>0</v>
      </c>
      <c r="AO60" s="30">
        <f t="shared" si="17"/>
        <v>-15.714078321234947</v>
      </c>
      <c r="AP60" s="31" t="str">
        <f t="shared" si="18"/>
        <v>-15,7 %</v>
      </c>
    </row>
    <row r="61" spans="1:42" ht="24.75" customHeight="1">
      <c r="A61" s="23">
        <v>53</v>
      </c>
      <c r="B61" s="24" t="s">
        <v>113</v>
      </c>
      <c r="C61" s="42">
        <v>33445</v>
      </c>
      <c r="D61" s="43">
        <f t="shared" si="28"/>
        <v>22.930069636314425</v>
      </c>
      <c r="E61" s="42">
        <v>556</v>
      </c>
      <c r="F61" s="43">
        <f t="shared" si="29"/>
        <v>2.0175166162995093</v>
      </c>
      <c r="G61" s="42">
        <v>195</v>
      </c>
      <c r="H61" s="43">
        <f t="shared" si="30"/>
        <v>0.83128269392205312</v>
      </c>
      <c r="I61" s="42">
        <v>35615</v>
      </c>
      <c r="J61" s="43">
        <f t="shared" si="31"/>
        <v>24.870511158172462</v>
      </c>
      <c r="K61" s="42">
        <v>780</v>
      </c>
      <c r="L61" s="43">
        <f t="shared" si="32"/>
        <v>2.9196119656029285</v>
      </c>
      <c r="M61" s="42">
        <v>240</v>
      </c>
      <c r="N61" s="43">
        <f t="shared" si="33"/>
        <v>1.0660899830584976</v>
      </c>
      <c r="O61" s="25" t="str">
        <f t="shared" si="1"/>
        <v>-7,8 %</v>
      </c>
      <c r="P61" s="25" t="str">
        <f t="shared" si="2"/>
        <v>-30,9 %</v>
      </c>
      <c r="Q61" s="25" t="str">
        <f t="shared" si="3"/>
        <v>-22,0 %</v>
      </c>
      <c r="R61" s="40" t="s">
        <v>145</v>
      </c>
      <c r="S61" s="26" t="str">
        <f t="shared" si="34"/>
        <v>2015</v>
      </c>
      <c r="T61" s="26" t="str">
        <f t="shared" si="35"/>
        <v>2014</v>
      </c>
      <c r="U61" s="34">
        <f t="shared" si="27"/>
        <v>2013</v>
      </c>
      <c r="V61" s="27">
        <v>145856513</v>
      </c>
      <c r="W61" s="27">
        <v>27558633</v>
      </c>
      <c r="X61" s="27">
        <v>23457724</v>
      </c>
      <c r="Y61" s="27">
        <v>143201721</v>
      </c>
      <c r="Z61" s="27">
        <v>26715879</v>
      </c>
      <c r="AA61" s="27">
        <v>22512171</v>
      </c>
      <c r="AB61" s="28">
        <f t="shared" si="4"/>
        <v>0</v>
      </c>
      <c r="AC61" s="29">
        <f t="shared" si="5"/>
        <v>0</v>
      </c>
      <c r="AD61" s="29">
        <f t="shared" si="6"/>
        <v>0</v>
      </c>
      <c r="AE61" s="30">
        <f t="shared" si="7"/>
        <v>-7.8021778865626885</v>
      </c>
      <c r="AF61" s="31" t="str">
        <f t="shared" si="8"/>
        <v>-7,8 %</v>
      </c>
      <c r="AG61" s="28">
        <f t="shared" si="9"/>
        <v>0</v>
      </c>
      <c r="AH61" s="29">
        <f t="shared" si="10"/>
        <v>0</v>
      </c>
      <c r="AI61" s="29">
        <f t="shared" si="11"/>
        <v>0</v>
      </c>
      <c r="AJ61" s="30">
        <f t="shared" si="12"/>
        <v>-30.897782305708819</v>
      </c>
      <c r="AK61" s="31" t="str">
        <f t="shared" si="13"/>
        <v>-30,9 %</v>
      </c>
      <c r="AL61" s="28">
        <f t="shared" si="14"/>
        <v>0</v>
      </c>
      <c r="AM61" s="29">
        <f t="shared" si="15"/>
        <v>0</v>
      </c>
      <c r="AN61" s="29">
        <f t="shared" si="16"/>
        <v>0</v>
      </c>
      <c r="AO61" s="30">
        <f t="shared" si="17"/>
        <v>-22.025091021192001</v>
      </c>
      <c r="AP61" s="31" t="str">
        <f t="shared" si="18"/>
        <v>-22,0 %</v>
      </c>
    </row>
    <row r="62" spans="1:42" ht="14.25" customHeight="1">
      <c r="A62" s="23">
        <v>54</v>
      </c>
      <c r="B62" s="24" t="s">
        <v>114</v>
      </c>
      <c r="C62" s="42">
        <v>26501</v>
      </c>
      <c r="D62" s="43">
        <f t="shared" si="28"/>
        <v>18.169226354670908</v>
      </c>
      <c r="E62" s="42">
        <v>734</v>
      </c>
      <c r="F62" s="43">
        <f t="shared" si="29"/>
        <v>2.6634122236759712</v>
      </c>
      <c r="G62" s="42">
        <v>90</v>
      </c>
      <c r="H62" s="43">
        <f t="shared" si="30"/>
        <v>0.3836689356563322</v>
      </c>
      <c r="I62" s="42">
        <v>33499</v>
      </c>
      <c r="J62" s="43">
        <f t="shared" si="31"/>
        <v>23.392875285346605</v>
      </c>
      <c r="K62" s="42">
        <v>989</v>
      </c>
      <c r="L62" s="43">
        <f t="shared" si="32"/>
        <v>3.7019182486939695</v>
      </c>
      <c r="M62" s="42">
        <v>181</v>
      </c>
      <c r="N62" s="43">
        <f t="shared" si="33"/>
        <v>0.80400952888995025</v>
      </c>
      <c r="O62" s="25" t="str">
        <f t="shared" si="1"/>
        <v>-22,3 %</v>
      </c>
      <c r="P62" s="25" t="str">
        <f t="shared" si="2"/>
        <v>-28,1 %</v>
      </c>
      <c r="Q62" s="25" t="str">
        <f t="shared" si="3"/>
        <v>-2,1 раз</v>
      </c>
      <c r="R62" s="40" t="s">
        <v>146</v>
      </c>
      <c r="S62" s="26" t="str">
        <f t="shared" si="34"/>
        <v>2015</v>
      </c>
      <c r="T62" s="26" t="str">
        <f t="shared" si="35"/>
        <v>2014</v>
      </c>
      <c r="U62" s="34">
        <f t="shared" si="27"/>
        <v>2013</v>
      </c>
      <c r="V62" s="27">
        <v>145856513</v>
      </c>
      <c r="W62" s="27">
        <v>27558633</v>
      </c>
      <c r="X62" s="27">
        <v>23457724</v>
      </c>
      <c r="Y62" s="27">
        <v>143201721</v>
      </c>
      <c r="Z62" s="27">
        <v>26715879</v>
      </c>
      <c r="AA62" s="27">
        <v>22512171</v>
      </c>
      <c r="AB62" s="28">
        <f t="shared" si="4"/>
        <v>0</v>
      </c>
      <c r="AC62" s="29">
        <f t="shared" si="5"/>
        <v>0</v>
      </c>
      <c r="AD62" s="29">
        <f t="shared" si="6"/>
        <v>0</v>
      </c>
      <c r="AE62" s="30">
        <f t="shared" si="7"/>
        <v>-22.330084980822395</v>
      </c>
      <c r="AF62" s="31" t="str">
        <f t="shared" si="8"/>
        <v>-22,3 %</v>
      </c>
      <c r="AG62" s="28">
        <f t="shared" si="9"/>
        <v>0</v>
      </c>
      <c r="AH62" s="29">
        <f t="shared" si="10"/>
        <v>0</v>
      </c>
      <c r="AI62" s="29">
        <f t="shared" si="11"/>
        <v>0</v>
      </c>
      <c r="AJ62" s="30">
        <f t="shared" si="12"/>
        <v>-28.053186355057449</v>
      </c>
      <c r="AK62" s="31" t="str">
        <f t="shared" si="13"/>
        <v>-28,1 %</v>
      </c>
      <c r="AL62" s="28">
        <f t="shared" si="14"/>
        <v>0</v>
      </c>
      <c r="AM62" s="29">
        <f t="shared" si="15"/>
        <v>0</v>
      </c>
      <c r="AN62" s="29">
        <f t="shared" si="16"/>
        <v>-2.0955815135633866</v>
      </c>
      <c r="AO62" s="30">
        <f t="shared" si="17"/>
        <v>0</v>
      </c>
      <c r="AP62" s="31" t="str">
        <f t="shared" si="18"/>
        <v>-2,1 раз</v>
      </c>
    </row>
    <row r="63" spans="1:42" ht="74.25" customHeight="1">
      <c r="A63" s="23">
        <v>55</v>
      </c>
      <c r="B63" s="24" t="s">
        <v>128</v>
      </c>
      <c r="C63" s="42">
        <v>86599</v>
      </c>
      <c r="D63" s="43">
        <f t="shared" si="28"/>
        <v>59.372734352973325</v>
      </c>
      <c r="E63" s="42">
        <v>1222</v>
      </c>
      <c r="F63" s="43">
        <f t="shared" si="29"/>
        <v>4.434182203449641</v>
      </c>
      <c r="G63" s="42">
        <v>897</v>
      </c>
      <c r="H63" s="43">
        <f t="shared" si="30"/>
        <v>3.8239003920414443</v>
      </c>
      <c r="I63" s="42">
        <v>76230</v>
      </c>
      <c r="J63" s="43">
        <f t="shared" si="31"/>
        <v>53.232600465744405</v>
      </c>
      <c r="K63" s="42">
        <v>1141</v>
      </c>
      <c r="L63" s="43">
        <f t="shared" si="32"/>
        <v>4.2708682727601817</v>
      </c>
      <c r="M63" s="42">
        <v>846</v>
      </c>
      <c r="N63" s="43">
        <f t="shared" si="33"/>
        <v>3.757967190281204</v>
      </c>
      <c r="O63" s="25" t="str">
        <f t="shared" si="1"/>
        <v>11,5 %</v>
      </c>
      <c r="P63" s="25" t="str">
        <f t="shared" si="2"/>
        <v>3,8 %</v>
      </c>
      <c r="Q63" s="25" t="str">
        <f t="shared" si="3"/>
        <v>1,8 %</v>
      </c>
      <c r="R63" s="40" t="s">
        <v>99</v>
      </c>
      <c r="S63" s="26" t="str">
        <f t="shared" si="34"/>
        <v>2015</v>
      </c>
      <c r="T63" s="26" t="str">
        <f t="shared" si="35"/>
        <v>2014</v>
      </c>
      <c r="U63" s="34">
        <f t="shared" si="27"/>
        <v>2013</v>
      </c>
      <c r="V63" s="27">
        <v>145856513</v>
      </c>
      <c r="W63" s="27">
        <v>27558633</v>
      </c>
      <c r="X63" s="27">
        <v>23457724</v>
      </c>
      <c r="Y63" s="27">
        <v>143201721</v>
      </c>
      <c r="Z63" s="27">
        <v>26715879</v>
      </c>
      <c r="AA63" s="27">
        <v>22512171</v>
      </c>
      <c r="AB63" s="28">
        <f t="shared" si="4"/>
        <v>0</v>
      </c>
      <c r="AC63" s="29">
        <f t="shared" si="5"/>
        <v>0</v>
      </c>
      <c r="AD63" s="29">
        <f t="shared" si="6"/>
        <v>0</v>
      </c>
      <c r="AE63" s="30">
        <f t="shared" si="7"/>
        <v>11.534536794196537</v>
      </c>
      <c r="AF63" s="31" t="str">
        <f t="shared" si="8"/>
        <v>11,5 %</v>
      </c>
      <c r="AG63" s="28">
        <f t="shared" si="9"/>
        <v>0</v>
      </c>
      <c r="AH63" s="29">
        <f t="shared" si="10"/>
        <v>0</v>
      </c>
      <c r="AI63" s="29">
        <f t="shared" si="11"/>
        <v>0</v>
      </c>
      <c r="AJ63" s="30">
        <f t="shared" si="12"/>
        <v>3.8239046549640499</v>
      </c>
      <c r="AK63" s="31" t="str">
        <f t="shared" si="13"/>
        <v>3,8 %</v>
      </c>
      <c r="AL63" s="28">
        <f t="shared" si="14"/>
        <v>0</v>
      </c>
      <c r="AM63" s="29">
        <f t="shared" si="15"/>
        <v>0</v>
      </c>
      <c r="AN63" s="29">
        <f t="shared" si="16"/>
        <v>0</v>
      </c>
      <c r="AO63" s="30">
        <f t="shared" si="17"/>
        <v>1.7544911496501614</v>
      </c>
      <c r="AP63" s="31" t="str">
        <f t="shared" si="18"/>
        <v>1,8 %</v>
      </c>
    </row>
    <row r="64" spans="1:42" ht="50.25" customHeight="1">
      <c r="A64" s="23">
        <v>56</v>
      </c>
      <c r="B64" s="24" t="s">
        <v>100</v>
      </c>
      <c r="C64" s="42">
        <v>30130692</v>
      </c>
      <c r="D64" s="43">
        <f t="shared" si="28"/>
        <v>20657.762468241646</v>
      </c>
      <c r="E64" s="42">
        <v>21903716</v>
      </c>
      <c r="F64" s="43">
        <f t="shared" si="29"/>
        <v>79480.415447311912</v>
      </c>
      <c r="G64" s="42">
        <v>20346949</v>
      </c>
      <c r="H64" s="43">
        <f t="shared" si="30"/>
        <v>86738.802963151917</v>
      </c>
      <c r="I64" s="42">
        <v>28156985</v>
      </c>
      <c r="J64" s="43">
        <f t="shared" si="31"/>
        <v>19662.462715793758</v>
      </c>
      <c r="K64" s="42">
        <v>20794646</v>
      </c>
      <c r="L64" s="43">
        <f t="shared" si="32"/>
        <v>77836.278566765483</v>
      </c>
      <c r="M64" s="42">
        <v>19299096</v>
      </c>
      <c r="N64" s="43">
        <f t="shared" si="33"/>
        <v>85727.387198684664</v>
      </c>
      <c r="O64" s="25" t="str">
        <f t="shared" si="1"/>
        <v>5,1 %</v>
      </c>
      <c r="P64" s="25" t="str">
        <f t="shared" si="2"/>
        <v>2,1 %</v>
      </c>
      <c r="Q64" s="25" t="str">
        <f t="shared" si="3"/>
        <v>1,2 %</v>
      </c>
      <c r="R64" s="40" t="s">
        <v>101</v>
      </c>
      <c r="S64" s="26" t="str">
        <f t="shared" si="34"/>
        <v>2015</v>
      </c>
      <c r="T64" s="26" t="str">
        <f t="shared" si="35"/>
        <v>2014</v>
      </c>
      <c r="U64" s="34">
        <f t="shared" si="27"/>
        <v>2013</v>
      </c>
      <c r="V64" s="27">
        <v>145856513</v>
      </c>
      <c r="W64" s="27">
        <v>27558633</v>
      </c>
      <c r="X64" s="27">
        <v>23457724</v>
      </c>
      <c r="Y64" s="27">
        <v>143201721</v>
      </c>
      <c r="Z64" s="27">
        <v>26715879</v>
      </c>
      <c r="AA64" s="27">
        <v>22512171</v>
      </c>
      <c r="AB64" s="28">
        <f t="shared" si="4"/>
        <v>0</v>
      </c>
      <c r="AC64" s="29">
        <f t="shared" si="5"/>
        <v>0</v>
      </c>
      <c r="AD64" s="29">
        <f t="shared" si="6"/>
        <v>0</v>
      </c>
      <c r="AE64" s="30">
        <f t="shared" si="7"/>
        <v>5.0619282377502905</v>
      </c>
      <c r="AF64" s="31" t="str">
        <f t="shared" si="8"/>
        <v>5,1 %</v>
      </c>
      <c r="AG64" s="28">
        <f t="shared" si="9"/>
        <v>0</v>
      </c>
      <c r="AH64" s="29">
        <f t="shared" si="10"/>
        <v>0</v>
      </c>
      <c r="AI64" s="29">
        <f t="shared" si="11"/>
        <v>0</v>
      </c>
      <c r="AJ64" s="30">
        <f t="shared" si="12"/>
        <v>2.1123015010746427</v>
      </c>
      <c r="AK64" s="31" t="str">
        <f t="shared" si="13"/>
        <v>2,1 %</v>
      </c>
      <c r="AL64" s="28">
        <f t="shared" si="14"/>
        <v>0</v>
      </c>
      <c r="AM64" s="29">
        <f t="shared" si="15"/>
        <v>0</v>
      </c>
      <c r="AN64" s="29">
        <f t="shared" si="16"/>
        <v>0</v>
      </c>
      <c r="AO64" s="30">
        <f t="shared" si="17"/>
        <v>1.1798047246245336</v>
      </c>
      <c r="AP64" s="31" t="str">
        <f t="shared" si="18"/>
        <v>1,2 %</v>
      </c>
    </row>
    <row r="65" spans="1:42" ht="13.5" customHeight="1">
      <c r="A65" s="23">
        <v>57</v>
      </c>
      <c r="B65" s="24" t="s">
        <v>102</v>
      </c>
      <c r="C65" s="42">
        <v>49671</v>
      </c>
      <c r="D65" s="43">
        <f t="shared" si="28"/>
        <v>34.054701417412879</v>
      </c>
      <c r="E65" s="42">
        <v>24113</v>
      </c>
      <c r="F65" s="43">
        <f t="shared" si="29"/>
        <v>87.497083037464165</v>
      </c>
      <c r="G65" s="42">
        <v>21130</v>
      </c>
      <c r="H65" s="43">
        <f t="shared" si="30"/>
        <v>90.076940115758887</v>
      </c>
      <c r="I65" s="42">
        <v>12836</v>
      </c>
      <c r="J65" s="43">
        <f t="shared" si="31"/>
        <v>8.9635794251383327</v>
      </c>
      <c r="K65" s="42">
        <v>5925</v>
      </c>
      <c r="L65" s="43">
        <f t="shared" si="32"/>
        <v>22.177821661791477</v>
      </c>
      <c r="M65" s="42">
        <v>5405</v>
      </c>
      <c r="N65" s="43">
        <f t="shared" si="33"/>
        <v>24.009234826796579</v>
      </c>
      <c r="O65" s="25" t="str">
        <f t="shared" si="1"/>
        <v>3,8 раз</v>
      </c>
      <c r="P65" s="25" t="str">
        <f t="shared" si="2"/>
        <v>3,9 раз</v>
      </c>
      <c r="Q65" s="25" t="str">
        <f t="shared" si="3"/>
        <v>3,8 раз</v>
      </c>
      <c r="R65" s="40" t="s">
        <v>103</v>
      </c>
      <c r="S65" s="26" t="str">
        <f t="shared" si="34"/>
        <v>2015</v>
      </c>
      <c r="T65" s="26" t="str">
        <f t="shared" si="35"/>
        <v>2014</v>
      </c>
      <c r="U65" s="34">
        <f t="shared" si="27"/>
        <v>2013</v>
      </c>
      <c r="V65" s="27">
        <v>145856513</v>
      </c>
      <c r="W65" s="27">
        <v>27558633</v>
      </c>
      <c r="X65" s="27">
        <v>23457724</v>
      </c>
      <c r="Y65" s="27">
        <v>143201721</v>
      </c>
      <c r="Z65" s="27">
        <v>26715879</v>
      </c>
      <c r="AA65" s="27">
        <v>22512171</v>
      </c>
      <c r="AB65" s="28">
        <f t="shared" si="4"/>
        <v>0</v>
      </c>
      <c r="AC65" s="29">
        <f t="shared" si="5"/>
        <v>3.7992301738194638</v>
      </c>
      <c r="AD65" s="29">
        <f t="shared" si="6"/>
        <v>0</v>
      </c>
      <c r="AE65" s="30">
        <f t="shared" si="7"/>
        <v>0</v>
      </c>
      <c r="AF65" s="31" t="str">
        <f t="shared" si="8"/>
        <v>3,8 раз</v>
      </c>
      <c r="AG65" s="28">
        <f t="shared" si="9"/>
        <v>0</v>
      </c>
      <c r="AH65" s="29">
        <f t="shared" si="10"/>
        <v>3.9452514485769536</v>
      </c>
      <c r="AI65" s="29">
        <f t="shared" si="11"/>
        <v>0</v>
      </c>
      <c r="AJ65" s="30">
        <f t="shared" si="12"/>
        <v>0</v>
      </c>
      <c r="AK65" s="31" t="str">
        <f t="shared" si="13"/>
        <v>3,9 раз</v>
      </c>
      <c r="AL65" s="28">
        <f t="shared" si="14"/>
        <v>0</v>
      </c>
      <c r="AM65" s="29">
        <f t="shared" si="15"/>
        <v>3.7517622183954189</v>
      </c>
      <c r="AN65" s="29">
        <f t="shared" si="16"/>
        <v>0</v>
      </c>
      <c r="AO65" s="30">
        <f t="shared" si="17"/>
        <v>0</v>
      </c>
      <c r="AP65" s="31" t="str">
        <f t="shared" si="18"/>
        <v>3,8 раз</v>
      </c>
    </row>
    <row r="66" spans="1:42" ht="13.5" customHeight="1">
      <c r="A66" s="23">
        <v>58</v>
      </c>
      <c r="B66" s="24" t="s">
        <v>104</v>
      </c>
      <c r="C66" s="42">
        <v>492660</v>
      </c>
      <c r="D66" s="43">
        <f t="shared" si="28"/>
        <v>337.77031266337758</v>
      </c>
      <c r="E66" s="42">
        <v>165373</v>
      </c>
      <c r="F66" s="43">
        <f t="shared" si="29"/>
        <v>600.07693414981793</v>
      </c>
      <c r="G66" s="42">
        <v>157106</v>
      </c>
      <c r="H66" s="43">
        <f t="shared" si="30"/>
        <v>669.74102005804139</v>
      </c>
      <c r="I66" s="42">
        <v>507031</v>
      </c>
      <c r="J66" s="43">
        <f t="shared" si="31"/>
        <v>354.0676721336331</v>
      </c>
      <c r="K66" s="42">
        <v>181313</v>
      </c>
      <c r="L66" s="43">
        <f t="shared" si="32"/>
        <v>678.67128758892795</v>
      </c>
      <c r="M66" s="42">
        <v>171604</v>
      </c>
      <c r="N66" s="43">
        <f t="shared" si="33"/>
        <v>762.27210605321011</v>
      </c>
      <c r="O66" s="25" t="str">
        <f t="shared" si="1"/>
        <v>-4,6 %</v>
      </c>
      <c r="P66" s="25" t="str">
        <f t="shared" si="2"/>
        <v>-11,6 %</v>
      </c>
      <c r="Q66" s="25" t="str">
        <f t="shared" si="3"/>
        <v>-12,1 %</v>
      </c>
      <c r="R66" s="40" t="s">
        <v>105</v>
      </c>
      <c r="S66" s="26" t="str">
        <f t="shared" si="34"/>
        <v>2015</v>
      </c>
      <c r="T66" s="26" t="str">
        <f t="shared" si="35"/>
        <v>2014</v>
      </c>
      <c r="U66" s="34">
        <f t="shared" si="27"/>
        <v>2013</v>
      </c>
      <c r="V66" s="27">
        <v>145856513</v>
      </c>
      <c r="W66" s="27">
        <v>27558633</v>
      </c>
      <c r="X66" s="27">
        <v>23457724</v>
      </c>
      <c r="Y66" s="27">
        <v>143201721</v>
      </c>
      <c r="Z66" s="27">
        <v>26715879</v>
      </c>
      <c r="AA66" s="27">
        <v>22512171</v>
      </c>
      <c r="AB66" s="28">
        <f t="shared" si="4"/>
        <v>0</v>
      </c>
      <c r="AC66" s="29">
        <f t="shared" si="5"/>
        <v>0</v>
      </c>
      <c r="AD66" s="29">
        <f t="shared" si="6"/>
        <v>0</v>
      </c>
      <c r="AE66" s="30">
        <f t="shared" si="7"/>
        <v>-4.602893953025033</v>
      </c>
      <c r="AF66" s="31" t="str">
        <f t="shared" si="8"/>
        <v>-4,6 %</v>
      </c>
      <c r="AG66" s="28">
        <f t="shared" si="9"/>
        <v>0</v>
      </c>
      <c r="AH66" s="29">
        <f t="shared" si="10"/>
        <v>0</v>
      </c>
      <c r="AI66" s="29">
        <f t="shared" si="11"/>
        <v>0</v>
      </c>
      <c r="AJ66" s="30">
        <f t="shared" si="12"/>
        <v>-11.580621558092897</v>
      </c>
      <c r="AK66" s="31" t="str">
        <f t="shared" si="13"/>
        <v>-11,6 %</v>
      </c>
      <c r="AL66" s="28">
        <f t="shared" si="14"/>
        <v>0</v>
      </c>
      <c r="AM66" s="29">
        <f t="shared" si="15"/>
        <v>0</v>
      </c>
      <c r="AN66" s="29">
        <f t="shared" si="16"/>
        <v>0</v>
      </c>
      <c r="AO66" s="30">
        <f t="shared" si="17"/>
        <v>-12.13885242033369</v>
      </c>
      <c r="AP66" s="31" t="str">
        <f t="shared" si="18"/>
        <v>-12,1 %</v>
      </c>
    </row>
    <row r="67" spans="1:42" ht="24.75" customHeight="1">
      <c r="A67" s="23">
        <v>59</v>
      </c>
      <c r="B67" s="24" t="s">
        <v>142</v>
      </c>
      <c r="C67" s="42">
        <v>94</v>
      </c>
      <c r="D67" s="43">
        <f t="shared" si="28"/>
        <v>6.4446899261879381E-2</v>
      </c>
      <c r="E67" s="42">
        <v>4</v>
      </c>
      <c r="F67" s="43">
        <f t="shared" si="29"/>
        <v>1.4514508030931723E-2</v>
      </c>
      <c r="G67" s="42">
        <v>3</v>
      </c>
      <c r="H67" s="43">
        <f t="shared" si="30"/>
        <v>1.2788964521877741E-2</v>
      </c>
      <c r="I67" s="42">
        <v>94</v>
      </c>
      <c r="J67" s="43">
        <f t="shared" si="31"/>
        <v>6.5641669208710132E-2</v>
      </c>
      <c r="K67" s="42">
        <v>3</v>
      </c>
      <c r="L67" s="43">
        <f t="shared" si="32"/>
        <v>1.1229276790780495E-2</v>
      </c>
      <c r="M67" s="42">
        <v>3</v>
      </c>
      <c r="N67" s="43">
        <f t="shared" si="33"/>
        <v>1.332612478823122E-2</v>
      </c>
      <c r="O67" s="25" t="str">
        <f t="shared" si="1"/>
        <v>-1,8 %</v>
      </c>
      <c r="P67" s="25" t="str">
        <f t="shared" si="2"/>
        <v>1 сл.</v>
      </c>
      <c r="Q67" s="25" t="str">
        <f t="shared" si="3"/>
        <v/>
      </c>
      <c r="R67" s="40" t="s">
        <v>108</v>
      </c>
      <c r="S67" s="26" t="str">
        <f t="shared" si="34"/>
        <v>2015</v>
      </c>
      <c r="T67" s="26" t="str">
        <f t="shared" si="35"/>
        <v>2014</v>
      </c>
      <c r="U67" s="34">
        <f t="shared" si="27"/>
        <v>2013</v>
      </c>
      <c r="V67" s="27">
        <v>145856513</v>
      </c>
      <c r="W67" s="27">
        <v>27558633</v>
      </c>
      <c r="X67" s="27">
        <v>23457724</v>
      </c>
      <c r="Y67" s="27">
        <v>143201721</v>
      </c>
      <c r="Z67" s="27">
        <v>26715879</v>
      </c>
      <c r="AA67" s="27">
        <v>22512171</v>
      </c>
      <c r="AB67" s="28">
        <f t="shared" si="4"/>
        <v>0</v>
      </c>
      <c r="AC67" s="29">
        <f t="shared" si="5"/>
        <v>0</v>
      </c>
      <c r="AD67" s="29">
        <f t="shared" si="6"/>
        <v>0</v>
      </c>
      <c r="AE67" s="30">
        <f t="shared" si="7"/>
        <v>-1.8201394955876804</v>
      </c>
      <c r="AF67" s="31" t="str">
        <f t="shared" si="8"/>
        <v>-1,8 %</v>
      </c>
      <c r="AG67" s="28">
        <f t="shared" si="9"/>
        <v>1</v>
      </c>
      <c r="AH67" s="29">
        <f t="shared" si="10"/>
        <v>0</v>
      </c>
      <c r="AI67" s="29">
        <f t="shared" si="11"/>
        <v>0</v>
      </c>
      <c r="AJ67" s="30">
        <f t="shared" si="12"/>
        <v>0</v>
      </c>
      <c r="AK67" s="31" t="str">
        <f t="shared" si="13"/>
        <v>1 сл.</v>
      </c>
      <c r="AL67" s="28">
        <f t="shared" si="14"/>
        <v>0</v>
      </c>
      <c r="AM67" s="29">
        <f t="shared" si="15"/>
        <v>0</v>
      </c>
      <c r="AN67" s="29">
        <f t="shared" si="16"/>
        <v>0</v>
      </c>
      <c r="AO67" s="30">
        <f t="shared" si="17"/>
        <v>0</v>
      </c>
      <c r="AP67" s="31" t="str">
        <f t="shared" si="18"/>
        <v/>
      </c>
    </row>
    <row r="68" spans="1:42" ht="13.5" customHeight="1">
      <c r="A68" s="23">
        <v>60</v>
      </c>
      <c r="B68" s="24" t="s">
        <v>3</v>
      </c>
      <c r="C68" s="42">
        <v>35</v>
      </c>
      <c r="D68" s="43">
        <f t="shared" si="28"/>
        <v>2.399618589538062E-2</v>
      </c>
      <c r="E68" s="42">
        <v>4</v>
      </c>
      <c r="F68" s="43">
        <f t="shared" si="29"/>
        <v>1.4514508030931723E-2</v>
      </c>
      <c r="G68" s="42">
        <v>3</v>
      </c>
      <c r="H68" s="43">
        <f t="shared" si="30"/>
        <v>1.2788964521877741E-2</v>
      </c>
      <c r="I68" s="42">
        <v>94</v>
      </c>
      <c r="J68" s="43">
        <f t="shared" si="31"/>
        <v>6.5641669208710132E-2</v>
      </c>
      <c r="K68" s="42">
        <v>28</v>
      </c>
      <c r="L68" s="43">
        <f t="shared" si="32"/>
        <v>0.10480658338061795</v>
      </c>
      <c r="M68" s="42">
        <v>13</v>
      </c>
      <c r="N68" s="43">
        <f t="shared" si="33"/>
        <v>5.774654074900195E-2</v>
      </c>
      <c r="O68" s="25" t="str">
        <f t="shared" si="1"/>
        <v>-2,7 раз</v>
      </c>
      <c r="P68" s="25" t="str">
        <f t="shared" si="2"/>
        <v>-7,2 раз</v>
      </c>
      <c r="Q68" s="25" t="str">
        <f t="shared" si="3"/>
        <v>-4,5 раз</v>
      </c>
      <c r="R68" s="40" t="s">
        <v>4</v>
      </c>
      <c r="S68" s="26" t="str">
        <f t="shared" si="34"/>
        <v>2015</v>
      </c>
      <c r="T68" s="26" t="str">
        <f t="shared" si="35"/>
        <v>2014</v>
      </c>
      <c r="U68" s="34">
        <f t="shared" si="27"/>
        <v>2013</v>
      </c>
      <c r="V68" s="27">
        <v>145856513</v>
      </c>
      <c r="W68" s="27">
        <v>27558633</v>
      </c>
      <c r="X68" s="27">
        <v>23457724</v>
      </c>
      <c r="Y68" s="27">
        <v>143201721</v>
      </c>
      <c r="Z68" s="27">
        <v>26715879</v>
      </c>
      <c r="AA68" s="27">
        <v>22512171</v>
      </c>
      <c r="AB68" s="28">
        <f t="shared" si="4"/>
        <v>0</v>
      </c>
      <c r="AC68" s="29">
        <f t="shared" si="5"/>
        <v>0</v>
      </c>
      <c r="AD68" s="29">
        <f t="shared" si="6"/>
        <v>-2.7355042795091227</v>
      </c>
      <c r="AE68" s="30">
        <f t="shared" si="7"/>
        <v>0</v>
      </c>
      <c r="AF68" s="31" t="str">
        <f t="shared" si="8"/>
        <v>-2,7 раз</v>
      </c>
      <c r="AG68" s="28">
        <f t="shared" si="9"/>
        <v>0</v>
      </c>
      <c r="AH68" s="29">
        <f t="shared" si="10"/>
        <v>0</v>
      </c>
      <c r="AI68" s="29">
        <f t="shared" si="11"/>
        <v>-7.2208154184258735</v>
      </c>
      <c r="AJ68" s="30">
        <f t="shared" si="12"/>
        <v>0</v>
      </c>
      <c r="AK68" s="31" t="str">
        <f t="shared" si="13"/>
        <v>-7,2 раз</v>
      </c>
      <c r="AL68" s="28">
        <f t="shared" si="14"/>
        <v>0</v>
      </c>
      <c r="AM68" s="29">
        <f t="shared" si="15"/>
        <v>0</v>
      </c>
      <c r="AN68" s="29">
        <f t="shared" si="16"/>
        <v>-4.5153413828161364</v>
      </c>
      <c r="AO68" s="30">
        <f t="shared" si="17"/>
        <v>0</v>
      </c>
      <c r="AP68" s="31" t="str">
        <f t="shared" si="18"/>
        <v>-4,5 раз</v>
      </c>
    </row>
    <row r="69" spans="1:42" ht="24.75" customHeight="1">
      <c r="A69" s="23">
        <v>61</v>
      </c>
      <c r="B69" s="24" t="s">
        <v>106</v>
      </c>
      <c r="C69" s="42">
        <v>205</v>
      </c>
      <c r="D69" s="43">
        <f t="shared" si="28"/>
        <v>0.14054908881580078</v>
      </c>
      <c r="E69" s="42">
        <v>184</v>
      </c>
      <c r="F69" s="43">
        <f t="shared" si="29"/>
        <v>0.6676673694228592</v>
      </c>
      <c r="G69" s="42">
        <v>175</v>
      </c>
      <c r="H69" s="43">
        <f t="shared" si="30"/>
        <v>0.74602293044286816</v>
      </c>
      <c r="I69" s="42">
        <v>231</v>
      </c>
      <c r="J69" s="43">
        <f t="shared" si="31"/>
        <v>0.16131091050225577</v>
      </c>
      <c r="K69" s="42">
        <v>214</v>
      </c>
      <c r="L69" s="43">
        <f t="shared" si="32"/>
        <v>0.80102174440900864</v>
      </c>
      <c r="M69" s="42">
        <v>213</v>
      </c>
      <c r="N69" s="43">
        <f t="shared" si="33"/>
        <v>0.94615485996441662</v>
      </c>
      <c r="O69" s="25" t="str">
        <f t="shared" si="1"/>
        <v>-12,9 %</v>
      </c>
      <c r="P69" s="25" t="str">
        <f t="shared" si="2"/>
        <v>-16,6 %</v>
      </c>
      <c r="Q69" s="25" t="str">
        <f t="shared" si="3"/>
        <v>-21,2 %</v>
      </c>
      <c r="R69" s="40" t="s">
        <v>107</v>
      </c>
      <c r="S69" s="26" t="str">
        <f t="shared" si="34"/>
        <v>2015</v>
      </c>
      <c r="T69" s="26" t="str">
        <f t="shared" si="35"/>
        <v>2014</v>
      </c>
      <c r="U69" s="34">
        <f t="shared" si="27"/>
        <v>2013</v>
      </c>
      <c r="V69" s="27">
        <v>145856513</v>
      </c>
      <c r="W69" s="27">
        <v>27558633</v>
      </c>
      <c r="X69" s="27">
        <v>23457724</v>
      </c>
      <c r="Y69" s="27">
        <v>143201721</v>
      </c>
      <c r="Z69" s="27">
        <v>26715879</v>
      </c>
      <c r="AA69" s="27">
        <v>22512171</v>
      </c>
      <c r="AB69" s="28">
        <f t="shared" si="4"/>
        <v>0</v>
      </c>
      <c r="AC69" s="29">
        <f t="shared" si="5"/>
        <v>0</v>
      </c>
      <c r="AD69" s="29">
        <f t="shared" si="6"/>
        <v>0</v>
      </c>
      <c r="AE69" s="30">
        <f t="shared" si="7"/>
        <v>-12.870686565348388</v>
      </c>
      <c r="AF69" s="31" t="str">
        <f t="shared" si="8"/>
        <v>-12,9 %</v>
      </c>
      <c r="AG69" s="28">
        <f t="shared" si="9"/>
        <v>0</v>
      </c>
      <c r="AH69" s="29">
        <f t="shared" si="10"/>
        <v>0</v>
      </c>
      <c r="AI69" s="29">
        <f t="shared" si="11"/>
        <v>0</v>
      </c>
      <c r="AJ69" s="30">
        <f t="shared" si="12"/>
        <v>-16.648034328273809</v>
      </c>
      <c r="AK69" s="31" t="str">
        <f t="shared" si="13"/>
        <v>-16,6 %</v>
      </c>
      <c r="AL69" s="28">
        <f t="shared" si="14"/>
        <v>0</v>
      </c>
      <c r="AM69" s="29">
        <f t="shared" si="15"/>
        <v>0</v>
      </c>
      <c r="AN69" s="29">
        <f t="shared" si="16"/>
        <v>0</v>
      </c>
      <c r="AO69" s="30">
        <f t="shared" si="17"/>
        <v>-21.152132488023689</v>
      </c>
      <c r="AP69" s="31" t="str">
        <f t="shared" si="18"/>
        <v>-21,2 %</v>
      </c>
    </row>
  </sheetData>
  <mergeCells count="32">
    <mergeCell ref="A1:Q1"/>
    <mergeCell ref="A2:Q2"/>
    <mergeCell ref="A3:Q3"/>
    <mergeCell ref="C6:C7"/>
    <mergeCell ref="A5:A7"/>
    <mergeCell ref="O6:O7"/>
    <mergeCell ref="P6:Q6"/>
    <mergeCell ref="J6:J7"/>
    <mergeCell ref="B5:B7"/>
    <mergeCell ref="O5:Q5"/>
    <mergeCell ref="AB5:AP5"/>
    <mergeCell ref="AB6:AF6"/>
    <mergeCell ref="AG6:AK6"/>
    <mergeCell ref="AL6:AP6"/>
    <mergeCell ref="V5:X5"/>
    <mergeCell ref="V6:V7"/>
    <mergeCell ref="W6:W7"/>
    <mergeCell ref="AA6:AA7"/>
    <mergeCell ref="C5:H5"/>
    <mergeCell ref="E6:H6"/>
    <mergeCell ref="I5:N5"/>
    <mergeCell ref="I6:I7"/>
    <mergeCell ref="D6:D7"/>
    <mergeCell ref="K6:N6"/>
    <mergeCell ref="S5:S7"/>
    <mergeCell ref="U5:U7"/>
    <mergeCell ref="R5:R7"/>
    <mergeCell ref="Z6:Z7"/>
    <mergeCell ref="X6:X7"/>
    <mergeCell ref="Y5:AA5"/>
    <mergeCell ref="Y6:Y7"/>
    <mergeCell ref="T5:T7"/>
  </mergeCells>
  <pageMargins left="0.39370078740157483" right="0.39370078740157483" top="0.39370078740157483" bottom="0.39370078740157483" header="0.19685039370078741" footer="0.19685039370078741"/>
  <pageSetup paperSize="9" orientation="landscape" r:id="rId1"/>
  <headerFooter>
    <oddFooter>&amp;C&amp;"Times New Roman,обычный"стр.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</vt:i4>
      </vt:variant>
    </vt:vector>
  </HeadingPairs>
  <TitlesOfParts>
    <vt:vector size="5" baseType="lpstr">
      <vt:lpstr>Данные</vt:lpstr>
      <vt:lpstr>cur</vt:lpstr>
      <vt:lpstr>mon</vt:lpstr>
      <vt:lpstr>pre</vt:lpstr>
      <vt:lpstr>Данные!Заголовки_для_печати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Синицкая Ольга Алексеевна</dc:creator>
  <cp:lastModifiedBy>Тамара Штинова</cp:lastModifiedBy>
  <cp:lastPrinted>2015-01-30T14:05:46Z</cp:lastPrinted>
  <dcterms:created xsi:type="dcterms:W3CDTF">2001-11-01T15:00:06Z</dcterms:created>
  <dcterms:modified xsi:type="dcterms:W3CDTF">2016-01-13T13:31:36Z</dcterms:modified>
</cp:coreProperties>
</file>