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Данные" sheetId="1" state="visible" r:id="rId2"/>
  </sheets>
  <externalReferences>
    <externalReference r:id="rId3"/>
  </externalReferences>
  <definedNames>
    <definedName function="false" hidden="false" localSheetId="0" name="_xlnm.Print_Titles" vbProcedure="false">Данные!$5:$8</definedName>
    <definedName function="false" hidden="false" name="cur" vbProcedure="false">Данные!$S$2</definedName>
    <definedName function="false" hidden="false" name="FinishMounth" vbProcedure="false">[2]'Параметры отчета'!$C$11</definedName>
    <definedName function="false" hidden="false" name="FinishYear" vbProcedure="false">[2]'Параметры отчета'!$C$15</definedName>
    <definedName function="false" hidden="false" name="mon" vbProcedure="false">Данные!$S$4</definedName>
    <definedName function="false" hidden="false" name="pre" vbProcedure="false">Данные!$S$3</definedName>
    <definedName function="false" hidden="false" name="StartDate" vbProcedure="false">#REF!</definedName>
    <definedName function="false" hidden="false" name="StartMounth" vbProcedure="false">[2]'Параметры отчета'!$C$10</definedName>
    <definedName function="false" hidden="false" name="StartYear" vbProcedure="false">[2]'Параметры отчета'!$C$14</definedName>
    <definedName function="false" hidden="false" localSheetId="0" name="_xlnm.Print_Titles" vbProcedure="false">Данные!$5:$8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<sst xmlns="http://schemas.openxmlformats.org/spreadsheetml/2006/main" count="178" uniqueCount="148">
  <si>
    <t xml:space="preserve">Федеральная служба по надзору в сфере защиты прав потребителей и благополучия человека</t>
  </si>
  <si>
    <t xml:space="preserve">года:</t>
  </si>
  <si>
    <t xml:space="preserve">Федеральный центр гигиены и эпидемиологии</t>
  </si>
  <si>
    <t xml:space="preserve">текущий</t>
  </si>
  <si>
    <t xml:space="preserve">предыдущий</t>
  </si>
  <si>
    <t xml:space="preserve">период</t>
  </si>
  <si>
    <t xml:space="preserve">январь..декабрь</t>
  </si>
  <si>
    <t xml:space="preserve">№</t>
  </si>
  <si>
    <t xml:space="preserve">Наименование
заболеваний</t>
  </si>
  <si>
    <t xml:space="preserve">рост, снижение</t>
  </si>
  <si>
    <t xml:space="preserve">МКБ</t>
  </si>
  <si>
    <t xml:space="preserve">год текущий</t>
  </si>
  <si>
    <t xml:space="preserve">год-1</t>
  </si>
  <si>
    <t xml:space="preserve">год-2</t>
  </si>
  <si>
    <t xml:space="preserve">Расчет</t>
  </si>
  <si>
    <t xml:space="preserve">всего</t>
  </si>
  <si>
    <t xml:space="preserve">показа-тель на 100 тыс. населения</t>
  </si>
  <si>
    <t xml:space="preserve">в том числе</t>
  </si>
  <si>
    <t xml:space="preserve">0-17</t>
  </si>
  <si>
    <t xml:space="preserve">0-14</t>
  </si>
  <si>
    <t xml:space="preserve">у детей
до 17 лет включи-тельно</t>
  </si>
  <si>
    <t xml:space="preserve">у детей
до 14 лет включи-тельно</t>
  </si>
  <si>
    <t xml:space="preserve">сл.</t>
  </si>
  <si>
    <t xml:space="preserve">разы +</t>
  </si>
  <si>
    <t xml:space="preserve">разы -</t>
  </si>
  <si>
    <t xml:space="preserve">%</t>
  </si>
  <si>
    <t xml:space="preserve">результат</t>
  </si>
  <si>
    <t xml:space="preserve">Брюшной тиф</t>
  </si>
  <si>
    <t xml:space="preserve">=20101000</t>
  </si>
  <si>
    <t xml:space="preserve">Другие сальмонеллезные инфекции</t>
  </si>
  <si>
    <t xml:space="preserve">=20106000</t>
  </si>
  <si>
    <t xml:space="preserve">Бактериальная дизентерия (шигеллез)</t>
  </si>
  <si>
    <t xml:space="preserve">=20107000</t>
  </si>
  <si>
    <t xml:space="preserve">Острые кишечные инфекции, вызванные установленными бактериальными, вирусными возбудителями, а также пищевые токсикоинфекции установленной этиологии</t>
  </si>
  <si>
    <t xml:space="preserve">=20109000</t>
  </si>
  <si>
    <t xml:space="preserve">Острые кишечные инфекции, вызванные неустановленны-ми инфекционными возбуди-телями, пищевые токсико-инфекции неустановленной этиологии</t>
  </si>
  <si>
    <t xml:space="preserve">=20111000</t>
  </si>
  <si>
    <t xml:space="preserve">Острый паралитический полиомиелит, включая ассоциированный с вакциной</t>
  </si>
  <si>
    <t xml:space="preserve">=20116000</t>
  </si>
  <si>
    <t xml:space="preserve">Острые вялые параличи</t>
  </si>
  <si>
    <t xml:space="preserve">=20117000</t>
  </si>
  <si>
    <t xml:space="preserve">Энтеровирусные инфекции</t>
  </si>
  <si>
    <t xml:space="preserve">=20110000</t>
  </si>
  <si>
    <t xml:space="preserve">из них
энтеровирусный менингит</t>
  </si>
  <si>
    <t xml:space="preserve">=20110200</t>
  </si>
  <si>
    <t xml:space="preserve">Острые гепатиты – всего</t>
  </si>
  <si>
    <t xml:space="preserve">=20113100</t>
  </si>
  <si>
    <t xml:space="preserve">из них:
острый гепатит А</t>
  </si>
  <si>
    <t xml:space="preserve">=20113110</t>
  </si>
  <si>
    <t xml:space="preserve">острый гепатит В</t>
  </si>
  <si>
    <t xml:space="preserve">=20113120</t>
  </si>
  <si>
    <t xml:space="preserve">острый гепатит С</t>
  </si>
  <si>
    <t xml:space="preserve">=20113130</t>
  </si>
  <si>
    <t xml:space="preserve">острый гепатит Е</t>
  </si>
  <si>
    <t xml:space="preserve">=20113140</t>
  </si>
  <si>
    <t xml:space="preserve">Хронические вирусные гепатиты (впервые установленные) – всего</t>
  </si>
  <si>
    <t xml:space="preserve">=20113200</t>
  </si>
  <si>
    <t xml:space="preserve">из них:
хронический вирусный гепатит В</t>
  </si>
  <si>
    <t xml:space="preserve">=20113210</t>
  </si>
  <si>
    <t xml:space="preserve">хронический вирусный гепатит С</t>
  </si>
  <si>
    <t xml:space="preserve">=20113220</t>
  </si>
  <si>
    <t xml:space="preserve">Носительство возбудителя вирусного гепатита В</t>
  </si>
  <si>
    <t xml:space="preserve">=20114000</t>
  </si>
  <si>
    <t xml:space="preserve">Дифтерия</t>
  </si>
  <si>
    <t xml:space="preserve">=20118000</t>
  </si>
  <si>
    <t xml:space="preserve">Коклюш</t>
  </si>
  <si>
    <t xml:space="preserve">=20120000</t>
  </si>
  <si>
    <t xml:space="preserve">Корь</t>
  </si>
  <si>
    <t xml:space="preserve">=20123000</t>
  </si>
  <si>
    <t xml:space="preserve">Краснуха</t>
  </si>
  <si>
    <t xml:space="preserve">=20124000</t>
  </si>
  <si>
    <t xml:space="preserve">Паротит эпидемический</t>
  </si>
  <si>
    <t xml:space="preserve">=20126000</t>
  </si>
  <si>
    <t xml:space="preserve">Менингококковая инфекция</t>
  </si>
  <si>
    <t xml:space="preserve">=20127000</t>
  </si>
  <si>
    <t xml:space="preserve">из нее генерализованные формы</t>
  </si>
  <si>
    <t xml:space="preserve">=20127100</t>
  </si>
  <si>
    <t xml:space="preserve">Ветряная оспа</t>
  </si>
  <si>
    <t xml:space="preserve">=20122000</t>
  </si>
  <si>
    <t xml:space="preserve">Туляремия</t>
  </si>
  <si>
    <t xml:space="preserve">Сибирская язва</t>
  </si>
  <si>
    <t xml:space="preserve">=20130000</t>
  </si>
  <si>
    <t xml:space="preserve">Бруцеллез, впервые выявленный</t>
  </si>
  <si>
    <t xml:space="preserve">=20131000</t>
  </si>
  <si>
    <t xml:space="preserve">Вирусные лихорадки, передаваемые членистоногими и вирусные геморрагические лихорадки</t>
  </si>
  <si>
    <t xml:space="preserve">=20132000</t>
  </si>
  <si>
    <t xml:space="preserve">из них:
лихорадка Западного Нила</t>
  </si>
  <si>
    <t xml:space="preserve">=20132240</t>
  </si>
  <si>
    <t xml:space="preserve">Крымская геморрагическая лихорадка</t>
  </si>
  <si>
    <t xml:space="preserve">=20132810</t>
  </si>
  <si>
    <t xml:space="preserve">геморрагическая лихорадка c почечным синдромом</t>
  </si>
  <si>
    <t xml:space="preserve">=20132860</t>
  </si>
  <si>
    <t xml:space="preserve">Клещевой вирусный энцефалит</t>
  </si>
  <si>
    <t xml:space="preserve">=20133000</t>
  </si>
  <si>
    <t xml:space="preserve">Клещевой боррелиоз (болезнь Лайма)</t>
  </si>
  <si>
    <t xml:space="preserve">=20134000</t>
  </si>
  <si>
    <t xml:space="preserve">Псевдотуберкулез</t>
  </si>
  <si>
    <t xml:space="preserve">=20135000</t>
  </si>
  <si>
    <t xml:space="preserve">Лептоспироз</t>
  </si>
  <si>
    <t xml:space="preserve">=20136000</t>
  </si>
  <si>
    <t xml:space="preserve">Бешенство</t>
  </si>
  <si>
    <t xml:space="preserve">=20137000</t>
  </si>
  <si>
    <t xml:space="preserve">Укусы, ослюнения, оцарапывания животными</t>
  </si>
  <si>
    <t xml:space="preserve">=20171000</t>
  </si>
  <si>
    <t xml:space="preserve">Укусы клещами</t>
  </si>
  <si>
    <t xml:space="preserve">=20172000</t>
  </si>
  <si>
    <t xml:space="preserve">Риккетсиозы</t>
  </si>
  <si>
    <t xml:space="preserve">=20140000</t>
  </si>
  <si>
    <t xml:space="preserve">из них:
эпидемический сыпной тиф</t>
  </si>
  <si>
    <t xml:space="preserve">=20140100</t>
  </si>
  <si>
    <t xml:space="preserve">болезнь Брилля</t>
  </si>
  <si>
    <t xml:space="preserve">=20140200</t>
  </si>
  <si>
    <t xml:space="preserve">лихорадка Ку</t>
  </si>
  <si>
    <t xml:space="preserve">=20140300</t>
  </si>
  <si>
    <t xml:space="preserve">сибирский клещевой тиф</t>
  </si>
  <si>
    <t xml:space="preserve">=20140400</t>
  </si>
  <si>
    <t xml:space="preserve">астраханская пятнистая лихорадка</t>
  </si>
  <si>
    <t xml:space="preserve">=20140500</t>
  </si>
  <si>
    <t xml:space="preserve">гранулоцитарный анаплазмоз человека</t>
  </si>
  <si>
    <t xml:space="preserve">=20140600</t>
  </si>
  <si>
    <t xml:space="preserve">моноцитарный эрлихиоз человека</t>
  </si>
  <si>
    <t xml:space="preserve">=20140700</t>
  </si>
  <si>
    <t xml:space="preserve">Педикулез</t>
  </si>
  <si>
    <t xml:space="preserve">=20141000</t>
  </si>
  <si>
    <t xml:space="preserve">Туберкулез (впервые выявленный) активные формы</t>
  </si>
  <si>
    <t xml:space="preserve">=20145000</t>
  </si>
  <si>
    <t xml:space="preserve">из него туберкулез органов дыхания</t>
  </si>
  <si>
    <t xml:space="preserve">=20145100</t>
  </si>
  <si>
    <t xml:space="preserve">из него бациллярные формы</t>
  </si>
  <si>
    <t xml:space="preserve">=20145110</t>
  </si>
  <si>
    <t xml:space="preserve">Сифилис (впервые выявленный) - все формы</t>
  </si>
  <si>
    <t xml:space="preserve">=20148100</t>
  </si>
  <si>
    <t xml:space="preserve">Гонококковая инфекция</t>
  </si>
  <si>
    <t xml:space="preserve">=20148200</t>
  </si>
  <si>
    <t xml:space="preserve">Болезнь, вызванная вирусом иммунодефицита человека и бессимптомный инфекцион-ный статус, вызванный вирусом иммунодефицита человека (ВИЧ)</t>
  </si>
  <si>
    <t xml:space="preserve">=20149000</t>
  </si>
  <si>
    <t xml:space="preserve">Острые инфекции верхних дыхательных путей множественной и неуточненной локализации</t>
  </si>
  <si>
    <t xml:space="preserve">=20150100</t>
  </si>
  <si>
    <t xml:space="preserve">Грипп</t>
  </si>
  <si>
    <t xml:space="preserve">=20150200</t>
  </si>
  <si>
    <t xml:space="preserve">Пневмония (внебольничная)</t>
  </si>
  <si>
    <t xml:space="preserve">=20160000</t>
  </si>
  <si>
    <t xml:space="preserve">Малярия впервые выявленная</t>
  </si>
  <si>
    <t xml:space="preserve">=20157000</t>
  </si>
  <si>
    <t xml:space="preserve">Трихинеллез</t>
  </si>
  <si>
    <t xml:space="preserve">=20208000</t>
  </si>
  <si>
    <t xml:space="preserve">Поствакцинальные осложнения</t>
  </si>
  <si>
    <t xml:space="preserve">=20159000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</si>
</sst>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@"/>
    <numFmt numFmtId="167" formatCode="#,##0"/>
    <numFmt numFmtId="168" formatCode="00"/>
    <numFmt numFmtId="169" formatCode="0"/>
    <numFmt numFmtId="170" formatCode="0.0"/>
    <numFmt numFmtId="171" formatCode="0%"/>
  </numFmts>
  <fonts count="10">
    <font>
      <sz val="8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204"/>
    </font>
    <font>
      <sz val="8"/>
      <color rgb="FF000000"/>
      <name val="Arial Cyr"/>
      <family val="2"/>
      <charset val="204"/>
    </font>
    <font>
      <sz val="10"/>
      <name val="Arial Cyr"/>
      <family val="2"/>
      <charset val="204"/>
    </font>
    <font>
      <sz val="9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Денежный [0] 2" xfId="20" builtinId="53" customBuiltin="true"/>
    <cellStyle name="Обычный 2" xfId="21" builtinId="53" customBuiltin="true"/>
    <cellStyle name="Процентный 2" xfId="22" builtinId="53" customBuiltin="true"/>
    <cellStyle name="Финансовый 2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8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C9" activeCellId="0" sqref="C9"/>
    </sheetView>
  </sheetViews>
  <sheetFormatPr defaultRowHeight="12"/>
  <cols>
    <col collapsed="false" hidden="false" max="1" min="1" style="1" width="3.20382165605096"/>
    <col collapsed="false" hidden="false" max="2" min="2" style="2" width="28.312101910828"/>
    <col collapsed="false" hidden="false" max="3" min="3" style="3" width="9.94267515923567"/>
    <col collapsed="false" hidden="false" max="4" min="4" style="4" width="9.94267515923567"/>
    <col collapsed="false" hidden="false" max="5" min="5" style="3" width="9.94267515923567"/>
    <col collapsed="false" hidden="false" max="6" min="6" style="4" width="9.94267515923567"/>
    <col collapsed="false" hidden="false" max="7" min="7" style="3" width="9.94267515923567"/>
    <col collapsed="false" hidden="false" max="8" min="8" style="4" width="9.94267515923567"/>
    <col collapsed="false" hidden="false" max="9" min="9" style="3" width="9.94267515923567"/>
    <col collapsed="false" hidden="false" max="10" min="10" style="4" width="9.94267515923567"/>
    <col collapsed="false" hidden="false" max="11" min="11" style="3" width="9.94267515923567"/>
    <col collapsed="false" hidden="false" max="12" min="12" style="4" width="9.94267515923567"/>
    <col collapsed="false" hidden="false" max="13" min="13" style="3" width="9.94267515923567"/>
    <col collapsed="false" hidden="false" max="14" min="14" style="4" width="9.94267515923567"/>
    <col collapsed="false" hidden="false" max="17" min="15" style="5" width="9.94267515923567"/>
    <col collapsed="false" hidden="true" max="18" min="18" style="6" width="0"/>
    <col collapsed="false" hidden="true" max="21" min="19" style="7" width="0"/>
    <col collapsed="false" hidden="true" max="27" min="22" style="8" width="0"/>
    <col collapsed="false" hidden="true" max="42" min="28" style="9" width="0"/>
    <col collapsed="false" hidden="false" max="1025" min="43" style="5" width="9.77707006369427"/>
  </cols>
  <sheetData>
    <row r="1" s="14" customFormat="true" ht="12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 t="s">
        <v>1</v>
      </c>
      <c r="S1" s="12" t="n">
        <v>201620152014</v>
      </c>
      <c r="T1" s="8"/>
      <c r="U1" s="8"/>
      <c r="V1" s="8"/>
      <c r="W1" s="8"/>
      <c r="X1" s="8"/>
      <c r="Y1" s="8"/>
      <c r="Z1" s="8"/>
      <c r="AA1" s="8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customFormat="false" ht="12" hidden="false" customHeight="false" outlineLevel="0" collapsed="false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5" t="s">
        <v>3</v>
      </c>
      <c r="S2" s="16" t="str">
        <f aca="false">LEFT(S1,4)</f>
        <v>2016</v>
      </c>
      <c r="T2" s="16"/>
      <c r="U2" s="16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10" t="str">
        <f aca="false">CONCATENATE("Сведения об инфекционных и паразитарных заболеваниях за ",mon," ",cur)</f>
        <v>Сведения об инфекционных и паразитарных заболеваниях за январь..декабрь 2016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7" t="s">
        <v>4</v>
      </c>
      <c r="S3" s="7" t="str">
        <f aca="false">MID(S1,5,4)</f>
        <v>2015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0" customFormat="true" ht="12" hidden="false" customHeight="false" outlineLevel="0" collapsed="false">
      <c r="A4" s="3"/>
      <c r="B4" s="18"/>
      <c r="C4" s="18"/>
      <c r="D4" s="19"/>
      <c r="E4" s="18"/>
      <c r="F4" s="19"/>
      <c r="G4" s="18"/>
      <c r="H4" s="19"/>
      <c r="I4" s="18"/>
      <c r="J4" s="19"/>
      <c r="K4" s="18"/>
      <c r="L4" s="19"/>
      <c r="M4" s="18"/>
      <c r="N4" s="19"/>
      <c r="R4" s="21" t="s">
        <v>5</v>
      </c>
      <c r="S4" s="8" t="s">
        <v>6</v>
      </c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</row>
    <row r="5" customFormat="false" ht="12" hidden="false" customHeight="true" outlineLevel="0" collapsed="false">
      <c r="A5" s="24" t="s">
        <v>7</v>
      </c>
      <c r="B5" s="24" t="s">
        <v>8</v>
      </c>
      <c r="C5" s="24" t="str">
        <f aca="false">CONCATENATE("Зарегистрировано заболеваний за ",mon," ",cur)</f>
        <v>Зарегистрировано заболеваний за январь..декабрь 2016</v>
      </c>
      <c r="D5" s="24"/>
      <c r="E5" s="24"/>
      <c r="F5" s="24"/>
      <c r="G5" s="24"/>
      <c r="H5" s="24"/>
      <c r="I5" s="24" t="str">
        <f aca="false">CONCATENATE("Зарегистрировано заболеваний за ",mon," ",pre)</f>
        <v>Зарегистрировано заболеваний за январь..декабрь 2015</v>
      </c>
      <c r="J5" s="24"/>
      <c r="K5" s="24"/>
      <c r="L5" s="24"/>
      <c r="M5" s="24"/>
      <c r="N5" s="24"/>
      <c r="O5" s="25" t="s">
        <v>9</v>
      </c>
      <c r="P5" s="25"/>
      <c r="Q5" s="25"/>
      <c r="R5" s="26" t="s">
        <v>10</v>
      </c>
      <c r="S5" s="27" t="s">
        <v>11</v>
      </c>
      <c r="T5" s="27" t="s">
        <v>12</v>
      </c>
      <c r="U5" s="27" t="s">
        <v>13</v>
      </c>
      <c r="V5" s="27" t="str">
        <f aca="false">CONCATENATE("Население"," ",cur)</f>
        <v>Население 2016</v>
      </c>
      <c r="W5" s="27"/>
      <c r="X5" s="27"/>
      <c r="Y5" s="27" t="str">
        <f aca="false">CONCATENATE("Население"," ",pre)</f>
        <v>Население 2015</v>
      </c>
      <c r="Z5" s="27"/>
      <c r="AA5" s="27"/>
      <c r="AB5" s="28" t="s">
        <v>14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24"/>
      <c r="B6" s="24"/>
      <c r="C6" s="24" t="s">
        <v>15</v>
      </c>
      <c r="D6" s="29" t="s">
        <v>16</v>
      </c>
      <c r="E6" s="24" t="s">
        <v>17</v>
      </c>
      <c r="F6" s="24"/>
      <c r="G6" s="24"/>
      <c r="H6" s="24"/>
      <c r="I6" s="24" t="s">
        <v>15</v>
      </c>
      <c r="J6" s="29" t="s">
        <v>16</v>
      </c>
      <c r="K6" s="24" t="s">
        <v>17</v>
      </c>
      <c r="L6" s="24"/>
      <c r="M6" s="24"/>
      <c r="N6" s="24"/>
      <c r="O6" s="24" t="s">
        <v>15</v>
      </c>
      <c r="P6" s="25" t="s">
        <v>17</v>
      </c>
      <c r="Q6" s="25"/>
      <c r="R6" s="26"/>
      <c r="S6" s="27"/>
      <c r="T6" s="27"/>
      <c r="U6" s="27"/>
      <c r="V6" s="27" t="s">
        <v>15</v>
      </c>
      <c r="W6" s="27" t="s">
        <v>18</v>
      </c>
      <c r="X6" s="27" t="s">
        <v>19</v>
      </c>
      <c r="Y6" s="27" t="s">
        <v>15</v>
      </c>
      <c r="Z6" s="27" t="s">
        <v>18</v>
      </c>
      <c r="AA6" s="27" t="s">
        <v>19</v>
      </c>
      <c r="AB6" s="28" t="s">
        <v>15</v>
      </c>
      <c r="AC6" s="28"/>
      <c r="AD6" s="28"/>
      <c r="AE6" s="28"/>
      <c r="AF6" s="28"/>
      <c r="AG6" s="28" t="s">
        <v>18</v>
      </c>
      <c r="AH6" s="28"/>
      <c r="AI6" s="28"/>
      <c r="AJ6" s="28"/>
      <c r="AK6" s="28"/>
      <c r="AL6" s="28" t="s">
        <v>19</v>
      </c>
      <c r="AM6" s="28"/>
      <c r="AN6" s="28"/>
      <c r="AO6" s="28"/>
      <c r="AP6" s="28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8" hidden="false" customHeight="false" outlineLevel="0" collapsed="false">
      <c r="A7" s="24"/>
      <c r="B7" s="24"/>
      <c r="C7" s="24"/>
      <c r="D7" s="29"/>
      <c r="E7" s="24" t="s">
        <v>20</v>
      </c>
      <c r="F7" s="24" t="s">
        <v>16</v>
      </c>
      <c r="G7" s="24" t="s">
        <v>21</v>
      </c>
      <c r="H7" s="24" t="s">
        <v>16</v>
      </c>
      <c r="I7" s="24"/>
      <c r="J7" s="29"/>
      <c r="K7" s="24" t="s">
        <v>20</v>
      </c>
      <c r="L7" s="24" t="s">
        <v>16</v>
      </c>
      <c r="M7" s="24" t="s">
        <v>21</v>
      </c>
      <c r="N7" s="24" t="s">
        <v>16</v>
      </c>
      <c r="O7" s="24"/>
      <c r="P7" s="24" t="s">
        <v>20</v>
      </c>
      <c r="Q7" s="24" t="s">
        <v>21</v>
      </c>
      <c r="R7" s="26"/>
      <c r="S7" s="27"/>
      <c r="T7" s="27"/>
      <c r="U7" s="27"/>
      <c r="V7" s="27"/>
      <c r="W7" s="27"/>
      <c r="X7" s="27"/>
      <c r="Y7" s="27"/>
      <c r="Z7" s="27"/>
      <c r="AA7" s="27"/>
      <c r="AB7" s="30" t="s">
        <v>22</v>
      </c>
      <c r="AC7" s="30" t="s">
        <v>23</v>
      </c>
      <c r="AD7" s="30" t="s">
        <v>24</v>
      </c>
      <c r="AE7" s="30" t="s">
        <v>25</v>
      </c>
      <c r="AF7" s="30" t="s">
        <v>26</v>
      </c>
      <c r="AG7" s="30" t="s">
        <v>22</v>
      </c>
      <c r="AH7" s="30" t="s">
        <v>23</v>
      </c>
      <c r="AI7" s="30" t="s">
        <v>24</v>
      </c>
      <c r="AJ7" s="30" t="s">
        <v>25</v>
      </c>
      <c r="AK7" s="30" t="s">
        <v>26</v>
      </c>
      <c r="AL7" s="30" t="s">
        <v>22</v>
      </c>
      <c r="AM7" s="30" t="s">
        <v>23</v>
      </c>
      <c r="AN7" s="30" t="s">
        <v>24</v>
      </c>
      <c r="AO7" s="30" t="s">
        <v>25</v>
      </c>
      <c r="AP7" s="30" t="s">
        <v>26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5" customFormat="true" ht="11.25" hidden="false" customHeight="true" outlineLevel="0" collapsed="false">
      <c r="A8" s="24" t="n">
        <v>1</v>
      </c>
      <c r="B8" s="31" t="n">
        <v>2</v>
      </c>
      <c r="C8" s="31" t="n">
        <v>3</v>
      </c>
      <c r="D8" s="31" t="n">
        <v>4</v>
      </c>
      <c r="E8" s="31" t="n">
        <v>5</v>
      </c>
      <c r="F8" s="31" t="n">
        <v>6</v>
      </c>
      <c r="G8" s="31" t="n">
        <v>7</v>
      </c>
      <c r="H8" s="31" t="n">
        <v>8</v>
      </c>
      <c r="I8" s="31" t="n">
        <v>9</v>
      </c>
      <c r="J8" s="31" t="n">
        <v>10</v>
      </c>
      <c r="K8" s="31" t="n">
        <v>11</v>
      </c>
      <c r="L8" s="31" t="n">
        <v>12</v>
      </c>
      <c r="M8" s="31" t="n">
        <v>13</v>
      </c>
      <c r="N8" s="31" t="n">
        <v>14</v>
      </c>
      <c r="O8" s="31" t="n">
        <v>15</v>
      </c>
      <c r="P8" s="31" t="n">
        <v>16</v>
      </c>
      <c r="Q8" s="31" t="n">
        <v>17</v>
      </c>
      <c r="R8" s="32" t="n">
        <v>18</v>
      </c>
      <c r="S8" s="33" t="n">
        <v>19</v>
      </c>
      <c r="T8" s="33" t="n">
        <v>20</v>
      </c>
      <c r="U8" s="33" t="n">
        <v>21</v>
      </c>
      <c r="V8" s="33" t="n">
        <v>22</v>
      </c>
      <c r="W8" s="33" t="n">
        <v>23</v>
      </c>
      <c r="X8" s="33" t="n">
        <v>24</v>
      </c>
      <c r="Y8" s="33" t="n">
        <v>25</v>
      </c>
      <c r="Z8" s="33" t="n">
        <v>26</v>
      </c>
      <c r="AA8" s="33" t="n">
        <v>27</v>
      </c>
      <c r="AB8" s="34" t="n">
        <v>28</v>
      </c>
      <c r="AC8" s="34" t="n">
        <v>29</v>
      </c>
      <c r="AD8" s="34" t="n">
        <v>30</v>
      </c>
      <c r="AE8" s="34" t="n">
        <v>31</v>
      </c>
      <c r="AF8" s="34" t="n">
        <v>32</v>
      </c>
      <c r="AG8" s="34" t="n">
        <v>33</v>
      </c>
      <c r="AH8" s="34" t="n">
        <v>34</v>
      </c>
      <c r="AI8" s="34" t="n">
        <v>35</v>
      </c>
      <c r="AJ8" s="34" t="n">
        <v>36</v>
      </c>
      <c r="AK8" s="34" t="n">
        <v>37</v>
      </c>
      <c r="AL8" s="34" t="n">
        <v>38</v>
      </c>
      <c r="AM8" s="34" t="n">
        <v>39</v>
      </c>
      <c r="AN8" s="34" t="n">
        <v>40</v>
      </c>
      <c r="AO8" s="34" t="n">
        <v>41</v>
      </c>
      <c r="AP8" s="34" t="n">
        <v>42</v>
      </c>
    </row>
    <row r="9" customFormat="false" ht="12.75" hidden="false" customHeight="true" outlineLevel="0" collapsed="false">
      <c r="A9" s="36" t="n">
        <v>1</v>
      </c>
      <c r="B9" s="37" t="s">
        <v>27</v>
      </c>
      <c r="C9" s="38" t="n">
        <v>13</v>
      </c>
      <c r="D9" s="39" t="n">
        <f aca="false">IF(V9&lt;&gt;0,100000*C9/V9,0)</f>
        <v>0.0088985867969491</v>
      </c>
      <c r="E9" s="38" t="n">
        <v>1</v>
      </c>
      <c r="F9" s="39" t="n">
        <f aca="false">IF(W9&lt;&gt;0,100000*E9/W9,0)</f>
        <v>0.00356244510272097</v>
      </c>
      <c r="G9" s="38" t="n">
        <v>1</v>
      </c>
      <c r="H9" s="39" t="n">
        <f aca="false">IF(X9&lt;&gt;0,100000*G9/X9,0)</f>
        <v>0.00415556006664687</v>
      </c>
      <c r="I9" s="38" t="n">
        <v>29</v>
      </c>
      <c r="J9" s="39" t="n">
        <f aca="false">IF(Y9&lt;&gt;0,100000*I9/Y9,0)</f>
        <v>0.0198825540276011</v>
      </c>
      <c r="K9" s="38" t="n">
        <v>5</v>
      </c>
      <c r="L9" s="39" t="n">
        <f aca="false">IF(Z9&lt;&gt;0,100000*K9/Z9,0)</f>
        <v>0.0181431350386647</v>
      </c>
      <c r="M9" s="38" t="n">
        <v>4</v>
      </c>
      <c r="N9" s="39" t="n">
        <f aca="false">IF(AA9&lt;&gt;0,100000*M9/AA9,0)</f>
        <v>0.017051952695837</v>
      </c>
      <c r="O9" s="40" t="str">
        <f aca="false">AF9</f>
        <v>-2,2 раз</v>
      </c>
      <c r="P9" s="40" t="str">
        <f aca="false">AK9</f>
        <v>-4 сл.</v>
      </c>
      <c r="Q9" s="40" t="str">
        <f aca="false">AP9</f>
        <v>-3 сл.</v>
      </c>
      <c r="R9" s="26" t="s">
        <v>28</v>
      </c>
      <c r="S9" s="41" t="str">
        <f aca="false">cur</f>
        <v>2016</v>
      </c>
      <c r="T9" s="41" t="str">
        <f aca="false">pre</f>
        <v>2015</v>
      </c>
      <c r="U9" s="41" t="n">
        <f aca="false">pre-1</f>
        <v>2014</v>
      </c>
      <c r="V9" s="42" t="n">
        <v>146090613</v>
      </c>
      <c r="W9" s="42" t="n">
        <v>28070608</v>
      </c>
      <c r="X9" s="42" t="n">
        <v>24064145</v>
      </c>
      <c r="Y9" s="42" t="n">
        <v>145856513</v>
      </c>
      <c r="Z9" s="42" t="n">
        <v>27558633</v>
      </c>
      <c r="AA9" s="42" t="n">
        <v>23457724</v>
      </c>
      <c r="AB9" s="43" t="n">
        <f aca="false">IF(OR(C9=0,I9=0,ABS(C9-I9)&lt;10),C9-I9,0)</f>
        <v>0</v>
      </c>
      <c r="AC9" s="44" t="n">
        <f aca="false">IF(AND(AB9=0,D9&gt;=1.5*J9,J9&lt;&gt;0),D9/J9,0)</f>
        <v>0</v>
      </c>
      <c r="AD9" s="44" t="n">
        <f aca="false">IF(AND(AB9+AC9=0,D9&lt;0.5*J9,D9&lt;&gt;0),-J9/D9,0)</f>
        <v>-2.23434961992143</v>
      </c>
      <c r="AE9" s="45" t="n">
        <f aca="false">IF(AND(AB9+AC9+AD9=0,TEXT(J9,"0,00")&lt;&gt;TEXT(D9,"0,00")),(D9/J9-1)*100,0)</f>
        <v>0</v>
      </c>
      <c r="AF9" s="46" t="str">
        <f aca="false">IF(AB9&lt;&gt;0,CONCATENATE(AB9," сл."),IF(AC9&lt;&gt;0,CONCATENATE(TEXT(AC9,"# ##0,0")," раз"),IF(AD9&lt;&gt;0,CONCATENATE(TEXT(AD9,"# ##0,0")," раз"),IF(AE9&lt;&gt;0,CONCATENATE(TEXT(AE9,"# ##0,0")," %"),""))))</f>
        <v>-2,2 раз</v>
      </c>
      <c r="AG9" s="43" t="n">
        <f aca="false">IF(OR(E9=0,K9=0,ABS(E9-K9)&lt;10),E9-K9,0)</f>
        <v>-4</v>
      </c>
      <c r="AH9" s="44" t="n">
        <f aca="false">IF(AND(AG9=0,F9&gt;=1.5*L9,L9&lt;&gt;0),F9/L9,0)</f>
        <v>0</v>
      </c>
      <c r="AI9" s="44" t="n">
        <f aca="false">IF(AND(AG9+AH9=0,F9&lt;0.5*L9,F9&lt;&gt;0),-L9/F9,0)</f>
        <v>0</v>
      </c>
      <c r="AJ9" s="45" t="n">
        <f aca="false">IF(AND(AG9+AH9+AI9=0,TEXT(L9,"0,00")&lt;&gt;TEXT(F9,"0,00")),(F9/L9-1)*100,0)</f>
        <v>0</v>
      </c>
      <c r="AK9" s="46" t="str">
        <f aca="false">IF(AG9&lt;&gt;0,CONCATENATE(AG9," сл."),IF(AH9&lt;&gt;0,CONCATENATE(TEXT(AH9,"# ##0,0")," раз"),IF(AI9&lt;&gt;0,CONCATENATE(TEXT(AI9,"# ##0,0")," раз"),IF(AJ9&lt;&gt;0,CONCATENATE(TEXT(AJ9,"# ##0,0")," %"),""))))</f>
        <v>-4 сл.</v>
      </c>
      <c r="AL9" s="43" t="n">
        <f aca="false">IF(OR(G9=0,M9=0,ABS(G9-M9)&lt;10),G9-M9,0)</f>
        <v>-3</v>
      </c>
      <c r="AM9" s="44" t="n">
        <f aca="false">IF(AND(AL9=0,H9&gt;=1.5*N9,N9&lt;&gt;0),H9/N9,0)</f>
        <v>0</v>
      </c>
      <c r="AN9" s="44" t="n">
        <f aca="false">IF(AND(AL9+AM9=0,H9&lt;0.5*N9,H9&lt;&gt;0),-N9/H9,0)</f>
        <v>0</v>
      </c>
      <c r="AO9" s="45" t="n">
        <f aca="false">IF(AND(AL9+AM9+AN9=0,TEXT(H9,"0,00")&lt;&gt;TEXT(N9,"0,00")),(H9/N9-1)*100,0)</f>
        <v>0</v>
      </c>
      <c r="AP9" s="46" t="str">
        <f aca="false">IF(AL9&lt;&gt;0,CONCATENATE(AL9," сл."),IF(AM9&lt;&gt;0,CONCATENATE(TEXT(AM9,"# ##0,0")," раз"),IF(AN9&lt;&gt;0,CONCATENATE(TEXT(AN9,"# ##0,0")," раз"),IF(AO9&lt;&gt;0,CONCATENATE(TEXT(AO9,"# ##0,0")," %"),""))))</f>
        <v>-3 сл.</v>
      </c>
    </row>
    <row r="10" customFormat="false" ht="24.75" hidden="false" customHeight="true" outlineLevel="0" collapsed="false">
      <c r="A10" s="36" t="n">
        <v>2</v>
      </c>
      <c r="B10" s="37" t="s">
        <v>29</v>
      </c>
      <c r="C10" s="38" t="n">
        <v>38103</v>
      </c>
      <c r="D10" s="39" t="n">
        <f aca="false">IF(V10&lt;&gt;0,100000*C10/V10,0)</f>
        <v>26.0817579018578</v>
      </c>
      <c r="E10" s="38" t="n">
        <v>18059</v>
      </c>
      <c r="F10" s="39" t="n">
        <f aca="false">IF(W10&lt;&gt;0,100000*E10/W10,0)</f>
        <v>64.334196110038</v>
      </c>
      <c r="G10" s="38" t="n">
        <v>17084</v>
      </c>
      <c r="H10" s="39" t="n">
        <f aca="false">IF(X10&lt;&gt;0,100000*G10/X10,0)</f>
        <v>70.9935881785952</v>
      </c>
      <c r="I10" s="38" t="n">
        <v>37026</v>
      </c>
      <c r="J10" s="39" t="n">
        <f aca="false">IF(Y10&lt;&gt;0,100000*I10/Y10,0)</f>
        <v>25.3852222560675</v>
      </c>
      <c r="K10" s="38" t="n">
        <v>18164</v>
      </c>
      <c r="L10" s="39" t="n">
        <f aca="false">IF(Z10&lt;&gt;0,100000*K10/Z10,0)</f>
        <v>65.910380968461</v>
      </c>
      <c r="M10" s="38" t="n">
        <v>17328</v>
      </c>
      <c r="N10" s="39" t="n">
        <f aca="false">IF(AA10&lt;&gt;0,100000*M10/AA10,0)</f>
        <v>73.8690590783658</v>
      </c>
      <c r="O10" s="40" t="str">
        <f aca="false">AF10</f>
        <v> 03 %</v>
      </c>
      <c r="P10" s="40" t="str">
        <f aca="false">AK10</f>
        <v>- 02 %</v>
      </c>
      <c r="Q10" s="40" t="str">
        <f aca="false">AP10</f>
        <v>- 04 %</v>
      </c>
      <c r="R10" s="26" t="s">
        <v>30</v>
      </c>
      <c r="S10" s="41" t="str">
        <f aca="false">cur</f>
        <v>2016</v>
      </c>
      <c r="T10" s="41" t="str">
        <f aca="false">pre</f>
        <v>2015</v>
      </c>
      <c r="U10" s="41" t="n">
        <f aca="false">pre-1</f>
        <v>2014</v>
      </c>
      <c r="V10" s="42" t="n">
        <v>146090613</v>
      </c>
      <c r="W10" s="42" t="n">
        <v>28070608</v>
      </c>
      <c r="X10" s="42" t="n">
        <v>24064145</v>
      </c>
      <c r="Y10" s="42" t="n">
        <v>145856513</v>
      </c>
      <c r="Z10" s="42" t="n">
        <v>27558633</v>
      </c>
      <c r="AA10" s="42" t="n">
        <v>23457724</v>
      </c>
      <c r="AB10" s="43" t="n">
        <f aca="false">IF(OR(C10=0,I10=0,ABS(C10-I10)&lt;10),C10-I10,0)</f>
        <v>0</v>
      </c>
      <c r="AC10" s="44" t="n">
        <f aca="false">IF(AND(AB10=0,D10&gt;=1.5*J10,J10&lt;&gt;0),D10/J10,0)</f>
        <v>0</v>
      </c>
      <c r="AD10" s="44" t="n">
        <f aca="false">IF(AND(AB10+AC10=0,D10&lt;0.5*J10,D10&lt;&gt;0),-J10/D10,0)</f>
        <v>0</v>
      </c>
      <c r="AE10" s="45" t="n">
        <f aca="false">IF(AND(AB10+AC10+AD10=0,TEXT(J10,"0,00")&lt;&gt;TEXT(D10,"0,00")),(D10/J10-1)*100,0)</f>
        <v>2.74386270391549</v>
      </c>
      <c r="AF10" s="46" t="str">
        <f aca="false">IF(AB10&lt;&gt;0,CONCATENATE(AB10," сл."),IF(AC10&lt;&gt;0,CONCATENATE(TEXT(AC10,"# ##0,0")," раз"),IF(AD10&lt;&gt;0,CONCATENATE(TEXT(AD10,"# ##0,0")," раз"),IF(AE10&lt;&gt;0,CONCATENATE(TEXT(AE10,"# ##0,0")," %"),""))))</f>
        <v> 03 %</v>
      </c>
      <c r="AG10" s="43" t="n">
        <f aca="false">IF(OR(E10=0,K10=0,ABS(E10-K10)&lt;10),E10-K10,0)</f>
        <v>0</v>
      </c>
      <c r="AH10" s="44" t="n">
        <f aca="false">IF(AND(AG10=0,F10&gt;=1.5*L10,L10&lt;&gt;0),F10/L10,0)</f>
        <v>0</v>
      </c>
      <c r="AI10" s="44" t="n">
        <f aca="false">IF(AND(AG10+AH10=0,F10&lt;0.5*L10,F10&lt;&gt;0),-L10/F10,0)</f>
        <v>0</v>
      </c>
      <c r="AJ10" s="45" t="n">
        <f aca="false">IF(AND(AG10+AH10+AI10=0,TEXT(L10,"0,00")&lt;&gt;TEXT(F10,"0,00")),(F10/L10-1)*100,0)</f>
        <v>-2.39140608089829</v>
      </c>
      <c r="AK10" s="46" t="str">
        <f aca="false">IF(AG10&lt;&gt;0,CONCATENATE(AG10," сл."),IF(AH10&lt;&gt;0,CONCATENATE(TEXT(AH10,"# ##0,0")," раз"),IF(AI10&lt;&gt;0,CONCATENATE(TEXT(AI10,"# ##0,0")," раз"),IF(AJ10&lt;&gt;0,CONCATENATE(TEXT(AJ10,"# ##0,0")," %"),""))))</f>
        <v>- 02 %</v>
      </c>
      <c r="AL10" s="43" t="n">
        <f aca="false">IF(OR(G10=0,M10=0,ABS(G10-M10)&lt;10),G10-M10,0)</f>
        <v>0</v>
      </c>
      <c r="AM10" s="44" t="n">
        <f aca="false">IF(AND(AL10=0,H10&gt;=1.5*N10,N10&lt;&gt;0),H10/N10,0)</f>
        <v>0</v>
      </c>
      <c r="AN10" s="44" t="n">
        <f aca="false">IF(AND(AL10+AM10=0,H10&lt;0.5*N10,H10&lt;&gt;0),-N10/H10,0)</f>
        <v>0</v>
      </c>
      <c r="AO10" s="45" t="n">
        <f aca="false">IF(AND(AL10+AM10+AN10=0,TEXT(H10,"0,00")&lt;&gt;TEXT(N10,"0,00")),(H10/N10-1)*100,0)</f>
        <v>-3.89265943772231</v>
      </c>
      <c r="AP10" s="46" t="str">
        <f aca="false">IF(AL10&lt;&gt;0,CONCATENATE(AL10," сл."),IF(AM10&lt;&gt;0,CONCATENATE(TEXT(AM10,"# ##0,0")," раз"),IF(AN10&lt;&gt;0,CONCATENATE(TEXT(AN10,"# ##0,0")," раз"),IF(AO10&lt;&gt;0,CONCATENATE(TEXT(AO10,"# ##0,0")," %"),""))))</f>
        <v>- 04 %</v>
      </c>
    </row>
    <row r="11" customFormat="false" ht="24" hidden="false" customHeight="false" outlineLevel="0" collapsed="false">
      <c r="A11" s="36" t="n">
        <v>3</v>
      </c>
      <c r="B11" s="37" t="s">
        <v>31</v>
      </c>
      <c r="C11" s="38" t="n">
        <v>9655</v>
      </c>
      <c r="D11" s="39" t="n">
        <f aca="false">IF(V11&lt;&gt;0,100000*C11/V11,0)</f>
        <v>6.60891196342643</v>
      </c>
      <c r="E11" s="38" t="n">
        <v>5666</v>
      </c>
      <c r="F11" s="39" t="n">
        <f aca="false">IF(W11&lt;&gt;0,100000*E11/W11,0)</f>
        <v>20.184813952017</v>
      </c>
      <c r="G11" s="38" t="n">
        <v>5269</v>
      </c>
      <c r="H11" s="39" t="n">
        <f aca="false">IF(X11&lt;&gt;0,100000*G11/X11,0)</f>
        <v>21.8956459911624</v>
      </c>
      <c r="I11" s="38" t="n">
        <v>10001</v>
      </c>
      <c r="J11" s="39" t="n">
        <f aca="false">IF(Y11&lt;&gt;0,100000*I11/Y11,0)</f>
        <v>6.85673871827719</v>
      </c>
      <c r="K11" s="38" t="n">
        <v>6025</v>
      </c>
      <c r="L11" s="39" t="n">
        <f aca="false">IF(Z11&lt;&gt;0,100000*K11/Z11,0)</f>
        <v>21.8624777215909</v>
      </c>
      <c r="M11" s="38" t="n">
        <v>5671</v>
      </c>
      <c r="N11" s="39" t="n">
        <f aca="false">IF(AA11&lt;&gt;0,100000*M11/AA11,0)</f>
        <v>24.1754059345229</v>
      </c>
      <c r="O11" s="40" t="str">
        <f aca="false">AF11</f>
        <v/>
      </c>
      <c r="P11" s="40" t="str">
        <f aca="false">AK11</f>
        <v>- 08 %</v>
      </c>
      <c r="Q11" s="40" t="str">
        <f aca="false">AP11</f>
        <v>- 09 %</v>
      </c>
      <c r="R11" s="26" t="s">
        <v>32</v>
      </c>
      <c r="S11" s="41" t="str">
        <f aca="false">cur</f>
        <v>2016</v>
      </c>
      <c r="T11" s="41" t="str">
        <f aca="false">pre</f>
        <v>2015</v>
      </c>
      <c r="U11" s="41" t="n">
        <f aca="false">pre-1</f>
        <v>2014</v>
      </c>
      <c r="V11" s="42" t="n">
        <v>146090613</v>
      </c>
      <c r="W11" s="42" t="n">
        <v>28070608</v>
      </c>
      <c r="X11" s="42" t="n">
        <v>24064145</v>
      </c>
      <c r="Y11" s="42" t="n">
        <v>145856513</v>
      </c>
      <c r="Z11" s="42" t="n">
        <v>27558633</v>
      </c>
      <c r="AA11" s="42" t="n">
        <v>23457724</v>
      </c>
      <c r="AB11" s="43" t="n">
        <f aca="false">IF(OR(C11=0,I11=0,ABS(C11-I11)&lt;10),C11-I11,0)</f>
        <v>0</v>
      </c>
      <c r="AC11" s="44" t="n">
        <f aca="false">IF(AND(AB11=0,D11&gt;=1.5*J11,J11&lt;&gt;0),D11/J11,0)</f>
        <v>0</v>
      </c>
      <c r="AD11" s="44" t="n">
        <f aca="false">IF(AND(AB11+AC11=0,D11&lt;0.5*J11,D11&lt;&gt;0),-J11/D11,0)</f>
        <v>0</v>
      </c>
      <c r="AE11" s="45" t="n">
        <f aca="false">IF(AND(AB11+AC11+AD11=0,TEXT(J11,"0,00")&lt;&gt;TEXT(D11,"0,00")),(D11/J11-1)*100,0)</f>
        <v>0</v>
      </c>
      <c r="AF11" s="46" t="str">
        <f aca="false">IF(AB11&lt;&gt;0,CONCATENATE(AB11," сл."),IF(AC11&lt;&gt;0,CONCATENATE(TEXT(AC11,"# ##0,0")," раз"),IF(AD11&lt;&gt;0,CONCATENATE(TEXT(AD11,"# ##0,0")," раз"),IF(AE11&lt;&gt;0,CONCATENATE(TEXT(AE11,"# ##0,0")," %"),""))))</f>
        <v/>
      </c>
      <c r="AG11" s="43" t="n">
        <f aca="false">IF(OR(E11=0,K11=0,ABS(E11-K11)&lt;10),E11-K11,0)</f>
        <v>0</v>
      </c>
      <c r="AH11" s="44" t="n">
        <f aca="false">IF(AND(AG11=0,F11&gt;=1.5*L11,L11&lt;&gt;0),F11/L11,0)</f>
        <v>0</v>
      </c>
      <c r="AI11" s="44" t="n">
        <f aca="false">IF(AND(AG11+AH11=0,F11&lt;0.5*L11,F11&lt;&gt;0),-L11/F11,0)</f>
        <v>0</v>
      </c>
      <c r="AJ11" s="45" t="n">
        <f aca="false">IF(AND(AG11+AH11+AI11=0,TEXT(L11,"0,00")&lt;&gt;TEXT(F11,"0,00")),(F11/L11-1)*100,0)</f>
        <v>-7.67371288349941</v>
      </c>
      <c r="AK11" s="46" t="str">
        <f aca="false">IF(AG11&lt;&gt;0,CONCATENATE(AG11," сл."),IF(AH11&lt;&gt;0,CONCATENATE(TEXT(AH11,"# ##0,0")," раз"),IF(AI11&lt;&gt;0,CONCATENATE(TEXT(AI11,"# ##0,0")," раз"),IF(AJ11&lt;&gt;0,CONCATENATE(TEXT(AJ11,"# ##0,0")," %"),""))))</f>
        <v>- 08 %</v>
      </c>
      <c r="AL11" s="43" t="n">
        <f aca="false">IF(OR(G11=0,M11=0,ABS(G11-M11)&lt;10),G11-M11,0)</f>
        <v>0</v>
      </c>
      <c r="AM11" s="44" t="n">
        <f aca="false">IF(AND(AL11=0,H11&gt;=1.5*N11,N11&lt;&gt;0),H11/N11,0)</f>
        <v>0</v>
      </c>
      <c r="AN11" s="44" t="n">
        <f aca="false">IF(AND(AL11+AM11=0,H11&lt;0.5*N11,H11&lt;&gt;0),-N11/H11,0)</f>
        <v>0</v>
      </c>
      <c r="AO11" s="45" t="n">
        <f aca="false">IF(AND(AL11+AM11+AN11=0,TEXT(H11,"0,00")&lt;&gt;TEXT(N11,"0,00")),(H11/N11-1)*100,0)</f>
        <v>-9.43007926954799</v>
      </c>
      <c r="AP11" s="46" t="str">
        <f aca="false">IF(AL11&lt;&gt;0,CONCATENATE(AL11," сл."),IF(AM11&lt;&gt;0,CONCATENATE(TEXT(AM11,"# ##0,0")," раз"),IF(AN11&lt;&gt;0,CONCATENATE(TEXT(AN11,"# ##0,0")," раз"),IF(AO11&lt;&gt;0,CONCATENATE(TEXT(AO11,"# ##0,0")," %"),""))))</f>
        <v>- 09 %</v>
      </c>
    </row>
    <row r="12" customFormat="false" ht="75" hidden="false" customHeight="true" outlineLevel="0" collapsed="false">
      <c r="A12" s="36" t="n">
        <v>4</v>
      </c>
      <c r="B12" s="37" t="s">
        <v>33</v>
      </c>
      <c r="C12" s="38" t="n">
        <v>250033</v>
      </c>
      <c r="D12" s="39" t="n">
        <f aca="false">IF(V12&lt;&gt;0,100000*C12/V12,0)</f>
        <v>171.149257892429</v>
      </c>
      <c r="E12" s="38" t="n">
        <v>203717</v>
      </c>
      <c r="F12" s="39" t="n">
        <f aca="false">IF(W12&lt;&gt;0,100000*E12/W12,0)</f>
        <v>725.730628991007</v>
      </c>
      <c r="G12" s="38" t="n">
        <v>199532</v>
      </c>
      <c r="H12" s="39" t="n">
        <f aca="false">IF(X12&lt;&gt;0,100000*G12/X12,0)</f>
        <v>829.167211218184</v>
      </c>
      <c r="I12" s="38" t="n">
        <v>245236</v>
      </c>
      <c r="J12" s="39" t="n">
        <f aca="false">IF(Y12&lt;&gt;0,100000*I12/Y12,0)</f>
        <v>168.13510412113</v>
      </c>
      <c r="K12" s="38" t="n">
        <v>200365</v>
      </c>
      <c r="L12" s="39" t="n">
        <f aca="false">IF(Z12&lt;&gt;0,100000*K12/Z12,0)</f>
        <v>727.049850404409</v>
      </c>
      <c r="M12" s="38" t="n">
        <v>196522</v>
      </c>
      <c r="N12" s="39" t="n">
        <f aca="false">IF(AA12&lt;&gt;0,100000*M12/AA12,0)</f>
        <v>837.770961922819</v>
      </c>
      <c r="O12" s="40" t="str">
        <f aca="false">AF12</f>
        <v> 02 %</v>
      </c>
      <c r="P12" s="40" t="str">
        <f aca="false">AK12</f>
        <v> 00 %</v>
      </c>
      <c r="Q12" s="40" t="str">
        <f aca="false">AP12</f>
        <v>- 01 %</v>
      </c>
      <c r="R12" s="26" t="s">
        <v>34</v>
      </c>
      <c r="S12" s="41" t="str">
        <f aca="false">cur</f>
        <v>2016</v>
      </c>
      <c r="T12" s="41" t="str">
        <f aca="false">pre</f>
        <v>2015</v>
      </c>
      <c r="U12" s="41" t="n">
        <f aca="false">pre-1</f>
        <v>2014</v>
      </c>
      <c r="V12" s="42" t="n">
        <v>146090613</v>
      </c>
      <c r="W12" s="42" t="n">
        <v>28070608</v>
      </c>
      <c r="X12" s="42" t="n">
        <v>24064145</v>
      </c>
      <c r="Y12" s="42" t="n">
        <v>145856513</v>
      </c>
      <c r="Z12" s="42" t="n">
        <v>27558633</v>
      </c>
      <c r="AA12" s="42" t="n">
        <v>23457724</v>
      </c>
      <c r="AB12" s="43" t="n">
        <f aca="false">IF(OR(C12=0,I12=0,ABS(C12-I12)&lt;10),C12-I12,0)</f>
        <v>0</v>
      </c>
      <c r="AC12" s="44" t="n">
        <f aca="false">IF(AND(AB12=0,D12&gt;=1.5*J12,J12&lt;&gt;0),D12/J12,0)</f>
        <v>0</v>
      </c>
      <c r="AD12" s="44" t="n">
        <f aca="false">IF(AND(AB12+AC12=0,D12&lt;0.5*J12,D12&lt;&gt;0),-J12/D12,0)</f>
        <v>0</v>
      </c>
      <c r="AE12" s="45" t="n">
        <f aca="false">IF(AND(AB12+AC12+AD12=0,TEXT(J12,"0,00")&lt;&gt;TEXT(D12,"0,00")),(D12/J12-1)*100,0)</f>
        <v>1.79269747805129</v>
      </c>
      <c r="AF12" s="46" t="str">
        <f aca="false">IF(AB12&lt;&gt;0,CONCATENATE(AB12," сл."),IF(AC12&lt;&gt;0,CONCATENATE(TEXT(AC12,"# ##0,0")," раз"),IF(AD12&lt;&gt;0,CONCATENATE(TEXT(AD12,"# ##0,0")," раз"),IF(AE12&lt;&gt;0,CONCATENATE(TEXT(AE12,"# ##0,0")," %"),""))))</f>
        <v> 02 %</v>
      </c>
      <c r="AG12" s="43" t="n">
        <f aca="false">IF(OR(E12=0,K12=0,ABS(E12-K12)&lt;10),E12-K12,0)</f>
        <v>0</v>
      </c>
      <c r="AH12" s="44" t="n">
        <f aca="false">IF(AND(AG12=0,F12&gt;=1.5*L12,L12&lt;&gt;0),F12/L12,0)</f>
        <v>0</v>
      </c>
      <c r="AI12" s="44" t="n">
        <f aca="false">IF(AND(AG12+AH12=0,F12&lt;0.5*L12,F12&lt;&gt;0),-L12/F12,0)</f>
        <v>0</v>
      </c>
      <c r="AJ12" s="45" t="n">
        <f aca="false">IF(AND(AG12+AH12+AI12=0,TEXT(L12,"0,00")&lt;&gt;TEXT(F12,"0,00")),(F12/L12-1)*100,0)</f>
        <v>-0.18144855028408</v>
      </c>
      <c r="AK12" s="46" t="str">
        <f aca="false">IF(AG12&lt;&gt;0,CONCATENATE(AG12," сл."),IF(AH12&lt;&gt;0,CONCATENATE(TEXT(AH12,"# ##0,0")," раз"),IF(AI12&lt;&gt;0,CONCATENATE(TEXT(AI12,"# ##0,0")," раз"),IF(AJ12&lt;&gt;0,CONCATENATE(TEXT(AJ12,"# ##0,0")," %"),""))))</f>
        <v> 00 %</v>
      </c>
      <c r="AL12" s="43" t="n">
        <f aca="false">IF(OR(G12=0,M12=0,ABS(G12-M12)&lt;10),G12-M12,0)</f>
        <v>0</v>
      </c>
      <c r="AM12" s="44" t="n">
        <f aca="false">IF(AND(AL12=0,H12&gt;=1.5*N12,N12&lt;&gt;0),H12/N12,0)</f>
        <v>0</v>
      </c>
      <c r="AN12" s="44" t="n">
        <f aca="false">IF(AND(AL12+AM12=0,H12&lt;0.5*N12,H12&lt;&gt;0),-N12/H12,0)</f>
        <v>0</v>
      </c>
      <c r="AO12" s="45" t="n">
        <f aca="false">IF(AND(AL12+AM12+AN12=0,TEXT(H12,"0,00")&lt;&gt;TEXT(N12,"0,00")),(H12/N12-1)*100,0)</f>
        <v>-1.02698125092427</v>
      </c>
      <c r="AP12" s="46" t="str">
        <f aca="false">IF(AL12&lt;&gt;0,CONCATENATE(AL12," сл."),IF(AM12&lt;&gt;0,CONCATENATE(TEXT(AM12,"# ##0,0")," раз"),IF(AN12&lt;&gt;0,CONCATENATE(TEXT(AN12,"# ##0,0")," раз"),IF(AO12&lt;&gt;0,CONCATENATE(TEXT(AO12,"# ##0,0")," %"),""))))</f>
        <v>- 01 %</v>
      </c>
    </row>
    <row r="13" customFormat="false" ht="75" hidden="false" customHeight="true" outlineLevel="0" collapsed="false">
      <c r="A13" s="36" t="n">
        <v>5</v>
      </c>
      <c r="B13" s="37" t="s">
        <v>35</v>
      </c>
      <c r="C13" s="38" t="n">
        <v>534119</v>
      </c>
      <c r="D13" s="39" t="n">
        <f aca="false">IF(V13&lt;&gt;0,100000*C13/V13,0)</f>
        <v>365.608021646127</v>
      </c>
      <c r="E13" s="38" t="n">
        <v>334082</v>
      </c>
      <c r="F13" s="39" t="n">
        <f aca="false">IF(W13&lt;&gt;0,100000*E13/W13,0)</f>
        <v>1190.14878480723</v>
      </c>
      <c r="G13" s="38" t="n">
        <v>317854</v>
      </c>
      <c r="H13" s="39" t="n">
        <f aca="false">IF(X13&lt;&gt;0,100000*G13/X13,0)</f>
        <v>1320.86138942398</v>
      </c>
      <c r="I13" s="38" t="n">
        <v>505279</v>
      </c>
      <c r="J13" s="39" t="n">
        <f aca="false">IF(Y13&lt;&gt;0,100000*I13/Y13,0)</f>
        <v>346.421966086629</v>
      </c>
      <c r="K13" s="38" t="n">
        <v>313578</v>
      </c>
      <c r="L13" s="39" t="n">
        <f aca="false">IF(Z13&lt;&gt;0,100000*K13/Z13,0)</f>
        <v>1137.85759983088</v>
      </c>
      <c r="M13" s="38" t="n">
        <v>298448</v>
      </c>
      <c r="N13" s="39" t="n">
        <f aca="false">IF(AA13&lt;&gt;0,100000*M13/AA13,0)</f>
        <v>1272.28029454179</v>
      </c>
      <c r="O13" s="40" t="str">
        <f aca="false">AF13</f>
        <v> 06 %</v>
      </c>
      <c r="P13" s="40" t="str">
        <f aca="false">AK13</f>
        <v> 05 %</v>
      </c>
      <c r="Q13" s="40" t="str">
        <f aca="false">AP13</f>
        <v> 04 %</v>
      </c>
      <c r="R13" s="26" t="s">
        <v>36</v>
      </c>
      <c r="S13" s="41" t="str">
        <f aca="false">cur</f>
        <v>2016</v>
      </c>
      <c r="T13" s="41" t="str">
        <f aca="false">pre</f>
        <v>2015</v>
      </c>
      <c r="U13" s="41" t="n">
        <f aca="false">pre-1</f>
        <v>2014</v>
      </c>
      <c r="V13" s="42" t="n">
        <v>146090613</v>
      </c>
      <c r="W13" s="42" t="n">
        <v>28070608</v>
      </c>
      <c r="X13" s="42" t="n">
        <v>24064145</v>
      </c>
      <c r="Y13" s="42" t="n">
        <v>145856513</v>
      </c>
      <c r="Z13" s="42" t="n">
        <v>27558633</v>
      </c>
      <c r="AA13" s="42" t="n">
        <v>23457724</v>
      </c>
      <c r="AB13" s="43" t="n">
        <f aca="false">IF(OR(C13=0,I13=0,ABS(C13-I13)&lt;10),C13-I13,0)</f>
        <v>0</v>
      </c>
      <c r="AC13" s="44" t="n">
        <f aca="false">IF(AND(AB13=0,D13&gt;=1.5*J13,J13&lt;&gt;0),D13/J13,0)</f>
        <v>0</v>
      </c>
      <c r="AD13" s="44" t="n">
        <f aca="false">IF(AND(AB13+AC13=0,D13&lt;0.5*J13,D13&lt;&gt;0),-J13/D13,0)</f>
        <v>0</v>
      </c>
      <c r="AE13" s="45" t="n">
        <f aca="false">IF(AND(AB13+AC13+AD13=0,TEXT(J13,"0,00")&lt;&gt;TEXT(D13,"0,00")),(D13/J13-1)*100,0)</f>
        <v>5.53834844142076</v>
      </c>
      <c r="AF13" s="46" t="str">
        <f aca="false">IF(AB13&lt;&gt;0,CONCATENATE(AB13," сл."),IF(AC13&lt;&gt;0,CONCATENATE(TEXT(AC13,"# ##0,0")," раз"),IF(AD13&lt;&gt;0,CONCATENATE(TEXT(AD13,"# ##0,0")," раз"),IF(AE13&lt;&gt;0,CONCATENATE(TEXT(AE13,"# ##0,0")," %"),""))))</f>
        <v> 06 %</v>
      </c>
      <c r="AG13" s="43" t="n">
        <f aca="false">IF(OR(E13=0,K13=0,ABS(E13-K13)&lt;10),E13-K13,0)</f>
        <v>0</v>
      </c>
      <c r="AH13" s="44" t="n">
        <f aca="false">IF(AND(AG13=0,F13&gt;=1.5*L13,L13&lt;&gt;0),F13/L13,0)</f>
        <v>0</v>
      </c>
      <c r="AI13" s="44" t="n">
        <f aca="false">IF(AND(AG13+AH13=0,F13&lt;0.5*L13,F13&lt;&gt;0),-L13/F13,0)</f>
        <v>0</v>
      </c>
      <c r="AJ13" s="45" t="n">
        <f aca="false">IF(AND(AG13+AH13+AI13=0,TEXT(L13,"0,00")&lt;&gt;TEXT(F13,"0,00")),(F13/L13-1)*100,0)</f>
        <v>4.59558252140877</v>
      </c>
      <c r="AK13" s="46" t="str">
        <f aca="false">IF(AG13&lt;&gt;0,CONCATENATE(AG13," сл."),IF(AH13&lt;&gt;0,CONCATENATE(TEXT(AH13,"# ##0,0")," раз"),IF(AI13&lt;&gt;0,CONCATENATE(TEXT(AI13,"# ##0,0")," раз"),IF(AJ13&lt;&gt;0,CONCATENATE(TEXT(AJ13,"# ##0,0")," %"),""))))</f>
        <v> 05 %</v>
      </c>
      <c r="AL13" s="43" t="n">
        <f aca="false">IF(OR(G13=0,M13=0,ABS(G13-M13)&lt;10),G13-M13,0)</f>
        <v>0</v>
      </c>
      <c r="AM13" s="44" t="n">
        <f aca="false">IF(AND(AL13=0,H13&gt;=1.5*N13,N13&lt;&gt;0),H13/N13,0)</f>
        <v>0</v>
      </c>
      <c r="AN13" s="44" t="n">
        <f aca="false">IF(AND(AL13+AM13=0,H13&lt;0.5*N13,H13&lt;&gt;0),-N13/H13,0)</f>
        <v>0</v>
      </c>
      <c r="AO13" s="45" t="n">
        <f aca="false">IF(AND(AL13+AM13+AN13=0,TEXT(H13,"0,00")&lt;&gt;TEXT(N13,"0,00")),(H13/N13-1)*100,0)</f>
        <v>3.8184270471376</v>
      </c>
      <c r="AP13" s="46" t="str">
        <f aca="false">IF(AL13&lt;&gt;0,CONCATENATE(AL13," сл."),IF(AM13&lt;&gt;0,CONCATENATE(TEXT(AM13,"# ##0,0")," раз"),IF(AN13&lt;&gt;0,CONCATENATE(TEXT(AN13,"# ##0,0")," раз"),IF(AO13&lt;&gt;0,CONCATENATE(TEXT(AO13,"# ##0,0")," %"),""))))</f>
        <v> 04 %</v>
      </c>
    </row>
    <row r="14" customFormat="false" ht="37.5" hidden="false" customHeight="true" outlineLevel="0" collapsed="false">
      <c r="A14" s="36" t="n">
        <v>6</v>
      </c>
      <c r="B14" s="37" t="s">
        <v>37</v>
      </c>
      <c r="C14" s="38" t="n">
        <v>1</v>
      </c>
      <c r="D14" s="39" t="n">
        <f aca="false">IF(V14&lt;&gt;0,100000*C14/V14,0)</f>
        <v>0.000684506676688392</v>
      </c>
      <c r="E14" s="38" t="n">
        <v>1</v>
      </c>
      <c r="F14" s="39" t="n">
        <f aca="false">IF(W14&lt;&gt;0,100000*E14/W14,0)</f>
        <v>0.00356244510272097</v>
      </c>
      <c r="G14" s="38" t="n">
        <v>1</v>
      </c>
      <c r="H14" s="39" t="n">
        <f aca="false">IF(X14&lt;&gt;0,100000*G14/X14,0)</f>
        <v>0.00415556006664687</v>
      </c>
      <c r="I14" s="38" t="n">
        <v>0</v>
      </c>
      <c r="J14" s="39" t="n">
        <f aca="false">IF(Y14&lt;&gt;0,100000*I14/Y14,0)</f>
        <v>0</v>
      </c>
      <c r="K14" s="38" t="n">
        <v>0</v>
      </c>
      <c r="L14" s="39" t="n">
        <f aca="false">IF(Z14&lt;&gt;0,100000*K14/Z14,0)</f>
        <v>0</v>
      </c>
      <c r="M14" s="38" t="n">
        <v>0</v>
      </c>
      <c r="N14" s="39" t="n">
        <f aca="false">IF(AA14&lt;&gt;0,100000*M14/AA14,0)</f>
        <v>0</v>
      </c>
      <c r="O14" s="40" t="str">
        <f aca="false">AF14</f>
        <v>1 сл.</v>
      </c>
      <c r="P14" s="40" t="str">
        <f aca="false">AK14</f>
        <v>1 сл.</v>
      </c>
      <c r="Q14" s="40" t="str">
        <f aca="false">AP14</f>
        <v>1 сл.</v>
      </c>
      <c r="R14" s="26" t="s">
        <v>38</v>
      </c>
      <c r="S14" s="41" t="str">
        <f aca="false">cur</f>
        <v>2016</v>
      </c>
      <c r="T14" s="41" t="str">
        <f aca="false">pre</f>
        <v>2015</v>
      </c>
      <c r="U14" s="41" t="n">
        <f aca="false">pre-1</f>
        <v>2014</v>
      </c>
      <c r="V14" s="42" t="n">
        <v>146090613</v>
      </c>
      <c r="W14" s="42" t="n">
        <v>28070608</v>
      </c>
      <c r="X14" s="42" t="n">
        <v>24064145</v>
      </c>
      <c r="Y14" s="42" t="n">
        <v>145856513</v>
      </c>
      <c r="Z14" s="42" t="n">
        <v>27558633</v>
      </c>
      <c r="AA14" s="42" t="n">
        <v>23457724</v>
      </c>
      <c r="AB14" s="43" t="n">
        <f aca="false">IF(OR(C14=0,I14=0,ABS(C14-I14)&lt;10),C14-I14,0)</f>
        <v>1</v>
      </c>
      <c r="AC14" s="44" t="n">
        <f aca="false">IF(AND(AB14=0,D14&gt;=1.5*J14,J14&lt;&gt;0),D14/J14,0)</f>
        <v>0</v>
      </c>
      <c r="AD14" s="44" t="n">
        <f aca="false">IF(AND(AB14+AC14=0,D14&lt;0.5*J14,D14&lt;&gt;0),-J14/D14,0)</f>
        <v>0</v>
      </c>
      <c r="AE14" s="45" t="n">
        <f aca="false">IF(AND(AB14+AC14+AD14=0,TEXT(J14,"0,00")&lt;&gt;TEXT(D14,"0,00")),(D14/J14-1)*100,0)</f>
        <v>0</v>
      </c>
      <c r="AF14" s="46" t="str">
        <f aca="false">IF(AB14&lt;&gt;0,CONCATENATE(AB14," сл."),IF(AC14&lt;&gt;0,CONCATENATE(TEXT(AC14,"# ##0,0")," раз"),IF(AD14&lt;&gt;0,CONCATENATE(TEXT(AD14,"# ##0,0")," раз"),IF(AE14&lt;&gt;0,CONCATENATE(TEXT(AE14,"# ##0,0")," %"),""))))</f>
        <v>1 сл.</v>
      </c>
      <c r="AG14" s="43" t="n">
        <f aca="false">IF(OR(E14=0,K14=0,ABS(E14-K14)&lt;10),E14-K14,0)</f>
        <v>1</v>
      </c>
      <c r="AH14" s="44" t="n">
        <f aca="false">IF(AND(AG14=0,F14&gt;=1.5*L14,L14&lt;&gt;0),F14/L14,0)</f>
        <v>0</v>
      </c>
      <c r="AI14" s="44" t="n">
        <f aca="false">IF(AND(AG14+AH14=0,F14&lt;0.5*L14,F14&lt;&gt;0),-L14/F14,0)</f>
        <v>0</v>
      </c>
      <c r="AJ14" s="45" t="n">
        <f aca="false">IF(AND(AG14+AH14+AI14=0,TEXT(L14,"0,00")&lt;&gt;TEXT(F14,"0,00")),(F14/L14-1)*100,0)</f>
        <v>0</v>
      </c>
      <c r="AK14" s="46" t="str">
        <f aca="false">IF(AG14&lt;&gt;0,CONCATENATE(AG14," сл."),IF(AH14&lt;&gt;0,CONCATENATE(TEXT(AH14,"# ##0,0")," раз"),IF(AI14&lt;&gt;0,CONCATENATE(TEXT(AI14,"# ##0,0")," раз"),IF(AJ14&lt;&gt;0,CONCATENATE(TEXT(AJ14,"# ##0,0")," %"),""))))</f>
        <v>1 сл.</v>
      </c>
      <c r="AL14" s="43" t="n">
        <f aca="false">IF(OR(G14=0,M14=0,ABS(G14-M14)&lt;10),G14-M14,0)</f>
        <v>1</v>
      </c>
      <c r="AM14" s="44" t="n">
        <f aca="false">IF(AND(AL14=0,H14&gt;=1.5*N14,N14&lt;&gt;0),H14/N14,0)</f>
        <v>0</v>
      </c>
      <c r="AN14" s="44" t="n">
        <f aca="false">IF(AND(AL14+AM14=0,H14&lt;0.5*N14,H14&lt;&gt;0),-N14/H14,0)</f>
        <v>0</v>
      </c>
      <c r="AO14" s="45" t="n">
        <f aca="false">IF(AND(AL14+AM14+AN14=0,TEXT(H14,"0,00")&lt;&gt;TEXT(N14,"0,00")),(H14/N14-1)*100,0)</f>
        <v>0</v>
      </c>
      <c r="AP14" s="46" t="str">
        <f aca="false">IF(AL14&lt;&gt;0,CONCATENATE(AL14," сл."),IF(AM14&lt;&gt;0,CONCATENATE(TEXT(AM14,"# ##0,0")," раз"),IF(AN14&lt;&gt;0,CONCATENATE(TEXT(AN14,"# ##0,0")," раз"),IF(AO14&lt;&gt;0,CONCATENATE(TEXT(AO14,"# ##0,0")," %"),""))))</f>
        <v>1 сл.</v>
      </c>
    </row>
    <row r="15" customFormat="false" ht="12.75" hidden="false" customHeight="true" outlineLevel="0" collapsed="false">
      <c r="A15" s="36" t="n">
        <v>7</v>
      </c>
      <c r="B15" s="37" t="s">
        <v>39</v>
      </c>
      <c r="C15" s="38" t="n">
        <v>300</v>
      </c>
      <c r="D15" s="39" t="n">
        <f aca="false">IF(V15&lt;&gt;0,100000*C15/V15,0)</f>
        <v>0.205352003006518</v>
      </c>
      <c r="E15" s="38" t="n">
        <v>300</v>
      </c>
      <c r="F15" s="39" t="n">
        <f aca="false">IF(W15&lt;&gt;0,100000*E15/W15,0)</f>
        <v>1.06873353081629</v>
      </c>
      <c r="G15" s="38" t="n">
        <v>297</v>
      </c>
      <c r="H15" s="39" t="n">
        <f aca="false">IF(X15&lt;&gt;0,100000*G15/X15,0)</f>
        <v>1.23420133979412</v>
      </c>
      <c r="I15" s="38" t="n">
        <v>304</v>
      </c>
      <c r="J15" s="39" t="n">
        <f aca="false">IF(Y15&lt;&gt;0,100000*I15/Y15,0)</f>
        <v>0.208424014634163</v>
      </c>
      <c r="K15" s="38" t="n">
        <v>303</v>
      </c>
      <c r="L15" s="39" t="n">
        <f aca="false">IF(Z15&lt;&gt;0,100000*K15/Z15,0)</f>
        <v>1.09947398334308</v>
      </c>
      <c r="M15" s="38" t="n">
        <v>303</v>
      </c>
      <c r="N15" s="39" t="n">
        <f aca="false">IF(AA15&lt;&gt;0,100000*M15/AA15,0)</f>
        <v>1.29168541670965</v>
      </c>
      <c r="O15" s="40" t="str">
        <f aca="false">AF15</f>
        <v>-4 сл.</v>
      </c>
      <c r="P15" s="40" t="str">
        <f aca="false">AK15</f>
        <v>-3 сл.</v>
      </c>
      <c r="Q15" s="40" t="str">
        <f aca="false">AP15</f>
        <v>-6 сл.</v>
      </c>
      <c r="R15" s="26" t="s">
        <v>40</v>
      </c>
      <c r="S15" s="41" t="str">
        <f aca="false">cur</f>
        <v>2016</v>
      </c>
      <c r="T15" s="41" t="str">
        <f aca="false">pre</f>
        <v>2015</v>
      </c>
      <c r="U15" s="41" t="n">
        <f aca="false">pre-1</f>
        <v>2014</v>
      </c>
      <c r="V15" s="42" t="n">
        <v>146090613</v>
      </c>
      <c r="W15" s="42" t="n">
        <v>28070608</v>
      </c>
      <c r="X15" s="42" t="n">
        <v>24064145</v>
      </c>
      <c r="Y15" s="42" t="n">
        <v>145856513</v>
      </c>
      <c r="Z15" s="42" t="n">
        <v>27558633</v>
      </c>
      <c r="AA15" s="42" t="n">
        <v>23457724</v>
      </c>
      <c r="AB15" s="43" t="n">
        <f aca="false">IF(OR(C15=0,I15=0,ABS(C15-I15)&lt;10),C15-I15,0)</f>
        <v>-4</v>
      </c>
      <c r="AC15" s="44" t="n">
        <f aca="false">IF(AND(AB15=0,D15&gt;=1.5*J15,J15&lt;&gt;0),D15/J15,0)</f>
        <v>0</v>
      </c>
      <c r="AD15" s="44" t="n">
        <f aca="false">IF(AND(AB15+AC15=0,D15&lt;0.5*J15,D15&lt;&gt;0),-J15/D15,0)</f>
        <v>0</v>
      </c>
      <c r="AE15" s="45" t="n">
        <f aca="false">IF(AND(AB15+AC15+AD15=0,TEXT(J15,"0,00")&lt;&gt;TEXT(D15,"0,00")),(D15/J15-1)*100,0)</f>
        <v>0</v>
      </c>
      <c r="AF15" s="46" t="str">
        <f aca="false">IF(AB15&lt;&gt;0,CONCATENATE(AB15," сл."),IF(AC15&lt;&gt;0,CONCATENATE(TEXT(AC15,"# ##0,0")," раз"),IF(AD15&lt;&gt;0,CONCATENATE(TEXT(AD15,"# ##0,0")," раз"),IF(AE15&lt;&gt;0,CONCATENATE(TEXT(AE15,"# ##0,0")," %"),""))))</f>
        <v>-4 сл.</v>
      </c>
      <c r="AG15" s="43" t="n">
        <f aca="false">IF(OR(E15=0,K15=0,ABS(E15-K15)&lt;10),E15-K15,0)</f>
        <v>-3</v>
      </c>
      <c r="AH15" s="44" t="n">
        <f aca="false">IF(AND(AG15=0,F15&gt;=1.5*L15,L15&lt;&gt;0),F15/L15,0)</f>
        <v>0</v>
      </c>
      <c r="AI15" s="44" t="n">
        <f aca="false">IF(AND(AG15+AH15=0,F15&lt;0.5*L15,F15&lt;&gt;0),-L15/F15,0)</f>
        <v>0</v>
      </c>
      <c r="AJ15" s="45" t="n">
        <f aca="false">IF(AND(AG15+AH15+AI15=0,TEXT(L15,"0,00")&lt;&gt;TEXT(F15,"0,00")),(F15/L15-1)*100,0)</f>
        <v>0</v>
      </c>
      <c r="AK15" s="46" t="str">
        <f aca="false">IF(AG15&lt;&gt;0,CONCATENATE(AG15," сл."),IF(AH15&lt;&gt;0,CONCATENATE(TEXT(AH15,"# ##0,0")," раз"),IF(AI15&lt;&gt;0,CONCATENATE(TEXT(AI15,"# ##0,0")," раз"),IF(AJ15&lt;&gt;0,CONCATENATE(TEXT(AJ15,"# ##0,0")," %"),""))))</f>
        <v>-3 сл.</v>
      </c>
      <c r="AL15" s="43" t="n">
        <f aca="false">IF(OR(G15=0,M15=0,ABS(G15-M15)&lt;10),G15-M15,0)</f>
        <v>-6</v>
      </c>
      <c r="AM15" s="44" t="n">
        <f aca="false">IF(AND(AL15=0,H15&gt;=1.5*N15,N15&lt;&gt;0),H15/N15,0)</f>
        <v>0</v>
      </c>
      <c r="AN15" s="44" t="n">
        <f aca="false">IF(AND(AL15+AM15=0,H15&lt;0.5*N15,H15&lt;&gt;0),-N15/H15,0)</f>
        <v>0</v>
      </c>
      <c r="AO15" s="45" t="n">
        <f aca="false">IF(AND(AL15+AM15+AN15=0,TEXT(H15,"0,00")&lt;&gt;TEXT(N15,"0,00")),(H15/N15-1)*100,0)</f>
        <v>0</v>
      </c>
      <c r="AP15" s="46" t="str">
        <f aca="false">IF(AL15&lt;&gt;0,CONCATENATE(AL15," сл."),IF(AM15&lt;&gt;0,CONCATENATE(TEXT(AM15,"# ##0,0")," раз"),IF(AN15&lt;&gt;0,CONCATENATE(TEXT(AN15,"# ##0,0")," раз"),IF(AO15&lt;&gt;0,CONCATENATE(TEXT(AO15,"# ##0,0")," %"),""))))</f>
        <v>-6 сл.</v>
      </c>
    </row>
    <row r="16" customFormat="false" ht="12.75" hidden="false" customHeight="true" outlineLevel="0" collapsed="false">
      <c r="A16" s="36" t="n">
        <v>8</v>
      </c>
      <c r="B16" s="37" t="s">
        <v>41</v>
      </c>
      <c r="C16" s="38" t="n">
        <v>14329</v>
      </c>
      <c r="D16" s="39" t="n">
        <f aca="false">IF(V16&lt;&gt;0,100000*C16/V16,0)</f>
        <v>9.80829617026797</v>
      </c>
      <c r="E16" s="38" t="n">
        <v>12915</v>
      </c>
      <c r="F16" s="39" t="n">
        <f aca="false">IF(W16&lt;&gt;0,100000*E16/W16,0)</f>
        <v>46.0089785016413</v>
      </c>
      <c r="G16" s="38" t="n">
        <v>12481</v>
      </c>
      <c r="H16" s="39" t="n">
        <f aca="false">IF(X16&lt;&gt;0,100000*G16/X16,0)</f>
        <v>51.8655451918196</v>
      </c>
      <c r="I16" s="38" t="n">
        <v>7850</v>
      </c>
      <c r="J16" s="39" t="n">
        <f aca="false">IF(Y16&lt;&gt;0,100000*I16/Y16,0)</f>
        <v>5.38200169367823</v>
      </c>
      <c r="K16" s="38" t="n">
        <v>7078</v>
      </c>
      <c r="L16" s="39" t="n">
        <f aca="false">IF(Z16&lt;&gt;0,100000*K16/Z16,0)</f>
        <v>25.6834219607337</v>
      </c>
      <c r="M16" s="38" t="n">
        <v>6837</v>
      </c>
      <c r="N16" s="39" t="n">
        <f aca="false">IF(AA16&lt;&gt;0,100000*M16/AA16,0)</f>
        <v>29.1460501453594</v>
      </c>
      <c r="O16" s="40" t="str">
        <f aca="false">AF16</f>
        <v> 02 раз</v>
      </c>
      <c r="P16" s="40" t="str">
        <f aca="false">AK16</f>
        <v> 02 раз</v>
      </c>
      <c r="Q16" s="40" t="str">
        <f aca="false">AP16</f>
        <v> 02 раз</v>
      </c>
      <c r="R16" s="26" t="s">
        <v>42</v>
      </c>
      <c r="S16" s="41" t="str">
        <f aca="false">cur</f>
        <v>2016</v>
      </c>
      <c r="T16" s="41" t="str">
        <f aca="false">pre</f>
        <v>2015</v>
      </c>
      <c r="U16" s="41" t="n">
        <f aca="false">pre-1</f>
        <v>2014</v>
      </c>
      <c r="V16" s="42" t="n">
        <v>146090613</v>
      </c>
      <c r="W16" s="42" t="n">
        <v>28070608</v>
      </c>
      <c r="X16" s="42" t="n">
        <v>24064145</v>
      </c>
      <c r="Y16" s="42" t="n">
        <v>145856513</v>
      </c>
      <c r="Z16" s="42" t="n">
        <v>27558633</v>
      </c>
      <c r="AA16" s="42" t="n">
        <v>23457724</v>
      </c>
      <c r="AB16" s="43" t="n">
        <f aca="false">IF(OR(C16=0,I16=0,ABS(C16-I16)&lt;10),C16-I16,0)</f>
        <v>0</v>
      </c>
      <c r="AC16" s="44" t="n">
        <f aca="false">IF(AND(AB16=0,D16&gt;=1.5*J16,J16&lt;&gt;0),D16/J16,0)</f>
        <v>1.82242532212298</v>
      </c>
      <c r="AD16" s="44" t="n">
        <f aca="false">IF(AND(AB16+AC16=0,D16&lt;0.5*J16,D16&lt;&gt;0),-J16/D16,0)</f>
        <v>0</v>
      </c>
      <c r="AE16" s="45" t="n">
        <f aca="false">IF(AND(AB16+AC16+AD16=0,TEXT(J16,"0,00")&lt;&gt;TEXT(D16,"0,00")),(D16/J16-1)*100,0)</f>
        <v>0</v>
      </c>
      <c r="AF16" s="46" t="str">
        <f aca="false">IF(AB16&lt;&gt;0,CONCATENATE(AB16," сл."),IF(AC16&lt;&gt;0,CONCATENATE(TEXT(AC16,"# ##0,0")," раз"),IF(AD16&lt;&gt;0,CONCATENATE(TEXT(AD16,"# ##0,0")," раз"),IF(AE16&lt;&gt;0,CONCATENATE(TEXT(AE16,"# ##0,0")," %"),""))))</f>
        <v> 02 раз</v>
      </c>
      <c r="AG16" s="43" t="n">
        <f aca="false">IF(OR(E16=0,K16=0,ABS(E16-K16)&lt;10),E16-K16,0)</f>
        <v>0</v>
      </c>
      <c r="AH16" s="44" t="n">
        <f aca="false">IF(AND(AG16=0,F16&gt;=1.5*L16,L16&lt;&gt;0),F16/L16,0)</f>
        <v>1.79138817919133</v>
      </c>
      <c r="AI16" s="44" t="n">
        <f aca="false">IF(AND(AG16+AH16=0,F16&lt;0.5*L16,F16&lt;&gt;0),-L16/F16,0)</f>
        <v>0</v>
      </c>
      <c r="AJ16" s="45" t="n">
        <f aca="false">IF(AND(AG16+AH16+AI16=0,TEXT(L16,"0,00")&lt;&gt;TEXT(F16,"0,00")),(F16/L16-1)*100,0)</f>
        <v>0</v>
      </c>
      <c r="AK16" s="46" t="str">
        <f aca="false">IF(AG16&lt;&gt;0,CONCATENATE(AG16," сл."),IF(AH16&lt;&gt;0,CONCATENATE(TEXT(AH16,"# ##0,0")," раз"),IF(AI16&lt;&gt;0,CONCATENATE(TEXT(AI16,"# ##0,0")," раз"),IF(AJ16&lt;&gt;0,CONCATENATE(TEXT(AJ16,"# ##0,0")," %"),""))))</f>
        <v> 02 раз</v>
      </c>
      <c r="AL16" s="43" t="n">
        <f aca="false">IF(OR(G16=0,M16=0,ABS(G16-M16)&lt;10),G16-M16,0)</f>
        <v>0</v>
      </c>
      <c r="AM16" s="44" t="n">
        <f aca="false">IF(AND(AL16=0,H16&gt;=1.5*N16,N16&lt;&gt;0),H16/N16,0)</f>
        <v>1.77950511074921</v>
      </c>
      <c r="AN16" s="44" t="n">
        <f aca="false">IF(AND(AL16+AM16=0,H16&lt;0.5*N16,H16&lt;&gt;0),-N16/H16,0)</f>
        <v>0</v>
      </c>
      <c r="AO16" s="45" t="n">
        <f aca="false">IF(AND(AL16+AM16+AN16=0,TEXT(H16,"0,00")&lt;&gt;TEXT(N16,"0,00")),(H16/N16-1)*100,0)</f>
        <v>0</v>
      </c>
      <c r="AP16" s="46" t="str">
        <f aca="false">IF(AL16&lt;&gt;0,CONCATENATE(AL16," сл."),IF(AM16&lt;&gt;0,CONCATENATE(TEXT(AM16,"# ##0,0")," раз"),IF(AN16&lt;&gt;0,CONCATENATE(TEXT(AN16,"# ##0,0")," раз"),IF(AO16&lt;&gt;0,CONCATENATE(TEXT(AO16,"# ##0,0")," %"),""))))</f>
        <v> 02 раз</v>
      </c>
    </row>
    <row r="17" customFormat="false" ht="24.75" hidden="false" customHeight="true" outlineLevel="0" collapsed="false">
      <c r="A17" s="36" t="n">
        <v>9</v>
      </c>
      <c r="B17" s="47" t="s">
        <v>43</v>
      </c>
      <c r="C17" s="38" t="n">
        <v>4367</v>
      </c>
      <c r="D17" s="39" t="n">
        <f aca="false">IF(V17&lt;&gt;0,100000*C17/V17,0)</f>
        <v>2.98924065709821</v>
      </c>
      <c r="E17" s="38" t="n">
        <v>3794</v>
      </c>
      <c r="F17" s="39" t="n">
        <f aca="false">IF(W17&lt;&gt;0,100000*E17/W17,0)</f>
        <v>13.5159167197233</v>
      </c>
      <c r="G17" s="38" t="n">
        <v>3537</v>
      </c>
      <c r="H17" s="39" t="n">
        <f aca="false">IF(X17&lt;&gt;0,100000*G17/X17,0)</f>
        <v>14.69821595573</v>
      </c>
      <c r="I17" s="38" t="n">
        <v>2994</v>
      </c>
      <c r="J17" s="39" t="n">
        <f aca="false">IF(Y17&lt;&gt;0,100000*I17/Y17,0)</f>
        <v>2.05270230202199</v>
      </c>
      <c r="K17" s="38" t="n">
        <v>2524</v>
      </c>
      <c r="L17" s="39" t="n">
        <f aca="false">IF(Z17&lt;&gt;0,100000*K17/Z17,0)</f>
        <v>9.15865456751792</v>
      </c>
      <c r="M17" s="38" t="n">
        <v>2360</v>
      </c>
      <c r="N17" s="39" t="n">
        <f aca="false">IF(AA17&lt;&gt;0,100000*M17/AA17,0)</f>
        <v>10.0606520905438</v>
      </c>
      <c r="O17" s="40" t="str">
        <f aca="false">AF17</f>
        <v> 46 %</v>
      </c>
      <c r="P17" s="40" t="str">
        <f aca="false">AK17</f>
        <v> 48 %</v>
      </c>
      <c r="Q17" s="40" t="str">
        <f aca="false">AP17</f>
        <v> 46 %</v>
      </c>
      <c r="R17" s="26" t="s">
        <v>44</v>
      </c>
      <c r="S17" s="41" t="str">
        <f aca="false">cur</f>
        <v>2016</v>
      </c>
      <c r="T17" s="41" t="str">
        <f aca="false">pre</f>
        <v>2015</v>
      </c>
      <c r="U17" s="41" t="n">
        <f aca="false">pre-1</f>
        <v>2014</v>
      </c>
      <c r="V17" s="42" t="n">
        <v>146090613</v>
      </c>
      <c r="W17" s="42" t="n">
        <v>28070608</v>
      </c>
      <c r="X17" s="42" t="n">
        <v>24064145</v>
      </c>
      <c r="Y17" s="42" t="n">
        <v>145856513</v>
      </c>
      <c r="Z17" s="42" t="n">
        <v>27558633</v>
      </c>
      <c r="AA17" s="42" t="n">
        <v>23457724</v>
      </c>
      <c r="AB17" s="43" t="n">
        <f aca="false">IF(OR(C17=0,I17=0,ABS(C17-I17)&lt;10),C17-I17,0)</f>
        <v>0</v>
      </c>
      <c r="AC17" s="44" t="n">
        <f aca="false">IF(AND(AB17=0,D17&gt;=1.5*J17,J17&lt;&gt;0),D17/J17,0)</f>
        <v>0</v>
      </c>
      <c r="AD17" s="44" t="n">
        <f aca="false">IF(AND(AB17+AC17=0,D17&lt;0.5*J17,D17&lt;&gt;0),-J17/D17,0)</f>
        <v>0</v>
      </c>
      <c r="AE17" s="45" t="n">
        <f aca="false">IF(AND(AB17+AC17+AD17=0,TEXT(J17,"0,00")&lt;&gt;TEXT(D17,"0,00")),(D17/J17-1)*100,0)</f>
        <v>45.6246555651882</v>
      </c>
      <c r="AF17" s="46" t="str">
        <f aca="false">IF(AB17&lt;&gt;0,CONCATENATE(AB17," сл."),IF(AC17&lt;&gt;0,CONCATENATE(TEXT(AC17,"# ##0,0")," раз"),IF(AD17&lt;&gt;0,CONCATENATE(TEXT(AD17,"# ##0,0")," раз"),IF(AE17&lt;&gt;0,CONCATENATE(TEXT(AE17,"# ##0,0")," %"),""))))</f>
        <v> 46 %</v>
      </c>
      <c r="AG17" s="43" t="n">
        <f aca="false">IF(OR(E17=0,K17=0,ABS(E17-K17)&lt;10),E17-K17,0)</f>
        <v>0</v>
      </c>
      <c r="AH17" s="44" t="n">
        <f aca="false">IF(AND(AG17=0,F17&gt;=1.5*L17,L17&lt;&gt;0),F17/L17,0)</f>
        <v>0</v>
      </c>
      <c r="AI17" s="44" t="n">
        <f aca="false">IF(AND(AG17+AH17=0,F17&lt;0.5*L17,F17&lt;&gt;0),-L17/F17,0)</f>
        <v>0</v>
      </c>
      <c r="AJ17" s="45" t="n">
        <f aca="false">IF(AND(AG17+AH17+AI17=0,TEXT(L17,"0,00")&lt;&gt;TEXT(F17,"0,00")),(F17/L17-1)*100,0)</f>
        <v>47.5753520354277</v>
      </c>
      <c r="AK17" s="46" t="str">
        <f aca="false">IF(AG17&lt;&gt;0,CONCATENATE(AG17," сл."),IF(AH17&lt;&gt;0,CONCATENATE(TEXT(AH17,"# ##0,0")," раз"),IF(AI17&lt;&gt;0,CONCATENATE(TEXT(AI17,"# ##0,0")," раз"),IF(AJ17&lt;&gt;0,CONCATENATE(TEXT(AJ17,"# ##0,0")," %"),""))))</f>
        <v> 48 %</v>
      </c>
      <c r="AL17" s="43" t="n">
        <f aca="false">IF(OR(G17=0,M17=0,ABS(G17-M17)&lt;10),G17-M17,0)</f>
        <v>0</v>
      </c>
      <c r="AM17" s="44" t="n">
        <f aca="false">IF(AND(AL17=0,H17&gt;=1.5*N17,N17&lt;&gt;0),H17/N17,0)</f>
        <v>0</v>
      </c>
      <c r="AN17" s="44" t="n">
        <f aca="false">IF(AND(AL17+AM17=0,H17&lt;0.5*N17,H17&lt;&gt;0),-N17/H17,0)</f>
        <v>0</v>
      </c>
      <c r="AO17" s="45" t="n">
        <f aca="false">IF(AND(AL17+AM17+AN17=0,TEXT(H17,"0,00")&lt;&gt;TEXT(N17,"0,00")),(H17/N17-1)*100,0)</f>
        <v>46.0960564330128</v>
      </c>
      <c r="AP17" s="46" t="str">
        <f aca="false">IF(AL17&lt;&gt;0,CONCATENATE(AL17," сл."),IF(AM17&lt;&gt;0,CONCATENATE(TEXT(AM17,"# ##0,0")," раз"),IF(AN17&lt;&gt;0,CONCATENATE(TEXT(AN17,"# ##0,0")," раз"),IF(AO17&lt;&gt;0,CONCATENATE(TEXT(AO17,"# ##0,0")," %"),""))))</f>
        <v> 46 %</v>
      </c>
    </row>
    <row r="18" customFormat="false" ht="12.75" hidden="false" customHeight="true" outlineLevel="0" collapsed="false">
      <c r="A18" s="36" t="n">
        <v>10</v>
      </c>
      <c r="B18" s="37" t="s">
        <v>45</v>
      </c>
      <c r="C18" s="38" t="n">
        <v>10026</v>
      </c>
      <c r="D18" s="39" t="n">
        <f aca="false">IF(V18&lt;&gt;0,100000*C18/V18,0)</f>
        <v>6.86286394047782</v>
      </c>
      <c r="E18" s="38" t="n">
        <v>2638</v>
      </c>
      <c r="F18" s="39" t="n">
        <f aca="false">IF(W18&lt;&gt;0,100000*E18/W18,0)</f>
        <v>9.39773018097791</v>
      </c>
      <c r="G18" s="38" t="n">
        <v>2312</v>
      </c>
      <c r="H18" s="39" t="n">
        <f aca="false">IF(X18&lt;&gt;0,100000*G18/X18,0)</f>
        <v>9.60765487408757</v>
      </c>
      <c r="I18" s="38" t="n">
        <v>10648</v>
      </c>
      <c r="J18" s="39" t="n">
        <f aca="false">IF(Y18&lt;&gt;0,100000*I18/Y18,0)</f>
        <v>7.30032535468608</v>
      </c>
      <c r="K18" s="38" t="n">
        <v>2826</v>
      </c>
      <c r="L18" s="39" t="n">
        <f aca="false">IF(Z18&lt;&gt;0,100000*K18/Z18,0)</f>
        <v>10.2544999238533</v>
      </c>
      <c r="M18" s="38" t="n">
        <v>2401</v>
      </c>
      <c r="N18" s="39" t="n">
        <f aca="false">IF(AA18&lt;&gt;0,100000*M18/AA18,0)</f>
        <v>10.2354346056762</v>
      </c>
      <c r="O18" s="40" t="str">
        <f aca="false">AF18</f>
        <v/>
      </c>
      <c r="P18" s="40" t="str">
        <f aca="false">AK18</f>
        <v>- 08 %</v>
      </c>
      <c r="Q18" s="40" t="str">
        <f aca="false">AP18</f>
        <v/>
      </c>
      <c r="R18" s="26" t="s">
        <v>46</v>
      </c>
      <c r="S18" s="41" t="str">
        <f aca="false">cur</f>
        <v>2016</v>
      </c>
      <c r="T18" s="41" t="str">
        <f aca="false">pre</f>
        <v>2015</v>
      </c>
      <c r="U18" s="41" t="n">
        <f aca="false">pre-1</f>
        <v>2014</v>
      </c>
      <c r="V18" s="42" t="n">
        <v>146090613</v>
      </c>
      <c r="W18" s="42" t="n">
        <v>28070608</v>
      </c>
      <c r="X18" s="42" t="n">
        <v>24064145</v>
      </c>
      <c r="Y18" s="42" t="n">
        <v>145856513</v>
      </c>
      <c r="Z18" s="42" t="n">
        <v>27558633</v>
      </c>
      <c r="AA18" s="42" t="n">
        <v>23457724</v>
      </c>
      <c r="AB18" s="43" t="n">
        <f aca="false">IF(OR(C18=0,I18=0,ABS(C18-I18)&lt;10),C18-I18,0)</f>
        <v>0</v>
      </c>
      <c r="AC18" s="44" t="n">
        <f aca="false">IF(AND(AB18=0,D18&gt;=1.5*J18,J18&lt;&gt;0),D18/J18,0)</f>
        <v>0</v>
      </c>
      <c r="AD18" s="44" t="n">
        <f aca="false">IF(AND(AB18+AC18=0,D18&lt;0.5*J18,D18&lt;&gt;0),-J18/D18,0)</f>
        <v>0</v>
      </c>
      <c r="AE18" s="45" t="n">
        <f aca="false">IF(AND(AB18+AC18+AD18=0,TEXT(J18,"0,00")&lt;&gt;TEXT(D18,"0,00")),(D18/J18-1)*100,0)</f>
        <v>0</v>
      </c>
      <c r="AF18" s="46" t="str">
        <f aca="false">IF(AB18&lt;&gt;0,CONCATENATE(AB18," сл."),IF(AC18&lt;&gt;0,CONCATENATE(TEXT(AC18,"# ##0,0")," раз"),IF(AD18&lt;&gt;0,CONCATENATE(TEXT(AD18,"# ##0,0")," раз"),IF(AE18&lt;&gt;0,CONCATENATE(TEXT(AE18,"# ##0,0")," %"),""))))</f>
        <v/>
      </c>
      <c r="AG18" s="43" t="n">
        <f aca="false">IF(OR(E18=0,K18=0,ABS(E18-K18)&lt;10),E18-K18,0)</f>
        <v>0</v>
      </c>
      <c r="AH18" s="44" t="n">
        <f aca="false">IF(AND(AG18=0,F18&gt;=1.5*L18,L18&lt;&gt;0),F18/L18,0)</f>
        <v>0</v>
      </c>
      <c r="AI18" s="44" t="n">
        <f aca="false">IF(AND(AG18+AH18=0,F18&lt;0.5*L18,F18&lt;&gt;0),-L18/F18,0)</f>
        <v>0</v>
      </c>
      <c r="AJ18" s="45" t="n">
        <f aca="false">IF(AND(AG18+AH18+AI18=0,TEXT(L18,"0,00")&lt;&gt;TEXT(F18,"0,00")),(F18/L18-1)*100,0)</f>
        <v>-8.35506118521096</v>
      </c>
      <c r="AK18" s="46" t="str">
        <f aca="false">IF(AG18&lt;&gt;0,CONCATENATE(AG18," сл."),IF(AH18&lt;&gt;0,CONCATENATE(TEXT(AH18,"# ##0,0")," раз"),IF(AI18&lt;&gt;0,CONCATENATE(TEXT(AI18,"# ##0,0")," раз"),IF(AJ18&lt;&gt;0,CONCATENATE(TEXT(AJ18,"# ##0,0")," %"),""))))</f>
        <v>- 08 %</v>
      </c>
      <c r="AL18" s="43" t="n">
        <f aca="false">IF(OR(G18=0,M18=0,ABS(G18-M18)&lt;10),G18-M18,0)</f>
        <v>0</v>
      </c>
      <c r="AM18" s="44" t="n">
        <f aca="false">IF(AND(AL18=0,H18&gt;=1.5*N18,N18&lt;&gt;0),H18/N18,0)</f>
        <v>0</v>
      </c>
      <c r="AN18" s="44" t="n">
        <f aca="false">IF(AND(AL18+AM18=0,H18&lt;0.5*N18,H18&lt;&gt;0),-N18/H18,0)</f>
        <v>0</v>
      </c>
      <c r="AO18" s="45" t="n">
        <f aca="false">IF(AND(AL18+AM18+AN18=0,TEXT(H18,"0,00")&lt;&gt;TEXT(N18,"0,00")),(H18/N18-1)*100,0)</f>
        <v>0</v>
      </c>
      <c r="AP18" s="46" t="str">
        <f aca="false">IF(AL18&lt;&gt;0,CONCATENATE(AL18," сл."),IF(AM18&lt;&gt;0,CONCATENATE(TEXT(AM18,"# ##0,0")," раз"),IF(AN18&lt;&gt;0,CONCATENATE(TEXT(AN18,"# ##0,0")," раз"),IF(AO18&lt;&gt;0,CONCATENATE(TEXT(AO18,"# ##0,0")," %"),""))))</f>
        <v/>
      </c>
    </row>
    <row r="19" customFormat="false" ht="24.75" hidden="false" customHeight="true" outlineLevel="0" collapsed="false">
      <c r="A19" s="36" t="n">
        <v>11</v>
      </c>
      <c r="B19" s="47" t="s">
        <v>47</v>
      </c>
      <c r="C19" s="38" t="n">
        <v>6419</v>
      </c>
      <c r="D19" s="39" t="n">
        <f aca="false">IF(V19&lt;&gt;0,100000*C19/V19,0)</f>
        <v>4.39384835766279</v>
      </c>
      <c r="E19" s="38" t="n">
        <v>2498</v>
      </c>
      <c r="F19" s="39" t="n">
        <f aca="false">IF(W19&lt;&gt;0,100000*E19/W19,0)</f>
        <v>8.89898786659698</v>
      </c>
      <c r="G19" s="38" t="n">
        <v>2209</v>
      </c>
      <c r="H19" s="39" t="n">
        <f aca="false">IF(X19&lt;&gt;0,100000*G19/X19,0)</f>
        <v>9.17963218722294</v>
      </c>
      <c r="I19" s="38" t="n">
        <v>6428</v>
      </c>
      <c r="J19" s="39" t="n">
        <f aca="false">IF(Y19&lt;&gt;0,100000*I19/Y19,0)</f>
        <v>4.40707094101448</v>
      </c>
      <c r="K19" s="38" t="n">
        <v>2671</v>
      </c>
      <c r="L19" s="39" t="n">
        <f aca="false">IF(Z19&lt;&gt;0,100000*K19/Z19,0)</f>
        <v>9.69206273765466</v>
      </c>
      <c r="M19" s="38" t="n">
        <v>2283</v>
      </c>
      <c r="N19" s="39" t="n">
        <f aca="false">IF(AA19&lt;&gt;0,100000*M19/AA19,0)</f>
        <v>9.73240200114896</v>
      </c>
      <c r="O19" s="40" t="str">
        <f aca="false">AF19</f>
        <v>-9 сл.</v>
      </c>
      <c r="P19" s="40" t="str">
        <f aca="false">AK19</f>
        <v>- 08 %</v>
      </c>
      <c r="Q19" s="40" t="str">
        <f aca="false">AP19</f>
        <v>- 06 %</v>
      </c>
      <c r="R19" s="26" t="s">
        <v>48</v>
      </c>
      <c r="S19" s="41" t="str">
        <f aca="false">cur</f>
        <v>2016</v>
      </c>
      <c r="T19" s="41" t="str">
        <f aca="false">pre</f>
        <v>2015</v>
      </c>
      <c r="U19" s="41" t="n">
        <f aca="false">pre-1</f>
        <v>2014</v>
      </c>
      <c r="V19" s="42" t="n">
        <v>146090613</v>
      </c>
      <c r="W19" s="42" t="n">
        <v>28070608</v>
      </c>
      <c r="X19" s="42" t="n">
        <v>24064145</v>
      </c>
      <c r="Y19" s="42" t="n">
        <v>145856513</v>
      </c>
      <c r="Z19" s="42" t="n">
        <v>27558633</v>
      </c>
      <c r="AA19" s="42" t="n">
        <v>23457724</v>
      </c>
      <c r="AB19" s="43" t="n">
        <f aca="false">IF(OR(C19=0,I19=0,ABS(C19-I19)&lt;10),C19-I19,0)</f>
        <v>-9</v>
      </c>
      <c r="AC19" s="44" t="n">
        <f aca="false">IF(AND(AB19=0,D19&gt;=1.5*J19,J19&lt;&gt;0),D19/J19,0)</f>
        <v>0</v>
      </c>
      <c r="AD19" s="44" t="n">
        <f aca="false">IF(AND(AB19+AC19=0,D19&lt;0.5*J19,D19&lt;&gt;0),-J19/D19,0)</f>
        <v>0</v>
      </c>
      <c r="AE19" s="45" t="n">
        <f aca="false">IF(AND(AB19+AC19+AD19=0,TEXT(J19,"0,00")&lt;&gt;TEXT(D19,"0,00")),(D19/J19-1)*100,0)</f>
        <v>0</v>
      </c>
      <c r="AF19" s="46" t="str">
        <f aca="false">IF(AB19&lt;&gt;0,CONCATENATE(AB19," сл."),IF(AC19&lt;&gt;0,CONCATENATE(TEXT(AC19,"# ##0,0")," раз"),IF(AD19&lt;&gt;0,CONCATENATE(TEXT(AD19,"# ##0,0")," раз"),IF(AE19&lt;&gt;0,CONCATENATE(TEXT(AE19,"# ##0,0")," %"),""))))</f>
        <v>-9 сл.</v>
      </c>
      <c r="AG19" s="43" t="n">
        <f aca="false">IF(OR(E19=0,K19=0,ABS(E19-K19)&lt;10),E19-K19,0)</f>
        <v>0</v>
      </c>
      <c r="AH19" s="44" t="n">
        <f aca="false">IF(AND(AG19=0,F19&gt;=1.5*L19,L19&lt;&gt;0),F19/L19,0)</f>
        <v>0</v>
      </c>
      <c r="AI19" s="44" t="n">
        <f aca="false">IF(AND(AG19+AH19=0,F19&lt;0.5*L19,F19&lt;&gt;0),-L19/F19,0)</f>
        <v>0</v>
      </c>
      <c r="AJ19" s="45" t="n">
        <f aca="false">IF(AND(AG19+AH19+AI19=0,TEXT(L19,"0,00")&lt;&gt;TEXT(F19,"0,00")),(F19/L19-1)*100,0)</f>
        <v>-8.18272531374054</v>
      </c>
      <c r="AK19" s="46" t="str">
        <f aca="false">IF(AG19&lt;&gt;0,CONCATENATE(AG19," сл."),IF(AH19&lt;&gt;0,CONCATENATE(TEXT(AH19,"# ##0,0")," раз"),IF(AI19&lt;&gt;0,CONCATENATE(TEXT(AI19,"# ##0,0")," раз"),IF(AJ19&lt;&gt;0,CONCATENATE(TEXT(AJ19,"# ##0,0")," %"),""))))</f>
        <v>- 08 %</v>
      </c>
      <c r="AL19" s="43" t="n">
        <f aca="false">IF(OR(G19=0,M19=0,ABS(G19-M19)&lt;10),G19-M19,0)</f>
        <v>0</v>
      </c>
      <c r="AM19" s="44" t="n">
        <f aca="false">IF(AND(AL19=0,H19&gt;=1.5*N19,N19&lt;&gt;0),H19/N19,0)</f>
        <v>0</v>
      </c>
      <c r="AN19" s="44" t="n">
        <f aca="false">IF(AND(AL19+AM19=0,H19&lt;0.5*N19,H19&lt;&gt;0),-N19/H19,0)</f>
        <v>0</v>
      </c>
      <c r="AO19" s="45" t="n">
        <f aca="false">IF(AND(AL19+AM19+AN19=0,TEXT(H19,"0,00")&lt;&gt;TEXT(N19,"0,00")),(H19/N19-1)*100,0)</f>
        <v>-5.67968538353392</v>
      </c>
      <c r="AP19" s="46" t="str">
        <f aca="false">IF(AL19&lt;&gt;0,CONCATENATE(AL19," сл."),IF(AM19&lt;&gt;0,CONCATENATE(TEXT(AM19,"# ##0,0")," раз"),IF(AN19&lt;&gt;0,CONCATENATE(TEXT(AN19,"# ##0,0")," раз"),IF(AO19&lt;&gt;0,CONCATENATE(TEXT(AO19,"# ##0,0")," %"),""))))</f>
        <v>- 06 %</v>
      </c>
    </row>
    <row r="20" customFormat="false" ht="12.75" hidden="false" customHeight="true" outlineLevel="0" collapsed="false">
      <c r="A20" s="36" t="n">
        <v>12</v>
      </c>
      <c r="B20" s="47" t="s">
        <v>49</v>
      </c>
      <c r="C20" s="38" t="n">
        <v>1380</v>
      </c>
      <c r="D20" s="39" t="n">
        <f aca="false">IF(V20&lt;&gt;0,100000*C20/V20,0)</f>
        <v>0.944619213829981</v>
      </c>
      <c r="E20" s="38" t="n">
        <v>20</v>
      </c>
      <c r="F20" s="39" t="n">
        <f aca="false">IF(W20&lt;&gt;0,100000*E20/W20,0)</f>
        <v>0.0712489020544193</v>
      </c>
      <c r="G20" s="38" t="n">
        <v>11</v>
      </c>
      <c r="H20" s="39" t="n">
        <f aca="false">IF(X20&lt;&gt;0,100000*G20/X20,0)</f>
        <v>0.0457111607331156</v>
      </c>
      <c r="I20" s="38" t="n">
        <v>1644</v>
      </c>
      <c r="J20" s="39" t="n">
        <f aca="false">IF(Y20&lt;&gt;0,100000*I20/Y20,0)</f>
        <v>1.12713513177159</v>
      </c>
      <c r="K20" s="38" t="n">
        <v>23</v>
      </c>
      <c r="L20" s="39" t="n">
        <f aca="false">IF(Z20&lt;&gt;0,100000*K20/Z20,0)</f>
        <v>0.0834584211778574</v>
      </c>
      <c r="M20" s="38" t="n">
        <v>15</v>
      </c>
      <c r="N20" s="39" t="n">
        <f aca="false">IF(AA20&lt;&gt;0,100000*M20/AA20,0)</f>
        <v>0.0639448226093887</v>
      </c>
      <c r="O20" s="40" t="str">
        <f aca="false">AF20</f>
        <v/>
      </c>
      <c r="P20" s="40" t="str">
        <f aca="false">AK20</f>
        <v>-3 сл.</v>
      </c>
      <c r="Q20" s="40" t="str">
        <f aca="false">AP20</f>
        <v>-4 сл.</v>
      </c>
      <c r="R20" s="26" t="s">
        <v>50</v>
      </c>
      <c r="S20" s="41" t="str">
        <f aca="false">cur</f>
        <v>2016</v>
      </c>
      <c r="T20" s="41" t="str">
        <f aca="false">pre</f>
        <v>2015</v>
      </c>
      <c r="U20" s="41" t="n">
        <f aca="false">pre-1</f>
        <v>2014</v>
      </c>
      <c r="V20" s="42" t="n">
        <v>146090613</v>
      </c>
      <c r="W20" s="42" t="n">
        <v>28070608</v>
      </c>
      <c r="X20" s="42" t="n">
        <v>24064145</v>
      </c>
      <c r="Y20" s="42" t="n">
        <v>145856513</v>
      </c>
      <c r="Z20" s="42" t="n">
        <v>27558633</v>
      </c>
      <c r="AA20" s="42" t="n">
        <v>23457724</v>
      </c>
      <c r="AB20" s="43" t="n">
        <f aca="false">IF(OR(C20=0,I20=0,ABS(C20-I20)&lt;10),C20-I20,0)</f>
        <v>0</v>
      </c>
      <c r="AC20" s="44" t="n">
        <f aca="false">IF(AND(AB20=0,D20&gt;=1.5*J20,J20&lt;&gt;0),D20/J20,0)</f>
        <v>0</v>
      </c>
      <c r="AD20" s="44" t="n">
        <f aca="false">IF(AND(AB20+AC20=0,D20&lt;0.5*J20,D20&lt;&gt;0),-J20/D20,0)</f>
        <v>0</v>
      </c>
      <c r="AE20" s="45" t="n">
        <f aca="false">IF(AND(AB20+AC20+AD20=0,TEXT(J20,"0,00")&lt;&gt;TEXT(D20,"0,00")),(D20/J20-1)*100,0)</f>
        <v>0</v>
      </c>
      <c r="AF20" s="46" t="str">
        <f aca="false">IF(AB20&lt;&gt;0,CONCATENATE(AB20," сл."),IF(AC20&lt;&gt;0,CONCATENATE(TEXT(AC20,"# ##0,0")," раз"),IF(AD20&lt;&gt;0,CONCATENATE(TEXT(AD20,"# ##0,0")," раз"),IF(AE20&lt;&gt;0,CONCATENATE(TEXT(AE20,"# ##0,0")," %"),""))))</f>
        <v/>
      </c>
      <c r="AG20" s="43" t="n">
        <f aca="false">IF(OR(E20=0,K20=0,ABS(E20-K20)&lt;10),E20-K20,0)</f>
        <v>-3</v>
      </c>
      <c r="AH20" s="44" t="n">
        <f aca="false">IF(AND(AG20=0,F20&gt;=1.5*L20,L20&lt;&gt;0),F20/L20,0)</f>
        <v>0</v>
      </c>
      <c r="AI20" s="44" t="n">
        <f aca="false">IF(AND(AG20+AH20=0,F20&lt;0.5*L20,F20&lt;&gt;0),-L20/F20,0)</f>
        <v>0</v>
      </c>
      <c r="AJ20" s="45" t="n">
        <f aca="false">IF(AND(AG20+AH20+AI20=0,TEXT(L20,"0,00")&lt;&gt;TEXT(F20,"0,00")),(F20/L20-1)*100,0)</f>
        <v>0</v>
      </c>
      <c r="AK20" s="46" t="str">
        <f aca="false">IF(AG20&lt;&gt;0,CONCATENATE(AG20," сл."),IF(AH20&lt;&gt;0,CONCATENATE(TEXT(AH20,"# ##0,0")," раз"),IF(AI20&lt;&gt;0,CONCATENATE(TEXT(AI20,"# ##0,0")," раз"),IF(AJ20&lt;&gt;0,CONCATENATE(TEXT(AJ20,"# ##0,0")," %"),""))))</f>
        <v>-3 сл.</v>
      </c>
      <c r="AL20" s="43" t="n">
        <f aca="false">IF(OR(G20=0,M20=0,ABS(G20-M20)&lt;10),G20-M20,0)</f>
        <v>-4</v>
      </c>
      <c r="AM20" s="44" t="n">
        <f aca="false">IF(AND(AL20=0,H20&gt;=1.5*N20,N20&lt;&gt;0),H20/N20,0)</f>
        <v>0</v>
      </c>
      <c r="AN20" s="44" t="n">
        <f aca="false">IF(AND(AL20+AM20=0,H20&lt;0.5*N20,H20&lt;&gt;0),-N20/H20,0)</f>
        <v>0</v>
      </c>
      <c r="AO20" s="45" t="n">
        <f aca="false">IF(AND(AL20+AM20+AN20=0,TEXT(H20,"0,00")&lt;&gt;TEXT(N20,"0,00")),(H20/N20-1)*100,0)</f>
        <v>0</v>
      </c>
      <c r="AP20" s="46" t="str">
        <f aca="false">IF(AL20&lt;&gt;0,CONCATENATE(AL20," сл."),IF(AM20&lt;&gt;0,CONCATENATE(TEXT(AM20,"# ##0,0")," раз"),IF(AN20&lt;&gt;0,CONCATENATE(TEXT(AN20,"# ##0,0")," раз"),IF(AO20&lt;&gt;0,CONCATENATE(TEXT(AO20,"# ##0,0")," %"),""))))</f>
        <v>-4 сл.</v>
      </c>
    </row>
    <row r="21" customFormat="false" ht="12.75" hidden="false" customHeight="true" outlineLevel="0" collapsed="false">
      <c r="A21" s="36" t="n">
        <v>13</v>
      </c>
      <c r="B21" s="47" t="s">
        <v>51</v>
      </c>
      <c r="C21" s="38" t="n">
        <v>1807</v>
      </c>
      <c r="D21" s="39" t="n">
        <f aca="false">IF(V21&lt;&gt;0,100000*C21/V21,0)</f>
        <v>1.23690356477592</v>
      </c>
      <c r="E21" s="38" t="n">
        <v>69</v>
      </c>
      <c r="F21" s="39" t="n">
        <f aca="false">IF(W21&lt;&gt;0,100000*E21/W21,0)</f>
        <v>0.245808712087747</v>
      </c>
      <c r="G21" s="38" t="n">
        <v>55</v>
      </c>
      <c r="H21" s="39" t="n">
        <f aca="false">IF(X21&lt;&gt;0,100000*G21/X21,0)</f>
        <v>0.228555803665578</v>
      </c>
      <c r="I21" s="38" t="n">
        <v>2096</v>
      </c>
      <c r="J21" s="39" t="n">
        <f aca="false">IF(Y21&lt;&gt;0,100000*I21/Y21,0)</f>
        <v>1.43702873247765</v>
      </c>
      <c r="K21" s="38" t="n">
        <v>80</v>
      </c>
      <c r="L21" s="39" t="n">
        <f aca="false">IF(Z21&lt;&gt;0,100000*K21/Z21,0)</f>
        <v>0.290290160618634</v>
      </c>
      <c r="M21" s="38" t="n">
        <v>62</v>
      </c>
      <c r="N21" s="39" t="n">
        <f aca="false">IF(AA21&lt;&gt;0,100000*M21/AA21,0)</f>
        <v>0.264305266785473</v>
      </c>
      <c r="O21" s="40" t="str">
        <f aca="false">AF21</f>
        <v/>
      </c>
      <c r="P21" s="40" t="str">
        <f aca="false">AK21</f>
        <v/>
      </c>
      <c r="Q21" s="40" t="str">
        <f aca="false">AP21</f>
        <v>-7 сл.</v>
      </c>
      <c r="R21" s="26" t="s">
        <v>52</v>
      </c>
      <c r="S21" s="41" t="str">
        <f aca="false">cur</f>
        <v>2016</v>
      </c>
      <c r="T21" s="41" t="str">
        <f aca="false">pre</f>
        <v>2015</v>
      </c>
      <c r="U21" s="41" t="n">
        <f aca="false">pre-1</f>
        <v>2014</v>
      </c>
      <c r="V21" s="42" t="n">
        <v>146090613</v>
      </c>
      <c r="W21" s="42" t="n">
        <v>28070608</v>
      </c>
      <c r="X21" s="42" t="n">
        <v>24064145</v>
      </c>
      <c r="Y21" s="42" t="n">
        <v>145856513</v>
      </c>
      <c r="Z21" s="42" t="n">
        <v>27558633</v>
      </c>
      <c r="AA21" s="42" t="n">
        <v>23457724</v>
      </c>
      <c r="AB21" s="43" t="n">
        <f aca="false">IF(OR(C21=0,I21=0,ABS(C21-I21)&lt;10),C21-I21,0)</f>
        <v>0</v>
      </c>
      <c r="AC21" s="44" t="n">
        <f aca="false">IF(AND(AB21=0,D21&gt;=1.5*J21,J21&lt;&gt;0),D21/J21,0)</f>
        <v>0</v>
      </c>
      <c r="AD21" s="44" t="n">
        <f aca="false">IF(AND(AB21+AC21=0,D21&lt;0.5*J21,D21&lt;&gt;0),-J21/D21,0)</f>
        <v>0</v>
      </c>
      <c r="AE21" s="45" t="n">
        <f aca="false">IF(AND(AB21+AC21+AD21=0,TEXT(J21,"0,00")&lt;&gt;TEXT(D21,"0,00")),(D21/J21-1)*100,0)</f>
        <v>0</v>
      </c>
      <c r="AF21" s="46" t="str">
        <f aca="false">IF(AB21&lt;&gt;0,CONCATENATE(AB21," сл."),IF(AC21&lt;&gt;0,CONCATENATE(TEXT(AC21,"# ##0,0")," раз"),IF(AD21&lt;&gt;0,CONCATENATE(TEXT(AD21,"# ##0,0")," раз"),IF(AE21&lt;&gt;0,CONCATENATE(TEXT(AE21,"# ##0,0")," %"),""))))</f>
        <v/>
      </c>
      <c r="AG21" s="43" t="n">
        <f aca="false">IF(OR(E21=0,K21=0,ABS(E21-K21)&lt;10),E21-K21,0)</f>
        <v>0</v>
      </c>
      <c r="AH21" s="44" t="n">
        <f aca="false">IF(AND(AG21=0,F21&gt;=1.5*L21,L21&lt;&gt;0),F21/L21,0)</f>
        <v>0</v>
      </c>
      <c r="AI21" s="44" t="n">
        <f aca="false">IF(AND(AG21+AH21=0,F21&lt;0.5*L21,F21&lt;&gt;0),-L21/F21,0)</f>
        <v>0</v>
      </c>
      <c r="AJ21" s="45" t="n">
        <f aca="false">IF(AND(AG21+AH21+AI21=0,TEXT(L21,"0,00")&lt;&gt;TEXT(F21,"0,00")),(F21/L21-1)*100,0)</f>
        <v>0</v>
      </c>
      <c r="AK21" s="46" t="str">
        <f aca="false">IF(AG21&lt;&gt;0,CONCATENATE(AG21," сл."),IF(AH21&lt;&gt;0,CONCATENATE(TEXT(AH21,"# ##0,0")," раз"),IF(AI21&lt;&gt;0,CONCATENATE(TEXT(AI21,"# ##0,0")," раз"),IF(AJ21&lt;&gt;0,CONCATENATE(TEXT(AJ21,"# ##0,0")," %"),""))))</f>
        <v/>
      </c>
      <c r="AL21" s="43" t="n">
        <f aca="false">IF(OR(G21=0,M21=0,ABS(G21-M21)&lt;10),G21-M21,0)</f>
        <v>-7</v>
      </c>
      <c r="AM21" s="44" t="n">
        <f aca="false">IF(AND(AL21=0,H21&gt;=1.5*N21,N21&lt;&gt;0),H21/N21,0)</f>
        <v>0</v>
      </c>
      <c r="AN21" s="44" t="n">
        <f aca="false">IF(AND(AL21+AM21=0,H21&lt;0.5*N21,H21&lt;&gt;0),-N21/H21,0)</f>
        <v>0</v>
      </c>
      <c r="AO21" s="45" t="n">
        <f aca="false">IF(AND(AL21+AM21+AN21=0,TEXT(H21,"0,00")&lt;&gt;TEXT(N21,"0,00")),(H21/N21-1)*100,0)</f>
        <v>0</v>
      </c>
      <c r="AP21" s="46" t="str">
        <f aca="false">IF(AL21&lt;&gt;0,CONCATENATE(AL21," сл."),IF(AM21&lt;&gt;0,CONCATENATE(TEXT(AM21,"# ##0,0")," раз"),IF(AN21&lt;&gt;0,CONCATENATE(TEXT(AN21,"# ##0,0")," раз"),IF(AO21&lt;&gt;0,CONCATENATE(TEXT(AO21,"# ##0,0")," %"),""))))</f>
        <v>-7 сл.</v>
      </c>
    </row>
    <row r="22" customFormat="false" ht="12.75" hidden="false" customHeight="true" outlineLevel="0" collapsed="false">
      <c r="A22" s="36" t="n">
        <v>14</v>
      </c>
      <c r="B22" s="47" t="s">
        <v>53</v>
      </c>
      <c r="C22" s="38" t="n">
        <v>113</v>
      </c>
      <c r="D22" s="39" t="n">
        <f aca="false">IF(V22&lt;&gt;0,100000*C22/V22,0)</f>
        <v>0.0773492544657883</v>
      </c>
      <c r="E22" s="38" t="n">
        <v>6</v>
      </c>
      <c r="F22" s="39" t="n">
        <f aca="false">IF(W22&lt;&gt;0,100000*E22/W22,0)</f>
        <v>0.0213746706163258</v>
      </c>
      <c r="G22" s="38" t="n">
        <v>5</v>
      </c>
      <c r="H22" s="39" t="n">
        <f aca="false">IF(X22&lt;&gt;0,100000*G22/X22,0)</f>
        <v>0.0207778003332344</v>
      </c>
      <c r="I22" s="38" t="n">
        <v>96</v>
      </c>
      <c r="J22" s="39" t="n">
        <f aca="false">IF(Y22&lt;&gt;0,100000*I22/Y22,0)</f>
        <v>0.0658181098844725</v>
      </c>
      <c r="K22" s="38" t="n">
        <v>3</v>
      </c>
      <c r="L22" s="39" t="n">
        <f aca="false">IF(Z22&lt;&gt;0,100000*K22/Z22,0)</f>
        <v>0.0108858810231988</v>
      </c>
      <c r="M22" s="38" t="n">
        <v>3</v>
      </c>
      <c r="N22" s="39" t="n">
        <f aca="false">IF(AA22&lt;&gt;0,100000*M22/AA22,0)</f>
        <v>0.0127889645218777</v>
      </c>
      <c r="O22" s="40" t="str">
        <f aca="false">AF22</f>
        <v/>
      </c>
      <c r="P22" s="40" t="str">
        <f aca="false">AK22</f>
        <v>3 сл.</v>
      </c>
      <c r="Q22" s="40" t="str">
        <f aca="false">AP22</f>
        <v>2 сл.</v>
      </c>
      <c r="R22" s="26" t="s">
        <v>54</v>
      </c>
      <c r="S22" s="41" t="str">
        <f aca="false">cur</f>
        <v>2016</v>
      </c>
      <c r="T22" s="41" t="str">
        <f aca="false">pre</f>
        <v>2015</v>
      </c>
      <c r="U22" s="41" t="n">
        <f aca="false">pre-1</f>
        <v>2014</v>
      </c>
      <c r="V22" s="42" t="n">
        <v>146090613</v>
      </c>
      <c r="W22" s="42" t="n">
        <v>28070608</v>
      </c>
      <c r="X22" s="42" t="n">
        <v>24064145</v>
      </c>
      <c r="Y22" s="42" t="n">
        <v>145856513</v>
      </c>
      <c r="Z22" s="42" t="n">
        <v>27558633</v>
      </c>
      <c r="AA22" s="42" t="n">
        <v>23457724</v>
      </c>
      <c r="AB22" s="43" t="n">
        <f aca="false">IF(OR(C22=0,I22=0,ABS(C22-I22)&lt;10),C22-I22,0)</f>
        <v>0</v>
      </c>
      <c r="AC22" s="44" t="n">
        <f aca="false">IF(AND(AB22=0,D22&gt;=1.5*J22,J22&lt;&gt;0),D22/J22,0)</f>
        <v>0</v>
      </c>
      <c r="AD22" s="44" t="n">
        <f aca="false">IF(AND(AB22+AC22=0,D22&lt;0.5*J22,D22&lt;&gt;0),-J22/D22,0)</f>
        <v>0</v>
      </c>
      <c r="AE22" s="45" t="n">
        <f aca="false">IF(AND(AB22+AC22+AD22=0,TEXT(J22,"0,00")&lt;&gt;TEXT(D22,"0,00")),(D22/J22-1)*100,0)</f>
        <v>0</v>
      </c>
      <c r="AF22" s="46" t="str">
        <f aca="false">IF(AB22&lt;&gt;0,CONCATENATE(AB22," сл."),IF(AC22&lt;&gt;0,CONCATENATE(TEXT(AC22,"# ##0,0")," раз"),IF(AD22&lt;&gt;0,CONCATENATE(TEXT(AD22,"# ##0,0")," раз"),IF(AE22&lt;&gt;0,CONCATENATE(TEXT(AE22,"# ##0,0")," %"),""))))</f>
        <v/>
      </c>
      <c r="AG22" s="43" t="n">
        <f aca="false">IF(OR(E22=0,K22=0,ABS(E22-K22)&lt;10),E22-K22,0)</f>
        <v>3</v>
      </c>
      <c r="AH22" s="44" t="n">
        <f aca="false">IF(AND(AG22=0,F22&gt;=1.5*L22,L22&lt;&gt;0),F22/L22,0)</f>
        <v>0</v>
      </c>
      <c r="AI22" s="44" t="n">
        <f aca="false">IF(AND(AG22+AH22=0,F22&lt;0.5*L22,F22&lt;&gt;0),-L22/F22,0)</f>
        <v>0</v>
      </c>
      <c r="AJ22" s="45" t="n">
        <f aca="false">IF(AND(AG22+AH22+AI22=0,TEXT(L22,"0,00")&lt;&gt;TEXT(F22,"0,00")),(F22/L22-1)*100,0)</f>
        <v>0</v>
      </c>
      <c r="AK22" s="46" t="str">
        <f aca="false">IF(AG22&lt;&gt;0,CONCATENATE(AG22," сл."),IF(AH22&lt;&gt;0,CONCATENATE(TEXT(AH22,"# ##0,0")," раз"),IF(AI22&lt;&gt;0,CONCATENATE(TEXT(AI22,"# ##0,0")," раз"),IF(AJ22&lt;&gt;0,CONCATENATE(TEXT(AJ22,"# ##0,0")," %"),""))))</f>
        <v>3 сл.</v>
      </c>
      <c r="AL22" s="43" t="n">
        <f aca="false">IF(OR(G22=0,M22=0,ABS(G22-M22)&lt;10),G22-M22,0)</f>
        <v>2</v>
      </c>
      <c r="AM22" s="44" t="n">
        <f aca="false">IF(AND(AL22=0,H22&gt;=1.5*N22,N22&lt;&gt;0),H22/N22,0)</f>
        <v>0</v>
      </c>
      <c r="AN22" s="44" t="n">
        <f aca="false">IF(AND(AL22+AM22=0,H22&lt;0.5*N22,H22&lt;&gt;0),-N22/H22,0)</f>
        <v>0</v>
      </c>
      <c r="AO22" s="45" t="n">
        <f aca="false">IF(AND(AL22+AM22+AN22=0,TEXT(H22,"0,00")&lt;&gt;TEXT(N22,"0,00")),(H22/N22-1)*100,0)</f>
        <v>0</v>
      </c>
      <c r="AP22" s="46" t="str">
        <f aca="false">IF(AL22&lt;&gt;0,CONCATENATE(AL22," сл."),IF(AM22&lt;&gt;0,CONCATENATE(TEXT(AM22,"# ##0,0")," раз"),IF(AN22&lt;&gt;0,CONCATENATE(TEXT(AN22,"# ##0,0")," раз"),IF(AO22&lt;&gt;0,CONCATENATE(TEXT(AO22,"# ##0,0")," %"),""))))</f>
        <v>2 сл.</v>
      </c>
    </row>
    <row r="23" customFormat="false" ht="37.5" hidden="false" customHeight="true" outlineLevel="0" collapsed="false">
      <c r="A23" s="36" t="n">
        <v>15</v>
      </c>
      <c r="B23" s="37" t="s">
        <v>55</v>
      </c>
      <c r="C23" s="38" t="n">
        <v>68004</v>
      </c>
      <c r="D23" s="39" t="n">
        <f aca="false">IF(V23&lt;&gt;0,100000*C23/V23,0)</f>
        <v>46.5491920415174</v>
      </c>
      <c r="E23" s="38" t="n">
        <v>591</v>
      </c>
      <c r="F23" s="39" t="n">
        <f aca="false">IF(W23&lt;&gt;0,100000*E23/W23,0)</f>
        <v>2.10540505570809</v>
      </c>
      <c r="G23" s="38" t="n">
        <v>393</v>
      </c>
      <c r="H23" s="39" t="n">
        <f aca="false">IF(X23&lt;&gt;0,100000*G23/X23,0)</f>
        <v>1.63313510619222</v>
      </c>
      <c r="I23" s="38" t="n">
        <v>71744</v>
      </c>
      <c r="J23" s="39" t="n">
        <f aca="false">IF(Y23&lt;&gt;0,100000*I23/Y23,0)</f>
        <v>49.1880674536625</v>
      </c>
      <c r="K23" s="38" t="n">
        <v>739</v>
      </c>
      <c r="L23" s="39" t="n">
        <f aca="false">IF(Z23&lt;&gt;0,100000*K23/Z23,0)</f>
        <v>2.68155535871464</v>
      </c>
      <c r="M23" s="38" t="n">
        <v>456</v>
      </c>
      <c r="N23" s="39" t="n">
        <f aca="false">IF(AA23&lt;&gt;0,100000*M23/AA23,0)</f>
        <v>1.94392260732542</v>
      </c>
      <c r="O23" s="40" t="str">
        <f aca="false">AF23</f>
        <v>- 05 %</v>
      </c>
      <c r="P23" s="40" t="str">
        <f aca="false">AK23</f>
        <v>- 21 %</v>
      </c>
      <c r="Q23" s="40" t="str">
        <f aca="false">AP23</f>
        <v/>
      </c>
      <c r="R23" s="26" t="s">
        <v>56</v>
      </c>
      <c r="S23" s="41" t="str">
        <f aca="false">cur</f>
        <v>2016</v>
      </c>
      <c r="T23" s="41" t="str">
        <f aca="false">pre</f>
        <v>2015</v>
      </c>
      <c r="U23" s="41" t="n">
        <f aca="false">pre-1</f>
        <v>2014</v>
      </c>
      <c r="V23" s="42" t="n">
        <v>146090613</v>
      </c>
      <c r="W23" s="42" t="n">
        <v>28070608</v>
      </c>
      <c r="X23" s="42" t="n">
        <v>24064145</v>
      </c>
      <c r="Y23" s="42" t="n">
        <v>145856513</v>
      </c>
      <c r="Z23" s="42" t="n">
        <v>27558633</v>
      </c>
      <c r="AA23" s="42" t="n">
        <v>23457724</v>
      </c>
      <c r="AB23" s="43" t="n">
        <f aca="false">IF(OR(C23=0,I23=0,ABS(C23-I23)&lt;10),C23-I23,0)</f>
        <v>0</v>
      </c>
      <c r="AC23" s="44" t="n">
        <f aca="false">IF(AND(AB23=0,D23&gt;=1.5*J23,J23&lt;&gt;0),D23/J23,0)</f>
        <v>0</v>
      </c>
      <c r="AD23" s="44" t="n">
        <f aca="false">IF(AND(AB23+AC23=0,D23&lt;0.5*J23,D23&lt;&gt;0),-J23/D23,0)</f>
        <v>0</v>
      </c>
      <c r="AE23" s="45" t="n">
        <f aca="false">IF(AND(AB23+AC23+AD23=0,TEXT(J23,"0,00")&lt;&gt;TEXT(D23,"0,00")),(D23/J23-1)*100,0)</f>
        <v>-5.36486906022692</v>
      </c>
      <c r="AF23" s="46" t="str">
        <f aca="false">IF(AB23&lt;&gt;0,CONCATENATE(AB23," сл."),IF(AC23&lt;&gt;0,CONCATENATE(TEXT(AC23,"# ##0,0")," раз"),IF(AD23&lt;&gt;0,CONCATENATE(TEXT(AD23,"# ##0,0")," раз"),IF(AE23&lt;&gt;0,CONCATENATE(TEXT(AE23,"# ##0,0")," %"),""))))</f>
        <v>- 05 %</v>
      </c>
      <c r="AG23" s="43" t="n">
        <f aca="false">IF(OR(E23=0,K23=0,ABS(E23-K23)&lt;10),E23-K23,0)</f>
        <v>0</v>
      </c>
      <c r="AH23" s="44" t="n">
        <f aca="false">IF(AND(AG23=0,F23&gt;=1.5*L23,L23&lt;&gt;0),F23/L23,0)</f>
        <v>0</v>
      </c>
      <c r="AI23" s="44" t="n">
        <f aca="false">IF(AND(AG23+AH23=0,F23&lt;0.5*L23,F23&lt;&gt;0),-L23/F23,0)</f>
        <v>0</v>
      </c>
      <c r="AJ23" s="45" t="n">
        <f aca="false">IF(AND(AG23+AH23+AI23=0,TEXT(L23,"0,00")&lt;&gt;TEXT(F23,"0,00")),(F23/L23-1)*100,0)</f>
        <v>-21.4856762562871</v>
      </c>
      <c r="AK23" s="46" t="str">
        <f aca="false">IF(AG23&lt;&gt;0,CONCATENATE(AG23," сл."),IF(AH23&lt;&gt;0,CONCATENATE(TEXT(AH23,"# ##0,0")," раз"),IF(AI23&lt;&gt;0,CONCATENATE(TEXT(AI23,"# ##0,0")," раз"),IF(AJ23&lt;&gt;0,CONCATENATE(TEXT(AJ23,"# ##0,0")," %"),""))))</f>
        <v>- 21 %</v>
      </c>
      <c r="AL23" s="43" t="n">
        <f aca="false">IF(OR(G23=0,M23=0,ABS(G23-M23)&lt;10),G23-M23,0)</f>
        <v>0</v>
      </c>
      <c r="AM23" s="44" t="n">
        <f aca="false">IF(AND(AL23=0,H23&gt;=1.5*N23,N23&lt;&gt;0),H23/N23,0)</f>
        <v>0</v>
      </c>
      <c r="AN23" s="44" t="n">
        <f aca="false">IF(AND(AL23+AM23=0,H23&lt;0.5*N23,H23&lt;&gt;0),-N23/H23,0)</f>
        <v>0</v>
      </c>
      <c r="AO23" s="45" t="n">
        <f aca="false">IF(AND(AL23+AM23+AN23=0,TEXT(H23,"0,00")&lt;&gt;TEXT(N23,"0,00")),(H23/N23-1)*100,0)</f>
        <v>0</v>
      </c>
      <c r="AP23" s="46" t="str">
        <f aca="false">IF(AL23&lt;&gt;0,CONCATENATE(AL23," сл."),IF(AM23&lt;&gt;0,CONCATENATE(TEXT(AM23,"# ##0,0")," раз"),IF(AN23&lt;&gt;0,CONCATENATE(TEXT(AN23,"# ##0,0")," раз"),IF(AO23&lt;&gt;0,CONCATENATE(TEXT(AO23,"# ##0,0")," %"),""))))</f>
        <v/>
      </c>
    </row>
    <row r="24" customFormat="false" ht="36.75" hidden="false" customHeight="true" outlineLevel="0" collapsed="false">
      <c r="A24" s="36" t="n">
        <v>16</v>
      </c>
      <c r="B24" s="47" t="s">
        <v>57</v>
      </c>
      <c r="C24" s="38" t="n">
        <v>14807</v>
      </c>
      <c r="D24" s="39" t="n">
        <f aca="false">IF(V24&lt;&gt;0,100000*C24/V24,0)</f>
        <v>10.135490361725</v>
      </c>
      <c r="E24" s="38" t="n">
        <v>119</v>
      </c>
      <c r="F24" s="39" t="n">
        <f aca="false">IF(W24&lt;&gt;0,100000*E24/W24,0)</f>
        <v>0.423930967223795</v>
      </c>
      <c r="G24" s="38" t="n">
        <v>61</v>
      </c>
      <c r="H24" s="39" t="n">
        <f aca="false">IF(X24&lt;&gt;0,100000*G24/X24,0)</f>
        <v>0.253489164065459</v>
      </c>
      <c r="I24" s="38" t="n">
        <v>15739</v>
      </c>
      <c r="J24" s="39" t="n">
        <f aca="false">IF(Y24&lt;&gt;0,100000*I24/Y24,0)</f>
        <v>10.790741994497</v>
      </c>
      <c r="K24" s="38" t="n">
        <v>161</v>
      </c>
      <c r="L24" s="39" t="n">
        <f aca="false">IF(Z24&lt;&gt;0,100000*K24/Z24,0)</f>
        <v>0.584208948245002</v>
      </c>
      <c r="M24" s="38" t="n">
        <v>70</v>
      </c>
      <c r="N24" s="39" t="n">
        <f aca="false">IF(AA24&lt;&gt;0,100000*M24/AA24,0)</f>
        <v>0.298409172177147</v>
      </c>
      <c r="O24" s="40" t="str">
        <f aca="false">AF24</f>
        <v>- 06 %</v>
      </c>
      <c r="P24" s="40" t="str">
        <f aca="false">AK24</f>
        <v>- 27 %</v>
      </c>
      <c r="Q24" s="40" t="str">
        <f aca="false">AP24</f>
        <v>-9 сл.</v>
      </c>
      <c r="R24" s="26" t="s">
        <v>58</v>
      </c>
      <c r="S24" s="41" t="str">
        <f aca="false">cur</f>
        <v>2016</v>
      </c>
      <c r="T24" s="41" t="str">
        <f aca="false">pre</f>
        <v>2015</v>
      </c>
      <c r="U24" s="41" t="n">
        <f aca="false">pre-1</f>
        <v>2014</v>
      </c>
      <c r="V24" s="42" t="n">
        <v>146090613</v>
      </c>
      <c r="W24" s="42" t="n">
        <v>28070608</v>
      </c>
      <c r="X24" s="42" t="n">
        <v>24064145</v>
      </c>
      <c r="Y24" s="42" t="n">
        <v>145856513</v>
      </c>
      <c r="Z24" s="42" t="n">
        <v>27558633</v>
      </c>
      <c r="AA24" s="42" t="n">
        <v>23457724</v>
      </c>
      <c r="AB24" s="43" t="n">
        <f aca="false">IF(OR(C24=0,I24=0,ABS(C24-I24)&lt;10),C24-I24,0)</f>
        <v>0</v>
      </c>
      <c r="AC24" s="44" t="n">
        <f aca="false">IF(AND(AB24=0,D24&gt;=1.5*J24,J24&lt;&gt;0),D24/J24,0)</f>
        <v>0</v>
      </c>
      <c r="AD24" s="44" t="n">
        <f aca="false">IF(AND(AB24+AC24=0,D24&lt;0.5*J24,D24&lt;&gt;0),-J24/D24,0)</f>
        <v>0</v>
      </c>
      <c r="AE24" s="45" t="n">
        <f aca="false">IF(AND(AB24+AC24+AD24=0,TEXT(J24,"0,00")&lt;&gt;TEXT(D24,"0,00")),(D24/J24-1)*100,0)</f>
        <v>-6.07235010443357</v>
      </c>
      <c r="AF24" s="46" t="str">
        <f aca="false">IF(AB24&lt;&gt;0,CONCATENATE(AB24," сл."),IF(AC24&lt;&gt;0,CONCATENATE(TEXT(AC24,"# ##0,0")," раз"),IF(AD24&lt;&gt;0,CONCATENATE(TEXT(AD24,"# ##0,0")," раз"),IF(AE24&lt;&gt;0,CONCATENATE(TEXT(AE24,"# ##0,0")," %"),""))))</f>
        <v>- 06 %</v>
      </c>
      <c r="AG24" s="43" t="n">
        <f aca="false">IF(OR(E24=0,K24=0,ABS(E24-K24)&lt;10),E24-K24,0)</f>
        <v>0</v>
      </c>
      <c r="AH24" s="44" t="n">
        <f aca="false">IF(AND(AG24=0,F24&gt;=1.5*L24,L24&lt;&gt;0),F24/L24,0)</f>
        <v>0</v>
      </c>
      <c r="AI24" s="44" t="n">
        <f aca="false">IF(AND(AG24+AH24=0,F24&lt;0.5*L24,F24&lt;&gt;0),-L24/F24,0)</f>
        <v>0</v>
      </c>
      <c r="AJ24" s="45" t="n">
        <f aca="false">IF(AND(AG24+AH24+AI24=0,TEXT(L24,"0,00")&lt;&gt;TEXT(F24,"0,00")),(F24/L24-1)*100,0)</f>
        <v>-27.4350438319528</v>
      </c>
      <c r="AK24" s="46" t="str">
        <f aca="false">IF(AG24&lt;&gt;0,CONCATENATE(AG24," сл."),IF(AH24&lt;&gt;0,CONCATENATE(TEXT(AH24,"# ##0,0")," раз"),IF(AI24&lt;&gt;0,CONCATENATE(TEXT(AI24,"# ##0,0")," раз"),IF(AJ24&lt;&gt;0,CONCATENATE(TEXT(AJ24,"# ##0,0")," %"),""))))</f>
        <v>- 27 %</v>
      </c>
      <c r="AL24" s="43" t="n">
        <f aca="false">IF(OR(G24=0,M24=0,ABS(G24-M24)&lt;10),G24-M24,0)</f>
        <v>-9</v>
      </c>
      <c r="AM24" s="44" t="n">
        <f aca="false">IF(AND(AL24=0,H24&gt;=1.5*N24,N24&lt;&gt;0),H24/N24,0)</f>
        <v>0</v>
      </c>
      <c r="AN24" s="44" t="n">
        <f aca="false">IF(AND(AL24+AM24=0,H24&lt;0.5*N24,H24&lt;&gt;0),-N24/H24,0)</f>
        <v>0</v>
      </c>
      <c r="AO24" s="45" t="n">
        <f aca="false">IF(AND(AL24+AM24+AN24=0,TEXT(H24,"0,00")&lt;&gt;TEXT(N24,"0,00")),(H24/N24-1)*100,0)</f>
        <v>0</v>
      </c>
      <c r="AP24" s="46" t="str">
        <f aca="false">IF(AL24&lt;&gt;0,CONCATENATE(AL24," сл."),IF(AM24&lt;&gt;0,CONCATENATE(TEXT(AM24,"# ##0,0")," раз"),IF(AN24&lt;&gt;0,CONCATENATE(TEXT(AN24,"# ##0,0")," раз"),IF(AO24&lt;&gt;0,CONCATENATE(TEXT(AO24,"# ##0,0")," %"),""))))</f>
        <v>-9 сл.</v>
      </c>
    </row>
    <row r="25" customFormat="false" ht="25.5" hidden="false" customHeight="true" outlineLevel="0" collapsed="false">
      <c r="A25" s="36" t="n">
        <v>17</v>
      </c>
      <c r="B25" s="47" t="s">
        <v>59</v>
      </c>
      <c r="C25" s="38" t="n">
        <v>52887</v>
      </c>
      <c r="D25" s="39" t="n">
        <f aca="false">IF(V25&lt;&gt;0,100000*C25/V25,0)</f>
        <v>36.201504610019</v>
      </c>
      <c r="E25" s="38" t="n">
        <v>461</v>
      </c>
      <c r="F25" s="39" t="n">
        <f aca="false">IF(W25&lt;&gt;0,100000*E25/W25,0)</f>
        <v>1.64228719235437</v>
      </c>
      <c r="G25" s="38" t="n">
        <v>321</v>
      </c>
      <c r="H25" s="39" t="n">
        <f aca="false">IF(X25&lt;&gt;0,100000*G25/X25,0)</f>
        <v>1.33393478139365</v>
      </c>
      <c r="I25" s="38" t="n">
        <v>55491</v>
      </c>
      <c r="J25" s="39" t="n">
        <f aca="false">IF(Y25&lt;&gt;0,100000*I25/Y25,0)</f>
        <v>38.044924329159</v>
      </c>
      <c r="K25" s="38" t="n">
        <v>565</v>
      </c>
      <c r="L25" s="39" t="n">
        <f aca="false">IF(Z25&lt;&gt;0,100000*K25/Z25,0)</f>
        <v>2.05017425936911</v>
      </c>
      <c r="M25" s="38" t="n">
        <v>375</v>
      </c>
      <c r="N25" s="39" t="n">
        <f aca="false">IF(AA25&lt;&gt;0,100000*M25/AA25,0)</f>
        <v>1.59862056523472</v>
      </c>
      <c r="O25" s="40" t="str">
        <f aca="false">AF25</f>
        <v>- 05 %</v>
      </c>
      <c r="P25" s="40" t="str">
        <f aca="false">AK25</f>
        <v/>
      </c>
      <c r="Q25" s="40" t="str">
        <f aca="false">AP25</f>
        <v>- 17 %</v>
      </c>
      <c r="R25" s="26" t="s">
        <v>60</v>
      </c>
      <c r="S25" s="41" t="str">
        <f aca="false">cur</f>
        <v>2016</v>
      </c>
      <c r="T25" s="41" t="str">
        <f aca="false">pre</f>
        <v>2015</v>
      </c>
      <c r="U25" s="41" t="n">
        <f aca="false">pre-1</f>
        <v>2014</v>
      </c>
      <c r="V25" s="42" t="n">
        <v>146090613</v>
      </c>
      <c r="W25" s="42" t="n">
        <v>28070608</v>
      </c>
      <c r="X25" s="42" t="n">
        <v>24064145</v>
      </c>
      <c r="Y25" s="42" t="n">
        <v>145856513</v>
      </c>
      <c r="Z25" s="42" t="n">
        <v>27558633</v>
      </c>
      <c r="AA25" s="42" t="n">
        <v>23457724</v>
      </c>
      <c r="AB25" s="43" t="n">
        <f aca="false">IF(OR(C25=0,I25=0,ABS(C25-I25)&lt;10),C25-I25,0)</f>
        <v>0</v>
      </c>
      <c r="AC25" s="44" t="n">
        <f aca="false">IF(AND(AB25=0,D25&gt;=1.5*J25,J25&lt;&gt;0),D25/J25,0)</f>
        <v>0</v>
      </c>
      <c r="AD25" s="44" t="n">
        <f aca="false">IF(AND(AB25+AC25=0,D25&lt;0.5*J25,D25&lt;&gt;0),-J25/D25,0)</f>
        <v>0</v>
      </c>
      <c r="AE25" s="45" t="n">
        <f aca="false">IF(AND(AB25+AC25+AD25=0,TEXT(J25,"0,00")&lt;&gt;TEXT(D25,"0,00")),(D25/J25-1)*100,0)</f>
        <v>-4.84537622730183</v>
      </c>
      <c r="AF25" s="46" t="str">
        <f aca="false">IF(AB25&lt;&gt;0,CONCATENATE(AB25," сл."),IF(AC25&lt;&gt;0,CONCATENATE(TEXT(AC25,"# ##0,0")," раз"),IF(AD25&lt;&gt;0,CONCATENATE(TEXT(AD25,"# ##0,0")," раз"),IF(AE25&lt;&gt;0,CONCATENATE(TEXT(AE25,"# ##0,0")," %"),""))))</f>
        <v>- 05 %</v>
      </c>
      <c r="AG25" s="43" t="n">
        <f aca="false">IF(OR(E25=0,K25=0,ABS(E25-K25)&lt;10),E25-K25,0)</f>
        <v>0</v>
      </c>
      <c r="AH25" s="44" t="n">
        <f aca="false">IF(AND(AG25=0,F25&gt;=1.5*L25,L25&lt;&gt;0),F25/L25,0)</f>
        <v>0</v>
      </c>
      <c r="AI25" s="44" t="n">
        <f aca="false">IF(AND(AG25+AH25=0,F25&lt;0.5*L25,F25&lt;&gt;0),-L25/F25,0)</f>
        <v>0</v>
      </c>
      <c r="AJ25" s="45" t="n">
        <f aca="false">IF(AND(AG25+AH25+AI25=0,TEXT(L25,"0,00")&lt;&gt;TEXT(F25,"0,00")),(F25/L25-1)*100,0)</f>
        <v>0</v>
      </c>
      <c r="AK25" s="46" t="str">
        <f aca="false">IF(AG25&lt;&gt;0,CONCATENATE(AG25," сл."),IF(AH25&lt;&gt;0,CONCATENATE(TEXT(AH25,"# ##0,0")," раз"),IF(AI25&lt;&gt;0,CONCATENATE(TEXT(AI25,"# ##0,0")," раз"),IF(AJ25&lt;&gt;0,CONCATENATE(TEXT(AJ25,"# ##0,0")," %"),""))))</f>
        <v/>
      </c>
      <c r="AL25" s="43" t="n">
        <f aca="false">IF(OR(G25=0,M25=0,ABS(G25-M25)&lt;10),G25-M25,0)</f>
        <v>0</v>
      </c>
      <c r="AM25" s="44" t="n">
        <f aca="false">IF(AND(AL25=0,H25&gt;=1.5*N25,N25&lt;&gt;0),H25/N25,0)</f>
        <v>0</v>
      </c>
      <c r="AN25" s="44" t="n">
        <f aca="false">IF(AND(AL25+AM25=0,H25&lt;0.5*N25,H25&lt;&gt;0),-N25/H25,0)</f>
        <v>0</v>
      </c>
      <c r="AO25" s="45" t="n">
        <f aca="false">IF(AND(AL25+AM25+AN25=0,TEXT(H25,"0,00")&lt;&gt;TEXT(N25,"0,00")),(H25/N25-1)*100,0)</f>
        <v>-16.5571361708467</v>
      </c>
      <c r="AP25" s="46" t="str">
        <f aca="false">IF(AL25&lt;&gt;0,CONCATENATE(AL25," сл."),IF(AM25&lt;&gt;0,CONCATENATE(TEXT(AM25,"# ##0,0")," раз"),IF(AN25&lt;&gt;0,CONCATENATE(TEXT(AN25,"# ##0,0")," раз"),IF(AO25&lt;&gt;0,CONCATENATE(TEXT(AO25,"# ##0,0")," %"),""))))</f>
        <v>- 17 %</v>
      </c>
    </row>
    <row r="26" customFormat="false" ht="25.5" hidden="false" customHeight="true" outlineLevel="0" collapsed="false">
      <c r="A26" s="36" t="n">
        <v>18</v>
      </c>
      <c r="B26" s="37" t="s">
        <v>61</v>
      </c>
      <c r="C26" s="38" t="n">
        <v>17104</v>
      </c>
      <c r="D26" s="39" t="n">
        <f aca="false">IF(V26&lt;&gt;0,100000*C26/V26,0)</f>
        <v>11.7078021980783</v>
      </c>
      <c r="E26" s="38" t="n">
        <v>128</v>
      </c>
      <c r="F26" s="39" t="n">
        <f aca="false">IF(W26&lt;&gt;0,100000*E26/W26,0)</f>
        <v>0.455992973148284</v>
      </c>
      <c r="G26" s="38" t="n">
        <v>72</v>
      </c>
      <c r="H26" s="39" t="n">
        <f aca="false">IF(X26&lt;&gt;0,100000*G26/X26,0)</f>
        <v>0.299200324798575</v>
      </c>
      <c r="I26" s="38" t="n">
        <v>20249</v>
      </c>
      <c r="J26" s="39" t="n">
        <f aca="false">IF(Y26&lt;&gt;0,100000*I26/Y26,0)</f>
        <v>13.8828219484446</v>
      </c>
      <c r="K26" s="38" t="n">
        <v>233</v>
      </c>
      <c r="L26" s="39" t="n">
        <f aca="false">IF(Z26&lt;&gt;0,100000*K26/Z26,0)</f>
        <v>0.845470092801773</v>
      </c>
      <c r="M26" s="38" t="n">
        <v>138</v>
      </c>
      <c r="N26" s="39" t="n">
        <f aca="false">IF(AA26&lt;&gt;0,100000*M26/AA26,0)</f>
        <v>0.588292368006376</v>
      </c>
      <c r="O26" s="40" t="str">
        <f aca="false">AF26</f>
        <v>- 16 %</v>
      </c>
      <c r="P26" s="40" t="str">
        <f aca="false">AK26</f>
        <v>- 46 %</v>
      </c>
      <c r="Q26" s="40" t="str">
        <f aca="false">AP26</f>
        <v>- 49 %</v>
      </c>
      <c r="R26" s="26" t="s">
        <v>62</v>
      </c>
      <c r="S26" s="41" t="str">
        <f aca="false">cur</f>
        <v>2016</v>
      </c>
      <c r="T26" s="41" t="str">
        <f aca="false">pre</f>
        <v>2015</v>
      </c>
      <c r="U26" s="41" t="n">
        <f aca="false">pre-1</f>
        <v>2014</v>
      </c>
      <c r="V26" s="42" t="n">
        <v>146090613</v>
      </c>
      <c r="W26" s="42" t="n">
        <v>28070608</v>
      </c>
      <c r="X26" s="42" t="n">
        <v>24064145</v>
      </c>
      <c r="Y26" s="42" t="n">
        <v>145856513</v>
      </c>
      <c r="Z26" s="42" t="n">
        <v>27558633</v>
      </c>
      <c r="AA26" s="42" t="n">
        <v>23457724</v>
      </c>
      <c r="AB26" s="43" t="n">
        <f aca="false">IF(OR(C26=0,I26=0,ABS(C26-I26)&lt;10),C26-I26,0)</f>
        <v>0</v>
      </c>
      <c r="AC26" s="44" t="n">
        <f aca="false">IF(AND(AB26=0,D26&gt;=1.5*J26,J26&lt;&gt;0),D26/J26,0)</f>
        <v>0</v>
      </c>
      <c r="AD26" s="44" t="n">
        <f aca="false">IF(AND(AB26+AC26=0,D26&lt;0.5*J26,D26&lt;&gt;0),-J26/D26,0)</f>
        <v>0</v>
      </c>
      <c r="AE26" s="45" t="n">
        <f aca="false">IF(AND(AB26+AC26+AD26=0,TEXT(J26,"0,00")&lt;&gt;TEXT(D26,"0,00")),(D26/J26-1)*100,0)</f>
        <v>-15.666985850885</v>
      </c>
      <c r="AF26" s="46" t="str">
        <f aca="false">IF(AB26&lt;&gt;0,CONCATENATE(AB26," сл."),IF(AC26&lt;&gt;0,CONCATENATE(TEXT(AC26,"# ##0,0")," раз"),IF(AD26&lt;&gt;0,CONCATENATE(TEXT(AD26,"# ##0,0")," раз"),IF(AE26&lt;&gt;0,CONCATENATE(TEXT(AE26,"# ##0,0")," %"),""))))</f>
        <v>- 16 %</v>
      </c>
      <c r="AG26" s="43" t="n">
        <f aca="false">IF(OR(E26=0,K26=0,ABS(E26-K26)&lt;10),E26-K26,0)</f>
        <v>0</v>
      </c>
      <c r="AH26" s="44" t="n">
        <f aca="false">IF(AND(AG26=0,F26&gt;=1.5*L26,L26&lt;&gt;0),F26/L26,0)</f>
        <v>0</v>
      </c>
      <c r="AI26" s="44" t="n">
        <f aca="false">IF(AND(AG26+AH26=0,F26&lt;0.5*L26,F26&lt;&gt;0),-L26/F26,0)</f>
        <v>0</v>
      </c>
      <c r="AJ26" s="45" t="n">
        <f aca="false">IF(AND(AG26+AH26+AI26=0,TEXT(L26,"0,00")&lt;&gt;TEXT(F26,"0,00")),(F26/L26-1)*100,0)</f>
        <v>-46.0663390662129</v>
      </c>
      <c r="AK26" s="46" t="str">
        <f aca="false">IF(AG26&lt;&gt;0,CONCATENATE(AG26," сл."),IF(AH26&lt;&gt;0,CONCATENATE(TEXT(AH26,"# ##0,0")," раз"),IF(AI26&lt;&gt;0,CONCATENATE(TEXT(AI26,"# ##0,0")," раз"),IF(AJ26&lt;&gt;0,CONCATENATE(TEXT(AJ26,"# ##0,0")," %"),""))))</f>
        <v>- 46 %</v>
      </c>
      <c r="AL26" s="43" t="n">
        <f aca="false">IF(OR(G26=0,M26=0,ABS(G26-M26)&lt;10),G26-M26,0)</f>
        <v>0</v>
      </c>
      <c r="AM26" s="44" t="n">
        <f aca="false">IF(AND(AL26=0,H26&gt;=1.5*N26,N26&lt;&gt;0),H26/N26,0)</f>
        <v>0</v>
      </c>
      <c r="AN26" s="44" t="n">
        <f aca="false">IF(AND(AL26+AM26=0,H26&lt;0.5*N26,H26&lt;&gt;0),-N26/H26,0)</f>
        <v>0</v>
      </c>
      <c r="AO26" s="45" t="n">
        <f aca="false">IF(AND(AL26+AM26+AN26=0,TEXT(H26,"0,00")&lt;&gt;TEXT(N26,"0,00")),(H26/N26-1)*100,0)</f>
        <v>-49.1408794214832</v>
      </c>
      <c r="AP26" s="46" t="str">
        <f aca="false">IF(AL26&lt;&gt;0,CONCATENATE(AL26," сл."),IF(AM26&lt;&gt;0,CONCATENATE(TEXT(AM26,"# ##0,0")," раз"),IF(AN26&lt;&gt;0,CONCATENATE(TEXT(AN26,"# ##0,0")," раз"),IF(AO26&lt;&gt;0,CONCATENATE(TEXT(AO26,"# ##0,0")," %"),""))))</f>
        <v>- 49 %</v>
      </c>
    </row>
    <row r="27" customFormat="false" ht="12.75" hidden="false" customHeight="true" outlineLevel="0" collapsed="false">
      <c r="A27" s="36" t="n">
        <v>19</v>
      </c>
      <c r="B27" s="37" t="s">
        <v>63</v>
      </c>
      <c r="C27" s="38" t="n">
        <v>2</v>
      </c>
      <c r="D27" s="39" t="n">
        <f aca="false">IF(V27&lt;&gt;0,100000*C27/V27,0)</f>
        <v>0.00136901335337678</v>
      </c>
      <c r="E27" s="38" t="n">
        <v>0</v>
      </c>
      <c r="F27" s="39" t="n">
        <f aca="false">IF(W27&lt;&gt;0,100000*E27/W27,0)</f>
        <v>0</v>
      </c>
      <c r="G27" s="38" t="n">
        <v>0</v>
      </c>
      <c r="H27" s="39" t="n">
        <f aca="false">IF(X27&lt;&gt;0,100000*G27/X27,0)</f>
        <v>0</v>
      </c>
      <c r="I27" s="38" t="n">
        <v>2</v>
      </c>
      <c r="J27" s="39" t="n">
        <f aca="false">IF(Y27&lt;&gt;0,100000*I27/Y27,0)</f>
        <v>0.00137121062259318</v>
      </c>
      <c r="K27" s="38" t="n">
        <v>1</v>
      </c>
      <c r="L27" s="39" t="n">
        <f aca="false">IF(Z27&lt;&gt;0,100000*K27/Z27,0)</f>
        <v>0.00362862700773293</v>
      </c>
      <c r="M27" s="38" t="n">
        <v>1</v>
      </c>
      <c r="N27" s="39" t="n">
        <f aca="false">IF(AA27&lt;&gt;0,100000*M27/AA27,0)</f>
        <v>0.00426298817395925</v>
      </c>
      <c r="O27" s="40" t="str">
        <f aca="false">AF27</f>
        <v/>
      </c>
      <c r="P27" s="40" t="str">
        <f aca="false">AK27</f>
        <v>-1 сл.</v>
      </c>
      <c r="Q27" s="40" t="str">
        <f aca="false">AP27</f>
        <v>-1 сл.</v>
      </c>
      <c r="R27" s="26" t="s">
        <v>64</v>
      </c>
      <c r="S27" s="41" t="str">
        <f aca="false">cur</f>
        <v>2016</v>
      </c>
      <c r="T27" s="41" t="str">
        <f aca="false">pre</f>
        <v>2015</v>
      </c>
      <c r="U27" s="41" t="n">
        <f aca="false">pre-1</f>
        <v>2014</v>
      </c>
      <c r="V27" s="42" t="n">
        <v>146090613</v>
      </c>
      <c r="W27" s="42" t="n">
        <v>28070608</v>
      </c>
      <c r="X27" s="42" t="n">
        <v>24064145</v>
      </c>
      <c r="Y27" s="42" t="n">
        <v>145856513</v>
      </c>
      <c r="Z27" s="42" t="n">
        <v>27558633</v>
      </c>
      <c r="AA27" s="42" t="n">
        <v>23457724</v>
      </c>
      <c r="AB27" s="43" t="n">
        <f aca="false">IF(OR(C27=0,I27=0,ABS(C27-I27)&lt;10),C27-I27,0)</f>
        <v>0</v>
      </c>
      <c r="AC27" s="44" t="n">
        <f aca="false">IF(AND(AB27=0,D27&gt;=1.5*J27,J27&lt;&gt;0),D27/J27,0)</f>
        <v>0</v>
      </c>
      <c r="AD27" s="44" t="n">
        <f aca="false">IF(AND(AB27+AC27=0,D27&lt;0.5*J27,D27&lt;&gt;0),-J27/D27,0)</f>
        <v>0</v>
      </c>
      <c r="AE27" s="45" t="n">
        <f aca="false">IF(AND(AB27+AC27+AD27=0,TEXT(J27,"0,00")&lt;&gt;TEXT(D27,"0,00")),(D27/J27-1)*100,0)</f>
        <v>0</v>
      </c>
      <c r="AF27" s="46" t="str">
        <f aca="false">IF(AB27&lt;&gt;0,CONCATENATE(AB27," сл."),IF(AC27&lt;&gt;0,CONCATENATE(TEXT(AC27,"# ##0,0")," раз"),IF(AD27&lt;&gt;0,CONCATENATE(TEXT(AD27,"# ##0,0")," раз"),IF(AE27&lt;&gt;0,CONCATENATE(TEXT(AE27,"# ##0,0")," %"),""))))</f>
        <v/>
      </c>
      <c r="AG27" s="43" t="n">
        <f aca="false">IF(OR(E27=0,K27=0,ABS(E27-K27)&lt;10),E27-K27,0)</f>
        <v>-1</v>
      </c>
      <c r="AH27" s="44" t="n">
        <f aca="false">IF(AND(AG27=0,F27&gt;=1.5*L27,L27&lt;&gt;0),F27/L27,0)</f>
        <v>0</v>
      </c>
      <c r="AI27" s="44" t="n">
        <f aca="false">IF(AND(AG27+AH27=0,F27&lt;0.5*L27,F27&lt;&gt;0),-L27/F27,0)</f>
        <v>0</v>
      </c>
      <c r="AJ27" s="45" t="n">
        <f aca="false">IF(AND(AG27+AH27+AI27=0,TEXT(L27,"0,00")&lt;&gt;TEXT(F27,"0,00")),(F27/L27-1)*100,0)</f>
        <v>0</v>
      </c>
      <c r="AK27" s="46" t="str">
        <f aca="false">IF(AG27&lt;&gt;0,CONCATENATE(AG27," сл."),IF(AH27&lt;&gt;0,CONCATENATE(TEXT(AH27,"# ##0,0")," раз"),IF(AI27&lt;&gt;0,CONCATENATE(TEXT(AI27,"# ##0,0")," раз"),IF(AJ27&lt;&gt;0,CONCATENATE(TEXT(AJ27,"# ##0,0")," %"),""))))</f>
        <v>-1 сл.</v>
      </c>
      <c r="AL27" s="43" t="n">
        <f aca="false">IF(OR(G27=0,M27=0,ABS(G27-M27)&lt;10),G27-M27,0)</f>
        <v>-1</v>
      </c>
      <c r="AM27" s="44" t="n">
        <f aca="false">IF(AND(AL27=0,H27&gt;=1.5*N27,N27&lt;&gt;0),H27/N27,0)</f>
        <v>0</v>
      </c>
      <c r="AN27" s="44" t="n">
        <f aca="false">IF(AND(AL27+AM27=0,H27&lt;0.5*N27,H27&lt;&gt;0),-N27/H27,0)</f>
        <v>0</v>
      </c>
      <c r="AO27" s="45" t="n">
        <f aca="false">IF(AND(AL27+AM27+AN27=0,TEXT(H27,"0,00")&lt;&gt;TEXT(N27,"0,00")),(H27/N27-1)*100,0)</f>
        <v>0</v>
      </c>
      <c r="AP27" s="46" t="str">
        <f aca="false">IF(AL27&lt;&gt;0,CONCATENATE(AL27," сл."),IF(AM27&lt;&gt;0,CONCATENATE(TEXT(AM27,"# ##0,0")," раз"),IF(AN27&lt;&gt;0,CONCATENATE(TEXT(AN27,"# ##0,0")," раз"),IF(AO27&lt;&gt;0,CONCATENATE(TEXT(AO27,"# ##0,0")," %"),""))))</f>
        <v>-1 сл.</v>
      </c>
    </row>
    <row r="28" customFormat="false" ht="12.75" hidden="false" customHeight="true" outlineLevel="0" collapsed="false">
      <c r="A28" s="36" t="n">
        <v>20</v>
      </c>
      <c r="B28" s="37" t="s">
        <v>65</v>
      </c>
      <c r="C28" s="38" t="n">
        <v>8229</v>
      </c>
      <c r="D28" s="39" t="n">
        <f aca="false">IF(V28&lt;&gt;0,100000*C28/V28,0)</f>
        <v>5.63280544246878</v>
      </c>
      <c r="E28" s="38" t="n">
        <v>7929</v>
      </c>
      <c r="F28" s="39" t="n">
        <f aca="false">IF(W28&lt;&gt;0,100000*E28/W28,0)</f>
        <v>28.2466272194745</v>
      </c>
      <c r="G28" s="38" t="n">
        <v>7670</v>
      </c>
      <c r="H28" s="39" t="n">
        <f aca="false">IF(X28&lt;&gt;0,100000*G28/X28,0)</f>
        <v>31.8731457111815</v>
      </c>
      <c r="I28" s="38" t="n">
        <v>6447</v>
      </c>
      <c r="J28" s="39" t="n">
        <f aca="false">IF(Y28&lt;&gt;0,100000*I28/Y28,0)</f>
        <v>4.42009744192911</v>
      </c>
      <c r="K28" s="38" t="n">
        <v>6225</v>
      </c>
      <c r="L28" s="39" t="n">
        <f aca="false">IF(Z28&lt;&gt;0,100000*K28/Z28,0)</f>
        <v>22.5882031231375</v>
      </c>
      <c r="M28" s="38" t="n">
        <v>6020</v>
      </c>
      <c r="N28" s="39" t="n">
        <f aca="false">IF(AA28&lt;&gt;0,100000*M28/AA28,0)</f>
        <v>25.6631888072347</v>
      </c>
      <c r="O28" s="40" t="str">
        <f aca="false">AF28</f>
        <v> 27 %</v>
      </c>
      <c r="P28" s="40" t="str">
        <f aca="false">AK28</f>
        <v> 25 %</v>
      </c>
      <c r="Q28" s="40" t="str">
        <f aca="false">AP28</f>
        <v> 24 %</v>
      </c>
      <c r="R28" s="26" t="s">
        <v>66</v>
      </c>
      <c r="S28" s="41" t="str">
        <f aca="false">cur</f>
        <v>2016</v>
      </c>
      <c r="T28" s="41" t="str">
        <f aca="false">pre</f>
        <v>2015</v>
      </c>
      <c r="U28" s="41" t="n">
        <f aca="false">pre-1</f>
        <v>2014</v>
      </c>
      <c r="V28" s="42" t="n">
        <v>146090613</v>
      </c>
      <c r="W28" s="42" t="n">
        <v>28070608</v>
      </c>
      <c r="X28" s="42" t="n">
        <v>24064145</v>
      </c>
      <c r="Y28" s="42" t="n">
        <v>145856513</v>
      </c>
      <c r="Z28" s="42" t="n">
        <v>27558633</v>
      </c>
      <c r="AA28" s="42" t="n">
        <v>23457724</v>
      </c>
      <c r="AB28" s="43" t="n">
        <f aca="false">IF(OR(C28=0,I28=0,ABS(C28-I28)&lt;10),C28-I28,0)</f>
        <v>0</v>
      </c>
      <c r="AC28" s="44" t="n">
        <f aca="false">IF(AND(AB28=0,D28&gt;=1.5*J28,J28&lt;&gt;0),D28/J28,0)</f>
        <v>0</v>
      </c>
      <c r="AD28" s="44" t="n">
        <f aca="false">IF(AND(AB28+AC28=0,D28&lt;0.5*J28,D28&lt;&gt;0),-J28/D28,0)</f>
        <v>0</v>
      </c>
      <c r="AE28" s="45" t="n">
        <f aca="false">IF(AND(AB28+AC28+AD28=0,TEXT(J28,"0,00")&lt;&gt;TEXT(D28,"0,00")),(D28/J28-1)*100,0)</f>
        <v>27.4362277409521</v>
      </c>
      <c r="AF28" s="46" t="str">
        <f aca="false">IF(AB28&lt;&gt;0,CONCATENATE(AB28," сл."),IF(AC28&lt;&gt;0,CONCATENATE(TEXT(AC28,"# ##0,0")," раз"),IF(AD28&lt;&gt;0,CONCATENATE(TEXT(AD28,"# ##0,0")," раз"),IF(AE28&lt;&gt;0,CONCATENATE(TEXT(AE28,"# ##0,0")," %"),""))))</f>
        <v> 27 %</v>
      </c>
      <c r="AG28" s="43" t="n">
        <f aca="false">IF(OR(E28=0,K28=0,ABS(E28-K28)&lt;10),E28-K28,0)</f>
        <v>0</v>
      </c>
      <c r="AH28" s="44" t="n">
        <f aca="false">IF(AND(AG28=0,F28&gt;=1.5*L28,L28&lt;&gt;0),F28/L28,0)</f>
        <v>0</v>
      </c>
      <c r="AI28" s="44" t="n">
        <f aca="false">IF(AND(AG28+AH28=0,F28&lt;0.5*L28,F28&lt;&gt;0),-L28/F28,0)</f>
        <v>0</v>
      </c>
      <c r="AJ28" s="45" t="n">
        <f aca="false">IF(AND(AG28+AH28+AI28=0,TEXT(L28,"0,00")&lt;&gt;TEXT(F28,"0,00")),(F28/L28-1)*100,0)</f>
        <v>25.0503506874393</v>
      </c>
      <c r="AK28" s="46" t="str">
        <f aca="false">IF(AG28&lt;&gt;0,CONCATENATE(AG28," сл."),IF(AH28&lt;&gt;0,CONCATENATE(TEXT(AH28,"# ##0,0")," раз"),IF(AI28&lt;&gt;0,CONCATENATE(TEXT(AI28,"# ##0,0")," раз"),IF(AJ28&lt;&gt;0,CONCATENATE(TEXT(AJ28,"# ##0,0")," %"),""))))</f>
        <v> 25 %</v>
      </c>
      <c r="AL28" s="43" t="n">
        <f aca="false">IF(OR(G28=0,M28=0,ABS(G28-M28)&lt;10),G28-M28,0)</f>
        <v>0</v>
      </c>
      <c r="AM28" s="44" t="n">
        <f aca="false">IF(AND(AL28=0,H28&gt;=1.5*N28,N28&lt;&gt;0),H28/N28,0)</f>
        <v>0</v>
      </c>
      <c r="AN28" s="44" t="n">
        <f aca="false">IF(AND(AL28+AM28=0,H28&lt;0.5*N28,H28&lt;&gt;0),-N28/H28,0)</f>
        <v>0</v>
      </c>
      <c r="AO28" s="45" t="n">
        <f aca="false">IF(AND(AL28+AM28+AN28=0,TEXT(H28,"0,00")&lt;&gt;TEXT(N28,"0,00")),(H28/N28-1)*100,0)</f>
        <v>24.1979161303455</v>
      </c>
      <c r="AP28" s="46" t="str">
        <f aca="false">IF(AL28&lt;&gt;0,CONCATENATE(AL28," сл."),IF(AM28&lt;&gt;0,CONCATENATE(TEXT(AM28,"# ##0,0")," раз"),IF(AN28&lt;&gt;0,CONCATENATE(TEXT(AN28,"# ##0,0")," раз"),IF(AO28&lt;&gt;0,CONCATENATE(TEXT(AO28,"# ##0,0")," %"),""))))</f>
        <v> 24 %</v>
      </c>
    </row>
    <row r="29" customFormat="false" ht="12.75" hidden="false" customHeight="true" outlineLevel="0" collapsed="false">
      <c r="A29" s="36" t="n">
        <v>21</v>
      </c>
      <c r="B29" s="37" t="s">
        <v>67</v>
      </c>
      <c r="C29" s="38" t="n">
        <v>162</v>
      </c>
      <c r="D29" s="39" t="n">
        <f aca="false">IF(V29&lt;&gt;0,100000*C29/V29,0)</f>
        <v>0.11089008162352</v>
      </c>
      <c r="E29" s="38" t="n">
        <v>97</v>
      </c>
      <c r="F29" s="39" t="n">
        <f aca="false">IF(W29&lt;&gt;0,100000*E29/W29,0)</f>
        <v>0.345557174963934</v>
      </c>
      <c r="G29" s="38" t="n">
        <v>96</v>
      </c>
      <c r="H29" s="39" t="n">
        <f aca="false">IF(X29&lt;&gt;0,100000*G29/X29,0)</f>
        <v>0.3989337663981</v>
      </c>
      <c r="I29" s="38" t="n">
        <v>840</v>
      </c>
      <c r="J29" s="39" t="n">
        <f aca="false">IF(Y29&lt;&gt;0,100000*I29/Y29,0)</f>
        <v>0.575908461489135</v>
      </c>
      <c r="K29" s="38" t="n">
        <v>353</v>
      </c>
      <c r="L29" s="39" t="n">
        <f aca="false">IF(Z29&lt;&gt;0,100000*K29/Z29,0)</f>
        <v>1.28090533372972</v>
      </c>
      <c r="M29" s="38" t="n">
        <v>329</v>
      </c>
      <c r="N29" s="39" t="n">
        <f aca="false">IF(AA29&lt;&gt;0,100000*M29/AA29,0)</f>
        <v>1.40252310923259</v>
      </c>
      <c r="O29" s="40" t="str">
        <f aca="false">AF29</f>
        <v>- 05 раз</v>
      </c>
      <c r="P29" s="40" t="str">
        <f aca="false">AK29</f>
        <v>- 04 раз</v>
      </c>
      <c r="Q29" s="40" t="str">
        <f aca="false">AP29</f>
        <v>- 04 раз</v>
      </c>
      <c r="R29" s="26" t="s">
        <v>68</v>
      </c>
      <c r="S29" s="41" t="str">
        <f aca="false">cur</f>
        <v>2016</v>
      </c>
      <c r="T29" s="41" t="str">
        <f aca="false">pre</f>
        <v>2015</v>
      </c>
      <c r="U29" s="41" t="n">
        <f aca="false">pre-1</f>
        <v>2014</v>
      </c>
      <c r="V29" s="42" t="n">
        <v>146090613</v>
      </c>
      <c r="W29" s="42" t="n">
        <v>28070608</v>
      </c>
      <c r="X29" s="42" t="n">
        <v>24064145</v>
      </c>
      <c r="Y29" s="42" t="n">
        <v>145856513</v>
      </c>
      <c r="Z29" s="42" t="n">
        <v>27558633</v>
      </c>
      <c r="AA29" s="42" t="n">
        <v>23457724</v>
      </c>
      <c r="AB29" s="43" t="n">
        <f aca="false">IF(OR(C29=0,I29=0,ABS(C29-I29)&lt;10),C29-I29,0)</f>
        <v>0</v>
      </c>
      <c r="AC29" s="44" t="n">
        <f aca="false">IF(AND(AB29=0,D29&gt;=1.5*J29,J29&lt;&gt;0),D29/J29,0)</f>
        <v>0</v>
      </c>
      <c r="AD29" s="44" t="n">
        <f aca="false">IF(AND(AB29+AC29=0,D29&lt;0.5*J29,D29&lt;&gt;0),-J29/D29,0)</f>
        <v>-5.19350741795275</v>
      </c>
      <c r="AE29" s="45" t="n">
        <f aca="false">IF(AND(AB29+AC29+AD29=0,TEXT(J29,"0,00")&lt;&gt;TEXT(D29,"0,00")),(D29/J29-1)*100,0)</f>
        <v>0</v>
      </c>
      <c r="AF29" s="46" t="str">
        <f aca="false">IF(AB29&lt;&gt;0,CONCATENATE(AB29," сл."),IF(AC29&lt;&gt;0,CONCATENATE(TEXT(AC29,"# ##0,0")," раз"),IF(AD29&lt;&gt;0,CONCATENATE(TEXT(AD29,"# ##0,0")," раз"),IF(AE29&lt;&gt;0,CONCATENATE(TEXT(AE29,"# ##0,0")," %"),""))))</f>
        <v>- 05 раз</v>
      </c>
      <c r="AG29" s="43" t="n">
        <f aca="false">IF(OR(E29=0,K29=0,ABS(E29-K29)&lt;10),E29-K29,0)</f>
        <v>0</v>
      </c>
      <c r="AH29" s="44" t="n">
        <f aca="false">IF(AND(AG29=0,F29&gt;=1.5*L29,L29&lt;&gt;0),F29/L29,0)</f>
        <v>0</v>
      </c>
      <c r="AI29" s="44" t="n">
        <f aca="false">IF(AND(AG29+AH29=0,F29&lt;0.5*L29,F29&lt;&gt;0),-L29/F29,0)</f>
        <v>-3.70678262971508</v>
      </c>
      <c r="AJ29" s="45" t="n">
        <f aca="false">IF(AND(AG29+AH29+AI29=0,TEXT(L29,"0,00")&lt;&gt;TEXT(F29,"0,00")),(F29/L29-1)*100,0)</f>
        <v>0</v>
      </c>
      <c r="AK29" s="46" t="str">
        <f aca="false">IF(AG29&lt;&gt;0,CONCATENATE(AG29," сл."),IF(AH29&lt;&gt;0,CONCATENATE(TEXT(AH29,"# ##0,0")," раз"),IF(AI29&lt;&gt;0,CONCATENATE(TEXT(AI29,"# ##0,0")," раз"),IF(AJ29&lt;&gt;0,CONCATENATE(TEXT(AJ29,"# ##0,0")," %"),""))))</f>
        <v>- 04 раз</v>
      </c>
      <c r="AL29" s="43" t="n">
        <f aca="false">IF(OR(G29=0,M29=0,ABS(G29-M29)&lt;10),G29-M29,0)</f>
        <v>0</v>
      </c>
      <c r="AM29" s="44" t="n">
        <f aca="false">IF(AND(AL29=0,H29&gt;=1.5*N29,N29&lt;&gt;0),H29/N29,0)</f>
        <v>0</v>
      </c>
      <c r="AN29" s="44" t="n">
        <f aca="false">IF(AND(AL29+AM29=0,H29&lt;0.5*N29,H29&lt;&gt;0),-N29/H29,0)</f>
        <v>-3.51567911108583</v>
      </c>
      <c r="AO29" s="45" t="n">
        <f aca="false">IF(AND(AL29+AM29+AN29=0,TEXT(H29,"0,00")&lt;&gt;TEXT(N29,"0,00")),(H29/N29-1)*100,0)</f>
        <v>0</v>
      </c>
      <c r="AP29" s="46" t="str">
        <f aca="false">IF(AL29&lt;&gt;0,CONCATENATE(AL29," сл."),IF(AM29&lt;&gt;0,CONCATENATE(TEXT(AM29,"# ##0,0")," раз"),IF(AN29&lt;&gt;0,CONCATENATE(TEXT(AN29,"# ##0,0")," раз"),IF(AO29&lt;&gt;0,CONCATENATE(TEXT(AO29,"# ##0,0")," %"),""))))</f>
        <v>- 04 раз</v>
      </c>
    </row>
    <row r="30" customFormat="false" ht="12.75" hidden="false" customHeight="true" outlineLevel="0" collapsed="false">
      <c r="A30" s="36" t="n">
        <v>22</v>
      </c>
      <c r="B30" s="37" t="s">
        <v>69</v>
      </c>
      <c r="C30" s="38" t="n">
        <v>44</v>
      </c>
      <c r="D30" s="39" t="n">
        <f aca="false">IF(V30&lt;&gt;0,100000*C30/V30,0)</f>
        <v>0.0301182937742892</v>
      </c>
      <c r="E30" s="38" t="n">
        <v>6</v>
      </c>
      <c r="F30" s="39" t="n">
        <f aca="false">IF(W30&lt;&gt;0,100000*E30/W30,0)</f>
        <v>0.0213746706163258</v>
      </c>
      <c r="G30" s="38" t="n">
        <v>5</v>
      </c>
      <c r="H30" s="39" t="n">
        <f aca="false">IF(X30&lt;&gt;0,100000*G30/X30,0)</f>
        <v>0.0207778003332344</v>
      </c>
      <c r="I30" s="38" t="n">
        <v>20</v>
      </c>
      <c r="J30" s="39" t="n">
        <f aca="false">IF(Y30&lt;&gt;0,100000*I30/Y30,0)</f>
        <v>0.0137121062259318</v>
      </c>
      <c r="K30" s="38" t="n">
        <v>4</v>
      </c>
      <c r="L30" s="39" t="n">
        <f aca="false">IF(Z30&lt;&gt;0,100000*K30/Z30,0)</f>
        <v>0.0145145080309317</v>
      </c>
      <c r="M30" s="38" t="n">
        <v>4</v>
      </c>
      <c r="N30" s="39" t="n">
        <f aca="false">IF(AA30&lt;&gt;0,100000*M30/AA30,0)</f>
        <v>0.017051952695837</v>
      </c>
      <c r="O30" s="40" t="str">
        <f aca="false">AF30</f>
        <v> 02 раз</v>
      </c>
      <c r="P30" s="40" t="str">
        <f aca="false">AK30</f>
        <v>2 сл.</v>
      </c>
      <c r="Q30" s="40" t="str">
        <f aca="false">AP30</f>
        <v>1 сл.</v>
      </c>
      <c r="R30" s="26" t="s">
        <v>70</v>
      </c>
      <c r="S30" s="41" t="str">
        <f aca="false">cur</f>
        <v>2016</v>
      </c>
      <c r="T30" s="41" t="str">
        <f aca="false">pre</f>
        <v>2015</v>
      </c>
      <c r="U30" s="41" t="n">
        <f aca="false">pre-1</f>
        <v>2014</v>
      </c>
      <c r="V30" s="42" t="n">
        <v>146090613</v>
      </c>
      <c r="W30" s="42" t="n">
        <v>28070608</v>
      </c>
      <c r="X30" s="42" t="n">
        <v>24064145</v>
      </c>
      <c r="Y30" s="42" t="n">
        <v>145856513</v>
      </c>
      <c r="Z30" s="42" t="n">
        <v>27558633</v>
      </c>
      <c r="AA30" s="42" t="n">
        <v>23457724</v>
      </c>
      <c r="AB30" s="43" t="n">
        <f aca="false">IF(OR(C30=0,I30=0,ABS(C30-I30)&lt;10),C30-I30,0)</f>
        <v>0</v>
      </c>
      <c r="AC30" s="44" t="n">
        <f aca="false">IF(AND(AB30=0,D30&gt;=1.5*J30,J30&lt;&gt;0),D30/J30,0)</f>
        <v>2.19647465371372</v>
      </c>
      <c r="AD30" s="44" t="n">
        <f aca="false">IF(AND(AB30+AC30=0,D30&lt;0.5*J30,D30&lt;&gt;0),-J30/D30,0)</f>
        <v>0</v>
      </c>
      <c r="AE30" s="45" t="n">
        <f aca="false">IF(AND(AB30+AC30+AD30=0,TEXT(J30,"0,00")&lt;&gt;TEXT(D30,"0,00")),(D30/J30-1)*100,0)</f>
        <v>0</v>
      </c>
      <c r="AF30" s="46" t="str">
        <f aca="false">IF(AB30&lt;&gt;0,CONCATENATE(AB30," сл."),IF(AC30&lt;&gt;0,CONCATENATE(TEXT(AC30,"# ##0,0")," раз"),IF(AD30&lt;&gt;0,CONCATENATE(TEXT(AD30,"# ##0,0")," раз"),IF(AE30&lt;&gt;0,CONCATENATE(TEXT(AE30,"# ##0,0")," %"),""))))</f>
        <v> 02 раз</v>
      </c>
      <c r="AG30" s="43" t="n">
        <f aca="false">IF(OR(E30=0,K30=0,ABS(E30-K30)&lt;10),E30-K30,0)</f>
        <v>2</v>
      </c>
      <c r="AH30" s="44" t="n">
        <f aca="false">IF(AND(AG30=0,F30&gt;=1.5*L30,L30&lt;&gt;0),F30/L30,0)</f>
        <v>0</v>
      </c>
      <c r="AI30" s="44" t="n">
        <f aca="false">IF(AND(AG30+AH30=0,F30&lt;0.5*L30,F30&lt;&gt;0),-L30/F30,0)</f>
        <v>0</v>
      </c>
      <c r="AJ30" s="45" t="n">
        <f aca="false">IF(AND(AG30+AH30+AI30=0,TEXT(L30,"0,00")&lt;&gt;TEXT(F30,"0,00")),(F30/L30-1)*100,0)</f>
        <v>0</v>
      </c>
      <c r="AK30" s="46" t="str">
        <f aca="false">IF(AG30&lt;&gt;0,CONCATENATE(AG30," сл."),IF(AH30&lt;&gt;0,CONCATENATE(TEXT(AH30,"# ##0,0")," раз"),IF(AI30&lt;&gt;0,CONCATENATE(TEXT(AI30,"# ##0,0")," раз"),IF(AJ30&lt;&gt;0,CONCATENATE(TEXT(AJ30,"# ##0,0")," %"),""))))</f>
        <v>2 сл.</v>
      </c>
      <c r="AL30" s="43" t="n">
        <f aca="false">IF(OR(G30=0,M30=0,ABS(G30-M30)&lt;10),G30-M30,0)</f>
        <v>1</v>
      </c>
      <c r="AM30" s="44" t="n">
        <f aca="false">IF(AND(AL30=0,H30&gt;=1.5*N30,N30&lt;&gt;0),H30/N30,0)</f>
        <v>0</v>
      </c>
      <c r="AN30" s="44" t="n">
        <f aca="false">IF(AND(AL30+AM30=0,H30&lt;0.5*N30,H30&lt;&gt;0),-N30/H30,0)</f>
        <v>0</v>
      </c>
      <c r="AO30" s="45" t="n">
        <f aca="false">IF(AND(AL30+AM30+AN30=0,TEXT(H30,"0,00")&lt;&gt;TEXT(N30,"0,00")),(H30/N30-1)*100,0)</f>
        <v>0</v>
      </c>
      <c r="AP30" s="46" t="str">
        <f aca="false">IF(AL30&lt;&gt;0,CONCATENATE(AL30," сл."),IF(AM30&lt;&gt;0,CONCATENATE(TEXT(AM30,"# ##0,0")," раз"),IF(AN30&lt;&gt;0,CONCATENATE(TEXT(AN30,"# ##0,0")," раз"),IF(AO30&lt;&gt;0,CONCATENATE(TEXT(AO30,"# ##0,0")," %"),""))))</f>
        <v>1 сл.</v>
      </c>
    </row>
    <row r="31" customFormat="false" ht="12.75" hidden="false" customHeight="true" outlineLevel="0" collapsed="false">
      <c r="A31" s="36" t="n">
        <v>23</v>
      </c>
      <c r="B31" s="37" t="s">
        <v>71</v>
      </c>
      <c r="C31" s="38" t="n">
        <v>1108</v>
      </c>
      <c r="D31" s="39" t="n">
        <f aca="false">IF(V31&lt;&gt;0,100000*C31/V31,0)</f>
        <v>0.758433397770738</v>
      </c>
      <c r="E31" s="38" t="n">
        <v>630</v>
      </c>
      <c r="F31" s="39" t="n">
        <f aca="false">IF(W31&lt;&gt;0,100000*E31/W31,0)</f>
        <v>2.24434041471421</v>
      </c>
      <c r="G31" s="38" t="n">
        <v>508</v>
      </c>
      <c r="H31" s="39" t="n">
        <f aca="false">IF(X31&lt;&gt;0,100000*G31/X31,0)</f>
        <v>2.11102451385661</v>
      </c>
      <c r="I31" s="38" t="n">
        <v>193</v>
      </c>
      <c r="J31" s="39" t="n">
        <f aca="false">IF(Y31&lt;&gt;0,100000*I31/Y31,0)</f>
        <v>0.132321825080242</v>
      </c>
      <c r="K31" s="38" t="n">
        <v>92</v>
      </c>
      <c r="L31" s="39" t="n">
        <f aca="false">IF(Z31&lt;&gt;0,100000*K31/Z31,0)</f>
        <v>0.33383368471143</v>
      </c>
      <c r="M31" s="38" t="n">
        <v>83</v>
      </c>
      <c r="N31" s="39" t="n">
        <f aca="false">IF(AA31&lt;&gt;0,100000*M31/AA31,0)</f>
        <v>0.353828018438617</v>
      </c>
      <c r="O31" s="40" t="str">
        <f aca="false">AF31</f>
        <v> 06 раз</v>
      </c>
      <c r="P31" s="40" t="str">
        <f aca="false">AK31</f>
        <v> 07 раз</v>
      </c>
      <c r="Q31" s="40" t="str">
        <f aca="false">AP31</f>
        <v> 06 раз</v>
      </c>
      <c r="R31" s="26" t="s">
        <v>72</v>
      </c>
      <c r="S31" s="41" t="str">
        <f aca="false">cur</f>
        <v>2016</v>
      </c>
      <c r="T31" s="41" t="str">
        <f aca="false">pre</f>
        <v>2015</v>
      </c>
      <c r="U31" s="41" t="n">
        <f aca="false">pre-1</f>
        <v>2014</v>
      </c>
      <c r="V31" s="42" t="n">
        <v>146090613</v>
      </c>
      <c r="W31" s="42" t="n">
        <v>28070608</v>
      </c>
      <c r="X31" s="42" t="n">
        <v>24064145</v>
      </c>
      <c r="Y31" s="42" t="n">
        <v>145856513</v>
      </c>
      <c r="Z31" s="42" t="n">
        <v>27558633</v>
      </c>
      <c r="AA31" s="42" t="n">
        <v>23457724</v>
      </c>
      <c r="AB31" s="43" t="n">
        <f aca="false">IF(OR(C31=0,I31=0,ABS(C31-I31)&lt;10),C31-I31,0)</f>
        <v>0</v>
      </c>
      <c r="AC31" s="44" t="n">
        <f aca="false">IF(AND(AB31=0,D31&gt;=1.5*J31,J31&lt;&gt;0),D31/J31,0)</f>
        <v>5.73173319904569</v>
      </c>
      <c r="AD31" s="44" t="n">
        <f aca="false">IF(AND(AB31+AC31=0,D31&lt;0.5*J31,D31&lt;&gt;0),-J31/D31,0)</f>
        <v>0</v>
      </c>
      <c r="AE31" s="45" t="n">
        <f aca="false">IF(AND(AB31+AC31+AD31=0,TEXT(J31,"0,00")&lt;&gt;TEXT(D31,"0,00")),(D31/J31-1)*100,0)</f>
        <v>0</v>
      </c>
      <c r="AF31" s="46" t="str">
        <f aca="false">IF(AB31&lt;&gt;0,CONCATENATE(AB31," сл."),IF(AC31&lt;&gt;0,CONCATENATE(TEXT(AC31,"# ##0,0")," раз"),IF(AD31&lt;&gt;0,CONCATENATE(TEXT(AD31,"# ##0,0")," раз"),IF(AE31&lt;&gt;0,CONCATENATE(TEXT(AE31,"# ##0,0")," %"),""))))</f>
        <v> 06 раз</v>
      </c>
      <c r="AG31" s="43" t="n">
        <f aca="false">IF(OR(E31=0,K31=0,ABS(E31-K31)&lt;10),E31-K31,0)</f>
        <v>0</v>
      </c>
      <c r="AH31" s="44" t="n">
        <f aca="false">IF(AND(AG31=0,F31&gt;=1.5*L31,L31&lt;&gt;0),F31/L31,0)</f>
        <v>6.7229297626279</v>
      </c>
      <c r="AI31" s="44" t="n">
        <f aca="false">IF(AND(AG31+AH31=0,F31&lt;0.5*L31,F31&lt;&gt;0),-L31/F31,0)</f>
        <v>0</v>
      </c>
      <c r="AJ31" s="45" t="n">
        <f aca="false">IF(AND(AG31+AH31+AI31=0,TEXT(L31,"0,00")&lt;&gt;TEXT(F31,"0,00")),(F31/L31-1)*100,0)</f>
        <v>0</v>
      </c>
      <c r="AK31" s="46" t="str">
        <f aca="false">IF(AG31&lt;&gt;0,CONCATENATE(AG31," сл."),IF(AH31&lt;&gt;0,CONCATENATE(TEXT(AH31,"# ##0,0")," раз"),IF(AI31&lt;&gt;0,CONCATENATE(TEXT(AI31,"# ##0,0")," раз"),IF(AJ31&lt;&gt;0,CONCATENATE(TEXT(AJ31,"# ##0,0")," %"),""))))</f>
        <v> 07 раз</v>
      </c>
      <c r="AL31" s="43" t="n">
        <f aca="false">IF(OR(G31=0,M31=0,ABS(G31-M31)&lt;10),G31-M31,0)</f>
        <v>0</v>
      </c>
      <c r="AM31" s="44" t="n">
        <f aca="false">IF(AND(AL31=0,H31&gt;=1.5*N31,N31&lt;&gt;0),H31/N31,0)</f>
        <v>5.96624462690151</v>
      </c>
      <c r="AN31" s="44" t="n">
        <f aca="false">IF(AND(AL31+AM31=0,H31&lt;0.5*N31,H31&lt;&gt;0),-N31/H31,0)</f>
        <v>0</v>
      </c>
      <c r="AO31" s="45" t="n">
        <f aca="false">IF(AND(AL31+AM31+AN31=0,TEXT(H31,"0,00")&lt;&gt;TEXT(N31,"0,00")),(H31/N31-1)*100,0)</f>
        <v>0</v>
      </c>
      <c r="AP31" s="46" t="str">
        <f aca="false">IF(AL31&lt;&gt;0,CONCATENATE(AL31," сл."),IF(AM31&lt;&gt;0,CONCATENATE(TEXT(AM31,"# ##0,0")," раз"),IF(AN31&lt;&gt;0,CONCATENATE(TEXT(AN31,"# ##0,0")," раз"),IF(AO31&lt;&gt;0,CONCATENATE(TEXT(AO31,"# ##0,0")," %"),""))))</f>
        <v> 06 раз</v>
      </c>
    </row>
    <row r="32" customFormat="false" ht="12.75" hidden="false" customHeight="true" outlineLevel="0" collapsed="false">
      <c r="A32" s="36" t="n">
        <v>24</v>
      </c>
      <c r="B32" s="37" t="s">
        <v>73</v>
      </c>
      <c r="C32" s="38" t="n">
        <v>742</v>
      </c>
      <c r="D32" s="39" t="n">
        <f aca="false">IF(V32&lt;&gt;0,100000*C32/V32,0)</f>
        <v>0.507903954102787</v>
      </c>
      <c r="E32" s="38" t="n">
        <v>545</v>
      </c>
      <c r="F32" s="39" t="n">
        <f aca="false">IF(W32&lt;&gt;0,100000*E32/W32,0)</f>
        <v>1.94153258098293</v>
      </c>
      <c r="G32" s="38" t="n">
        <v>520</v>
      </c>
      <c r="H32" s="39" t="n">
        <f aca="false">IF(X32&lt;&gt;0,100000*G32/X32,0)</f>
        <v>2.16089123465637</v>
      </c>
      <c r="I32" s="38" t="n">
        <v>977</v>
      </c>
      <c r="J32" s="39" t="n">
        <f aca="false">IF(Y32&lt;&gt;0,100000*I32/Y32,0)</f>
        <v>0.669836389136768</v>
      </c>
      <c r="K32" s="38" t="n">
        <v>683</v>
      </c>
      <c r="L32" s="39" t="n">
        <f aca="false">IF(Z32&lt;&gt;0,100000*K32/Z32,0)</f>
        <v>2.47835224628159</v>
      </c>
      <c r="M32" s="38" t="n">
        <v>658</v>
      </c>
      <c r="N32" s="39" t="n">
        <f aca="false">IF(AA32&lt;&gt;0,100000*M32/AA32,0)</f>
        <v>2.80504621846518</v>
      </c>
      <c r="O32" s="40" t="str">
        <f aca="false">AF32</f>
        <v/>
      </c>
      <c r="P32" s="40" t="str">
        <f aca="false">AK32</f>
        <v/>
      </c>
      <c r="Q32" s="40" t="str">
        <f aca="false">AP32</f>
        <v>- 23 %</v>
      </c>
      <c r="R32" s="26" t="s">
        <v>74</v>
      </c>
      <c r="S32" s="41" t="str">
        <f aca="false">cur</f>
        <v>2016</v>
      </c>
      <c r="T32" s="41" t="str">
        <f aca="false">pre</f>
        <v>2015</v>
      </c>
      <c r="U32" s="41" t="n">
        <f aca="false">pre-1</f>
        <v>2014</v>
      </c>
      <c r="V32" s="42" t="n">
        <v>146090613</v>
      </c>
      <c r="W32" s="42" t="n">
        <v>28070608</v>
      </c>
      <c r="X32" s="42" t="n">
        <v>24064145</v>
      </c>
      <c r="Y32" s="42" t="n">
        <v>145856513</v>
      </c>
      <c r="Z32" s="42" t="n">
        <v>27558633</v>
      </c>
      <c r="AA32" s="42" t="n">
        <v>23457724</v>
      </c>
      <c r="AB32" s="43" t="n">
        <f aca="false">IF(OR(C32=0,I32=0,ABS(C32-I32)&lt;10),C32-I32,0)</f>
        <v>0</v>
      </c>
      <c r="AC32" s="44" t="n">
        <f aca="false">IF(AND(AB32=0,D32&gt;=1.5*J32,J32&lt;&gt;0),D32/J32,0)</f>
        <v>0</v>
      </c>
      <c r="AD32" s="44" t="n">
        <f aca="false">IF(AND(AB32+AC32=0,D32&lt;0.5*J32,D32&lt;&gt;0),-J32/D32,0)</f>
        <v>0</v>
      </c>
      <c r="AE32" s="45" t="n">
        <f aca="false">IF(AND(AB32+AC32+AD32=0,TEXT(J32,"0,00")&lt;&gt;TEXT(D32,"0,00")),(D32/J32-1)*100,0)</f>
        <v>0</v>
      </c>
      <c r="AF32" s="46" t="str">
        <f aca="false">IF(AB32&lt;&gt;0,CONCATENATE(AB32," сл."),IF(AC32&lt;&gt;0,CONCATENATE(TEXT(AC32,"# ##0,0")," раз"),IF(AD32&lt;&gt;0,CONCATENATE(TEXT(AD32,"# ##0,0")," раз"),IF(AE32&lt;&gt;0,CONCATENATE(TEXT(AE32,"# ##0,0")," %"),""))))</f>
        <v/>
      </c>
      <c r="AG32" s="43" t="n">
        <f aca="false">IF(OR(E32=0,K32=0,ABS(E32-K32)&lt;10),E32-K32,0)</f>
        <v>0</v>
      </c>
      <c r="AH32" s="44" t="n">
        <f aca="false">IF(AND(AG32=0,F32&gt;=1.5*L32,L32&lt;&gt;0),F32/L32,0)</f>
        <v>0</v>
      </c>
      <c r="AI32" s="44" t="n">
        <f aca="false">IF(AND(AG32+AH32=0,F32&lt;0.5*L32,F32&lt;&gt;0),-L32/F32,0)</f>
        <v>0</v>
      </c>
      <c r="AJ32" s="45" t="n">
        <f aca="false">IF(AND(AG32+AH32+AI32=0,TEXT(L32,"0,00")&lt;&gt;TEXT(F32,"0,00")),(F32/L32-1)*100,0)</f>
        <v>0</v>
      </c>
      <c r="AK32" s="46" t="str">
        <f aca="false">IF(AG32&lt;&gt;0,CONCATENATE(AG32," сл."),IF(AH32&lt;&gt;0,CONCATENATE(TEXT(AH32,"# ##0,0")," раз"),IF(AI32&lt;&gt;0,CONCATENATE(TEXT(AI32,"# ##0,0")," раз"),IF(AJ32&lt;&gt;0,CONCATENATE(TEXT(AJ32,"# ##0,0")," %"),""))))</f>
        <v/>
      </c>
      <c r="AL32" s="43" t="n">
        <f aca="false">IF(OR(G32=0,M32=0,ABS(G32-M32)&lt;10),G32-M32,0)</f>
        <v>0</v>
      </c>
      <c r="AM32" s="44" t="n">
        <f aca="false">IF(AND(AL32=0,H32&gt;=1.5*N32,N32&lt;&gt;0),H32/N32,0)</f>
        <v>0</v>
      </c>
      <c r="AN32" s="44" t="n">
        <f aca="false">IF(AND(AL32+AM32=0,H32&lt;0.5*N32,H32&lt;&gt;0),-N32/H32,0)</f>
        <v>0</v>
      </c>
      <c r="AO32" s="45" t="n">
        <f aca="false">IF(AND(AL32+AM32+AN32=0,TEXT(H32,"0,00")&lt;&gt;TEXT(N32,"0,00")),(H32/N32-1)*100,0)</f>
        <v>-22.9641486677987</v>
      </c>
      <c r="AP32" s="46" t="str">
        <f aca="false">IF(AL32&lt;&gt;0,CONCATENATE(AL32," сл."),IF(AM32&lt;&gt;0,CONCATENATE(TEXT(AM32,"# ##0,0")," раз"),IF(AN32&lt;&gt;0,CONCATENATE(TEXT(AN32,"# ##0,0")," раз"),IF(AO32&lt;&gt;0,CONCATENATE(TEXT(AO32,"# ##0,0")," %"),""))))</f>
        <v>- 23 %</v>
      </c>
    </row>
    <row r="33" customFormat="false" ht="26.25" hidden="false" customHeight="true" outlineLevel="0" collapsed="false">
      <c r="A33" s="36" t="n">
        <v>25</v>
      </c>
      <c r="B33" s="47" t="s">
        <v>75</v>
      </c>
      <c r="C33" s="38" t="n">
        <v>630</v>
      </c>
      <c r="D33" s="39" t="n">
        <f aca="false">IF(V33&lt;&gt;0,100000*C33/V33,0)</f>
        <v>0.431239206313687</v>
      </c>
      <c r="E33" s="38" t="n">
        <v>482</v>
      </c>
      <c r="F33" s="39" t="n">
        <f aca="false">IF(W33&lt;&gt;0,100000*E33/W33,0)</f>
        <v>1.71709853951151</v>
      </c>
      <c r="G33" s="38" t="n">
        <v>460</v>
      </c>
      <c r="H33" s="39" t="n">
        <f aca="false">IF(X33&lt;&gt;0,100000*G33/X33,0)</f>
        <v>1.91155763065756</v>
      </c>
      <c r="I33" s="38" t="n">
        <v>845</v>
      </c>
      <c r="J33" s="39" t="n">
        <f aca="false">IF(Y33&lt;&gt;0,100000*I33/Y33,0)</f>
        <v>0.579336488045618</v>
      </c>
      <c r="K33" s="38" t="n">
        <v>608</v>
      </c>
      <c r="L33" s="39" t="n">
        <f aca="false">IF(Z33&lt;&gt;0,100000*K33/Z33,0)</f>
        <v>2.20620522070162</v>
      </c>
      <c r="M33" s="38" t="n">
        <v>584</v>
      </c>
      <c r="N33" s="39" t="n">
        <f aca="false">IF(AA33&lt;&gt;0,100000*M33/AA33,0)</f>
        <v>2.4895850935922</v>
      </c>
      <c r="O33" s="40" t="str">
        <f aca="false">AF33</f>
        <v>- 26 %</v>
      </c>
      <c r="P33" s="40" t="str">
        <f aca="false">AK33</f>
        <v/>
      </c>
      <c r="Q33" s="40" t="str">
        <f aca="false">AP33</f>
        <v/>
      </c>
      <c r="R33" s="26" t="s">
        <v>76</v>
      </c>
      <c r="S33" s="41" t="str">
        <f aca="false">cur</f>
        <v>2016</v>
      </c>
      <c r="T33" s="41" t="str">
        <f aca="false">pre</f>
        <v>2015</v>
      </c>
      <c r="U33" s="41" t="n">
        <f aca="false">pre-1</f>
        <v>2014</v>
      </c>
      <c r="V33" s="42" t="n">
        <v>146090613</v>
      </c>
      <c r="W33" s="42" t="n">
        <v>28070608</v>
      </c>
      <c r="X33" s="42" t="n">
        <v>24064145</v>
      </c>
      <c r="Y33" s="42" t="n">
        <v>145856513</v>
      </c>
      <c r="Z33" s="42" t="n">
        <v>27558633</v>
      </c>
      <c r="AA33" s="42" t="n">
        <v>23457724</v>
      </c>
      <c r="AB33" s="43" t="n">
        <f aca="false">IF(OR(C33=0,I33=0,ABS(C33-I33)&lt;10),C33-I33,0)</f>
        <v>0</v>
      </c>
      <c r="AC33" s="44" t="n">
        <f aca="false">IF(AND(AB33=0,D33&gt;=1.5*J33,J33&lt;&gt;0),D33/J33,0)</f>
        <v>0</v>
      </c>
      <c r="AD33" s="44" t="n">
        <f aca="false">IF(AND(AB33+AC33=0,D33&lt;0.5*J33,D33&lt;&gt;0),-J33/D33,0)</f>
        <v>0</v>
      </c>
      <c r="AE33" s="45" t="n">
        <f aca="false">IF(AND(AB33+AC33+AD33=0,TEXT(J33,"0,00")&lt;&gt;TEXT(D33,"0,00")),(D33/J33-1)*100,0)</f>
        <v>-25.5632581043764</v>
      </c>
      <c r="AF33" s="46" t="str">
        <f aca="false">IF(AB33&lt;&gt;0,CONCATENATE(AB33," сл."),IF(AC33&lt;&gt;0,CONCATENATE(TEXT(AC33,"# ##0,0")," раз"),IF(AD33&lt;&gt;0,CONCATENATE(TEXT(AD33,"# ##0,0")," раз"),IF(AE33&lt;&gt;0,CONCATENATE(TEXT(AE33,"# ##0,0")," %"),""))))</f>
        <v>- 26 %</v>
      </c>
      <c r="AG33" s="43" t="n">
        <f aca="false">IF(OR(E33=0,K33=0,ABS(E33-K33)&lt;10),E33-K33,0)</f>
        <v>0</v>
      </c>
      <c r="AH33" s="44" t="n">
        <f aca="false">IF(AND(AG33=0,F33&gt;=1.5*L33,L33&lt;&gt;0),F33/L33,0)</f>
        <v>0</v>
      </c>
      <c r="AI33" s="44" t="n">
        <f aca="false">IF(AND(AG33+AH33=0,F33&lt;0.5*L33,F33&lt;&gt;0),-L33/F33,0)</f>
        <v>0</v>
      </c>
      <c r="AJ33" s="45" t="n">
        <f aca="false">IF(AND(AG33+AH33+AI33=0,TEXT(L33,"0,00")&lt;&gt;TEXT(F33,"0,00")),(F33/L33-1)*100,0)</f>
        <v>0</v>
      </c>
      <c r="AK33" s="46" t="str">
        <f aca="false">IF(AG33&lt;&gt;0,CONCATENATE(AG33," сл."),IF(AH33&lt;&gt;0,CONCATENATE(TEXT(AH33,"# ##0,0")," раз"),IF(AI33&lt;&gt;0,CONCATENATE(TEXT(AI33,"# ##0,0")," раз"),IF(AJ33&lt;&gt;0,CONCATENATE(TEXT(AJ33,"# ##0,0")," %"),""))))</f>
        <v/>
      </c>
      <c r="AL33" s="43" t="n">
        <f aca="false">IF(OR(G33=0,M33=0,ABS(G33-M33)&lt;10),G33-M33,0)</f>
        <v>0</v>
      </c>
      <c r="AM33" s="44" t="n">
        <f aca="false">IF(AND(AL33=0,H33&gt;=1.5*N33,N33&lt;&gt;0),H33/N33,0)</f>
        <v>0</v>
      </c>
      <c r="AN33" s="44" t="n">
        <f aca="false">IF(AND(AL33+AM33=0,H33&lt;0.5*N33,H33&lt;&gt;0),-N33/H33,0)</f>
        <v>0</v>
      </c>
      <c r="AO33" s="45" t="n">
        <f aca="false">IF(AND(AL33+AM33+AN33=0,TEXT(H33,"0,00")&lt;&gt;TEXT(N33,"0,00")),(H33/N33-1)*100,0)</f>
        <v>0</v>
      </c>
      <c r="AP33" s="46" t="str">
        <f aca="false">IF(AL33&lt;&gt;0,CONCATENATE(AL33," сл."),IF(AM33&lt;&gt;0,CONCATENATE(TEXT(AM33,"# ##0,0")," раз"),IF(AN33&lt;&gt;0,CONCATENATE(TEXT(AN33,"# ##0,0")," раз"),IF(AO33&lt;&gt;0,CONCATENATE(TEXT(AO33,"# ##0,0")," %"),""))))</f>
        <v/>
      </c>
    </row>
    <row r="34" customFormat="false" ht="12.75" hidden="false" customHeight="true" outlineLevel="0" collapsed="false">
      <c r="A34" s="36" t="n">
        <v>26</v>
      </c>
      <c r="B34" s="37" t="s">
        <v>77</v>
      </c>
      <c r="C34" s="38" t="n">
        <v>795594</v>
      </c>
      <c r="D34" s="39" t="n">
        <f aca="false">IF(V34&lt;&gt;0,100000*C34/V34,0)</f>
        <v>544.589404933225</v>
      </c>
      <c r="E34" s="38" t="n">
        <v>750414</v>
      </c>
      <c r="F34" s="39" t="n">
        <f aca="false">IF(W34&lt;&gt;0,100000*E34/W34,0)</f>
        <v>2673.30867931325</v>
      </c>
      <c r="G34" s="38" t="n">
        <v>728457</v>
      </c>
      <c r="H34" s="39" t="n">
        <f aca="false">IF(X34&lt;&gt;0,100000*G34/X34,0)</f>
        <v>3027.14681946938</v>
      </c>
      <c r="I34" s="38" t="n">
        <v>819828</v>
      </c>
      <c r="J34" s="39" t="n">
        <f aca="false">IF(Y34&lt;&gt;0,100000*I34/Y34,0)</f>
        <v>562.07843114966</v>
      </c>
      <c r="K34" s="38" t="n">
        <v>772520</v>
      </c>
      <c r="L34" s="39" t="n">
        <f aca="false">IF(Z34&lt;&gt;0,100000*K34/Z34,0)</f>
        <v>2803.18693601384</v>
      </c>
      <c r="M34" s="38" t="n">
        <v>750269</v>
      </c>
      <c r="N34" s="39" t="n">
        <f aca="false">IF(AA34&lt;&gt;0,100000*M34/AA34,0)</f>
        <v>3198.38787428823</v>
      </c>
      <c r="O34" s="40" t="str">
        <f aca="false">AF34</f>
        <v>- 03 %</v>
      </c>
      <c r="P34" s="40" t="str">
        <f aca="false">AK34</f>
        <v>- 05 %</v>
      </c>
      <c r="Q34" s="40" t="str">
        <f aca="false">AP34</f>
        <v>- 05 %</v>
      </c>
      <c r="R34" s="26" t="s">
        <v>78</v>
      </c>
      <c r="S34" s="41" t="str">
        <f aca="false">cur</f>
        <v>2016</v>
      </c>
      <c r="T34" s="41" t="str">
        <f aca="false">pre</f>
        <v>2015</v>
      </c>
      <c r="U34" s="41" t="n">
        <f aca="false">pre-1</f>
        <v>2014</v>
      </c>
      <c r="V34" s="42" t="n">
        <v>146090613</v>
      </c>
      <c r="W34" s="42" t="n">
        <v>28070608</v>
      </c>
      <c r="X34" s="42" t="n">
        <v>24064145</v>
      </c>
      <c r="Y34" s="42" t="n">
        <v>145856513</v>
      </c>
      <c r="Z34" s="42" t="n">
        <v>27558633</v>
      </c>
      <c r="AA34" s="42" t="n">
        <v>23457724</v>
      </c>
      <c r="AB34" s="43" t="n">
        <f aca="false">IF(OR(C34=0,I34=0,ABS(C34-I34)&lt;10),C34-I34,0)</f>
        <v>0</v>
      </c>
      <c r="AC34" s="44" t="n">
        <f aca="false">IF(AND(AB34=0,D34&gt;=1.5*J34,J34&lt;&gt;0),D34/J34,0)</f>
        <v>0</v>
      </c>
      <c r="AD34" s="44" t="n">
        <f aca="false">IF(AND(AB34+AC34=0,D34&lt;0.5*J34,D34&lt;&gt;0),-J34/D34,0)</f>
        <v>0</v>
      </c>
      <c r="AE34" s="45" t="n">
        <f aca="false">IF(AND(AB34+AC34+AD34=0,TEXT(J34,"0,00")&lt;&gt;TEXT(D34,"0,00")),(D34/J34-1)*100,0)</f>
        <v>-3.11149214188203</v>
      </c>
      <c r="AF34" s="46" t="str">
        <f aca="false">IF(AB34&lt;&gt;0,CONCATENATE(AB34," сл."),IF(AC34&lt;&gt;0,CONCATENATE(TEXT(AC34,"# ##0,0")," раз"),IF(AD34&lt;&gt;0,CONCATENATE(TEXT(AD34,"# ##0,0")," раз"),IF(AE34&lt;&gt;0,CONCATENATE(TEXT(AE34,"# ##0,0")," %"),""))))</f>
        <v>- 03 %</v>
      </c>
      <c r="AG34" s="43" t="n">
        <f aca="false">IF(OR(E34=0,K34=0,ABS(E34-K34)&lt;10),E34-K34,0)</f>
        <v>0</v>
      </c>
      <c r="AH34" s="44" t="n">
        <f aca="false">IF(AND(AG34=0,F34&gt;=1.5*L34,L34&lt;&gt;0),F34/L34,0)</f>
        <v>0</v>
      </c>
      <c r="AI34" s="44" t="n">
        <f aca="false">IF(AND(AG34+AH34=0,F34&lt;0.5*L34,F34&lt;&gt;0),-L34/F34,0)</f>
        <v>0</v>
      </c>
      <c r="AJ34" s="45" t="n">
        <f aca="false">IF(AND(AG34+AH34+AI34=0,TEXT(L34,"0,00")&lt;&gt;TEXT(F34,"0,00")),(F34/L34-1)*100,0)</f>
        <v>-4.63323565874204</v>
      </c>
      <c r="AK34" s="46" t="str">
        <f aca="false">IF(AG34&lt;&gt;0,CONCATENATE(AG34," сл."),IF(AH34&lt;&gt;0,CONCATENATE(TEXT(AH34,"# ##0,0")," раз"),IF(AI34&lt;&gt;0,CONCATENATE(TEXT(AI34,"# ##0,0")," раз"),IF(AJ34&lt;&gt;0,CONCATENATE(TEXT(AJ34,"# ##0,0")," %"),""))))</f>
        <v>- 05 %</v>
      </c>
      <c r="AL34" s="43" t="n">
        <f aca="false">IF(OR(G34=0,M34=0,ABS(G34-M34)&lt;10),G34-M34,0)</f>
        <v>0</v>
      </c>
      <c r="AM34" s="44" t="n">
        <f aca="false">IF(AND(AL34=0,H34&gt;=1.5*N34,N34&lt;&gt;0),H34/N34,0)</f>
        <v>0</v>
      </c>
      <c r="AN34" s="44" t="n">
        <f aca="false">IF(AND(AL34+AM34=0,H34&lt;0.5*N34,H34&lt;&gt;0),-N34/H34,0)</f>
        <v>0</v>
      </c>
      <c r="AO34" s="45" t="n">
        <f aca="false">IF(AND(AL34+AM34+AN34=0,TEXT(H34,"0,00")&lt;&gt;TEXT(N34,"0,00")),(H34/N34-1)*100,0)</f>
        <v>-5.35398024096616</v>
      </c>
      <c r="AP34" s="46" t="str">
        <f aca="false">IF(AL34&lt;&gt;0,CONCATENATE(AL34," сл."),IF(AM34&lt;&gt;0,CONCATENATE(TEXT(AM34,"# ##0,0")," раз"),IF(AN34&lt;&gt;0,CONCATENATE(TEXT(AN34,"# ##0,0")," раз"),IF(AO34&lt;&gt;0,CONCATENATE(TEXT(AO34,"# ##0,0")," %"),""))))</f>
        <v>- 05 %</v>
      </c>
    </row>
    <row r="35" customFormat="false" ht="12.75" hidden="false" customHeight="true" outlineLevel="0" collapsed="false">
      <c r="A35" s="36" t="n">
        <v>27</v>
      </c>
      <c r="B35" s="37" t="s">
        <v>79</v>
      </c>
      <c r="C35" s="38" t="n">
        <v>123</v>
      </c>
      <c r="D35" s="39" t="n">
        <f aca="false">IF(V35&lt;&gt;0,100000*C35/V35,0)</f>
        <v>0.0841943212326722</v>
      </c>
      <c r="E35" s="38" t="n">
        <v>25</v>
      </c>
      <c r="F35" s="39" t="n">
        <f aca="false">IF(W35&lt;&gt;0,100000*E35/W35,0)</f>
        <v>0.0890611275680242</v>
      </c>
      <c r="G35" s="38" t="n">
        <v>20</v>
      </c>
      <c r="H35" s="39" t="n">
        <f aca="false">IF(X35&lt;&gt;0,100000*G35/X35,0)</f>
        <v>0.0831112013329375</v>
      </c>
      <c r="I35" s="38" t="n">
        <v>67</v>
      </c>
      <c r="J35" s="39" t="n">
        <f aca="false">IF(Y35&lt;&gt;0,100000*I35/Y35,0)</f>
        <v>0.0459355558568715</v>
      </c>
      <c r="K35" s="38" t="n">
        <v>4</v>
      </c>
      <c r="L35" s="39" t="n">
        <f aca="false">IF(Z35&lt;&gt;0,100000*K35/Z35,0)</f>
        <v>0.0145145080309317</v>
      </c>
      <c r="M35" s="38" t="n">
        <v>1</v>
      </c>
      <c r="N35" s="39" t="n">
        <f aca="false">IF(AA35&lt;&gt;0,100000*M35/AA35,0)</f>
        <v>0.00426298817395925</v>
      </c>
      <c r="O35" s="40" t="str">
        <f aca="false">AF35</f>
        <v> 02 раз</v>
      </c>
      <c r="P35" s="40" t="str">
        <f aca="false">AK35</f>
        <v> 06 раз</v>
      </c>
      <c r="Q35" s="40" t="str">
        <f aca="false">AP35</f>
        <v> 19 раз</v>
      </c>
      <c r="R35" s="26" t="n">
        <f aca="false">20129000</f>
        <v>20129000</v>
      </c>
      <c r="S35" s="41" t="str">
        <f aca="false">cur</f>
        <v>2016</v>
      </c>
      <c r="T35" s="41" t="str">
        <f aca="false">pre</f>
        <v>2015</v>
      </c>
      <c r="U35" s="41" t="n">
        <f aca="false">pre-1</f>
        <v>2014</v>
      </c>
      <c r="V35" s="42" t="n">
        <v>146090613</v>
      </c>
      <c r="W35" s="42" t="n">
        <v>28070608</v>
      </c>
      <c r="X35" s="42" t="n">
        <v>24064145</v>
      </c>
      <c r="Y35" s="42" t="n">
        <v>145856513</v>
      </c>
      <c r="Z35" s="42" t="n">
        <v>27558633</v>
      </c>
      <c r="AA35" s="42" t="n">
        <v>23457724</v>
      </c>
      <c r="AB35" s="43" t="n">
        <f aca="false">IF(OR(C35=0,I35=0,ABS(C35-I35)&lt;10),C35-I35,0)</f>
        <v>0</v>
      </c>
      <c r="AC35" s="44" t="n">
        <f aca="false">IF(AND(AB35=0,D35&gt;=1.5*J35,J35&lt;&gt;0),D35/J35,0)</f>
        <v>1.83287912080589</v>
      </c>
      <c r="AD35" s="44" t="n">
        <f aca="false">IF(AND(AB35+AC35=0,D35&lt;0.5*J35,D35&lt;&gt;0),-J35/D35,0)</f>
        <v>0</v>
      </c>
      <c r="AE35" s="45" t="n">
        <f aca="false">IF(AND(AB35+AC35+AD35=0,TEXT(J35,"0,00")&lt;&gt;TEXT(D35,"0,00")),(D35/J35-1)*100,0)</f>
        <v>0</v>
      </c>
      <c r="AF35" s="46" t="str">
        <f aca="false">IF(AB35&lt;&gt;0,CONCATENATE(AB35," сл."),IF(AC35&lt;&gt;0,CONCATENATE(TEXT(AC35,"# ##0,0")," раз"),IF(AD35&lt;&gt;0,CONCATENATE(TEXT(AD35,"# ##0,0")," раз"),IF(AE35&lt;&gt;0,CONCATENATE(TEXT(AE35,"# ##0,0")," %"),""))))</f>
        <v> 02 раз</v>
      </c>
      <c r="AG35" s="43" t="n">
        <f aca="false">IF(OR(E35=0,K35=0,ABS(E35-K35)&lt;10),E35-K35,0)</f>
        <v>0</v>
      </c>
      <c r="AH35" s="44" t="n">
        <f aca="false">IF(AND(AG35=0,F35&gt;=1.5*L35,L35&lt;&gt;0),F35/L35,0)</f>
        <v>6.1360073230334</v>
      </c>
      <c r="AI35" s="44" t="n">
        <f aca="false">IF(AND(AG35+AH35=0,F35&lt;0.5*L35,F35&lt;&gt;0),-L35/F35,0)</f>
        <v>0</v>
      </c>
      <c r="AJ35" s="45" t="n">
        <f aca="false">IF(AND(AG35+AH35+AI35=0,TEXT(L35,"0,00")&lt;&gt;TEXT(F35,"0,00")),(F35/L35-1)*100,0)</f>
        <v>0</v>
      </c>
      <c r="AK35" s="46" t="str">
        <f aca="false">IF(AG35&lt;&gt;0,CONCATENATE(AG35," сл."),IF(AH35&lt;&gt;0,CONCATENATE(TEXT(AH35,"# ##0,0")," раз"),IF(AI35&lt;&gt;0,CONCATENATE(TEXT(AI35,"# ##0,0")," раз"),IF(AJ35&lt;&gt;0,CONCATENATE(TEXT(AJ35,"# ##0,0")," %"),""))))</f>
        <v> 06 раз</v>
      </c>
      <c r="AL35" s="43" t="n">
        <f aca="false">IF(OR(G35=0,M35=0,ABS(G35-M35)&lt;10),G35-M35,0)</f>
        <v>0</v>
      </c>
      <c r="AM35" s="44" t="n">
        <f aca="false">IF(AND(AL35=0,H35&gt;=1.5*N35,N35&lt;&gt;0),H35/N35,0)</f>
        <v>19.4959962217648</v>
      </c>
      <c r="AN35" s="44" t="n">
        <f aca="false">IF(AND(AL35+AM35=0,H35&lt;0.5*N35,H35&lt;&gt;0),-N35/H35,0)</f>
        <v>0</v>
      </c>
      <c r="AO35" s="45" t="n">
        <f aca="false">IF(AND(AL35+AM35+AN35=0,TEXT(H35,"0,00")&lt;&gt;TEXT(N35,"0,00")),(H35/N35-1)*100,0)</f>
        <v>0</v>
      </c>
      <c r="AP35" s="46" t="str">
        <f aca="false">IF(AL35&lt;&gt;0,CONCATENATE(AL35," сл."),IF(AM35&lt;&gt;0,CONCATENATE(TEXT(AM35,"# ##0,0")," раз"),IF(AN35&lt;&gt;0,CONCATENATE(TEXT(AN35,"# ##0,0")," раз"),IF(AO35&lt;&gt;0,CONCATENATE(TEXT(AO35,"# ##0,0")," %"),""))))</f>
        <v> 19 раз</v>
      </c>
    </row>
    <row r="36" customFormat="false" ht="12.75" hidden="false" customHeight="true" outlineLevel="0" collapsed="false">
      <c r="A36" s="36" t="n">
        <v>28</v>
      </c>
      <c r="B36" s="37" t="s">
        <v>80</v>
      </c>
      <c r="C36" s="38" t="n">
        <v>36</v>
      </c>
      <c r="D36" s="39" t="n">
        <f aca="false">IF(V36&lt;&gt;0,100000*C36/V36,0)</f>
        <v>0.0246422403607821</v>
      </c>
      <c r="E36" s="38" t="n">
        <v>18</v>
      </c>
      <c r="F36" s="39" t="n">
        <f aca="false">IF(W36&lt;&gt;0,100000*E36/W36,0)</f>
        <v>0.0641240118489774</v>
      </c>
      <c r="G36" s="38" t="n">
        <v>15</v>
      </c>
      <c r="H36" s="39" t="n">
        <f aca="false">IF(X36&lt;&gt;0,100000*G36/X36,0)</f>
        <v>0.0623334009997031</v>
      </c>
      <c r="I36" s="38" t="n">
        <v>3</v>
      </c>
      <c r="J36" s="39" t="n">
        <f aca="false">IF(Y36&lt;&gt;0,100000*I36/Y36,0)</f>
        <v>0.00205681593388977</v>
      </c>
      <c r="K36" s="38" t="n">
        <v>0</v>
      </c>
      <c r="L36" s="39" t="n">
        <f aca="false">IF(Z36&lt;&gt;0,100000*K36/Z36,0)</f>
        <v>0</v>
      </c>
      <c r="M36" s="38" t="n">
        <v>0</v>
      </c>
      <c r="N36" s="39" t="n">
        <f aca="false">IF(AA36&lt;&gt;0,100000*M36/AA36,0)</f>
        <v>0</v>
      </c>
      <c r="O36" s="40" t="str">
        <f aca="false">AF36</f>
        <v> 12 раз</v>
      </c>
      <c r="P36" s="40" t="str">
        <f aca="false">AK36</f>
        <v>18 сл.</v>
      </c>
      <c r="Q36" s="40" t="str">
        <f aca="false">AP36</f>
        <v>15 сл.</v>
      </c>
      <c r="R36" s="26" t="s">
        <v>81</v>
      </c>
      <c r="S36" s="41" t="str">
        <f aca="false">cur</f>
        <v>2016</v>
      </c>
      <c r="T36" s="41" t="str">
        <f aca="false">pre</f>
        <v>2015</v>
      </c>
      <c r="U36" s="41" t="n">
        <f aca="false">pre-1</f>
        <v>2014</v>
      </c>
      <c r="V36" s="42" t="n">
        <v>146090613</v>
      </c>
      <c r="W36" s="42" t="n">
        <v>28070608</v>
      </c>
      <c r="X36" s="42" t="n">
        <v>24064145</v>
      </c>
      <c r="Y36" s="42" t="n">
        <v>145856513</v>
      </c>
      <c r="Z36" s="42" t="n">
        <v>27558633</v>
      </c>
      <c r="AA36" s="42" t="n">
        <v>23457724</v>
      </c>
      <c r="AB36" s="43" t="n">
        <f aca="false">IF(OR(C36=0,I36=0,ABS(C36-I36)&lt;10),C36-I36,0)</f>
        <v>0</v>
      </c>
      <c r="AC36" s="44" t="n">
        <f aca="false">IF(AND(AB36=0,D36&gt;=1.5*J36,J36&lt;&gt;0),D36/J36,0)</f>
        <v>11.9807708384385</v>
      </c>
      <c r="AD36" s="44" t="n">
        <f aca="false">IF(AND(AB36+AC36=0,D36&lt;0.5*J36,D36&lt;&gt;0),-J36/D36,0)</f>
        <v>0</v>
      </c>
      <c r="AE36" s="45" t="n">
        <f aca="false">IF(AND(AB36+AC36+AD36=0,TEXT(J36,"0,00")&lt;&gt;TEXT(D36,"0,00")),(D36/J36-1)*100,0)</f>
        <v>0</v>
      </c>
      <c r="AF36" s="46" t="str">
        <f aca="false">IF(AB36&lt;&gt;0,CONCATENATE(AB36," сл."),IF(AC36&lt;&gt;0,CONCATENATE(TEXT(AC36,"# ##0,0")," раз"),IF(AD36&lt;&gt;0,CONCATENATE(TEXT(AD36,"# ##0,0")," раз"),IF(AE36&lt;&gt;0,CONCATENATE(TEXT(AE36,"# ##0,0")," %"),""))))</f>
        <v> 12 раз</v>
      </c>
      <c r="AG36" s="43" t="n">
        <f aca="false">IF(OR(E36=0,K36=0,ABS(E36-K36)&lt;10),E36-K36,0)</f>
        <v>18</v>
      </c>
      <c r="AH36" s="44" t="n">
        <f aca="false">IF(AND(AG36=0,F36&gt;=1.5*L36,L36&lt;&gt;0),F36/L36,0)</f>
        <v>0</v>
      </c>
      <c r="AI36" s="44" t="n">
        <f aca="false">IF(AND(AG36+AH36=0,F36&lt;0.5*L36,F36&lt;&gt;0),-L36/F36,0)</f>
        <v>0</v>
      </c>
      <c r="AJ36" s="45" t="n">
        <f aca="false">IF(AND(AG36+AH36+AI36=0,TEXT(L36,"0,00")&lt;&gt;TEXT(F36,"0,00")),(F36/L36-1)*100,0)</f>
        <v>0</v>
      </c>
      <c r="AK36" s="46" t="str">
        <f aca="false">IF(AG36&lt;&gt;0,CONCATENATE(AG36," сл."),IF(AH36&lt;&gt;0,CONCATENATE(TEXT(AH36,"# ##0,0")," раз"),IF(AI36&lt;&gt;0,CONCATENATE(TEXT(AI36,"# ##0,0")," раз"),IF(AJ36&lt;&gt;0,CONCATENATE(TEXT(AJ36,"# ##0,0")," %"),""))))</f>
        <v>18 сл.</v>
      </c>
      <c r="AL36" s="43" t="n">
        <f aca="false">IF(OR(G36=0,M36=0,ABS(G36-M36)&lt;10),G36-M36,0)</f>
        <v>15</v>
      </c>
      <c r="AM36" s="44" t="n">
        <f aca="false">IF(AND(AL36=0,H36&gt;=1.5*N36,N36&lt;&gt;0),H36/N36,0)</f>
        <v>0</v>
      </c>
      <c r="AN36" s="44" t="n">
        <f aca="false">IF(AND(AL36+AM36=0,H36&lt;0.5*N36,H36&lt;&gt;0),-N36/H36,0)</f>
        <v>0</v>
      </c>
      <c r="AO36" s="45" t="n">
        <f aca="false">IF(AND(AL36+AM36+AN36=0,TEXT(H36,"0,00")&lt;&gt;TEXT(N36,"0,00")),(H36/N36-1)*100,0)</f>
        <v>0</v>
      </c>
      <c r="AP36" s="46" t="str">
        <f aca="false">IF(AL36&lt;&gt;0,CONCATENATE(AL36," сл."),IF(AM36&lt;&gt;0,CONCATENATE(TEXT(AM36,"# ##0,0")," раз"),IF(AN36&lt;&gt;0,CONCATENATE(TEXT(AN36,"# ##0,0")," раз"),IF(AO36&lt;&gt;0,CONCATENATE(TEXT(AO36,"# ##0,0")," %"),""))))</f>
        <v>15 сл.</v>
      </c>
    </row>
    <row r="37" customFormat="false" ht="24" hidden="false" customHeight="false" outlineLevel="0" collapsed="false">
      <c r="A37" s="36" t="n">
        <v>29</v>
      </c>
      <c r="B37" s="37" t="s">
        <v>82</v>
      </c>
      <c r="C37" s="38" t="n">
        <v>334</v>
      </c>
      <c r="D37" s="39" t="n">
        <f aca="false">IF(V37&lt;&gt;0,100000*C37/V37,0)</f>
        <v>0.228625230013923</v>
      </c>
      <c r="E37" s="38" t="n">
        <v>31</v>
      </c>
      <c r="F37" s="39" t="n">
        <f aca="false">IF(W37&lt;&gt;0,100000*E37/W37,0)</f>
        <v>0.11043579818435</v>
      </c>
      <c r="G37" s="38" t="n">
        <v>21</v>
      </c>
      <c r="H37" s="39" t="n">
        <f aca="false">IF(X37&lt;&gt;0,100000*G37/X37,0)</f>
        <v>0.0872667613995843</v>
      </c>
      <c r="I37" s="38" t="n">
        <v>394</v>
      </c>
      <c r="J37" s="39" t="n">
        <f aca="false">IF(Y37&lt;&gt;0,100000*I37/Y37,0)</f>
        <v>0.270128492650856</v>
      </c>
      <c r="K37" s="38" t="n">
        <v>27</v>
      </c>
      <c r="L37" s="39" t="n">
        <f aca="false">IF(Z37&lt;&gt;0,100000*K37/Z37,0)</f>
        <v>0.0979729292087891</v>
      </c>
      <c r="M37" s="38" t="n">
        <v>14</v>
      </c>
      <c r="N37" s="39" t="n">
        <f aca="false">IF(AA37&lt;&gt;0,100000*M37/AA37,0)</f>
        <v>0.0596818344354295</v>
      </c>
      <c r="O37" s="40" t="str">
        <f aca="false">AF37</f>
        <v/>
      </c>
      <c r="P37" s="40" t="str">
        <f aca="false">AK37</f>
        <v>4 сл.</v>
      </c>
      <c r="Q37" s="40" t="str">
        <f aca="false">AP37</f>
        <v>7 сл.</v>
      </c>
      <c r="R37" s="26" t="s">
        <v>83</v>
      </c>
      <c r="S37" s="41" t="str">
        <f aca="false">cur</f>
        <v>2016</v>
      </c>
      <c r="T37" s="41" t="str">
        <f aca="false">pre</f>
        <v>2015</v>
      </c>
      <c r="U37" s="41" t="n">
        <f aca="false">pre-1</f>
        <v>2014</v>
      </c>
      <c r="V37" s="42" t="n">
        <v>146090613</v>
      </c>
      <c r="W37" s="42" t="n">
        <v>28070608</v>
      </c>
      <c r="X37" s="42" t="n">
        <v>24064145</v>
      </c>
      <c r="Y37" s="42" t="n">
        <v>145856513</v>
      </c>
      <c r="Z37" s="42" t="n">
        <v>27558633</v>
      </c>
      <c r="AA37" s="42" t="n">
        <v>23457724</v>
      </c>
      <c r="AB37" s="43" t="n">
        <f aca="false">IF(OR(C37=0,I37=0,ABS(C37-I37)&lt;10),C37-I37,0)</f>
        <v>0</v>
      </c>
      <c r="AC37" s="44" t="n">
        <f aca="false">IF(AND(AB37=0,D37&gt;=1.5*J37,J37&lt;&gt;0),D37/J37,0)</f>
        <v>0</v>
      </c>
      <c r="AD37" s="44" t="n">
        <f aca="false">IF(AND(AB37+AC37=0,D37&lt;0.5*J37,D37&lt;&gt;0),-J37/D37,0)</f>
        <v>0</v>
      </c>
      <c r="AE37" s="45" t="n">
        <f aca="false">IF(AND(AB37+AC37+AD37=0,TEXT(J37,"0,00")&lt;&gt;TEXT(D37,"0,00")),(D37/J37-1)*100,0)</f>
        <v>0</v>
      </c>
      <c r="AF37" s="46" t="str">
        <f aca="false">IF(AB37&lt;&gt;0,CONCATENATE(AB37," сл."),IF(AC37&lt;&gt;0,CONCATENATE(TEXT(AC37,"# ##0,0")," раз"),IF(AD37&lt;&gt;0,CONCATENATE(TEXT(AD37,"# ##0,0")," раз"),IF(AE37&lt;&gt;0,CONCATENATE(TEXT(AE37,"# ##0,0")," %"),""))))</f>
        <v/>
      </c>
      <c r="AG37" s="43" t="n">
        <f aca="false">IF(OR(E37=0,K37=0,ABS(E37-K37)&lt;10),E37-K37,0)</f>
        <v>4</v>
      </c>
      <c r="AH37" s="44" t="n">
        <f aca="false">IF(AND(AG37=0,F37&gt;=1.5*L37,L37&lt;&gt;0),F37/L37,0)</f>
        <v>0</v>
      </c>
      <c r="AI37" s="44" t="n">
        <f aca="false">IF(AND(AG37+AH37=0,F37&lt;0.5*L37,F37&lt;&gt;0),-L37/F37,0)</f>
        <v>0</v>
      </c>
      <c r="AJ37" s="45" t="n">
        <f aca="false">IF(AND(AG37+AH37+AI37=0,TEXT(L37,"0,00")&lt;&gt;TEXT(F37,"0,00")),(F37/L37-1)*100,0)</f>
        <v>0</v>
      </c>
      <c r="AK37" s="46" t="str">
        <f aca="false">IF(AG37&lt;&gt;0,CONCATENATE(AG37," сл."),IF(AH37&lt;&gt;0,CONCATENATE(TEXT(AH37,"# ##0,0")," раз"),IF(AI37&lt;&gt;0,CONCATENATE(TEXT(AI37,"# ##0,0")," раз"),IF(AJ37&lt;&gt;0,CONCATENATE(TEXT(AJ37,"# ##0,0")," %"),""))))</f>
        <v>4 сл.</v>
      </c>
      <c r="AL37" s="43" t="n">
        <f aca="false">IF(OR(G37=0,M37=0,ABS(G37-M37)&lt;10),G37-M37,0)</f>
        <v>7</v>
      </c>
      <c r="AM37" s="44" t="n">
        <f aca="false">IF(AND(AL37=0,H37&gt;=1.5*N37,N37&lt;&gt;0),H37/N37,0)</f>
        <v>0</v>
      </c>
      <c r="AN37" s="44" t="n">
        <f aca="false">IF(AND(AL37+AM37=0,H37&lt;0.5*N37,H37&lt;&gt;0),-N37/H37,0)</f>
        <v>0</v>
      </c>
      <c r="AO37" s="45" t="n">
        <f aca="false">IF(AND(AL37+AM37+AN37=0,TEXT(H37,"0,00")&lt;&gt;TEXT(N37,"0,00")),(H37/N37-1)*100,0)</f>
        <v>0</v>
      </c>
      <c r="AP37" s="46" t="str">
        <f aca="false">IF(AL37&lt;&gt;0,CONCATENATE(AL37," сл."),IF(AM37&lt;&gt;0,CONCATENATE(TEXT(AM37,"# ##0,0")," раз"),IF(AN37&lt;&gt;0,CONCATENATE(TEXT(AN37,"# ##0,0")," раз"),IF(AO37&lt;&gt;0,CONCATENATE(TEXT(AO37,"# ##0,0")," %"),""))))</f>
        <v>7 сл.</v>
      </c>
    </row>
    <row r="38" customFormat="false" ht="50.25" hidden="false" customHeight="true" outlineLevel="0" collapsed="false">
      <c r="A38" s="36" t="n">
        <v>30</v>
      </c>
      <c r="B38" s="37" t="s">
        <v>84</v>
      </c>
      <c r="C38" s="38" t="n">
        <v>6473</v>
      </c>
      <c r="D38" s="39" t="n">
        <f aca="false">IF(V38&lt;&gt;0,100000*C38/V38,0)</f>
        <v>4.43081171820396</v>
      </c>
      <c r="E38" s="38" t="n">
        <v>242</v>
      </c>
      <c r="F38" s="39" t="n">
        <f aca="false">IF(W38&lt;&gt;0,100000*E38/W38,0)</f>
        <v>0.862111714858474</v>
      </c>
      <c r="G38" s="38" t="n">
        <v>139</v>
      </c>
      <c r="H38" s="39" t="n">
        <f aca="false">IF(X38&lt;&gt;0,100000*G38/X38,0)</f>
        <v>0.577622849263915</v>
      </c>
      <c r="I38" s="38" t="n">
        <v>9513</v>
      </c>
      <c r="J38" s="39" t="n">
        <f aca="false">IF(Y38&lt;&gt;0,100000*I38/Y38,0)</f>
        <v>6.52216332636445</v>
      </c>
      <c r="K38" s="38" t="n">
        <v>335</v>
      </c>
      <c r="L38" s="39" t="n">
        <f aca="false">IF(Z38&lt;&gt;0,100000*K38/Z38,0)</f>
        <v>1.21559004759053</v>
      </c>
      <c r="M38" s="38" t="n">
        <v>203</v>
      </c>
      <c r="N38" s="39" t="n">
        <f aca="false">IF(AA38&lt;&gt;0,100000*M38/AA38,0)</f>
        <v>0.865386599313727</v>
      </c>
      <c r="O38" s="40" t="str">
        <f aca="false">AF38</f>
        <v>- 32 %</v>
      </c>
      <c r="P38" s="40" t="str">
        <f aca="false">AK38</f>
        <v/>
      </c>
      <c r="Q38" s="40" t="str">
        <f aca="false">AP38</f>
        <v/>
      </c>
      <c r="R38" s="26" t="s">
        <v>85</v>
      </c>
      <c r="S38" s="41" t="str">
        <f aca="false">cur</f>
        <v>2016</v>
      </c>
      <c r="T38" s="41" t="str">
        <f aca="false">pre</f>
        <v>2015</v>
      </c>
      <c r="U38" s="41" t="n">
        <f aca="false">pre-1</f>
        <v>2014</v>
      </c>
      <c r="V38" s="42" t="n">
        <v>146090613</v>
      </c>
      <c r="W38" s="42" t="n">
        <v>28070608</v>
      </c>
      <c r="X38" s="42" t="n">
        <v>24064145</v>
      </c>
      <c r="Y38" s="42" t="n">
        <v>145856513</v>
      </c>
      <c r="Z38" s="42" t="n">
        <v>27558633</v>
      </c>
      <c r="AA38" s="42" t="n">
        <v>23457724</v>
      </c>
      <c r="AB38" s="43" t="n">
        <f aca="false">IF(OR(C38=0,I38=0,ABS(C38-I38)&lt;10),C38-I38,0)</f>
        <v>0</v>
      </c>
      <c r="AC38" s="44" t="n">
        <f aca="false">IF(AND(AB38=0,D38&gt;=1.5*J38,J38&lt;&gt;0),D38/J38,0)</f>
        <v>0</v>
      </c>
      <c r="AD38" s="44" t="n">
        <f aca="false">IF(AND(AB38+AC38=0,D38&lt;0.5*J38,D38&lt;&gt;0),-J38/D38,0)</f>
        <v>0</v>
      </c>
      <c r="AE38" s="45" t="n">
        <f aca="false">IF(AND(AB38+AC38+AD38=0,TEXT(J38,"0,00")&lt;&gt;TEXT(D38,"0,00")),(D38/J38-1)*100,0)</f>
        <v>-32.0653056893968</v>
      </c>
      <c r="AF38" s="46" t="str">
        <f aca="false">IF(AB38&lt;&gt;0,CONCATENATE(AB38," сл."),IF(AC38&lt;&gt;0,CONCATENATE(TEXT(AC38,"# ##0,0")," раз"),IF(AD38&lt;&gt;0,CONCATENATE(TEXT(AD38,"# ##0,0")," раз"),IF(AE38&lt;&gt;0,CONCATENATE(TEXT(AE38,"# ##0,0")," %"),""))))</f>
        <v>- 32 %</v>
      </c>
      <c r="AG38" s="43" t="n">
        <f aca="false">IF(OR(E38=0,K38=0,ABS(E38-K38)&lt;10),E38-K38,0)</f>
        <v>0</v>
      </c>
      <c r="AH38" s="44" t="n">
        <f aca="false">IF(AND(AG38=0,F38&gt;=1.5*L38,L38&lt;&gt;0),F38/L38,0)</f>
        <v>0</v>
      </c>
      <c r="AI38" s="44" t="n">
        <f aca="false">IF(AND(AG38+AH38=0,F38&lt;0.5*L38,F38&lt;&gt;0),-L38/F38,0)</f>
        <v>0</v>
      </c>
      <c r="AJ38" s="45" t="n">
        <f aca="false">IF(AND(AG38+AH38+AI38=0,TEXT(L38,"0,00")&lt;&gt;TEXT(F38,"0,00")),(F38/L38-1)*100,0)</f>
        <v>0</v>
      </c>
      <c r="AK38" s="46" t="str">
        <f aca="false">IF(AG38&lt;&gt;0,CONCATENATE(AG38," сл."),IF(AH38&lt;&gt;0,CONCATENATE(TEXT(AH38,"# ##0,0")," раз"),IF(AI38&lt;&gt;0,CONCATENATE(TEXT(AI38,"# ##0,0")," раз"),IF(AJ38&lt;&gt;0,CONCATENATE(TEXT(AJ38,"# ##0,0")," %"),""))))</f>
        <v/>
      </c>
      <c r="AL38" s="43" t="n">
        <f aca="false">IF(OR(G38=0,M38=0,ABS(G38-M38)&lt;10),G38-M38,0)</f>
        <v>0</v>
      </c>
      <c r="AM38" s="44" t="n">
        <f aca="false">IF(AND(AL38=0,H38&gt;=1.5*N38,N38&lt;&gt;0),H38/N38,0)</f>
        <v>0</v>
      </c>
      <c r="AN38" s="44" t="n">
        <f aca="false">IF(AND(AL38+AM38=0,H38&lt;0.5*N38,H38&lt;&gt;0),-N38/H38,0)</f>
        <v>0</v>
      </c>
      <c r="AO38" s="45" t="n">
        <f aca="false">IF(AND(AL38+AM38+AN38=0,TEXT(H38,"0,00")&lt;&gt;TEXT(N38,"0,00")),(H38/N38-1)*100,0)</f>
        <v>0</v>
      </c>
      <c r="AP38" s="46" t="str">
        <f aca="false">IF(AL38&lt;&gt;0,CONCATENATE(AL38," сл."),IF(AM38&lt;&gt;0,CONCATENATE(TEXT(AM38,"# ##0,0")," раз"),IF(AN38&lt;&gt;0,CONCATENATE(TEXT(AN38,"# ##0,0")," раз"),IF(AO38&lt;&gt;0,CONCATENATE(TEXT(AO38,"# ##0,0")," %"),""))))</f>
        <v/>
      </c>
    </row>
    <row r="39" customFormat="false" ht="25.5" hidden="false" customHeight="true" outlineLevel="0" collapsed="false">
      <c r="A39" s="36" t="n">
        <v>31</v>
      </c>
      <c r="B39" s="47" t="s">
        <v>86</v>
      </c>
      <c r="C39" s="38" t="n">
        <v>134</v>
      </c>
      <c r="D39" s="39" t="n">
        <f aca="false">IF(V39&lt;&gt;0,100000*C39/V39,0)</f>
        <v>0.0917238946762445</v>
      </c>
      <c r="E39" s="38" t="n">
        <v>7</v>
      </c>
      <c r="F39" s="39" t="n">
        <f aca="false">IF(W39&lt;&gt;0,100000*E39/W39,0)</f>
        <v>0.0249371157190468</v>
      </c>
      <c r="G39" s="38" t="n">
        <v>7</v>
      </c>
      <c r="H39" s="39" t="n">
        <f aca="false">IF(X39&lt;&gt;0,100000*G39/X39,0)</f>
        <v>0.0290889204665281</v>
      </c>
      <c r="I39" s="38" t="n">
        <v>41</v>
      </c>
      <c r="J39" s="39" t="n">
        <f aca="false">IF(Y39&lt;&gt;0,100000*I39/Y39,0)</f>
        <v>0.0281098177631602</v>
      </c>
      <c r="K39" s="38" t="n">
        <v>4</v>
      </c>
      <c r="L39" s="39" t="n">
        <f aca="false">IF(Z39&lt;&gt;0,100000*K39/Z39,0)</f>
        <v>0.0145145080309317</v>
      </c>
      <c r="M39" s="38" t="n">
        <v>4</v>
      </c>
      <c r="N39" s="39" t="n">
        <f aca="false">IF(AA39&lt;&gt;0,100000*M39/AA39,0)</f>
        <v>0.017051952695837</v>
      </c>
      <c r="O39" s="40" t="str">
        <f aca="false">AF39</f>
        <v> 03 раз</v>
      </c>
      <c r="P39" s="40" t="str">
        <f aca="false">AK39</f>
        <v>3 сл.</v>
      </c>
      <c r="Q39" s="40" t="str">
        <f aca="false">AP39</f>
        <v>3 сл.</v>
      </c>
      <c r="R39" s="26" t="s">
        <v>87</v>
      </c>
      <c r="S39" s="41" t="str">
        <f aca="false">cur</f>
        <v>2016</v>
      </c>
      <c r="T39" s="41" t="str">
        <f aca="false">pre</f>
        <v>2015</v>
      </c>
      <c r="U39" s="41" t="n">
        <f aca="false">pre-1</f>
        <v>2014</v>
      </c>
      <c r="V39" s="42" t="n">
        <v>146090613</v>
      </c>
      <c r="W39" s="42" t="n">
        <v>28070608</v>
      </c>
      <c r="X39" s="42" t="n">
        <v>24064145</v>
      </c>
      <c r="Y39" s="42" t="n">
        <v>145856513</v>
      </c>
      <c r="Z39" s="42" t="n">
        <v>27558633</v>
      </c>
      <c r="AA39" s="42" t="n">
        <v>23457724</v>
      </c>
      <c r="AB39" s="43" t="n">
        <f aca="false">IF(OR(C39=0,I39=0,ABS(C39-I39)&lt;10),C39-I39,0)</f>
        <v>0</v>
      </c>
      <c r="AC39" s="44" t="n">
        <f aca="false">IF(AND(AB39=0,D39&gt;=1.5*J39,J39&lt;&gt;0),D39/J39,0)</f>
        <v>3.26305547225763</v>
      </c>
      <c r="AD39" s="44" t="n">
        <f aca="false">IF(AND(AB39+AC39=0,D39&lt;0.5*J39,D39&lt;&gt;0),-J39/D39,0)</f>
        <v>0</v>
      </c>
      <c r="AE39" s="45" t="n">
        <f aca="false">IF(AND(AB39+AC39+AD39=0,TEXT(J39,"0,00")&lt;&gt;TEXT(D39,"0,00")),(D39/J39-1)*100,0)</f>
        <v>0</v>
      </c>
      <c r="AF39" s="46" t="str">
        <f aca="false">IF(AB39&lt;&gt;0,CONCATENATE(AB39," сл."),IF(AC39&lt;&gt;0,CONCATENATE(TEXT(AC39,"# ##0,0")," раз"),IF(AD39&lt;&gt;0,CONCATENATE(TEXT(AD39,"# ##0,0")," раз"),IF(AE39&lt;&gt;0,CONCATENATE(TEXT(AE39,"# ##0,0")," %"),""))))</f>
        <v> 03 раз</v>
      </c>
      <c r="AG39" s="43" t="n">
        <f aca="false">IF(OR(E39=0,K39=0,ABS(E39-K39)&lt;10),E39-K39,0)</f>
        <v>3</v>
      </c>
      <c r="AH39" s="44" t="n">
        <f aca="false">IF(AND(AG39=0,F39&gt;=1.5*L39,L39&lt;&gt;0),F39/L39,0)</f>
        <v>0</v>
      </c>
      <c r="AI39" s="44" t="n">
        <f aca="false">IF(AND(AG39+AH39=0,F39&lt;0.5*L39,F39&lt;&gt;0),-L39/F39,0)</f>
        <v>0</v>
      </c>
      <c r="AJ39" s="45" t="n">
        <f aca="false">IF(AND(AG39+AH39+AI39=0,TEXT(L39,"0,00")&lt;&gt;TEXT(F39,"0,00")),(F39/L39-1)*100,0)</f>
        <v>0</v>
      </c>
      <c r="AK39" s="46" t="str">
        <f aca="false">IF(AG39&lt;&gt;0,CONCATENATE(AG39," сл."),IF(AH39&lt;&gt;0,CONCATENATE(TEXT(AH39,"# ##0,0")," раз"),IF(AI39&lt;&gt;0,CONCATENATE(TEXT(AI39,"# ##0,0")," раз"),IF(AJ39&lt;&gt;0,CONCATENATE(TEXT(AJ39,"# ##0,0")," %"),""))))</f>
        <v>3 сл.</v>
      </c>
      <c r="AL39" s="43" t="n">
        <f aca="false">IF(OR(G39=0,M39=0,ABS(G39-M39)&lt;10),G39-M39,0)</f>
        <v>3</v>
      </c>
      <c r="AM39" s="44" t="n">
        <f aca="false">IF(AND(AL39=0,H39&gt;=1.5*N39,N39&lt;&gt;0),H39/N39,0)</f>
        <v>0</v>
      </c>
      <c r="AN39" s="44" t="n">
        <f aca="false">IF(AND(AL39+AM39=0,H39&lt;0.5*N39,H39&lt;&gt;0),-N39/H39,0)</f>
        <v>0</v>
      </c>
      <c r="AO39" s="45" t="n">
        <f aca="false">IF(AND(AL39+AM39+AN39=0,TEXT(H39,"0,00")&lt;&gt;TEXT(N39,"0,00")),(H39/N39-1)*100,0)</f>
        <v>0</v>
      </c>
      <c r="AP39" s="46" t="str">
        <f aca="false">IF(AL39&lt;&gt;0,CONCATENATE(AL39," сл."),IF(AM39&lt;&gt;0,CONCATENATE(TEXT(AM39,"# ##0,0")," раз"),IF(AN39&lt;&gt;0,CONCATENATE(TEXT(AN39,"# ##0,0")," раз"),IF(AO39&lt;&gt;0,CONCATENATE(TEXT(AO39,"# ##0,0")," %"),""))))</f>
        <v>3 сл.</v>
      </c>
    </row>
    <row r="40" customFormat="false" ht="25.5" hidden="false" customHeight="true" outlineLevel="0" collapsed="false">
      <c r="A40" s="36" t="n">
        <v>32</v>
      </c>
      <c r="B40" s="47" t="s">
        <v>88</v>
      </c>
      <c r="C40" s="38" t="n">
        <v>162</v>
      </c>
      <c r="D40" s="39" t="n">
        <f aca="false">IF(V40&lt;&gt;0,100000*C40/V40,0)</f>
        <v>0.11089008162352</v>
      </c>
      <c r="E40" s="38" t="n">
        <v>4</v>
      </c>
      <c r="F40" s="39" t="n">
        <f aca="false">IF(W40&lt;&gt;0,100000*E40/W40,0)</f>
        <v>0.0142497804108839</v>
      </c>
      <c r="G40" s="38" t="n">
        <v>4</v>
      </c>
      <c r="H40" s="39" t="n">
        <f aca="false">IF(X40&lt;&gt;0,100000*G40/X40,0)</f>
        <v>0.0166222402665875</v>
      </c>
      <c r="I40" s="38" t="n">
        <v>139</v>
      </c>
      <c r="J40" s="39" t="n">
        <f aca="false">IF(Y40&lt;&gt;0,100000*I40/Y40,0)</f>
        <v>0.0952991382702259</v>
      </c>
      <c r="K40" s="38" t="n">
        <v>2</v>
      </c>
      <c r="L40" s="39" t="n">
        <f aca="false">IF(Z40&lt;&gt;0,100000*K40/Z40,0)</f>
        <v>0.00725725401546586</v>
      </c>
      <c r="M40" s="38" t="n">
        <v>1</v>
      </c>
      <c r="N40" s="39" t="n">
        <f aca="false">IF(AA40&lt;&gt;0,100000*M40/AA40,0)</f>
        <v>0.00426298817395925</v>
      </c>
      <c r="O40" s="40" t="str">
        <f aca="false">AF40</f>
        <v/>
      </c>
      <c r="P40" s="40" t="str">
        <f aca="false">AK40</f>
        <v>2 сл.</v>
      </c>
      <c r="Q40" s="40" t="str">
        <f aca="false">AP40</f>
        <v>3 сл.</v>
      </c>
      <c r="R40" s="26" t="s">
        <v>89</v>
      </c>
      <c r="S40" s="41" t="str">
        <f aca="false">cur</f>
        <v>2016</v>
      </c>
      <c r="T40" s="41" t="str">
        <f aca="false">pre</f>
        <v>2015</v>
      </c>
      <c r="U40" s="41" t="n">
        <f aca="false">pre-1</f>
        <v>2014</v>
      </c>
      <c r="V40" s="42" t="n">
        <v>146090613</v>
      </c>
      <c r="W40" s="42" t="n">
        <v>28070608</v>
      </c>
      <c r="X40" s="42" t="n">
        <v>24064145</v>
      </c>
      <c r="Y40" s="42" t="n">
        <v>145856513</v>
      </c>
      <c r="Z40" s="42" t="n">
        <v>27558633</v>
      </c>
      <c r="AA40" s="42" t="n">
        <v>23457724</v>
      </c>
      <c r="AB40" s="43" t="n">
        <f aca="false">IF(OR(C40=0,I40=0,ABS(C40-I40)&lt;10),C40-I40,0)</f>
        <v>0</v>
      </c>
      <c r="AC40" s="44" t="n">
        <f aca="false">IF(AND(AB40=0,D40&gt;=1.5*J40,J40&lt;&gt;0),D40/J40,0)</f>
        <v>0</v>
      </c>
      <c r="AD40" s="44" t="n">
        <f aca="false">IF(AND(AB40+AC40=0,D40&lt;0.5*J40,D40&lt;&gt;0),-J40/D40,0)</f>
        <v>0</v>
      </c>
      <c r="AE40" s="45" t="n">
        <f aca="false">IF(AND(AB40+AC40+AD40=0,TEXT(J40,"0,00")&lt;&gt;TEXT(D40,"0,00")),(D40/J40-1)*100,0)</f>
        <v>0</v>
      </c>
      <c r="AF40" s="46" t="str">
        <f aca="false">IF(AB40&lt;&gt;0,CONCATENATE(AB40," сл."),IF(AC40&lt;&gt;0,CONCATENATE(TEXT(AC40,"# ##0,0")," раз"),IF(AD40&lt;&gt;0,CONCATENATE(TEXT(AD40,"# ##0,0")," раз"),IF(AE40&lt;&gt;0,CONCATENATE(TEXT(AE40,"# ##0,0")," %"),""))))</f>
        <v/>
      </c>
      <c r="AG40" s="43" t="n">
        <f aca="false">IF(OR(E40=0,K40=0,ABS(E40-K40)&lt;10),E40-K40,0)</f>
        <v>2</v>
      </c>
      <c r="AH40" s="44" t="n">
        <f aca="false">IF(AND(AG40=0,F40&gt;=1.5*L40,L40&lt;&gt;0),F40/L40,0)</f>
        <v>0</v>
      </c>
      <c r="AI40" s="44" t="n">
        <f aca="false">IF(AND(AG40+AH40=0,F40&lt;0.5*L40,F40&lt;&gt;0),-L40/F40,0)</f>
        <v>0</v>
      </c>
      <c r="AJ40" s="45" t="n">
        <f aca="false">IF(AND(AG40+AH40+AI40=0,TEXT(L40,"0,00")&lt;&gt;TEXT(F40,"0,00")),(F40/L40-1)*100,0)</f>
        <v>0</v>
      </c>
      <c r="AK40" s="46" t="str">
        <f aca="false">IF(AG40&lt;&gt;0,CONCATENATE(AG40," сл."),IF(AH40&lt;&gt;0,CONCATENATE(TEXT(AH40,"# ##0,0")," раз"),IF(AI40&lt;&gt;0,CONCATENATE(TEXT(AI40,"# ##0,0")," раз"),IF(AJ40&lt;&gt;0,CONCATENATE(TEXT(AJ40,"# ##0,0")," %"),""))))</f>
        <v>2 сл.</v>
      </c>
      <c r="AL40" s="43" t="n">
        <f aca="false">IF(OR(G40=0,M40=0,ABS(G40-M40)&lt;10),G40-M40,0)</f>
        <v>3</v>
      </c>
      <c r="AM40" s="44" t="n">
        <f aca="false">IF(AND(AL40=0,H40&gt;=1.5*N40,N40&lt;&gt;0),H40/N40,0)</f>
        <v>0</v>
      </c>
      <c r="AN40" s="44" t="n">
        <f aca="false">IF(AND(AL40+AM40=0,H40&lt;0.5*N40,H40&lt;&gt;0),-N40/H40,0)</f>
        <v>0</v>
      </c>
      <c r="AO40" s="45" t="n">
        <f aca="false">IF(AND(AL40+AM40+AN40=0,TEXT(H40,"0,00")&lt;&gt;TEXT(N40,"0,00")),(H40/N40-1)*100,0)</f>
        <v>0</v>
      </c>
      <c r="AP40" s="46" t="str">
        <f aca="false">IF(AL40&lt;&gt;0,CONCATENATE(AL40," сл."),IF(AM40&lt;&gt;0,CONCATENATE(TEXT(AM40,"# ##0,0")," раз"),IF(AN40&lt;&gt;0,CONCATENATE(TEXT(AN40,"# ##0,0")," раз"),IF(AO40&lt;&gt;0,CONCATENATE(TEXT(AO40,"# ##0,0")," %"),""))))</f>
        <v>3 сл.</v>
      </c>
    </row>
    <row r="41" customFormat="false" ht="25.5" hidden="false" customHeight="true" outlineLevel="0" collapsed="false">
      <c r="A41" s="36" t="n">
        <v>33</v>
      </c>
      <c r="B41" s="47" t="s">
        <v>90</v>
      </c>
      <c r="C41" s="38" t="n">
        <v>6021</v>
      </c>
      <c r="D41" s="39" t="n">
        <f aca="false">IF(V41&lt;&gt;0,100000*C41/V41,0)</f>
        <v>4.12141470034081</v>
      </c>
      <c r="E41" s="38" t="n">
        <v>221</v>
      </c>
      <c r="F41" s="39" t="n">
        <f aca="false">IF(W41&lt;&gt;0,100000*E41/W41,0)</f>
        <v>0.787300367701334</v>
      </c>
      <c r="G41" s="38" t="n">
        <v>119</v>
      </c>
      <c r="H41" s="39" t="n">
        <f aca="false">IF(X41&lt;&gt;0,100000*G41/X41,0)</f>
        <v>0.494511647930978</v>
      </c>
      <c r="I41" s="38" t="n">
        <v>9201</v>
      </c>
      <c r="J41" s="39" t="n">
        <f aca="false">IF(Y41&lt;&gt;0,100000*I41/Y41,0)</f>
        <v>6.30825446923992</v>
      </c>
      <c r="K41" s="38" t="n">
        <v>321</v>
      </c>
      <c r="L41" s="39" t="n">
        <f aca="false">IF(Z41&lt;&gt;0,100000*K41/Z41,0)</f>
        <v>1.16478926948227</v>
      </c>
      <c r="M41" s="38" t="n">
        <v>192</v>
      </c>
      <c r="N41" s="39" t="n">
        <f aca="false">IF(AA41&lt;&gt;0,100000*M41/AA41,0)</f>
        <v>0.818493729400175</v>
      </c>
      <c r="O41" s="40" t="str">
        <f aca="false">AF41</f>
        <v>- 35 %</v>
      </c>
      <c r="P41" s="40" t="str">
        <f aca="false">AK41</f>
        <v/>
      </c>
      <c r="Q41" s="40" t="str">
        <f aca="false">AP41</f>
        <v>- 40 %</v>
      </c>
      <c r="R41" s="26" t="s">
        <v>91</v>
      </c>
      <c r="S41" s="41" t="str">
        <f aca="false">cur</f>
        <v>2016</v>
      </c>
      <c r="T41" s="41" t="str">
        <f aca="false">pre</f>
        <v>2015</v>
      </c>
      <c r="U41" s="41" t="n">
        <f aca="false">pre-1</f>
        <v>2014</v>
      </c>
      <c r="V41" s="42" t="n">
        <v>146090613</v>
      </c>
      <c r="W41" s="42" t="n">
        <v>28070608</v>
      </c>
      <c r="X41" s="42" t="n">
        <v>24064145</v>
      </c>
      <c r="Y41" s="42" t="n">
        <v>145856513</v>
      </c>
      <c r="Z41" s="42" t="n">
        <v>27558633</v>
      </c>
      <c r="AA41" s="42" t="n">
        <v>23457724</v>
      </c>
      <c r="AB41" s="43" t="n">
        <f aca="false">IF(OR(C41=0,I41=0,ABS(C41-I41)&lt;10),C41-I41,0)</f>
        <v>0</v>
      </c>
      <c r="AC41" s="44" t="n">
        <f aca="false">IF(AND(AB41=0,D41&gt;=1.5*J41,J41&lt;&gt;0),D41/J41,0)</f>
        <v>0</v>
      </c>
      <c r="AD41" s="44" t="n">
        <f aca="false">IF(AND(AB41+AC41=0,D41&lt;0.5*J41,D41&lt;&gt;0),-J41/D41,0)</f>
        <v>0</v>
      </c>
      <c r="AE41" s="45" t="n">
        <f aca="false">IF(AND(AB41+AC41+AD41=0,TEXT(J41,"0,00")&lt;&gt;TEXT(D41,"0,00")),(D41/J41-1)*100,0)</f>
        <v>-34.6663213978209</v>
      </c>
      <c r="AF41" s="46" t="str">
        <f aca="false">IF(AB41&lt;&gt;0,CONCATENATE(AB41," сл."),IF(AC41&lt;&gt;0,CONCATENATE(TEXT(AC41,"# ##0,0")," раз"),IF(AD41&lt;&gt;0,CONCATENATE(TEXT(AD41,"# ##0,0")," раз"),IF(AE41&lt;&gt;0,CONCATENATE(TEXT(AE41,"# ##0,0")," %"),""))))</f>
        <v>- 35 %</v>
      </c>
      <c r="AG41" s="43" t="n">
        <f aca="false">IF(OR(E41=0,K41=0,ABS(E41-K41)&lt;10),E41-K41,0)</f>
        <v>0</v>
      </c>
      <c r="AH41" s="44" t="n">
        <f aca="false">IF(AND(AG41=0,F41&gt;=1.5*L41,L41&lt;&gt;0),F41/L41,0)</f>
        <v>0</v>
      </c>
      <c r="AI41" s="44" t="n">
        <f aca="false">IF(AND(AG41+AH41=0,F41&lt;0.5*L41,F41&lt;&gt;0),-L41/F41,0)</f>
        <v>0</v>
      </c>
      <c r="AJ41" s="45" t="n">
        <f aca="false">IF(AND(AG41+AH41+AI41=0,TEXT(L41,"0,00")&lt;&gt;TEXT(F41,"0,00")),(F41/L41-1)*100,0)</f>
        <v>0</v>
      </c>
      <c r="AK41" s="46" t="str">
        <f aca="false">IF(AG41&lt;&gt;0,CONCATENATE(AG41," сл."),IF(AH41&lt;&gt;0,CONCATENATE(TEXT(AH41,"# ##0,0")," раз"),IF(AI41&lt;&gt;0,CONCATENATE(TEXT(AI41,"# ##0,0")," раз"),IF(AJ41&lt;&gt;0,CONCATENATE(TEXT(AJ41,"# ##0,0")," %"),""))))</f>
        <v/>
      </c>
      <c r="AL41" s="43" t="n">
        <f aca="false">IF(OR(G41=0,M41=0,ABS(G41-M41)&lt;10),G41-M41,0)</f>
        <v>0</v>
      </c>
      <c r="AM41" s="44" t="n">
        <f aca="false">IF(AND(AL41=0,H41&gt;=1.5*N41,N41&lt;&gt;0),H41/N41,0)</f>
        <v>0</v>
      </c>
      <c r="AN41" s="44" t="n">
        <f aca="false">IF(AND(AL41+AM41=0,H41&lt;0.5*N41,H41&lt;&gt;0),-N41/H41,0)</f>
        <v>0</v>
      </c>
      <c r="AO41" s="45" t="n">
        <f aca="false">IF(AND(AL41+AM41+AN41=0,TEXT(H41,"0,00")&lt;&gt;TEXT(N41,"0,00")),(H41/N41-1)*100,0)</f>
        <v>-39.5827200419268</v>
      </c>
      <c r="AP41" s="46" t="str">
        <f aca="false">IF(AL41&lt;&gt;0,CONCATENATE(AL41," сл."),IF(AM41&lt;&gt;0,CONCATENATE(TEXT(AM41,"# ##0,0")," раз"),IF(AN41&lt;&gt;0,CONCATENATE(TEXT(AN41,"# ##0,0")," раз"),IF(AO41&lt;&gt;0,CONCATENATE(TEXT(AO41,"# ##0,0")," %"),""))))</f>
        <v>- 40 %</v>
      </c>
    </row>
    <row r="42" customFormat="false" ht="25.5" hidden="false" customHeight="true" outlineLevel="0" collapsed="false">
      <c r="A42" s="36" t="n">
        <v>34</v>
      </c>
      <c r="B42" s="37" t="s">
        <v>92</v>
      </c>
      <c r="C42" s="38" t="n">
        <v>2035</v>
      </c>
      <c r="D42" s="39" t="n">
        <f aca="false">IF(V42&lt;&gt;0,100000*C42/V42,0)</f>
        <v>1.39297108706088</v>
      </c>
      <c r="E42" s="38" t="n">
        <v>273</v>
      </c>
      <c r="F42" s="39" t="n">
        <f aca="false">IF(W42&lt;&gt;0,100000*E42/W42,0)</f>
        <v>0.972547513042824</v>
      </c>
      <c r="G42" s="38" t="n">
        <v>240</v>
      </c>
      <c r="H42" s="39" t="n">
        <f aca="false">IF(X42&lt;&gt;0,100000*G42/X42,0)</f>
        <v>0.997334415995249</v>
      </c>
      <c r="I42" s="38" t="n">
        <v>2308</v>
      </c>
      <c r="J42" s="39" t="n">
        <f aca="false">IF(Y42&lt;&gt;0,100000*I42/Y42,0)</f>
        <v>1.58237705847253</v>
      </c>
      <c r="K42" s="38" t="n">
        <v>295</v>
      </c>
      <c r="L42" s="39" t="n">
        <f aca="false">IF(Z42&lt;&gt;0,100000*K42/Z42,0)</f>
        <v>1.07044496728121</v>
      </c>
      <c r="M42" s="38" t="n">
        <v>261</v>
      </c>
      <c r="N42" s="39" t="n">
        <f aca="false">IF(AA42&lt;&gt;0,100000*M42/AA42,0)</f>
        <v>1.11263991340336</v>
      </c>
      <c r="O42" s="40" t="str">
        <f aca="false">AF42</f>
        <v>- 12 %</v>
      </c>
      <c r="P42" s="40" t="str">
        <f aca="false">AK42</f>
        <v/>
      </c>
      <c r="Q42" s="40" t="str">
        <f aca="false">AP42</f>
        <v/>
      </c>
      <c r="R42" s="26" t="s">
        <v>93</v>
      </c>
      <c r="S42" s="41" t="str">
        <f aca="false">cur</f>
        <v>2016</v>
      </c>
      <c r="T42" s="41" t="str">
        <f aca="false">pre</f>
        <v>2015</v>
      </c>
      <c r="U42" s="41" t="n">
        <f aca="false">pre-1</f>
        <v>2014</v>
      </c>
      <c r="V42" s="42" t="n">
        <v>146090613</v>
      </c>
      <c r="W42" s="42" t="n">
        <v>28070608</v>
      </c>
      <c r="X42" s="42" t="n">
        <v>24064145</v>
      </c>
      <c r="Y42" s="42" t="n">
        <v>145856513</v>
      </c>
      <c r="Z42" s="42" t="n">
        <v>27558633</v>
      </c>
      <c r="AA42" s="42" t="n">
        <v>23457724</v>
      </c>
      <c r="AB42" s="43" t="n">
        <f aca="false">IF(OR(C42=0,I42=0,ABS(C42-I42)&lt;10),C42-I42,0)</f>
        <v>0</v>
      </c>
      <c r="AC42" s="44" t="n">
        <f aca="false">IF(AND(AB42=0,D42&gt;=1.5*J42,J42&lt;&gt;0),D42/J42,0)</f>
        <v>0</v>
      </c>
      <c r="AD42" s="44" t="n">
        <f aca="false">IF(AND(AB42+AC42=0,D42&lt;0.5*J42,D42&lt;&gt;0),-J42/D42,0)</f>
        <v>0</v>
      </c>
      <c r="AE42" s="45" t="n">
        <f aca="false">IF(AND(AB42+AC42+AD42=0,TEXT(J42,"0,00")&lt;&gt;TEXT(D42,"0,00")),(D42/J42-1)*100,0)</f>
        <v>-11.9697116687526</v>
      </c>
      <c r="AF42" s="46" t="str">
        <f aca="false">IF(AB42&lt;&gt;0,CONCATENATE(AB42," сл."),IF(AC42&lt;&gt;0,CONCATENATE(TEXT(AC42,"# ##0,0")," раз"),IF(AD42&lt;&gt;0,CONCATENATE(TEXT(AD42,"# ##0,0")," раз"),IF(AE42&lt;&gt;0,CONCATENATE(TEXT(AE42,"# ##0,0")," %"),""))))</f>
        <v>- 12 %</v>
      </c>
      <c r="AG42" s="43" t="n">
        <f aca="false">IF(OR(E42=0,K42=0,ABS(E42-K42)&lt;10),E42-K42,0)</f>
        <v>0</v>
      </c>
      <c r="AH42" s="44" t="n">
        <f aca="false">IF(AND(AG42=0,F42&gt;=1.5*L42,L42&lt;&gt;0),F42/L42,0)</f>
        <v>0</v>
      </c>
      <c r="AI42" s="44" t="n">
        <f aca="false">IF(AND(AG42+AH42=0,F42&lt;0.5*L42,F42&lt;&gt;0),-L42/F42,0)</f>
        <v>0</v>
      </c>
      <c r="AJ42" s="45" t="n">
        <f aca="false">IF(AND(AG42+AH42+AI42=0,TEXT(L42,"0,00")&lt;&gt;TEXT(F42,"0,00")),(F42/L42-1)*100,0)</f>
        <v>0</v>
      </c>
      <c r="AK42" s="46" t="str">
        <f aca="false">IF(AG42&lt;&gt;0,CONCATENATE(AG42," сл."),IF(AH42&lt;&gt;0,CONCATENATE(TEXT(AH42,"# ##0,0")," раз"),IF(AI42&lt;&gt;0,CONCATENATE(TEXT(AI42,"# ##0,0")," раз"),IF(AJ42&lt;&gt;0,CONCATENATE(TEXT(AJ42,"# ##0,0")," %"),""))))</f>
        <v/>
      </c>
      <c r="AL42" s="43" t="n">
        <f aca="false">IF(OR(G42=0,M42=0,ABS(G42-M42)&lt;10),G42-M42,0)</f>
        <v>0</v>
      </c>
      <c r="AM42" s="44" t="n">
        <f aca="false">IF(AND(AL42=0,H42&gt;=1.5*N42,N42&lt;&gt;0),H42/N42,0)</f>
        <v>0</v>
      </c>
      <c r="AN42" s="44" t="n">
        <f aca="false">IF(AND(AL42+AM42=0,H42&lt;0.5*N42,H42&lt;&gt;0),-N42/H42,0)</f>
        <v>0</v>
      </c>
      <c r="AO42" s="45" t="n">
        <f aca="false">IF(AND(AL42+AM42+AN42=0,TEXT(H42,"0,00")&lt;&gt;TEXT(N42,"0,00")),(H42/N42-1)*100,0)</f>
        <v>0</v>
      </c>
      <c r="AP42" s="46" t="str">
        <f aca="false">IF(AL42&lt;&gt;0,CONCATENATE(AL42," сл."),IF(AM42&lt;&gt;0,CONCATENATE(TEXT(AM42,"# ##0,0")," раз"),IF(AN42&lt;&gt;0,CONCATENATE(TEXT(AN42,"# ##0,0")," раз"),IF(AO42&lt;&gt;0,CONCATENATE(TEXT(AO42,"# ##0,0")," %"),""))))</f>
        <v/>
      </c>
    </row>
    <row r="43" customFormat="false" ht="25.5" hidden="false" customHeight="true" outlineLevel="0" collapsed="false">
      <c r="A43" s="36" t="n">
        <v>35</v>
      </c>
      <c r="B43" s="37" t="s">
        <v>94</v>
      </c>
      <c r="C43" s="38" t="n">
        <v>6103</v>
      </c>
      <c r="D43" s="39" t="n">
        <f aca="false">IF(V43&lt;&gt;0,100000*C43/V43,0)</f>
        <v>4.17754424782926</v>
      </c>
      <c r="E43" s="38" t="n">
        <v>675</v>
      </c>
      <c r="F43" s="39" t="n">
        <f aca="false">IF(W43&lt;&gt;0,100000*E43/W43,0)</f>
        <v>2.40465044433665</v>
      </c>
      <c r="G43" s="38" t="n">
        <v>608</v>
      </c>
      <c r="H43" s="39" t="n">
        <f aca="false">IF(X43&lt;&gt;0,100000*G43/X43,0)</f>
        <v>2.5265805205213</v>
      </c>
      <c r="I43" s="38" t="n">
        <v>7359</v>
      </c>
      <c r="J43" s="39" t="n">
        <f aca="false">IF(Y43&lt;&gt;0,100000*I43/Y43,0)</f>
        <v>5.0453694858316</v>
      </c>
      <c r="K43" s="38" t="n">
        <v>727</v>
      </c>
      <c r="L43" s="39" t="n">
        <f aca="false">IF(Z43&lt;&gt;0,100000*K43/Z43,0)</f>
        <v>2.63801183462184</v>
      </c>
      <c r="M43" s="38" t="n">
        <v>666</v>
      </c>
      <c r="N43" s="39" t="n">
        <f aca="false">IF(AA43&lt;&gt;0,100000*M43/AA43,0)</f>
        <v>2.83915012385686</v>
      </c>
      <c r="O43" s="40" t="str">
        <f aca="false">AF43</f>
        <v>- 17 %</v>
      </c>
      <c r="P43" s="40" t="str">
        <f aca="false">AK43</f>
        <v>- 09 %</v>
      </c>
      <c r="Q43" s="40" t="str">
        <f aca="false">AP43</f>
        <v/>
      </c>
      <c r="R43" s="26" t="s">
        <v>95</v>
      </c>
      <c r="S43" s="41" t="str">
        <f aca="false">cur</f>
        <v>2016</v>
      </c>
      <c r="T43" s="41" t="str">
        <f aca="false">pre</f>
        <v>2015</v>
      </c>
      <c r="U43" s="41" t="n">
        <f aca="false">pre-1</f>
        <v>2014</v>
      </c>
      <c r="V43" s="42" t="n">
        <v>146090613</v>
      </c>
      <c r="W43" s="42" t="n">
        <v>28070608</v>
      </c>
      <c r="X43" s="42" t="n">
        <v>24064145</v>
      </c>
      <c r="Y43" s="42" t="n">
        <v>145856513</v>
      </c>
      <c r="Z43" s="42" t="n">
        <v>27558633</v>
      </c>
      <c r="AA43" s="42" t="n">
        <v>23457724</v>
      </c>
      <c r="AB43" s="43" t="n">
        <f aca="false">IF(OR(C43=0,I43=0,ABS(C43-I43)&lt;10),C43-I43,0)</f>
        <v>0</v>
      </c>
      <c r="AC43" s="44" t="n">
        <f aca="false">IF(AND(AB43=0,D43&gt;=1.5*J43,J43&lt;&gt;0),D43/J43,0)</f>
        <v>0</v>
      </c>
      <c r="AD43" s="44" t="n">
        <f aca="false">IF(AND(AB43+AC43=0,D43&lt;0.5*J43,D43&lt;&gt;0),-J43/D43,0)</f>
        <v>0</v>
      </c>
      <c r="AE43" s="45" t="n">
        <f aca="false">IF(AND(AB43+AC43+AD43=0,TEXT(J43,"0,00")&lt;&gt;TEXT(D43,"0,00")),(D43/J43-1)*100,0)</f>
        <v>-17.200429828566</v>
      </c>
      <c r="AF43" s="46" t="str">
        <f aca="false">IF(AB43&lt;&gt;0,CONCATENATE(AB43," сл."),IF(AC43&lt;&gt;0,CONCATENATE(TEXT(AC43,"# ##0,0")," раз"),IF(AD43&lt;&gt;0,CONCATENATE(TEXT(AD43,"# ##0,0")," раз"),IF(AE43&lt;&gt;0,CONCATENATE(TEXT(AE43,"# ##0,0")," %"),""))))</f>
        <v>- 17 %</v>
      </c>
      <c r="AG43" s="43" t="n">
        <f aca="false">IF(OR(E43=0,K43=0,ABS(E43-K43)&lt;10),E43-K43,0)</f>
        <v>0</v>
      </c>
      <c r="AH43" s="44" t="n">
        <f aca="false">IF(AND(AG43=0,F43&gt;=1.5*L43,L43&lt;&gt;0),F43/L43,0)</f>
        <v>0</v>
      </c>
      <c r="AI43" s="44" t="n">
        <f aca="false">IF(AND(AG43+AH43=0,F43&lt;0.5*L43,F43&lt;&gt;0),-L43/F43,0)</f>
        <v>0</v>
      </c>
      <c r="AJ43" s="45" t="n">
        <f aca="false">IF(AND(AG43+AH43+AI43=0,TEXT(L43,"0,00")&lt;&gt;TEXT(F43,"0,00")),(F43/L43-1)*100,0)</f>
        <v>-8.84610854365784</v>
      </c>
      <c r="AK43" s="46" t="str">
        <f aca="false">IF(AG43&lt;&gt;0,CONCATENATE(AG43," сл."),IF(AH43&lt;&gt;0,CONCATENATE(TEXT(AH43,"# ##0,0")," раз"),IF(AI43&lt;&gt;0,CONCATENATE(TEXT(AI43,"# ##0,0")," раз"),IF(AJ43&lt;&gt;0,CONCATENATE(TEXT(AJ43,"# ##0,0")," %"),""))))</f>
        <v>- 09 %</v>
      </c>
      <c r="AL43" s="43" t="n">
        <f aca="false">IF(OR(G43=0,M43=0,ABS(G43-M43)&lt;10),G43-M43,0)</f>
        <v>0</v>
      </c>
      <c r="AM43" s="44" t="n">
        <f aca="false">IF(AND(AL43=0,H43&gt;=1.5*N43,N43&lt;&gt;0),H43/N43,0)</f>
        <v>0</v>
      </c>
      <c r="AN43" s="44" t="n">
        <f aca="false">IF(AND(AL43+AM43=0,H43&lt;0.5*N43,H43&lt;&gt;0),-N43/H43,0)</f>
        <v>0</v>
      </c>
      <c r="AO43" s="45" t="n">
        <f aca="false">IF(AND(AL43+AM43+AN43=0,TEXT(H43,"0,00")&lt;&gt;TEXT(N43,"0,00")),(H43/N43-1)*100,0)</f>
        <v>0</v>
      </c>
      <c r="AP43" s="46" t="str">
        <f aca="false">IF(AL43&lt;&gt;0,CONCATENATE(AL43," сл."),IF(AM43&lt;&gt;0,CONCATENATE(TEXT(AM43,"# ##0,0")," раз"),IF(AN43&lt;&gt;0,CONCATENATE(TEXT(AN43,"# ##0,0")," раз"),IF(AO43&lt;&gt;0,CONCATENATE(TEXT(AO43,"# ##0,0")," %"),""))))</f>
        <v/>
      </c>
    </row>
    <row r="44" customFormat="false" ht="13.5" hidden="false" customHeight="true" outlineLevel="0" collapsed="false">
      <c r="A44" s="36" t="n">
        <v>36</v>
      </c>
      <c r="B44" s="37" t="s">
        <v>96</v>
      </c>
      <c r="C44" s="38" t="n">
        <v>728</v>
      </c>
      <c r="D44" s="39" t="n">
        <f aca="false">IF(V44&lt;&gt;0,100000*C44/V44,0)</f>
        <v>0.498320860629149</v>
      </c>
      <c r="E44" s="38" t="n">
        <v>479</v>
      </c>
      <c r="F44" s="39" t="n">
        <f aca="false">IF(W44&lt;&gt;0,100000*E44/W44,0)</f>
        <v>1.70641120420334</v>
      </c>
      <c r="G44" s="38" t="n">
        <v>444</v>
      </c>
      <c r="H44" s="39" t="n">
        <f aca="false">IF(X44&lt;&gt;0,100000*G44/X44,0)</f>
        <v>1.84506866959121</v>
      </c>
      <c r="I44" s="38" t="n">
        <v>1116</v>
      </c>
      <c r="J44" s="39" t="n">
        <f aca="false">IF(Y44&lt;&gt;0,100000*I44/Y44,0)</f>
        <v>0.765135527406993</v>
      </c>
      <c r="K44" s="38" t="n">
        <v>770</v>
      </c>
      <c r="L44" s="39" t="n">
        <f aca="false">IF(Z44&lt;&gt;0,100000*K44/Z44,0)</f>
        <v>2.79404279595436</v>
      </c>
      <c r="M44" s="38" t="n">
        <v>725</v>
      </c>
      <c r="N44" s="39" t="n">
        <f aca="false">IF(AA44&lt;&gt;0,100000*M44/AA44,0)</f>
        <v>3.09066642612045</v>
      </c>
      <c r="O44" s="40" t="str">
        <f aca="false">AF44</f>
        <v>- 35 %</v>
      </c>
      <c r="P44" s="40" t="str">
        <f aca="false">AK44</f>
        <v>- 39 %</v>
      </c>
      <c r="Q44" s="40" t="str">
        <f aca="false">AP44</f>
        <v>- 40 %</v>
      </c>
      <c r="R44" s="26" t="s">
        <v>97</v>
      </c>
      <c r="S44" s="41" t="str">
        <f aca="false">cur</f>
        <v>2016</v>
      </c>
      <c r="T44" s="41" t="str">
        <f aca="false">pre</f>
        <v>2015</v>
      </c>
      <c r="U44" s="41" t="n">
        <f aca="false">pre-1</f>
        <v>2014</v>
      </c>
      <c r="V44" s="42" t="n">
        <v>146090613</v>
      </c>
      <c r="W44" s="42" t="n">
        <v>28070608</v>
      </c>
      <c r="X44" s="42" t="n">
        <v>24064145</v>
      </c>
      <c r="Y44" s="42" t="n">
        <v>145856513</v>
      </c>
      <c r="Z44" s="42" t="n">
        <v>27558633</v>
      </c>
      <c r="AA44" s="42" t="n">
        <v>23457724</v>
      </c>
      <c r="AB44" s="43" t="n">
        <f aca="false">IF(OR(C44=0,I44=0,ABS(C44-I44)&lt;10),C44-I44,0)</f>
        <v>0</v>
      </c>
      <c r="AC44" s="44" t="n">
        <f aca="false">IF(AND(AB44=0,D44&gt;=1.5*J44,J44&lt;&gt;0),D44/J44,0)</f>
        <v>0</v>
      </c>
      <c r="AD44" s="44" t="n">
        <f aca="false">IF(AND(AB44+AC44=0,D44&lt;0.5*J44,D44&lt;&gt;0),-J44/D44,0)</f>
        <v>0</v>
      </c>
      <c r="AE44" s="45" t="n">
        <f aca="false">IF(AND(AB44+AC44+AD44=0,TEXT(J44,"0,00")&lt;&gt;TEXT(D44,"0,00")),(D44/J44-1)*100,0)</f>
        <v>-34.87155637408</v>
      </c>
      <c r="AF44" s="46" t="str">
        <f aca="false">IF(AB44&lt;&gt;0,CONCATENATE(AB44," сл."),IF(AC44&lt;&gt;0,CONCATENATE(TEXT(AC44,"# ##0,0")," раз"),IF(AD44&lt;&gt;0,CONCATENATE(TEXT(AD44,"# ##0,0")," раз"),IF(AE44&lt;&gt;0,CONCATENATE(TEXT(AE44,"# ##0,0")," %"),""))))</f>
        <v>- 35 %</v>
      </c>
      <c r="AG44" s="43" t="n">
        <f aca="false">IF(OR(E44=0,K44=0,ABS(E44-K44)&lt;10),E44-K44,0)</f>
        <v>0</v>
      </c>
      <c r="AH44" s="44" t="n">
        <f aca="false">IF(AND(AG44=0,F44&gt;=1.5*L44,L44&lt;&gt;0),F44/L44,0)</f>
        <v>0</v>
      </c>
      <c r="AI44" s="44" t="n">
        <f aca="false">IF(AND(AG44+AH44=0,F44&lt;0.5*L44,F44&lt;&gt;0),-L44/F44,0)</f>
        <v>0</v>
      </c>
      <c r="AJ44" s="45" t="n">
        <f aca="false">IF(AND(AG44+AH44+AI44=0,TEXT(L44,"0,00")&lt;&gt;TEXT(F44,"0,00")),(F44/L44-1)*100,0)</f>
        <v>-38.9268050341195</v>
      </c>
      <c r="AK44" s="46" t="str">
        <f aca="false">IF(AG44&lt;&gt;0,CONCATENATE(AG44," сл."),IF(AH44&lt;&gt;0,CONCATENATE(TEXT(AH44,"# ##0,0")," раз"),IF(AI44&lt;&gt;0,CONCATENATE(TEXT(AI44,"# ##0,0")," раз"),IF(AJ44&lt;&gt;0,CONCATENATE(TEXT(AJ44,"# ##0,0")," %"),""))))</f>
        <v>- 39 %</v>
      </c>
      <c r="AL44" s="43" t="n">
        <f aca="false">IF(OR(G44=0,M44=0,ABS(G44-M44)&lt;10),G44-M44,0)</f>
        <v>0</v>
      </c>
      <c r="AM44" s="44" t="n">
        <f aca="false">IF(AND(AL44=0,H44&gt;=1.5*N44,N44&lt;&gt;0),H44/N44,0)</f>
        <v>0</v>
      </c>
      <c r="AN44" s="44" t="n">
        <f aca="false">IF(AND(AL44+AM44=0,H44&lt;0.5*N44,H44&lt;&gt;0),-N44/H44,0)</f>
        <v>0</v>
      </c>
      <c r="AO44" s="45" t="n">
        <f aca="false">IF(AND(AL44+AM44+AN44=0,TEXT(H44,"0,00")&lt;&gt;TEXT(N44,"0,00")),(H44/N44-1)*100,0)</f>
        <v>-40.3019150174927</v>
      </c>
      <c r="AP44" s="46" t="str">
        <f aca="false">IF(AL44&lt;&gt;0,CONCATENATE(AL44," сл."),IF(AM44&lt;&gt;0,CONCATENATE(TEXT(AM44,"# ##0,0")," раз"),IF(AN44&lt;&gt;0,CONCATENATE(TEXT(AN44,"# ##0,0")," раз"),IF(AO44&lt;&gt;0,CONCATENATE(TEXT(AO44,"# ##0,0")," %"),""))))</f>
        <v>- 40 %</v>
      </c>
    </row>
    <row r="45" customFormat="false" ht="13.5" hidden="false" customHeight="true" outlineLevel="0" collapsed="false">
      <c r="A45" s="36" t="n">
        <v>37</v>
      </c>
      <c r="B45" s="37" t="s">
        <v>98</v>
      </c>
      <c r="C45" s="38" t="n">
        <v>166</v>
      </c>
      <c r="D45" s="39" t="n">
        <f aca="false">IF(V45&lt;&gt;0,100000*C45/V45,0)</f>
        <v>0.113628108330273</v>
      </c>
      <c r="E45" s="38" t="n">
        <v>8</v>
      </c>
      <c r="F45" s="39" t="n">
        <f aca="false">IF(W45&lt;&gt;0,100000*E45/W45,0)</f>
        <v>0.0284995608217677</v>
      </c>
      <c r="G45" s="38" t="n">
        <v>6</v>
      </c>
      <c r="H45" s="39" t="n">
        <f aca="false">IF(X45&lt;&gt;0,100000*G45/X45,0)</f>
        <v>0.0249333603998812</v>
      </c>
      <c r="I45" s="38" t="n">
        <v>128</v>
      </c>
      <c r="J45" s="39" t="n">
        <f aca="false">IF(Y45&lt;&gt;0,100000*I45/Y45,0)</f>
        <v>0.0877574798459634</v>
      </c>
      <c r="K45" s="38" t="n">
        <v>6</v>
      </c>
      <c r="L45" s="39" t="n">
        <f aca="false">IF(Z45&lt;&gt;0,100000*K45/Z45,0)</f>
        <v>0.0217717620463976</v>
      </c>
      <c r="M45" s="38" t="n">
        <v>5</v>
      </c>
      <c r="N45" s="39" t="n">
        <f aca="false">IF(AA45&lt;&gt;0,100000*M45/AA45,0)</f>
        <v>0.0213149408697962</v>
      </c>
      <c r="O45" s="40" t="str">
        <f aca="false">AF45</f>
        <v/>
      </c>
      <c r="P45" s="40" t="str">
        <f aca="false">AK45</f>
        <v>2 сл.</v>
      </c>
      <c r="Q45" s="40" t="str">
        <f aca="false">AP45</f>
        <v>1 сл.</v>
      </c>
      <c r="R45" s="26" t="s">
        <v>99</v>
      </c>
      <c r="S45" s="41" t="str">
        <f aca="false">cur</f>
        <v>2016</v>
      </c>
      <c r="T45" s="41" t="str">
        <f aca="false">pre</f>
        <v>2015</v>
      </c>
      <c r="U45" s="41" t="n">
        <f aca="false">pre-1</f>
        <v>2014</v>
      </c>
      <c r="V45" s="42" t="n">
        <v>146090613</v>
      </c>
      <c r="W45" s="42" t="n">
        <v>28070608</v>
      </c>
      <c r="X45" s="42" t="n">
        <v>24064145</v>
      </c>
      <c r="Y45" s="42" t="n">
        <v>145856513</v>
      </c>
      <c r="Z45" s="42" t="n">
        <v>27558633</v>
      </c>
      <c r="AA45" s="42" t="n">
        <v>23457724</v>
      </c>
      <c r="AB45" s="43" t="n">
        <f aca="false">IF(OR(C45=0,I45=0,ABS(C45-I45)&lt;10),C45-I45,0)</f>
        <v>0</v>
      </c>
      <c r="AC45" s="44" t="n">
        <f aca="false">IF(AND(AB45=0,D45&gt;=1.5*J45,J45&lt;&gt;0),D45/J45,0)</f>
        <v>0</v>
      </c>
      <c r="AD45" s="44" t="n">
        <f aca="false">IF(AND(AB45+AC45=0,D45&lt;0.5*J45,D45&lt;&gt;0),-J45/D45,0)</f>
        <v>0</v>
      </c>
      <c r="AE45" s="45" t="n">
        <f aca="false">IF(AND(AB45+AC45+AD45=0,TEXT(J45,"0,00")&lt;&gt;TEXT(D45,"0,00")),(D45/J45-1)*100,0)</f>
        <v>0</v>
      </c>
      <c r="AF45" s="46" t="str">
        <f aca="false">IF(AB45&lt;&gt;0,CONCATENATE(AB45," сл."),IF(AC45&lt;&gt;0,CONCATENATE(TEXT(AC45,"# ##0,0")," раз"),IF(AD45&lt;&gt;0,CONCATENATE(TEXT(AD45,"# ##0,0")," раз"),IF(AE45&lt;&gt;0,CONCATENATE(TEXT(AE45,"# ##0,0")," %"),""))))</f>
        <v/>
      </c>
      <c r="AG45" s="43" t="n">
        <f aca="false">IF(OR(E45=0,K45=0,ABS(E45-K45)&lt;10),E45-K45,0)</f>
        <v>2</v>
      </c>
      <c r="AH45" s="44" t="n">
        <f aca="false">IF(AND(AG45=0,F45&gt;=1.5*L45,L45&lt;&gt;0),F45/L45,0)</f>
        <v>0</v>
      </c>
      <c r="AI45" s="44" t="n">
        <f aca="false">IF(AND(AG45+AH45=0,F45&lt;0.5*L45,F45&lt;&gt;0),-L45/F45,0)</f>
        <v>0</v>
      </c>
      <c r="AJ45" s="45" t="n">
        <f aca="false">IF(AND(AG45+AH45+AI45=0,TEXT(L45,"0,00")&lt;&gt;TEXT(F45,"0,00")),(F45/L45-1)*100,0)</f>
        <v>0</v>
      </c>
      <c r="AK45" s="46" t="str">
        <f aca="false">IF(AG45&lt;&gt;0,CONCATENATE(AG45," сл."),IF(AH45&lt;&gt;0,CONCATENATE(TEXT(AH45,"# ##0,0")," раз"),IF(AI45&lt;&gt;0,CONCATENATE(TEXT(AI45,"# ##0,0")," раз"),IF(AJ45&lt;&gt;0,CONCATENATE(TEXT(AJ45,"# ##0,0")," %"),""))))</f>
        <v>2 сл.</v>
      </c>
      <c r="AL45" s="43" t="n">
        <f aca="false">IF(OR(G45=0,M45=0,ABS(G45-M45)&lt;10),G45-M45,0)</f>
        <v>1</v>
      </c>
      <c r="AM45" s="44" t="n">
        <f aca="false">IF(AND(AL45=0,H45&gt;=1.5*N45,N45&lt;&gt;0),H45/N45,0)</f>
        <v>0</v>
      </c>
      <c r="AN45" s="44" t="n">
        <f aca="false">IF(AND(AL45+AM45=0,H45&lt;0.5*N45,H45&lt;&gt;0),-N45/H45,0)</f>
        <v>0</v>
      </c>
      <c r="AO45" s="45" t="n">
        <f aca="false">IF(AND(AL45+AM45+AN45=0,TEXT(H45,"0,00")&lt;&gt;TEXT(N45,"0,00")),(H45/N45-1)*100,0)</f>
        <v>0</v>
      </c>
      <c r="AP45" s="46" t="str">
        <f aca="false">IF(AL45&lt;&gt;0,CONCATENATE(AL45," сл."),IF(AM45&lt;&gt;0,CONCATENATE(TEXT(AM45,"# ##0,0")," раз"),IF(AN45&lt;&gt;0,CONCATENATE(TEXT(AN45,"# ##0,0")," раз"),IF(AO45&lt;&gt;0,CONCATENATE(TEXT(AO45,"# ##0,0")," %"),""))))</f>
        <v>1 сл.</v>
      </c>
    </row>
    <row r="46" customFormat="false" ht="13.5" hidden="false" customHeight="true" outlineLevel="0" collapsed="false">
      <c r="A46" s="36" t="n">
        <v>38</v>
      </c>
      <c r="B46" s="37" t="s">
        <v>100</v>
      </c>
      <c r="C46" s="38" t="n">
        <v>5</v>
      </c>
      <c r="D46" s="39" t="n">
        <f aca="false">IF(V46&lt;&gt;0,100000*C46/V46,0)</f>
        <v>0.00342253338344196</v>
      </c>
      <c r="E46" s="38" t="n">
        <v>1</v>
      </c>
      <c r="F46" s="39" t="n">
        <f aca="false">IF(W46&lt;&gt;0,100000*E46/W46,0)</f>
        <v>0.00356244510272097</v>
      </c>
      <c r="G46" s="38" t="n">
        <v>1</v>
      </c>
      <c r="H46" s="39" t="n">
        <f aca="false">IF(X46&lt;&gt;0,100000*G46/X46,0)</f>
        <v>0.00415556006664687</v>
      </c>
      <c r="I46" s="38" t="n">
        <v>6</v>
      </c>
      <c r="J46" s="39" t="n">
        <f aca="false">IF(Y46&lt;&gt;0,100000*I46/Y46,0)</f>
        <v>0.00411363186777953</v>
      </c>
      <c r="K46" s="38" t="n">
        <v>2</v>
      </c>
      <c r="L46" s="39" t="n">
        <f aca="false">IF(Z46&lt;&gt;0,100000*K46/Z46,0)</f>
        <v>0.00725725401546586</v>
      </c>
      <c r="M46" s="38" t="n">
        <v>1</v>
      </c>
      <c r="N46" s="39" t="n">
        <f aca="false">IF(AA46&lt;&gt;0,100000*M46/AA46,0)</f>
        <v>0.00426298817395925</v>
      </c>
      <c r="O46" s="40" t="str">
        <f aca="false">AF46</f>
        <v>-1 сл.</v>
      </c>
      <c r="P46" s="40" t="str">
        <f aca="false">AK46</f>
        <v>-1 сл.</v>
      </c>
      <c r="Q46" s="40" t="str">
        <f aca="false">AP46</f>
        <v/>
      </c>
      <c r="R46" s="26" t="s">
        <v>101</v>
      </c>
      <c r="S46" s="41" t="str">
        <f aca="false">cur</f>
        <v>2016</v>
      </c>
      <c r="T46" s="41" t="str">
        <f aca="false">pre</f>
        <v>2015</v>
      </c>
      <c r="U46" s="41" t="n">
        <f aca="false">pre-1</f>
        <v>2014</v>
      </c>
      <c r="V46" s="42" t="n">
        <v>146090613</v>
      </c>
      <c r="W46" s="42" t="n">
        <v>28070608</v>
      </c>
      <c r="X46" s="42" t="n">
        <v>24064145</v>
      </c>
      <c r="Y46" s="42" t="n">
        <v>145856513</v>
      </c>
      <c r="Z46" s="42" t="n">
        <v>27558633</v>
      </c>
      <c r="AA46" s="42" t="n">
        <v>23457724</v>
      </c>
      <c r="AB46" s="43" t="n">
        <f aca="false">IF(OR(C46=0,I46=0,ABS(C46-I46)&lt;10),C46-I46,0)</f>
        <v>-1</v>
      </c>
      <c r="AC46" s="44" t="n">
        <f aca="false">IF(AND(AB46=0,D46&gt;=1.5*J46,J46&lt;&gt;0),D46/J46,0)</f>
        <v>0</v>
      </c>
      <c r="AD46" s="44" t="n">
        <f aca="false">IF(AND(AB46+AC46=0,D46&lt;0.5*J46,D46&lt;&gt;0),-J46/D46,0)</f>
        <v>0</v>
      </c>
      <c r="AE46" s="45" t="n">
        <f aca="false">IF(AND(AB46+AC46+AD46=0,TEXT(J46,"0,00")&lt;&gt;TEXT(D46,"0,00")),(D46/J46-1)*100,0)</f>
        <v>0</v>
      </c>
      <c r="AF46" s="46" t="str">
        <f aca="false">IF(AB46&lt;&gt;0,CONCATENATE(AB46," сл."),IF(AC46&lt;&gt;0,CONCATENATE(TEXT(AC46,"# ##0,0")," раз"),IF(AD46&lt;&gt;0,CONCATENATE(TEXT(AD46,"# ##0,0")," раз"),IF(AE46&lt;&gt;0,CONCATENATE(TEXT(AE46,"# ##0,0")," %"),""))))</f>
        <v>-1 сл.</v>
      </c>
      <c r="AG46" s="43" t="n">
        <f aca="false">IF(OR(E46=0,K46=0,ABS(E46-K46)&lt;10),E46-K46,0)</f>
        <v>-1</v>
      </c>
      <c r="AH46" s="44" t="n">
        <f aca="false">IF(AND(AG46=0,F46&gt;=1.5*L46,L46&lt;&gt;0),F46/L46,0)</f>
        <v>0</v>
      </c>
      <c r="AI46" s="44" t="n">
        <f aca="false">IF(AND(AG46+AH46=0,F46&lt;0.5*L46,F46&lt;&gt;0),-L46/F46,0)</f>
        <v>0</v>
      </c>
      <c r="AJ46" s="45" t="n">
        <f aca="false">IF(AND(AG46+AH46+AI46=0,TEXT(L46,"0,00")&lt;&gt;TEXT(F46,"0,00")),(F46/L46-1)*100,0)</f>
        <v>0</v>
      </c>
      <c r="AK46" s="46" t="str">
        <f aca="false">IF(AG46&lt;&gt;0,CONCATENATE(AG46," сл."),IF(AH46&lt;&gt;0,CONCATENATE(TEXT(AH46,"# ##0,0")," раз"),IF(AI46&lt;&gt;0,CONCATENATE(TEXT(AI46,"# ##0,0")," раз"),IF(AJ46&lt;&gt;0,CONCATENATE(TEXT(AJ46,"# ##0,0")," %"),""))))</f>
        <v>-1 сл.</v>
      </c>
      <c r="AL46" s="43" t="n">
        <f aca="false">IF(OR(G46=0,M46=0,ABS(G46-M46)&lt;10),G46-M46,0)</f>
        <v>0</v>
      </c>
      <c r="AM46" s="44" t="n">
        <f aca="false">IF(AND(AL46=0,H46&gt;=1.5*N46,N46&lt;&gt;0),H46/N46,0)</f>
        <v>0</v>
      </c>
      <c r="AN46" s="44" t="n">
        <f aca="false">IF(AND(AL46+AM46=0,H46&lt;0.5*N46,H46&lt;&gt;0),-N46/H46,0)</f>
        <v>0</v>
      </c>
      <c r="AO46" s="45" t="n">
        <f aca="false">IF(AND(AL46+AM46+AN46=0,TEXT(H46,"0,00")&lt;&gt;TEXT(N46,"0,00")),(H46/N46-1)*100,0)</f>
        <v>0</v>
      </c>
      <c r="AP46" s="46" t="str">
        <f aca="false">IF(AL46&lt;&gt;0,CONCATENATE(AL46," сл."),IF(AM46&lt;&gt;0,CONCATENATE(TEXT(AM46,"# ##0,0")," раз"),IF(AN46&lt;&gt;0,CONCATENATE(TEXT(AN46,"# ##0,0")," раз"),IF(AO46&lt;&gt;0,CONCATENATE(TEXT(AO46,"# ##0,0")," %"),""))))</f>
        <v/>
      </c>
    </row>
    <row r="47" customFormat="false" ht="25.5" hidden="false" customHeight="true" outlineLevel="0" collapsed="false">
      <c r="A47" s="36" t="n">
        <v>39</v>
      </c>
      <c r="B47" s="37" t="s">
        <v>102</v>
      </c>
      <c r="C47" s="38" t="n">
        <v>380664</v>
      </c>
      <c r="D47" s="39" t="n">
        <f aca="false">IF(V47&lt;&gt;0,100000*C47/V47,0)</f>
        <v>260.56704957491</v>
      </c>
      <c r="E47" s="38" t="n">
        <v>114550</v>
      </c>
      <c r="F47" s="39" t="n">
        <f aca="false">IF(W47&lt;&gt;0,100000*E47/W47,0)</f>
        <v>408.078086516687</v>
      </c>
      <c r="G47" s="38" t="n">
        <v>101098</v>
      </c>
      <c r="H47" s="39" t="n">
        <f aca="false">IF(X47&lt;&gt;0,100000*G47/X47,0)</f>
        <v>420.118811617866</v>
      </c>
      <c r="I47" s="38" t="n">
        <v>392215</v>
      </c>
      <c r="J47" s="39" t="n">
        <f aca="false">IF(Y47&lt;&gt;0,100000*I47/Y47,0)</f>
        <v>268.904687170192</v>
      </c>
      <c r="K47" s="38" t="n">
        <v>114521</v>
      </c>
      <c r="L47" s="39" t="n">
        <f aca="false">IF(Z47&lt;&gt;0,100000*K47/Z47,0)</f>
        <v>415.553993552583</v>
      </c>
      <c r="M47" s="38" t="n">
        <v>101406</v>
      </c>
      <c r="N47" s="39" t="n">
        <f aca="false">IF(AA47&lt;&gt;0,100000*M47/AA47,0)</f>
        <v>432.292578768511</v>
      </c>
      <c r="O47" s="40" t="str">
        <f aca="false">AF47</f>
        <v>- 03 %</v>
      </c>
      <c r="P47" s="40" t="str">
        <f aca="false">AK47</f>
        <v>- 02 %</v>
      </c>
      <c r="Q47" s="40" t="str">
        <f aca="false">AP47</f>
        <v>- 03 %</v>
      </c>
      <c r="R47" s="26" t="s">
        <v>103</v>
      </c>
      <c r="S47" s="41" t="str">
        <f aca="false">cur</f>
        <v>2016</v>
      </c>
      <c r="T47" s="41" t="str">
        <f aca="false">pre</f>
        <v>2015</v>
      </c>
      <c r="U47" s="41" t="n">
        <f aca="false">pre-1</f>
        <v>2014</v>
      </c>
      <c r="V47" s="42" t="n">
        <v>146090613</v>
      </c>
      <c r="W47" s="42" t="n">
        <v>28070608</v>
      </c>
      <c r="X47" s="42" t="n">
        <v>24064145</v>
      </c>
      <c r="Y47" s="42" t="n">
        <v>145856513</v>
      </c>
      <c r="Z47" s="42" t="n">
        <v>27558633</v>
      </c>
      <c r="AA47" s="42" t="n">
        <v>23457724</v>
      </c>
      <c r="AB47" s="43" t="n">
        <f aca="false">IF(OR(C47=0,I47=0,ABS(C47-I47)&lt;10),C47-I47,0)</f>
        <v>0</v>
      </c>
      <c r="AC47" s="44" t="n">
        <f aca="false">IF(AND(AB47=0,D47&gt;=1.5*J47,J47&lt;&gt;0),D47/J47,0)</f>
        <v>0</v>
      </c>
      <c r="AD47" s="44" t="n">
        <f aca="false">IF(AND(AB47+AC47=0,D47&lt;0.5*J47,D47&lt;&gt;0),-J47/D47,0)</f>
        <v>0</v>
      </c>
      <c r="AE47" s="45" t="n">
        <f aca="false">IF(AND(AB47+AC47+AD47=0,TEXT(J47,"0,00")&lt;&gt;TEXT(D47,"0,00")),(D47/J47-1)*100,0)</f>
        <v>-3.10059214029419</v>
      </c>
      <c r="AF47" s="46" t="str">
        <f aca="false">IF(AB47&lt;&gt;0,CONCATENATE(AB47," сл."),IF(AC47&lt;&gt;0,CONCATENATE(TEXT(AC47,"# ##0,0")," раз"),IF(AD47&lt;&gt;0,CONCATENATE(TEXT(AD47,"# ##0,0")," раз"),IF(AE47&lt;&gt;0,CONCATENATE(TEXT(AE47,"# ##0,0")," %"),""))))</f>
        <v>- 03 %</v>
      </c>
      <c r="AG47" s="43" t="n">
        <f aca="false">IF(OR(E47=0,K47=0,ABS(E47-K47)&lt;10),E47-K47,0)</f>
        <v>0</v>
      </c>
      <c r="AH47" s="44" t="n">
        <f aca="false">IF(AND(AG47=0,F47&gt;=1.5*L47,L47&lt;&gt;0),F47/L47,0)</f>
        <v>0</v>
      </c>
      <c r="AI47" s="44" t="n">
        <f aca="false">IF(AND(AG47+AH47=0,F47&lt;0.5*L47,F47&lt;&gt;0),-L47/F47,0)</f>
        <v>0</v>
      </c>
      <c r="AJ47" s="45" t="n">
        <f aca="false">IF(AND(AG47+AH47+AI47=0,TEXT(L47,"0,00")&lt;&gt;TEXT(F47,"0,00")),(F47/L47-1)*100,0)</f>
        <v>-1.79902182433248</v>
      </c>
      <c r="AK47" s="46" t="str">
        <f aca="false">IF(AG47&lt;&gt;0,CONCATENATE(AG47," сл."),IF(AH47&lt;&gt;0,CONCATENATE(TEXT(AH47,"# ##0,0")," раз"),IF(AI47&lt;&gt;0,CONCATENATE(TEXT(AI47,"# ##0,0")," раз"),IF(AJ47&lt;&gt;0,CONCATENATE(TEXT(AJ47,"# ##0,0")," %"),""))))</f>
        <v>- 02 %</v>
      </c>
      <c r="AL47" s="43" t="n">
        <f aca="false">IF(OR(G47=0,M47=0,ABS(G47-M47)&lt;10),G47-M47,0)</f>
        <v>0</v>
      </c>
      <c r="AM47" s="44" t="n">
        <f aca="false">IF(AND(AL47=0,H47&gt;=1.5*N47,N47&lt;&gt;0),H47/N47,0)</f>
        <v>0</v>
      </c>
      <c r="AN47" s="44" t="n">
        <f aca="false">IF(AND(AL47+AM47=0,H47&lt;0.5*N47,H47&lt;&gt;0),-N47/H47,0)</f>
        <v>0</v>
      </c>
      <c r="AO47" s="45" t="n">
        <f aca="false">IF(AND(AL47+AM47+AN47=0,TEXT(H47,"0,00")&lt;&gt;TEXT(N47,"0,00")),(H47/N47-1)*100,0)</f>
        <v>-2.81609441117998</v>
      </c>
      <c r="AP47" s="46" t="str">
        <f aca="false">IF(AL47&lt;&gt;0,CONCATENATE(AL47," сл."),IF(AM47&lt;&gt;0,CONCATENATE(TEXT(AM47,"# ##0,0")," раз"),IF(AN47&lt;&gt;0,CONCATENATE(TEXT(AN47,"# ##0,0")," раз"),IF(AO47&lt;&gt;0,CONCATENATE(TEXT(AO47,"# ##0,0")," %"),""))))</f>
        <v>- 03 %</v>
      </c>
    </row>
    <row r="48" customFormat="false" ht="13.5" hidden="false" customHeight="true" outlineLevel="0" collapsed="false">
      <c r="A48" s="36" t="n">
        <v>40</v>
      </c>
      <c r="B48" s="37" t="s">
        <v>104</v>
      </c>
      <c r="C48" s="38" t="n">
        <v>480098</v>
      </c>
      <c r="D48" s="39" t="n">
        <f aca="false">IF(V48&lt;&gt;0,100000*C48/V48,0)</f>
        <v>328.630286464744</v>
      </c>
      <c r="E48" s="38" t="n">
        <v>117272</v>
      </c>
      <c r="F48" s="39" t="n">
        <f aca="false">IF(W48&lt;&gt;0,100000*E48/W48,0)</f>
        <v>417.775062086293</v>
      </c>
      <c r="G48" s="38" t="n">
        <v>105794</v>
      </c>
      <c r="H48" s="39" t="n">
        <f aca="false">IF(X48&lt;&gt;0,100000*G48/X48,0)</f>
        <v>439.633321690839</v>
      </c>
      <c r="I48" s="38" t="n">
        <v>542512</v>
      </c>
      <c r="J48" s="39" t="n">
        <f aca="false">IF(Y48&lt;&gt;0,100000*I48/Y48,0)</f>
        <v>371.949108642135</v>
      </c>
      <c r="K48" s="38" t="n">
        <v>129030</v>
      </c>
      <c r="L48" s="39" t="n">
        <f aca="false">IF(Z48&lt;&gt;0,100000*K48/Z48,0)</f>
        <v>468.20174280778</v>
      </c>
      <c r="M48" s="38" t="n">
        <v>116621</v>
      </c>
      <c r="N48" s="39" t="n">
        <f aca="false">IF(AA48&lt;&gt;0,100000*M48/AA48,0)</f>
        <v>497.153943835301</v>
      </c>
      <c r="O48" s="40" t="str">
        <f aca="false">AF48</f>
        <v>- 12 %</v>
      </c>
      <c r="P48" s="40" t="str">
        <f aca="false">AK48</f>
        <v>- 11 %</v>
      </c>
      <c r="Q48" s="40" t="str">
        <f aca="false">AP48</f>
        <v>- 12 %</v>
      </c>
      <c r="R48" s="26" t="s">
        <v>105</v>
      </c>
      <c r="S48" s="41" t="str">
        <f aca="false">cur</f>
        <v>2016</v>
      </c>
      <c r="T48" s="41" t="str">
        <f aca="false">pre</f>
        <v>2015</v>
      </c>
      <c r="U48" s="41" t="n">
        <f aca="false">pre-1</f>
        <v>2014</v>
      </c>
      <c r="V48" s="42" t="n">
        <v>146090613</v>
      </c>
      <c r="W48" s="42" t="n">
        <v>28070608</v>
      </c>
      <c r="X48" s="42" t="n">
        <v>24064145</v>
      </c>
      <c r="Y48" s="42" t="n">
        <v>145856513</v>
      </c>
      <c r="Z48" s="42" t="n">
        <v>27558633</v>
      </c>
      <c r="AA48" s="42" t="n">
        <v>23457724</v>
      </c>
      <c r="AB48" s="43" t="n">
        <f aca="false">IF(OR(C48=0,I48=0,ABS(C48-I48)&lt;10),C48-I48,0)</f>
        <v>0</v>
      </c>
      <c r="AC48" s="44" t="n">
        <f aca="false">IF(AND(AB48=0,D48&gt;=1.5*J48,J48&lt;&gt;0),D48/J48,0)</f>
        <v>0</v>
      </c>
      <c r="AD48" s="44" t="n">
        <f aca="false">IF(AND(AB48+AC48=0,D48&lt;0.5*J48,D48&lt;&gt;0),-J48/D48,0)</f>
        <v>0</v>
      </c>
      <c r="AE48" s="45" t="n">
        <f aca="false">IF(AND(AB48+AC48+AD48=0,TEXT(J48,"0,00")&lt;&gt;TEXT(D48,"0,00")),(D48/J48-1)*100,0)</f>
        <v>-11.6464379590892</v>
      </c>
      <c r="AF48" s="46" t="str">
        <f aca="false">IF(AB48&lt;&gt;0,CONCATENATE(AB48," сл."),IF(AC48&lt;&gt;0,CONCATENATE(TEXT(AC48,"# ##0,0")," раз"),IF(AD48&lt;&gt;0,CONCATENATE(TEXT(AD48,"# ##0,0")," раз"),IF(AE48&lt;&gt;0,CONCATENATE(TEXT(AE48,"# ##0,0")," %"),""))))</f>
        <v>- 12 %</v>
      </c>
      <c r="AG48" s="43" t="n">
        <f aca="false">IF(OR(E48=0,K48=0,ABS(E48-K48)&lt;10),E48-K48,0)</f>
        <v>0</v>
      </c>
      <c r="AH48" s="44" t="n">
        <f aca="false">IF(AND(AG48=0,F48&gt;=1.5*L48,L48&lt;&gt;0),F48/L48,0)</f>
        <v>0</v>
      </c>
      <c r="AI48" s="44" t="n">
        <f aca="false">IF(AND(AG48+AH48=0,F48&lt;0.5*L48,F48&lt;&gt;0),-L48/F48,0)</f>
        <v>0</v>
      </c>
      <c r="AJ48" s="45" t="n">
        <f aca="false">IF(AND(AG48+AH48+AI48=0,TEXT(L48,"0,00")&lt;&gt;TEXT(F48,"0,00")),(F48/L48-1)*100,0)</f>
        <v>-10.7702889824973</v>
      </c>
      <c r="AK48" s="46" t="str">
        <f aca="false">IF(AG48&lt;&gt;0,CONCATENATE(AG48," сл."),IF(AH48&lt;&gt;0,CONCATENATE(TEXT(AH48,"# ##0,0")," раз"),IF(AI48&lt;&gt;0,CONCATENATE(TEXT(AI48,"# ##0,0")," раз"),IF(AJ48&lt;&gt;0,CONCATENATE(TEXT(AJ48,"# ##0,0")," %"),""))))</f>
        <v>- 11 %</v>
      </c>
      <c r="AL48" s="43" t="n">
        <f aca="false">IF(OR(G48=0,M48=0,ABS(G48-M48)&lt;10),G48-M48,0)</f>
        <v>0</v>
      </c>
      <c r="AM48" s="44" t="n">
        <f aca="false">IF(AND(AL48=0,H48&gt;=1.5*N48,N48&lt;&gt;0),H48/N48,0)</f>
        <v>0</v>
      </c>
      <c r="AN48" s="44" t="n">
        <f aca="false">IF(AND(AL48+AM48=0,H48&lt;0.5*N48,H48&lt;&gt;0),-N48/H48,0)</f>
        <v>0</v>
      </c>
      <c r="AO48" s="45" t="n">
        <f aca="false">IF(AND(AL48+AM48+AN48=0,TEXT(H48,"0,00")&lt;&gt;TEXT(N48,"0,00")),(H48/N48-1)*100,0)</f>
        <v>-11.5699820664638</v>
      </c>
      <c r="AP48" s="46" t="str">
        <f aca="false">IF(AL48&lt;&gt;0,CONCATENATE(AL48," сл."),IF(AM48&lt;&gt;0,CONCATENATE(TEXT(AM48,"# ##0,0")," раз"),IF(AN48&lt;&gt;0,CONCATENATE(TEXT(AN48,"# ##0,0")," раз"),IF(AO48&lt;&gt;0,CONCATENATE(TEXT(AO48,"# ##0,0")," %"),""))))</f>
        <v>- 12 %</v>
      </c>
    </row>
    <row r="49" customFormat="false" ht="13.5" hidden="false" customHeight="true" outlineLevel="0" collapsed="false">
      <c r="A49" s="36" t="n">
        <v>41</v>
      </c>
      <c r="B49" s="37" t="s">
        <v>106</v>
      </c>
      <c r="C49" s="38" t="n">
        <v>2055</v>
      </c>
      <c r="D49" s="39" t="n">
        <f aca="false">IF(V49&lt;&gt;0,100000*C49/V49,0)</f>
        <v>1.40666122059465</v>
      </c>
      <c r="E49" s="38" t="n">
        <v>513</v>
      </c>
      <c r="F49" s="39" t="n">
        <f aca="false">IF(W49&lt;&gt;0,100000*E49/W49,0)</f>
        <v>1.82753433769586</v>
      </c>
      <c r="G49" s="38" t="n">
        <v>483</v>
      </c>
      <c r="H49" s="39" t="n">
        <f aca="false">IF(X49&lt;&gt;0,100000*G49/X49,0)</f>
        <v>2.00713551219044</v>
      </c>
      <c r="I49" s="38" t="n">
        <v>2009</v>
      </c>
      <c r="J49" s="39" t="n">
        <f aca="false">IF(Y49&lt;&gt;0,100000*I49/Y49,0)</f>
        <v>1.37738107039485</v>
      </c>
      <c r="K49" s="38" t="n">
        <v>505</v>
      </c>
      <c r="L49" s="39" t="n">
        <f aca="false">IF(Z49&lt;&gt;0,100000*K49/Z49,0)</f>
        <v>1.83245663890513</v>
      </c>
      <c r="M49" s="38" t="n">
        <v>480</v>
      </c>
      <c r="N49" s="39" t="n">
        <f aca="false">IF(AA49&lt;&gt;0,100000*M49/AA49,0)</f>
        <v>2.04623432350044</v>
      </c>
      <c r="O49" s="40" t="str">
        <f aca="false">AF49</f>
        <v/>
      </c>
      <c r="P49" s="40" t="str">
        <f aca="false">AK49</f>
        <v>8 сл.</v>
      </c>
      <c r="Q49" s="40" t="str">
        <f aca="false">AP49</f>
        <v>3 сл.</v>
      </c>
      <c r="R49" s="26" t="s">
        <v>107</v>
      </c>
      <c r="S49" s="41" t="str">
        <f aca="false">cur</f>
        <v>2016</v>
      </c>
      <c r="T49" s="41" t="str">
        <f aca="false">pre</f>
        <v>2015</v>
      </c>
      <c r="U49" s="41" t="n">
        <f aca="false">pre-1</f>
        <v>2014</v>
      </c>
      <c r="V49" s="42" t="n">
        <v>146090613</v>
      </c>
      <c r="W49" s="42" t="n">
        <v>28070608</v>
      </c>
      <c r="X49" s="42" t="n">
        <v>24064145</v>
      </c>
      <c r="Y49" s="42" t="n">
        <v>145856513</v>
      </c>
      <c r="Z49" s="42" t="n">
        <v>27558633</v>
      </c>
      <c r="AA49" s="42" t="n">
        <v>23457724</v>
      </c>
      <c r="AB49" s="43" t="n">
        <f aca="false">IF(OR(C49=0,I49=0,ABS(C49-I49)&lt;10),C49-I49,0)</f>
        <v>0</v>
      </c>
      <c r="AC49" s="44" t="n">
        <f aca="false">IF(AND(AB49=0,D49&gt;=1.5*J49,J49&lt;&gt;0),D49/J49,0)</f>
        <v>0</v>
      </c>
      <c r="AD49" s="44" t="n">
        <f aca="false">IF(AND(AB49+AC49=0,D49&lt;0.5*J49,D49&lt;&gt;0),-J49/D49,0)</f>
        <v>0</v>
      </c>
      <c r="AE49" s="45" t="n">
        <f aca="false">IF(AND(AB49+AC49+AD49=0,TEXT(J49,"0,00")&lt;&gt;TEXT(D49,"0,00")),(D49/J49-1)*100,0)</f>
        <v>0</v>
      </c>
      <c r="AF49" s="46" t="str">
        <f aca="false">IF(AB49&lt;&gt;0,CONCATENATE(AB49," сл."),IF(AC49&lt;&gt;0,CONCATENATE(TEXT(AC49,"# ##0,0")," раз"),IF(AD49&lt;&gt;0,CONCATENATE(TEXT(AD49,"# ##0,0")," раз"),IF(AE49&lt;&gt;0,CONCATENATE(TEXT(AE49,"# ##0,0")," %"),""))))</f>
        <v/>
      </c>
      <c r="AG49" s="43" t="n">
        <f aca="false">IF(OR(E49=0,K49=0,ABS(E49-K49)&lt;10),E49-K49,0)</f>
        <v>8</v>
      </c>
      <c r="AH49" s="44" t="n">
        <f aca="false">IF(AND(AG49=0,F49&gt;=1.5*L49,L49&lt;&gt;0),F49/L49,0)</f>
        <v>0</v>
      </c>
      <c r="AI49" s="44" t="n">
        <f aca="false">IF(AND(AG49+AH49=0,F49&lt;0.5*L49,F49&lt;&gt;0),-L49/F49,0)</f>
        <v>0</v>
      </c>
      <c r="AJ49" s="45" t="n">
        <f aca="false">IF(AND(AG49+AH49+AI49=0,TEXT(L49,"0,00")&lt;&gt;TEXT(F49,"0,00")),(F49/L49-1)*100,0)</f>
        <v>0</v>
      </c>
      <c r="AK49" s="46" t="str">
        <f aca="false">IF(AG49&lt;&gt;0,CONCATENATE(AG49," сл."),IF(AH49&lt;&gt;0,CONCATENATE(TEXT(AH49,"# ##0,0")," раз"),IF(AI49&lt;&gt;0,CONCATENATE(TEXT(AI49,"# ##0,0")," раз"),IF(AJ49&lt;&gt;0,CONCATENATE(TEXT(AJ49,"# ##0,0")," %"),""))))</f>
        <v>8 сл.</v>
      </c>
      <c r="AL49" s="43" t="n">
        <f aca="false">IF(OR(G49=0,M49=0,ABS(G49-M49)&lt;10),G49-M49,0)</f>
        <v>3</v>
      </c>
      <c r="AM49" s="44" t="n">
        <f aca="false">IF(AND(AL49=0,H49&gt;=1.5*N49,N49&lt;&gt;0),H49/N49,0)</f>
        <v>0</v>
      </c>
      <c r="AN49" s="44" t="n">
        <f aca="false">IF(AND(AL49+AM49=0,H49&lt;0.5*N49,H49&lt;&gt;0),-N49/H49,0)</f>
        <v>0</v>
      </c>
      <c r="AO49" s="45" t="n">
        <f aca="false">IF(AND(AL49+AM49+AN49=0,TEXT(H49,"0,00")&lt;&gt;TEXT(N49,"0,00")),(H49/N49-1)*100,0)</f>
        <v>0</v>
      </c>
      <c r="AP49" s="46" t="str">
        <f aca="false">IF(AL49&lt;&gt;0,CONCATENATE(AL49," сл."),IF(AM49&lt;&gt;0,CONCATENATE(TEXT(AM49,"# ##0,0")," раз"),IF(AN49&lt;&gt;0,CONCATENATE(TEXT(AN49,"# ##0,0")," раз"),IF(AO49&lt;&gt;0,CONCATENATE(TEXT(AO49,"# ##0,0")," %"),""))))</f>
        <v>3 сл.</v>
      </c>
    </row>
    <row r="50" customFormat="false" ht="25.5" hidden="false" customHeight="true" outlineLevel="0" collapsed="false">
      <c r="A50" s="36" t="n">
        <v>42</v>
      </c>
      <c r="B50" s="47" t="s">
        <v>108</v>
      </c>
      <c r="C50" s="38" t="n">
        <v>0</v>
      </c>
      <c r="D50" s="39" t="n">
        <f aca="false">IF(V50&lt;&gt;0,100000*C50/V50,0)</f>
        <v>0</v>
      </c>
      <c r="E50" s="38" t="n">
        <v>0</v>
      </c>
      <c r="F50" s="39" t="n">
        <f aca="false">IF(W50&lt;&gt;0,100000*E50/W50,0)</f>
        <v>0</v>
      </c>
      <c r="G50" s="38" t="n">
        <v>0</v>
      </c>
      <c r="H50" s="39" t="n">
        <f aca="false">IF(X50&lt;&gt;0,100000*G50/X50,0)</f>
        <v>0</v>
      </c>
      <c r="I50" s="38" t="n">
        <v>0</v>
      </c>
      <c r="J50" s="39" t="n">
        <f aca="false">IF(Y50&lt;&gt;0,100000*I50/Y50,0)</f>
        <v>0</v>
      </c>
      <c r="K50" s="38" t="n">
        <v>0</v>
      </c>
      <c r="L50" s="39" t="n">
        <f aca="false">IF(Z50&lt;&gt;0,100000*K50/Z50,0)</f>
        <v>0</v>
      </c>
      <c r="M50" s="38" t="n">
        <v>0</v>
      </c>
      <c r="N50" s="39" t="n">
        <f aca="false">IF(AA50&lt;&gt;0,100000*M50/AA50,0)</f>
        <v>0</v>
      </c>
      <c r="O50" s="40" t="str">
        <f aca="false">AF50</f>
        <v/>
      </c>
      <c r="P50" s="40" t="str">
        <f aca="false">AK50</f>
        <v/>
      </c>
      <c r="Q50" s="40" t="str">
        <f aca="false">AP50</f>
        <v/>
      </c>
      <c r="R50" s="26" t="s">
        <v>109</v>
      </c>
      <c r="S50" s="41" t="str">
        <f aca="false">cur</f>
        <v>2016</v>
      </c>
      <c r="T50" s="41" t="str">
        <f aca="false">pre</f>
        <v>2015</v>
      </c>
      <c r="U50" s="41" t="n">
        <f aca="false">pre-1</f>
        <v>2014</v>
      </c>
      <c r="V50" s="42" t="n">
        <v>146090613</v>
      </c>
      <c r="W50" s="42" t="n">
        <v>28070608</v>
      </c>
      <c r="X50" s="42" t="n">
        <v>24064145</v>
      </c>
      <c r="Y50" s="42" t="n">
        <v>145856513</v>
      </c>
      <c r="Z50" s="42" t="n">
        <v>27558633</v>
      </c>
      <c r="AA50" s="42" t="n">
        <v>23457724</v>
      </c>
      <c r="AB50" s="43" t="n">
        <f aca="false">IF(OR(C50=0,I50=0,ABS(C50-I50)&lt;10),C50-I50,0)</f>
        <v>0</v>
      </c>
      <c r="AC50" s="44" t="n">
        <f aca="false">IF(AND(AB50=0,D50&gt;=1.5*J50,J50&lt;&gt;0),D50/J50,0)</f>
        <v>0</v>
      </c>
      <c r="AD50" s="44" t="n">
        <f aca="false">IF(AND(AB50+AC50=0,D50&lt;0.5*J50,D50&lt;&gt;0),-J50/D50,0)</f>
        <v>0</v>
      </c>
      <c r="AE50" s="45" t="n">
        <f aca="false">IF(AND(AB50+AC50+AD50=0,TEXT(J50,"0,00")&lt;&gt;TEXT(D50,"0,00")),(D50/J50-1)*100,0)</f>
        <v>0</v>
      </c>
      <c r="AF50" s="46" t="str">
        <f aca="false">IF(AB50&lt;&gt;0,CONCATENATE(AB50," сл."),IF(AC50&lt;&gt;0,CONCATENATE(TEXT(AC50,"# ##0,0")," раз"),IF(AD50&lt;&gt;0,CONCATENATE(TEXT(AD50,"# ##0,0")," раз"),IF(AE50&lt;&gt;0,CONCATENATE(TEXT(AE50,"# ##0,0")," %"),""))))</f>
        <v/>
      </c>
      <c r="AG50" s="43" t="n">
        <f aca="false">IF(OR(E50=0,K50=0,ABS(E50-K50)&lt;10),E50-K50,0)</f>
        <v>0</v>
      </c>
      <c r="AH50" s="44" t="n">
        <f aca="false">IF(AND(AG50=0,F50&gt;=1.5*L50,L50&lt;&gt;0),F50/L50,0)</f>
        <v>0</v>
      </c>
      <c r="AI50" s="44" t="n">
        <f aca="false">IF(AND(AG50+AH50=0,F50&lt;0.5*L50,F50&lt;&gt;0),-L50/F50,0)</f>
        <v>0</v>
      </c>
      <c r="AJ50" s="45" t="n">
        <f aca="false">IF(AND(AG50+AH50+AI50=0,TEXT(L50,"0,00")&lt;&gt;TEXT(F50,"0,00")),(F50/L50-1)*100,0)</f>
        <v>0</v>
      </c>
      <c r="AK50" s="46" t="str">
        <f aca="false">IF(AG50&lt;&gt;0,CONCATENATE(AG50," сл."),IF(AH50&lt;&gt;0,CONCATENATE(TEXT(AH50,"# ##0,0")," раз"),IF(AI50&lt;&gt;0,CONCATENATE(TEXT(AI50,"# ##0,0")," раз"),IF(AJ50&lt;&gt;0,CONCATENATE(TEXT(AJ50,"# ##0,0")," %"),""))))</f>
        <v/>
      </c>
      <c r="AL50" s="43" t="n">
        <f aca="false">IF(OR(G50=0,M50=0,ABS(G50-M50)&lt;10),G50-M50,0)</f>
        <v>0</v>
      </c>
      <c r="AM50" s="44" t="n">
        <f aca="false">IF(AND(AL50=0,H50&gt;=1.5*N50,N50&lt;&gt;0),H50/N50,0)</f>
        <v>0</v>
      </c>
      <c r="AN50" s="44" t="n">
        <f aca="false">IF(AND(AL50+AM50=0,H50&lt;0.5*N50,H50&lt;&gt;0),-N50/H50,0)</f>
        <v>0</v>
      </c>
      <c r="AO50" s="45" t="n">
        <f aca="false">IF(AND(AL50+AM50+AN50=0,TEXT(H50,"0,00")&lt;&gt;TEXT(N50,"0,00")),(H50/N50-1)*100,0)</f>
        <v>0</v>
      </c>
      <c r="AP50" s="46" t="str">
        <f aca="false">IF(AL50&lt;&gt;0,CONCATENATE(AL50," сл."),IF(AM50&lt;&gt;0,CONCATENATE(TEXT(AM50,"# ##0,0")," раз"),IF(AN50&lt;&gt;0,CONCATENATE(TEXT(AN50,"# ##0,0")," раз"),IF(AO50&lt;&gt;0,CONCATENATE(TEXT(AO50,"# ##0,0")," %"),""))))</f>
        <v/>
      </c>
    </row>
    <row r="51" customFormat="false" ht="13.5" hidden="false" customHeight="true" outlineLevel="0" collapsed="false">
      <c r="A51" s="36" t="n">
        <v>43</v>
      </c>
      <c r="B51" s="47" t="s">
        <v>110</v>
      </c>
      <c r="C51" s="38" t="n">
        <v>0</v>
      </c>
      <c r="D51" s="39" t="n">
        <f aca="false">IF(V51&lt;&gt;0,100000*C51/V51,0)</f>
        <v>0</v>
      </c>
      <c r="E51" s="38" t="n">
        <v>0</v>
      </c>
      <c r="F51" s="39" t="n">
        <f aca="false">IF(W51&lt;&gt;0,100000*E51/W51,0)</f>
        <v>0</v>
      </c>
      <c r="G51" s="38" t="n">
        <v>0</v>
      </c>
      <c r="H51" s="39" t="n">
        <f aca="false">IF(X51&lt;&gt;0,100000*G51/X51,0)</f>
        <v>0</v>
      </c>
      <c r="I51" s="38" t="n">
        <v>0</v>
      </c>
      <c r="J51" s="39" t="n">
        <f aca="false">IF(Y51&lt;&gt;0,100000*I51/Y51,0)</f>
        <v>0</v>
      </c>
      <c r="K51" s="38" t="n">
        <v>0</v>
      </c>
      <c r="L51" s="39" t="n">
        <f aca="false">IF(Z51&lt;&gt;0,100000*K51/Z51,0)</f>
        <v>0</v>
      </c>
      <c r="M51" s="38" t="n">
        <v>0</v>
      </c>
      <c r="N51" s="39" t="n">
        <f aca="false">IF(AA51&lt;&gt;0,100000*M51/AA51,0)</f>
        <v>0</v>
      </c>
      <c r="O51" s="40" t="str">
        <f aca="false">AF51</f>
        <v/>
      </c>
      <c r="P51" s="40" t="str">
        <f aca="false">AK51</f>
        <v/>
      </c>
      <c r="Q51" s="40" t="str">
        <f aca="false">AP51</f>
        <v/>
      </c>
      <c r="R51" s="26" t="s">
        <v>111</v>
      </c>
      <c r="S51" s="41" t="str">
        <f aca="false">cur</f>
        <v>2016</v>
      </c>
      <c r="T51" s="41" t="str">
        <f aca="false">pre</f>
        <v>2015</v>
      </c>
      <c r="U51" s="41" t="n">
        <f aca="false">pre-1</f>
        <v>2014</v>
      </c>
      <c r="V51" s="42" t="n">
        <v>146090613</v>
      </c>
      <c r="W51" s="42" t="n">
        <v>28070608</v>
      </c>
      <c r="X51" s="42" t="n">
        <v>24064145</v>
      </c>
      <c r="Y51" s="42" t="n">
        <v>145856513</v>
      </c>
      <c r="Z51" s="42" t="n">
        <v>27558633</v>
      </c>
      <c r="AA51" s="42" t="n">
        <v>23457724</v>
      </c>
      <c r="AB51" s="43" t="n">
        <f aca="false">IF(OR(C51=0,I51=0,ABS(C51-I51)&lt;10),C51-I51,0)</f>
        <v>0</v>
      </c>
      <c r="AC51" s="44" t="n">
        <f aca="false">IF(AND(AB51=0,D51&gt;=1.5*J51,J51&lt;&gt;0),D51/J51,0)</f>
        <v>0</v>
      </c>
      <c r="AD51" s="44" t="n">
        <f aca="false">IF(AND(AB51+AC51=0,D51&lt;0.5*J51,D51&lt;&gt;0),-J51/D51,0)</f>
        <v>0</v>
      </c>
      <c r="AE51" s="45" t="n">
        <f aca="false">IF(AND(AB51+AC51+AD51=0,TEXT(J51,"0,00")&lt;&gt;TEXT(D51,"0,00")),(D51/J51-1)*100,0)</f>
        <v>0</v>
      </c>
      <c r="AF51" s="46" t="str">
        <f aca="false">IF(AB51&lt;&gt;0,CONCATENATE(AB51," сл."),IF(AC51&lt;&gt;0,CONCATENATE(TEXT(AC51,"# ##0,0")," раз"),IF(AD51&lt;&gt;0,CONCATENATE(TEXT(AD51,"# ##0,0")," раз"),IF(AE51&lt;&gt;0,CONCATENATE(TEXT(AE51,"# ##0,0")," %"),""))))</f>
        <v/>
      </c>
      <c r="AG51" s="43" t="n">
        <f aca="false">IF(OR(E51=0,K51=0,ABS(E51-K51)&lt;10),E51-K51,0)</f>
        <v>0</v>
      </c>
      <c r="AH51" s="44" t="n">
        <f aca="false">IF(AND(AG51=0,F51&gt;=1.5*L51,L51&lt;&gt;0),F51/L51,0)</f>
        <v>0</v>
      </c>
      <c r="AI51" s="44" t="n">
        <f aca="false">IF(AND(AG51+AH51=0,F51&lt;0.5*L51,F51&lt;&gt;0),-L51/F51,0)</f>
        <v>0</v>
      </c>
      <c r="AJ51" s="45" t="n">
        <f aca="false">IF(AND(AG51+AH51+AI51=0,TEXT(L51,"0,00")&lt;&gt;TEXT(F51,"0,00")),(F51/L51-1)*100,0)</f>
        <v>0</v>
      </c>
      <c r="AK51" s="46" t="str">
        <f aca="false">IF(AG51&lt;&gt;0,CONCATENATE(AG51," сл."),IF(AH51&lt;&gt;0,CONCATENATE(TEXT(AH51,"# ##0,0")," раз"),IF(AI51&lt;&gt;0,CONCATENATE(TEXT(AI51,"# ##0,0")," раз"),IF(AJ51&lt;&gt;0,CONCATENATE(TEXT(AJ51,"# ##0,0")," %"),""))))</f>
        <v/>
      </c>
      <c r="AL51" s="43" t="n">
        <f aca="false">IF(OR(G51=0,M51=0,ABS(G51-M51)&lt;10),G51-M51,0)</f>
        <v>0</v>
      </c>
      <c r="AM51" s="44" t="n">
        <f aca="false">IF(AND(AL51=0,H51&gt;=1.5*N51,N51&lt;&gt;0),H51/N51,0)</f>
        <v>0</v>
      </c>
      <c r="AN51" s="44" t="n">
        <f aca="false">IF(AND(AL51+AM51=0,H51&lt;0.5*N51,H51&lt;&gt;0),-N51/H51,0)</f>
        <v>0</v>
      </c>
      <c r="AO51" s="45" t="n">
        <f aca="false">IF(AND(AL51+AM51+AN51=0,TEXT(H51,"0,00")&lt;&gt;TEXT(N51,"0,00")),(H51/N51-1)*100,0)</f>
        <v>0</v>
      </c>
      <c r="AP51" s="46" t="str">
        <f aca="false">IF(AL51&lt;&gt;0,CONCATENATE(AL51," сл."),IF(AM51&lt;&gt;0,CONCATENATE(TEXT(AM51,"# ##0,0")," раз"),IF(AN51&lt;&gt;0,CONCATENATE(TEXT(AN51,"# ##0,0")," раз"),IF(AO51&lt;&gt;0,CONCATENATE(TEXT(AO51,"# ##0,0")," %"),""))))</f>
        <v/>
      </c>
    </row>
    <row r="52" customFormat="false" ht="13.5" hidden="false" customHeight="true" outlineLevel="0" collapsed="false">
      <c r="A52" s="36" t="n">
        <v>44</v>
      </c>
      <c r="B52" s="47" t="s">
        <v>112</v>
      </c>
      <c r="C52" s="38" t="n">
        <v>96</v>
      </c>
      <c r="D52" s="39" t="n">
        <f aca="false">IF(V52&lt;&gt;0,100000*C52/V52,0)</f>
        <v>0.0657126409620856</v>
      </c>
      <c r="E52" s="38" t="n">
        <v>16</v>
      </c>
      <c r="F52" s="39" t="n">
        <f aca="false">IF(W52&lt;&gt;0,100000*E52/W52,0)</f>
        <v>0.0569991216435355</v>
      </c>
      <c r="G52" s="38" t="n">
        <v>15</v>
      </c>
      <c r="H52" s="39" t="n">
        <f aca="false">IF(X52&lt;&gt;0,100000*G52/X52,0)</f>
        <v>0.0623334009997031</v>
      </c>
      <c r="I52" s="38" t="n">
        <v>49</v>
      </c>
      <c r="J52" s="39" t="n">
        <f aca="false">IF(Y52&lt;&gt;0,100000*I52/Y52,0)</f>
        <v>0.0335946602535329</v>
      </c>
      <c r="K52" s="38" t="n">
        <v>8</v>
      </c>
      <c r="L52" s="39" t="n">
        <f aca="false">IF(Z52&lt;&gt;0,100000*K52/Z52,0)</f>
        <v>0.0290290160618634</v>
      </c>
      <c r="M52" s="38" t="n">
        <v>8</v>
      </c>
      <c r="N52" s="39" t="n">
        <f aca="false">IF(AA52&lt;&gt;0,100000*M52/AA52,0)</f>
        <v>0.034103905391674</v>
      </c>
      <c r="O52" s="40" t="str">
        <f aca="false">AF52</f>
        <v> 02 раз</v>
      </c>
      <c r="P52" s="40" t="str">
        <f aca="false">AK52</f>
        <v>8 сл.</v>
      </c>
      <c r="Q52" s="40" t="str">
        <f aca="false">AP52</f>
        <v>7 сл.</v>
      </c>
      <c r="R52" s="26" t="s">
        <v>113</v>
      </c>
      <c r="S52" s="41" t="str">
        <f aca="false">cur</f>
        <v>2016</v>
      </c>
      <c r="T52" s="41" t="str">
        <f aca="false">pre</f>
        <v>2015</v>
      </c>
      <c r="U52" s="41" t="n">
        <f aca="false">pre-1</f>
        <v>2014</v>
      </c>
      <c r="V52" s="42" t="n">
        <v>146090613</v>
      </c>
      <c r="W52" s="42" t="n">
        <v>28070608</v>
      </c>
      <c r="X52" s="42" t="n">
        <v>24064145</v>
      </c>
      <c r="Y52" s="42" t="n">
        <v>145856513</v>
      </c>
      <c r="Z52" s="42" t="n">
        <v>27558633</v>
      </c>
      <c r="AA52" s="42" t="n">
        <v>23457724</v>
      </c>
      <c r="AB52" s="43" t="n">
        <f aca="false">IF(OR(C52=0,I52=0,ABS(C52-I52)&lt;10),C52-I52,0)</f>
        <v>0</v>
      </c>
      <c r="AC52" s="44" t="n">
        <f aca="false">IF(AND(AB52=0,D52&gt;=1.5*J52,J52&lt;&gt;0),D52/J52,0)</f>
        <v>1.95604421852057</v>
      </c>
      <c r="AD52" s="44" t="n">
        <f aca="false">IF(AND(AB52+AC52=0,D52&lt;0.5*J52,D52&lt;&gt;0),-J52/D52,0)</f>
        <v>0</v>
      </c>
      <c r="AE52" s="45" t="n">
        <f aca="false">IF(AND(AB52+AC52+AD52=0,TEXT(J52,"0,00")&lt;&gt;TEXT(D52,"0,00")),(D52/J52-1)*100,0)</f>
        <v>0</v>
      </c>
      <c r="AF52" s="46" t="str">
        <f aca="false">IF(AB52&lt;&gt;0,CONCATENATE(AB52," сл."),IF(AC52&lt;&gt;0,CONCATENATE(TEXT(AC52,"# ##0,0")," раз"),IF(AD52&lt;&gt;0,CONCATENATE(TEXT(AD52,"# ##0,0")," раз"),IF(AE52&lt;&gt;0,CONCATENATE(TEXT(AE52,"# ##0,0")," %"),""))))</f>
        <v> 02 раз</v>
      </c>
      <c r="AG52" s="43" t="n">
        <f aca="false">IF(OR(E52=0,K52=0,ABS(E52-K52)&lt;10),E52-K52,0)</f>
        <v>8</v>
      </c>
      <c r="AH52" s="44" t="n">
        <f aca="false">IF(AND(AG52=0,F52&gt;=1.5*L52,L52&lt;&gt;0),F52/L52,0)</f>
        <v>0</v>
      </c>
      <c r="AI52" s="44" t="n">
        <f aca="false">IF(AND(AG52+AH52=0,F52&lt;0.5*L52,F52&lt;&gt;0),-L52/F52,0)</f>
        <v>0</v>
      </c>
      <c r="AJ52" s="45" t="n">
        <f aca="false">IF(AND(AG52+AH52+AI52=0,TEXT(L52,"0,00")&lt;&gt;TEXT(F52,"0,00")),(F52/L52-1)*100,0)</f>
        <v>0</v>
      </c>
      <c r="AK52" s="46" t="str">
        <f aca="false">IF(AG52&lt;&gt;0,CONCATENATE(AG52," сл."),IF(AH52&lt;&gt;0,CONCATENATE(TEXT(AH52,"# ##0,0")," раз"),IF(AI52&lt;&gt;0,CONCATENATE(TEXT(AI52,"# ##0,0")," раз"),IF(AJ52&lt;&gt;0,CONCATENATE(TEXT(AJ52,"# ##0,0")," %"),""))))</f>
        <v>8 сл.</v>
      </c>
      <c r="AL52" s="43" t="n">
        <f aca="false">IF(OR(G52=0,M52=0,ABS(G52-M52)&lt;10),G52-M52,0)</f>
        <v>7</v>
      </c>
      <c r="AM52" s="44" t="n">
        <f aca="false">IF(AND(AL52=0,H52&gt;=1.5*N52,N52&lt;&gt;0),H52/N52,0)</f>
        <v>0</v>
      </c>
      <c r="AN52" s="44" t="n">
        <f aca="false">IF(AND(AL52+AM52=0,H52&lt;0.5*N52,H52&lt;&gt;0),-N52/H52,0)</f>
        <v>0</v>
      </c>
      <c r="AO52" s="45" t="n">
        <f aca="false">IF(AND(AL52+AM52+AN52=0,TEXT(H52,"0,00")&lt;&gt;TEXT(N52,"0,00")),(H52/N52-1)*100,0)</f>
        <v>0</v>
      </c>
      <c r="AP52" s="46" t="str">
        <f aca="false">IF(AL52&lt;&gt;0,CONCATENATE(AL52," сл."),IF(AM52&lt;&gt;0,CONCATENATE(TEXT(AM52,"# ##0,0")," раз"),IF(AN52&lt;&gt;0,CONCATENATE(TEXT(AN52,"# ##0,0")," раз"),IF(AO52&lt;&gt;0,CONCATENATE(TEXT(AO52,"# ##0,0")," %"),""))))</f>
        <v>7 сл.</v>
      </c>
    </row>
    <row r="53" customFormat="false" ht="13.5" hidden="false" customHeight="true" outlineLevel="0" collapsed="false">
      <c r="A53" s="36" t="n">
        <v>45</v>
      </c>
      <c r="B53" s="47" t="s">
        <v>114</v>
      </c>
      <c r="C53" s="38" t="n">
        <v>1548</v>
      </c>
      <c r="D53" s="39" t="n">
        <f aca="false">IF(V53&lt;&gt;0,100000*C53/V53,0)</f>
        <v>1.05961633551363</v>
      </c>
      <c r="E53" s="38" t="n">
        <v>415</v>
      </c>
      <c r="F53" s="39" t="n">
        <f aca="false">IF(W53&lt;&gt;0,100000*E53/W53,0)</f>
        <v>1.4784147176292</v>
      </c>
      <c r="G53" s="38" t="n">
        <v>394</v>
      </c>
      <c r="H53" s="39" t="n">
        <f aca="false">IF(X53&lt;&gt;0,100000*G53/X53,0)</f>
        <v>1.63729066625887</v>
      </c>
      <c r="I53" s="38" t="n">
        <v>1491</v>
      </c>
      <c r="J53" s="39" t="n">
        <f aca="false">IF(Y53&lt;&gt;0,100000*I53/Y53,0)</f>
        <v>1.02223751914321</v>
      </c>
      <c r="K53" s="38" t="n">
        <v>437</v>
      </c>
      <c r="L53" s="39" t="n">
        <f aca="false">IF(Z53&lt;&gt;0,100000*K53/Z53,0)</f>
        <v>1.58571000237929</v>
      </c>
      <c r="M53" s="38" t="n">
        <v>417</v>
      </c>
      <c r="N53" s="39" t="n">
        <f aca="false">IF(AA53&lt;&gt;0,100000*M53/AA53,0)</f>
        <v>1.77766606854101</v>
      </c>
      <c r="O53" s="40" t="str">
        <f aca="false">AF53</f>
        <v/>
      </c>
      <c r="P53" s="40" t="str">
        <f aca="false">AK53</f>
        <v>- 07 %</v>
      </c>
      <c r="Q53" s="40" t="str">
        <f aca="false">AP53</f>
        <v/>
      </c>
      <c r="R53" s="26" t="s">
        <v>115</v>
      </c>
      <c r="S53" s="41" t="str">
        <f aca="false">cur</f>
        <v>2016</v>
      </c>
      <c r="T53" s="41" t="str">
        <f aca="false">pre</f>
        <v>2015</v>
      </c>
      <c r="U53" s="41" t="n">
        <f aca="false">pre-1</f>
        <v>2014</v>
      </c>
      <c r="V53" s="42" t="n">
        <v>146090613</v>
      </c>
      <c r="W53" s="42" t="n">
        <v>28070608</v>
      </c>
      <c r="X53" s="42" t="n">
        <v>24064145</v>
      </c>
      <c r="Y53" s="42" t="n">
        <v>145856513</v>
      </c>
      <c r="Z53" s="42" t="n">
        <v>27558633</v>
      </c>
      <c r="AA53" s="42" t="n">
        <v>23457724</v>
      </c>
      <c r="AB53" s="43" t="n">
        <f aca="false">IF(OR(C53=0,I53=0,ABS(C53-I53)&lt;10),C53-I53,0)</f>
        <v>0</v>
      </c>
      <c r="AC53" s="44" t="n">
        <f aca="false">IF(AND(AB53=0,D53&gt;=1.5*J53,J53&lt;&gt;0),D53/J53,0)</f>
        <v>0</v>
      </c>
      <c r="AD53" s="44" t="n">
        <f aca="false">IF(AND(AB53+AC53=0,D53&lt;0.5*J53,D53&lt;&gt;0),-J53/D53,0)</f>
        <v>0</v>
      </c>
      <c r="AE53" s="45" t="n">
        <f aca="false">IF(AND(AB53+AC53+AD53=0,TEXT(J53,"0,00")&lt;&gt;TEXT(D53,"0,00")),(D53/J53-1)*100,0)</f>
        <v>0</v>
      </c>
      <c r="AF53" s="46" t="str">
        <f aca="false">IF(AB53&lt;&gt;0,CONCATENATE(AB53," сл."),IF(AC53&lt;&gt;0,CONCATENATE(TEXT(AC53,"# ##0,0")," раз"),IF(AD53&lt;&gt;0,CONCATENATE(TEXT(AD53,"# ##0,0")," раз"),IF(AE53&lt;&gt;0,CONCATENATE(TEXT(AE53,"# ##0,0")," %"),""))))</f>
        <v/>
      </c>
      <c r="AG53" s="43" t="n">
        <f aca="false">IF(OR(E53=0,K53=0,ABS(E53-K53)&lt;10),E53-K53,0)</f>
        <v>0</v>
      </c>
      <c r="AH53" s="44" t="n">
        <f aca="false">IF(AND(AG53=0,F53&gt;=1.5*L53,L53&lt;&gt;0),F53/L53,0)</f>
        <v>0</v>
      </c>
      <c r="AI53" s="44" t="n">
        <f aca="false">IF(AND(AG53+AH53=0,F53&lt;0.5*L53,F53&lt;&gt;0),-L53/F53,0)</f>
        <v>0</v>
      </c>
      <c r="AJ53" s="45" t="n">
        <f aca="false">IF(AND(AG53+AH53+AI53=0,TEXT(L53,"0,00")&lt;&gt;TEXT(F53,"0,00")),(F53/L53-1)*100,0)</f>
        <v>-6.76638758594557</v>
      </c>
      <c r="AK53" s="46" t="str">
        <f aca="false">IF(AG53&lt;&gt;0,CONCATENATE(AG53," сл."),IF(AH53&lt;&gt;0,CONCATENATE(TEXT(AH53,"# ##0,0")," раз"),IF(AI53&lt;&gt;0,CONCATENATE(TEXT(AI53,"# ##0,0")," раз"),IF(AJ53&lt;&gt;0,CONCATENATE(TEXT(AJ53,"# ##0,0")," %"),""))))</f>
        <v>- 07 %</v>
      </c>
      <c r="AL53" s="43" t="n">
        <f aca="false">IF(OR(G53=0,M53=0,ABS(G53-M53)&lt;10),G53-M53,0)</f>
        <v>0</v>
      </c>
      <c r="AM53" s="44" t="n">
        <f aca="false">IF(AND(AL53=0,H53&gt;=1.5*N53,N53&lt;&gt;0),H53/N53,0)</f>
        <v>0</v>
      </c>
      <c r="AN53" s="44" t="n">
        <f aca="false">IF(AND(AL53+AM53=0,H53&lt;0.5*N53,H53&lt;&gt;0),-N53/H53,0)</f>
        <v>0</v>
      </c>
      <c r="AO53" s="45" t="n">
        <f aca="false">IF(AND(AL53+AM53+AN53=0,TEXT(H53,"0,00")&lt;&gt;TEXT(N53,"0,00")),(H53/N53-1)*100,0)</f>
        <v>0</v>
      </c>
      <c r="AP53" s="46" t="str">
        <f aca="false">IF(AL53&lt;&gt;0,CONCATENATE(AL53," сл."),IF(AM53&lt;&gt;0,CONCATENATE(TEXT(AM53,"# ##0,0")," раз"),IF(AN53&lt;&gt;0,CONCATENATE(TEXT(AN53,"# ##0,0")," раз"),IF(AO53&lt;&gt;0,CONCATENATE(TEXT(AO53,"# ##0,0")," %"),""))))</f>
        <v/>
      </c>
    </row>
    <row r="54" customFormat="false" ht="25.5" hidden="false" customHeight="true" outlineLevel="0" collapsed="false">
      <c r="A54" s="36" t="n">
        <v>46</v>
      </c>
      <c r="B54" s="47" t="s">
        <v>116</v>
      </c>
      <c r="C54" s="38" t="n">
        <v>299</v>
      </c>
      <c r="D54" s="39" t="n">
        <f aca="false">IF(V54&lt;&gt;0,100000*C54/V54,0)</f>
        <v>0.204667496329829</v>
      </c>
      <c r="E54" s="38" t="n">
        <v>61</v>
      </c>
      <c r="F54" s="39" t="n">
        <f aca="false">IF(W54&lt;&gt;0,100000*E54/W54,0)</f>
        <v>0.217309151265979</v>
      </c>
      <c r="G54" s="38" t="n">
        <v>55</v>
      </c>
      <c r="H54" s="39" t="n">
        <f aca="false">IF(X54&lt;&gt;0,100000*G54/X54,0)</f>
        <v>0.228555803665578</v>
      </c>
      <c r="I54" s="38" t="n">
        <v>314</v>
      </c>
      <c r="J54" s="39" t="n">
        <f aca="false">IF(Y54&lt;&gt;0,100000*I54/Y54,0)</f>
        <v>0.215280067747129</v>
      </c>
      <c r="K54" s="38" t="n">
        <v>45</v>
      </c>
      <c r="L54" s="39" t="n">
        <f aca="false">IF(Z54&lt;&gt;0,100000*K54/Z54,0)</f>
        <v>0.163288215347982</v>
      </c>
      <c r="M54" s="38" t="n">
        <v>41</v>
      </c>
      <c r="N54" s="39" t="n">
        <f aca="false">IF(AA54&lt;&gt;0,100000*M54/AA54,0)</f>
        <v>0.174782515132329</v>
      </c>
      <c r="O54" s="40" t="str">
        <f aca="false">AF54</f>
        <v/>
      </c>
      <c r="P54" s="40" t="str">
        <f aca="false">AK54</f>
        <v/>
      </c>
      <c r="Q54" s="40" t="str">
        <f aca="false">AP54</f>
        <v/>
      </c>
      <c r="R54" s="26" t="s">
        <v>117</v>
      </c>
      <c r="S54" s="41" t="str">
        <f aca="false">cur</f>
        <v>2016</v>
      </c>
      <c r="T54" s="41" t="str">
        <f aca="false">pre</f>
        <v>2015</v>
      </c>
      <c r="U54" s="41" t="n">
        <f aca="false">pre-1</f>
        <v>2014</v>
      </c>
      <c r="V54" s="42" t="n">
        <v>146090613</v>
      </c>
      <c r="W54" s="42" t="n">
        <v>28070608</v>
      </c>
      <c r="X54" s="42" t="n">
        <v>24064145</v>
      </c>
      <c r="Y54" s="42" t="n">
        <v>145856513</v>
      </c>
      <c r="Z54" s="42" t="n">
        <v>27558633</v>
      </c>
      <c r="AA54" s="42" t="n">
        <v>23457724</v>
      </c>
      <c r="AB54" s="43" t="n">
        <f aca="false">IF(OR(C54=0,I54=0,ABS(C54-I54)&lt;10),C54-I54,0)</f>
        <v>0</v>
      </c>
      <c r="AC54" s="44" t="n">
        <f aca="false">IF(AND(AB54=0,D54&gt;=1.5*J54,J54&lt;&gt;0),D54/J54,0)</f>
        <v>0</v>
      </c>
      <c r="AD54" s="44" t="n">
        <f aca="false">IF(AND(AB54+AC54=0,D54&lt;0.5*J54,D54&lt;&gt;0),-J54/D54,0)</f>
        <v>0</v>
      </c>
      <c r="AE54" s="45" t="n">
        <f aca="false">IF(AND(AB54+AC54+AD54=0,TEXT(J54,"0,00")&lt;&gt;TEXT(D54,"0,00")),(D54/J54-1)*100,0)</f>
        <v>0</v>
      </c>
      <c r="AF54" s="46" t="str">
        <f aca="false">IF(AB54&lt;&gt;0,CONCATENATE(AB54," сл."),IF(AC54&lt;&gt;0,CONCATENATE(TEXT(AC54,"# ##0,0")," раз"),IF(AD54&lt;&gt;0,CONCATENATE(TEXT(AD54,"# ##0,0")," раз"),IF(AE54&lt;&gt;0,CONCATENATE(TEXT(AE54,"# ##0,0")," %"),""))))</f>
        <v/>
      </c>
      <c r="AG54" s="43" t="n">
        <f aca="false">IF(OR(E54=0,K54=0,ABS(E54-K54)&lt;10),E54-K54,0)</f>
        <v>0</v>
      </c>
      <c r="AH54" s="44" t="n">
        <f aca="false">IF(AND(AG54=0,F54&gt;=1.5*L54,L54&lt;&gt;0),F54/L54,0)</f>
        <v>0</v>
      </c>
      <c r="AI54" s="44" t="n">
        <f aca="false">IF(AND(AG54+AH54=0,F54&lt;0.5*L54,F54&lt;&gt;0),-L54/F54,0)</f>
        <v>0</v>
      </c>
      <c r="AJ54" s="45" t="n">
        <f aca="false">IF(AND(AG54+AH54+AI54=0,TEXT(L54,"0,00")&lt;&gt;TEXT(F54,"0,00")),(F54/L54-1)*100,0)</f>
        <v>0</v>
      </c>
      <c r="AK54" s="46" t="str">
        <f aca="false">IF(AG54&lt;&gt;0,CONCATENATE(AG54," сл."),IF(AH54&lt;&gt;0,CONCATENATE(TEXT(AH54,"# ##0,0")," раз"),IF(AI54&lt;&gt;0,CONCATENATE(TEXT(AI54,"# ##0,0")," раз"),IF(AJ54&lt;&gt;0,CONCATENATE(TEXT(AJ54,"# ##0,0")," %"),""))))</f>
        <v/>
      </c>
      <c r="AL54" s="43" t="n">
        <f aca="false">IF(OR(G54=0,M54=0,ABS(G54-M54)&lt;10),G54-M54,0)</f>
        <v>0</v>
      </c>
      <c r="AM54" s="44" t="n">
        <f aca="false">IF(AND(AL54=0,H54&gt;=1.5*N54,N54&lt;&gt;0),H54/N54,0)</f>
        <v>0</v>
      </c>
      <c r="AN54" s="44" t="n">
        <f aca="false">IF(AND(AL54+AM54=0,H54&lt;0.5*N54,H54&lt;&gt;0),-N54/H54,0)</f>
        <v>0</v>
      </c>
      <c r="AO54" s="45" t="n">
        <f aca="false">IF(AND(AL54+AM54+AN54=0,TEXT(H54,"0,00")&lt;&gt;TEXT(N54,"0,00")),(H54/N54-1)*100,0)</f>
        <v>0</v>
      </c>
      <c r="AP54" s="46" t="str">
        <f aca="false">IF(AL54&lt;&gt;0,CONCATENATE(AL54," сл."),IF(AM54&lt;&gt;0,CONCATENATE(TEXT(AM54,"# ##0,0")," раз"),IF(AN54&lt;&gt;0,CONCATENATE(TEXT(AN54,"# ##0,0")," раз"),IF(AO54&lt;&gt;0,CONCATENATE(TEXT(AO54,"# ##0,0")," %"),""))))</f>
        <v/>
      </c>
    </row>
    <row r="55" customFormat="false" ht="25.5" hidden="false" customHeight="true" outlineLevel="0" collapsed="false">
      <c r="A55" s="36" t="n">
        <v>47</v>
      </c>
      <c r="B55" s="47" t="s">
        <v>118</v>
      </c>
      <c r="C55" s="38" t="n">
        <v>53</v>
      </c>
      <c r="D55" s="39" t="n">
        <f aca="false">IF(V55&lt;&gt;0,100000*C55/V55,0)</f>
        <v>0.0362788538644848</v>
      </c>
      <c r="E55" s="38" t="n">
        <v>9</v>
      </c>
      <c r="F55" s="39" t="n">
        <f aca="false">IF(W55&lt;&gt;0,100000*E55/W55,0)</f>
        <v>0.0320620059244887</v>
      </c>
      <c r="G55" s="38" t="n">
        <v>8</v>
      </c>
      <c r="H55" s="39" t="n">
        <f aca="false">IF(X55&lt;&gt;0,100000*G55/X55,0)</f>
        <v>0.033244480533175</v>
      </c>
      <c r="I55" s="38" t="n">
        <v>115</v>
      </c>
      <c r="J55" s="39" t="n">
        <f aca="false">IF(Y55&lt;&gt;0,100000*I55/Y55,0)</f>
        <v>0.0788446107991078</v>
      </c>
      <c r="K55" s="38" t="n">
        <v>10</v>
      </c>
      <c r="L55" s="39" t="n">
        <f aca="false">IF(Z55&lt;&gt;0,100000*K55/Z55,0)</f>
        <v>0.0362862700773293</v>
      </c>
      <c r="M55" s="38" t="n">
        <v>9</v>
      </c>
      <c r="N55" s="39" t="n">
        <f aca="false">IF(AA55&lt;&gt;0,100000*M55/AA55,0)</f>
        <v>0.0383668935656332</v>
      </c>
      <c r="O55" s="40" t="str">
        <f aca="false">AF55</f>
        <v>- 02 раз</v>
      </c>
      <c r="P55" s="40" t="str">
        <f aca="false">AK55</f>
        <v>-1 сл.</v>
      </c>
      <c r="Q55" s="40" t="str">
        <f aca="false">AP55</f>
        <v>-1 сл.</v>
      </c>
      <c r="R55" s="26" t="s">
        <v>119</v>
      </c>
      <c r="S55" s="41" t="str">
        <f aca="false">cur</f>
        <v>2016</v>
      </c>
      <c r="T55" s="41" t="str">
        <f aca="false">pre</f>
        <v>2015</v>
      </c>
      <c r="U55" s="41" t="n">
        <f aca="false">pre-1</f>
        <v>2014</v>
      </c>
      <c r="V55" s="42" t="n">
        <v>146090613</v>
      </c>
      <c r="W55" s="42" t="n">
        <v>28070608</v>
      </c>
      <c r="X55" s="42" t="n">
        <v>24064145</v>
      </c>
      <c r="Y55" s="42" t="n">
        <v>145856513</v>
      </c>
      <c r="Z55" s="42" t="n">
        <v>27558633</v>
      </c>
      <c r="AA55" s="42" t="n">
        <v>23457724</v>
      </c>
      <c r="AB55" s="43" t="n">
        <f aca="false">IF(OR(C55=0,I55=0,ABS(C55-I55)&lt;10),C55-I55,0)</f>
        <v>0</v>
      </c>
      <c r="AC55" s="44" t="n">
        <f aca="false">IF(AND(AB55=0,D55&gt;=1.5*J55,J55&lt;&gt;0),D55/J55,0)</f>
        <v>0</v>
      </c>
      <c r="AD55" s="44" t="n">
        <f aca="false">IF(AND(AB55+AC55=0,D55&lt;0.5*J55,D55&lt;&gt;0),-J55/D55,0)</f>
        <v>-2.17329387233737</v>
      </c>
      <c r="AE55" s="45" t="n">
        <f aca="false">IF(AND(AB55+AC55+AD55=0,TEXT(J55,"0,00")&lt;&gt;TEXT(D55,"0,00")),(D55/J55-1)*100,0)</f>
        <v>0</v>
      </c>
      <c r="AF55" s="46" t="str">
        <f aca="false">IF(AB55&lt;&gt;0,CONCATENATE(AB55," сл."),IF(AC55&lt;&gt;0,CONCATENATE(TEXT(AC55,"# ##0,0")," раз"),IF(AD55&lt;&gt;0,CONCATENATE(TEXT(AD55,"# ##0,0")," раз"),IF(AE55&lt;&gt;0,CONCATENATE(TEXT(AE55,"# ##0,0")," %"),""))))</f>
        <v>- 02 раз</v>
      </c>
      <c r="AG55" s="43" t="n">
        <f aca="false">IF(OR(E55=0,K55=0,ABS(E55-K55)&lt;10),E55-K55,0)</f>
        <v>-1</v>
      </c>
      <c r="AH55" s="44" t="n">
        <f aca="false">IF(AND(AG55=0,F55&gt;=1.5*L55,L55&lt;&gt;0),F55/L55,0)</f>
        <v>0</v>
      </c>
      <c r="AI55" s="44" t="n">
        <f aca="false">IF(AND(AG55+AH55=0,F55&lt;0.5*L55,F55&lt;&gt;0),-L55/F55,0)</f>
        <v>0</v>
      </c>
      <c r="AJ55" s="45" t="n">
        <f aca="false">IF(AND(AG55+AH55+AI55=0,TEXT(L55,"0,00")&lt;&gt;TEXT(F55,"0,00")),(F55/L55-1)*100,0)</f>
        <v>0</v>
      </c>
      <c r="AK55" s="46" t="str">
        <f aca="false">IF(AG55&lt;&gt;0,CONCATENATE(AG55," сл."),IF(AH55&lt;&gt;0,CONCATENATE(TEXT(AH55,"# ##0,0")," раз"),IF(AI55&lt;&gt;0,CONCATENATE(TEXT(AI55,"# ##0,0")," раз"),IF(AJ55&lt;&gt;0,CONCATENATE(TEXT(AJ55,"# ##0,0")," %"),""))))</f>
        <v>-1 сл.</v>
      </c>
      <c r="AL55" s="43" t="n">
        <f aca="false">IF(OR(G55=0,M55=0,ABS(G55-M55)&lt;10),G55-M55,0)</f>
        <v>-1</v>
      </c>
      <c r="AM55" s="44" t="n">
        <f aca="false">IF(AND(AL55=0,H55&gt;=1.5*N55,N55&lt;&gt;0),H55/N55,0)</f>
        <v>0</v>
      </c>
      <c r="AN55" s="44" t="n">
        <f aca="false">IF(AND(AL55+AM55=0,H55&lt;0.5*N55,H55&lt;&gt;0),-N55/H55,0)</f>
        <v>0</v>
      </c>
      <c r="AO55" s="45" t="n">
        <f aca="false">IF(AND(AL55+AM55+AN55=0,TEXT(H55,"0,00")&lt;&gt;TEXT(N55,"0,00")),(H55/N55-1)*100,0)</f>
        <v>0</v>
      </c>
      <c r="AP55" s="46" t="str">
        <f aca="false">IF(AL55&lt;&gt;0,CONCATENATE(AL55," сл."),IF(AM55&lt;&gt;0,CONCATENATE(TEXT(AM55,"# ##0,0")," раз"),IF(AN55&lt;&gt;0,CONCATENATE(TEXT(AN55,"# ##0,0")," раз"),IF(AO55&lt;&gt;0,CONCATENATE(TEXT(AO55,"# ##0,0")," %"),""))))</f>
        <v>-1 сл.</v>
      </c>
    </row>
    <row r="56" customFormat="false" ht="25.5" hidden="false" customHeight="true" outlineLevel="0" collapsed="false">
      <c r="A56" s="36" t="n">
        <v>48</v>
      </c>
      <c r="B56" s="47" t="s">
        <v>120</v>
      </c>
      <c r="C56" s="38" t="n">
        <v>20</v>
      </c>
      <c r="D56" s="39" t="n">
        <f aca="false">IF(V56&lt;&gt;0,100000*C56/V56,0)</f>
        <v>0.0136901335337678</v>
      </c>
      <c r="E56" s="38" t="n">
        <v>8</v>
      </c>
      <c r="F56" s="39" t="n">
        <f aca="false">IF(W56&lt;&gt;0,100000*E56/W56,0)</f>
        <v>0.0284995608217677</v>
      </c>
      <c r="G56" s="38" t="n">
        <v>7</v>
      </c>
      <c r="H56" s="39" t="n">
        <f aca="false">IF(X56&lt;&gt;0,100000*G56/X56,0)</f>
        <v>0.0290889204665281</v>
      </c>
      <c r="I56" s="38" t="n">
        <v>18</v>
      </c>
      <c r="J56" s="39" t="n">
        <f aca="false">IF(Y56&lt;&gt;0,100000*I56/Y56,0)</f>
        <v>0.0123408956033386</v>
      </c>
      <c r="K56" s="38" t="n">
        <v>3</v>
      </c>
      <c r="L56" s="39" t="n">
        <f aca="false">IF(Z56&lt;&gt;0,100000*K56/Z56,0)</f>
        <v>0.0108858810231988</v>
      </c>
      <c r="M56" s="38" t="n">
        <v>3</v>
      </c>
      <c r="N56" s="39" t="n">
        <f aca="false">IF(AA56&lt;&gt;0,100000*M56/AA56,0)</f>
        <v>0.0127889645218777</v>
      </c>
      <c r="O56" s="40" t="str">
        <f aca="false">AF56</f>
        <v>2 сл.</v>
      </c>
      <c r="P56" s="40" t="str">
        <f aca="false">AK56</f>
        <v>5 сл.</v>
      </c>
      <c r="Q56" s="40" t="str">
        <f aca="false">AP56</f>
        <v>4 сл.</v>
      </c>
      <c r="R56" s="26" t="s">
        <v>121</v>
      </c>
      <c r="S56" s="41" t="str">
        <f aca="false">cur</f>
        <v>2016</v>
      </c>
      <c r="T56" s="41" t="str">
        <f aca="false">pre</f>
        <v>2015</v>
      </c>
      <c r="U56" s="41" t="n">
        <f aca="false">pre-1</f>
        <v>2014</v>
      </c>
      <c r="V56" s="42" t="n">
        <v>146090613</v>
      </c>
      <c r="W56" s="42" t="n">
        <v>28070608</v>
      </c>
      <c r="X56" s="42" t="n">
        <v>24064145</v>
      </c>
      <c r="Y56" s="42" t="n">
        <v>145856513</v>
      </c>
      <c r="Z56" s="42" t="n">
        <v>27558633</v>
      </c>
      <c r="AA56" s="42" t="n">
        <v>23457724</v>
      </c>
      <c r="AB56" s="43" t="n">
        <f aca="false">IF(OR(C56=0,I56=0,ABS(C56-I56)&lt;10),C56-I56,0)</f>
        <v>2</v>
      </c>
      <c r="AC56" s="44" t="n">
        <f aca="false">IF(AND(AB56=0,D56&gt;=1.5*J56,J56&lt;&gt;0),D56/J56,0)</f>
        <v>0</v>
      </c>
      <c r="AD56" s="44" t="n">
        <f aca="false">IF(AND(AB56+AC56=0,D56&lt;0.5*J56,D56&lt;&gt;0),-J56/D56,0)</f>
        <v>0</v>
      </c>
      <c r="AE56" s="45" t="n">
        <f aca="false">IF(AND(AB56+AC56+AD56=0,TEXT(J56,"0,00")&lt;&gt;TEXT(D56,"0,00")),(D56/J56-1)*100,0)</f>
        <v>0</v>
      </c>
      <c r="AF56" s="46" t="str">
        <f aca="false">IF(AB56&lt;&gt;0,CONCATENATE(AB56," сл."),IF(AC56&lt;&gt;0,CONCATENATE(TEXT(AC56,"# ##0,0")," раз"),IF(AD56&lt;&gt;0,CONCATENATE(TEXT(AD56,"# ##0,0")," раз"),IF(AE56&lt;&gt;0,CONCATENATE(TEXT(AE56,"# ##0,0")," %"),""))))</f>
        <v>2 сл.</v>
      </c>
      <c r="AG56" s="43" t="n">
        <f aca="false">IF(OR(E56=0,K56=0,ABS(E56-K56)&lt;10),E56-K56,0)</f>
        <v>5</v>
      </c>
      <c r="AH56" s="44" t="n">
        <f aca="false">IF(AND(AG56=0,F56&gt;=1.5*L56,L56&lt;&gt;0),F56/L56,0)</f>
        <v>0</v>
      </c>
      <c r="AI56" s="44" t="n">
        <f aca="false">IF(AND(AG56+AH56=0,F56&lt;0.5*L56,F56&lt;&gt;0),-L56/F56,0)</f>
        <v>0</v>
      </c>
      <c r="AJ56" s="45" t="n">
        <f aca="false">IF(AND(AG56+AH56+AI56=0,TEXT(L56,"0,00")&lt;&gt;TEXT(F56,"0,00")),(F56/L56-1)*100,0)</f>
        <v>0</v>
      </c>
      <c r="AK56" s="46" t="str">
        <f aca="false">IF(AG56&lt;&gt;0,CONCATENATE(AG56," сл."),IF(AH56&lt;&gt;0,CONCATENATE(TEXT(AH56,"# ##0,0")," раз"),IF(AI56&lt;&gt;0,CONCATENATE(TEXT(AI56,"# ##0,0")," раз"),IF(AJ56&lt;&gt;0,CONCATENATE(TEXT(AJ56,"# ##0,0")," %"),""))))</f>
        <v>5 сл.</v>
      </c>
      <c r="AL56" s="43" t="n">
        <f aca="false">IF(OR(G56=0,M56=0,ABS(G56-M56)&lt;10),G56-M56,0)</f>
        <v>4</v>
      </c>
      <c r="AM56" s="44" t="n">
        <f aca="false">IF(AND(AL56=0,H56&gt;=1.5*N56,N56&lt;&gt;0),H56/N56,0)</f>
        <v>0</v>
      </c>
      <c r="AN56" s="44" t="n">
        <f aca="false">IF(AND(AL56+AM56=0,H56&lt;0.5*N56,H56&lt;&gt;0),-N56/H56,0)</f>
        <v>0</v>
      </c>
      <c r="AO56" s="45" t="n">
        <f aca="false">IF(AND(AL56+AM56+AN56=0,TEXT(H56,"0,00")&lt;&gt;TEXT(N56,"0,00")),(H56/N56-1)*100,0)</f>
        <v>0</v>
      </c>
      <c r="AP56" s="46" t="str">
        <f aca="false">IF(AL56&lt;&gt;0,CONCATENATE(AL56," сл."),IF(AM56&lt;&gt;0,CONCATENATE(TEXT(AM56,"# ##0,0")," раз"),IF(AN56&lt;&gt;0,CONCATENATE(TEXT(AN56,"# ##0,0")," раз"),IF(AO56&lt;&gt;0,CONCATENATE(TEXT(AO56,"# ##0,0")," %"),""))))</f>
        <v>4 сл.</v>
      </c>
    </row>
    <row r="57" customFormat="false" ht="13.5" hidden="false" customHeight="true" outlineLevel="0" collapsed="false">
      <c r="A57" s="36" t="n">
        <v>49</v>
      </c>
      <c r="B57" s="37" t="s">
        <v>122</v>
      </c>
      <c r="C57" s="38" t="n">
        <v>212744</v>
      </c>
      <c r="D57" s="39" t="n">
        <f aca="false">IF(V57&lt;&gt;0,100000*C57/V57,0)</f>
        <v>145.624688425395</v>
      </c>
      <c r="E57" s="38" t="n">
        <v>55392</v>
      </c>
      <c r="F57" s="39" t="n">
        <f aca="false">IF(W57&lt;&gt;0,100000*E57/W57,0)</f>
        <v>197.33095912992</v>
      </c>
      <c r="G57" s="38" t="n">
        <v>52126</v>
      </c>
      <c r="H57" s="39" t="n">
        <f aca="false">IF(X57&lt;&gt;0,100000*G57/X57,0)</f>
        <v>216.612724034035</v>
      </c>
      <c r="I57" s="38" t="n">
        <v>243502</v>
      </c>
      <c r="J57" s="39" t="n">
        <f aca="false">IF(Y57&lt;&gt;0,100000*I57/Y57,0)</f>
        <v>166.946264511342</v>
      </c>
      <c r="K57" s="38" t="n">
        <v>61534</v>
      </c>
      <c r="L57" s="39" t="n">
        <f aca="false">IF(Z57&lt;&gt;0,100000*K57/Z57,0)</f>
        <v>223.283934293838</v>
      </c>
      <c r="M57" s="38" t="n">
        <v>58182</v>
      </c>
      <c r="N57" s="39" t="n">
        <f aca="false">IF(AA57&lt;&gt;0,100000*M57/AA57,0)</f>
        <v>248.029177937297</v>
      </c>
      <c r="O57" s="40" t="str">
        <f aca="false">AF57</f>
        <v>- 13 %</v>
      </c>
      <c r="P57" s="40" t="str">
        <f aca="false">AK57</f>
        <v>- 12 %</v>
      </c>
      <c r="Q57" s="40" t="str">
        <f aca="false">AP57</f>
        <v>- 13 %</v>
      </c>
      <c r="R57" s="26" t="s">
        <v>123</v>
      </c>
      <c r="S57" s="41" t="str">
        <f aca="false">cur</f>
        <v>2016</v>
      </c>
      <c r="T57" s="41" t="str">
        <f aca="false">pre</f>
        <v>2015</v>
      </c>
      <c r="U57" s="41" t="n">
        <f aca="false">pre-1</f>
        <v>2014</v>
      </c>
      <c r="V57" s="42" t="n">
        <v>146090613</v>
      </c>
      <c r="W57" s="42" t="n">
        <v>28070608</v>
      </c>
      <c r="X57" s="42" t="n">
        <v>24064145</v>
      </c>
      <c r="Y57" s="42" t="n">
        <v>145856513</v>
      </c>
      <c r="Z57" s="42" t="n">
        <v>27558633</v>
      </c>
      <c r="AA57" s="42" t="n">
        <v>23457724</v>
      </c>
      <c r="AB57" s="43" t="n">
        <f aca="false">IF(OR(C57=0,I57=0,ABS(C57-I57)&lt;10),C57-I57,0)</f>
        <v>0</v>
      </c>
      <c r="AC57" s="44" t="n">
        <f aca="false">IF(AND(AB57=0,D57&gt;=1.5*J57,J57&lt;&gt;0),D57/J57,0)</f>
        <v>0</v>
      </c>
      <c r="AD57" s="44" t="n">
        <f aca="false">IF(AND(AB57+AC57=0,D57&lt;0.5*J57,D57&lt;&gt;0),-J57/D57,0)</f>
        <v>0</v>
      </c>
      <c r="AE57" s="45" t="n">
        <f aca="false">IF(AND(AB57+AC57+AD57=0,TEXT(J57,"0,00")&lt;&gt;TEXT(D57,"0,00")),(D57/J57-1)*100,0)</f>
        <v>-12.7715203142495</v>
      </c>
      <c r="AF57" s="46" t="str">
        <f aca="false">IF(AB57&lt;&gt;0,CONCATENATE(AB57," сл."),IF(AC57&lt;&gt;0,CONCATENATE(TEXT(AC57,"# ##0,0")," раз"),IF(AD57&lt;&gt;0,CONCATENATE(TEXT(AD57,"# ##0,0")," раз"),IF(AE57&lt;&gt;0,CONCATENATE(TEXT(AE57,"# ##0,0")," %"),""))))</f>
        <v>- 13 %</v>
      </c>
      <c r="AG57" s="43" t="n">
        <f aca="false">IF(OR(E57=0,K57=0,ABS(E57-K57)&lt;10),E57-K57,0)</f>
        <v>0</v>
      </c>
      <c r="AH57" s="44" t="n">
        <f aca="false">IF(AND(AG57=0,F57&gt;=1.5*L57,L57&lt;&gt;0),F57/L57,0)</f>
        <v>0</v>
      </c>
      <c r="AI57" s="44" t="n">
        <f aca="false">IF(AND(AG57+AH57=0,F57&lt;0.5*L57,F57&lt;&gt;0),-L57/F57,0)</f>
        <v>0</v>
      </c>
      <c r="AJ57" s="45" t="n">
        <f aca="false">IF(AND(AG57+AH57+AI57=0,TEXT(L57,"0,00")&lt;&gt;TEXT(F57,"0,00")),(F57/L57-1)*100,0)</f>
        <v>-11.6233061039513</v>
      </c>
      <c r="AK57" s="46" t="str">
        <f aca="false">IF(AG57&lt;&gt;0,CONCATENATE(AG57," сл."),IF(AH57&lt;&gt;0,CONCATENATE(TEXT(AH57,"# ##0,0")," раз"),IF(AI57&lt;&gt;0,CONCATENATE(TEXT(AI57,"# ##0,0")," раз"),IF(AJ57&lt;&gt;0,CONCATENATE(TEXT(AJ57,"# ##0,0")," %"),""))))</f>
        <v>- 12 %</v>
      </c>
      <c r="AL57" s="43" t="n">
        <f aca="false">IF(OR(G57=0,M57=0,ABS(G57-M57)&lt;10),G57-M57,0)</f>
        <v>0</v>
      </c>
      <c r="AM57" s="44" t="n">
        <f aca="false">IF(AND(AL57=0,H57&gt;=1.5*N57,N57&lt;&gt;0),H57/N57,0)</f>
        <v>0</v>
      </c>
      <c r="AN57" s="44" t="n">
        <f aca="false">IF(AND(AL57+AM57=0,H57&lt;0.5*N57,H57&lt;&gt;0),-N57/H57,0)</f>
        <v>0</v>
      </c>
      <c r="AO57" s="45" t="n">
        <f aca="false">IF(AND(AL57+AM57+AN57=0,TEXT(H57,"0,00")&lt;&gt;TEXT(N57,"0,00")),(H57/N57-1)*100,0)</f>
        <v>-12.6664347172913</v>
      </c>
      <c r="AP57" s="46" t="str">
        <f aca="false">IF(AL57&lt;&gt;0,CONCATENATE(AL57," сл."),IF(AM57&lt;&gt;0,CONCATENATE(TEXT(AM57,"# ##0,0")," раз"),IF(AN57&lt;&gt;0,CONCATENATE(TEXT(AN57,"# ##0,0")," раз"),IF(AO57&lt;&gt;0,CONCATENATE(TEXT(AO57,"# ##0,0")," %"),""))))</f>
        <v>- 13 %</v>
      </c>
    </row>
    <row r="58" customFormat="false" ht="36.75" hidden="false" customHeight="true" outlineLevel="0" collapsed="false">
      <c r="A58" s="36" t="n">
        <v>50</v>
      </c>
      <c r="B58" s="37" t="s">
        <v>124</v>
      </c>
      <c r="C58" s="38" t="n">
        <v>72639</v>
      </c>
      <c r="D58" s="39" t="n">
        <f aca="false">IF(V58&lt;&gt;0,100000*C58/V58,0)</f>
        <v>49.7218804879681</v>
      </c>
      <c r="E58" s="38" t="n">
        <v>3666</v>
      </c>
      <c r="F58" s="39" t="n">
        <f aca="false">IF(W58&lt;&gt;0,100000*E58/W58,0)</f>
        <v>13.0599237465751</v>
      </c>
      <c r="G58" s="38" t="n">
        <v>2716</v>
      </c>
      <c r="H58" s="39" t="n">
        <f aca="false">IF(X58&lt;&gt;0,100000*G58/X58,0)</f>
        <v>11.2865011410129</v>
      </c>
      <c r="I58" s="38" t="n">
        <v>77650</v>
      </c>
      <c r="J58" s="39" t="n">
        <f aca="false">IF(Y58&lt;&gt;0,100000*I58/Y58,0)</f>
        <v>53.2372524221802</v>
      </c>
      <c r="K58" s="38" t="n">
        <v>3972</v>
      </c>
      <c r="L58" s="39" t="n">
        <f aca="false">IF(Z58&lt;&gt;0,100000*K58/Z58,0)</f>
        <v>14.4129064747152</v>
      </c>
      <c r="M58" s="38" t="n">
        <v>2942</v>
      </c>
      <c r="N58" s="39" t="n">
        <f aca="false">IF(AA58&lt;&gt;0,100000*M58/AA58,0)</f>
        <v>12.5417112077881</v>
      </c>
      <c r="O58" s="40" t="str">
        <f aca="false">AF58</f>
        <v>- 07 %</v>
      </c>
      <c r="P58" s="40" t="str">
        <f aca="false">AK58</f>
        <v>- 09 %</v>
      </c>
      <c r="Q58" s="40" t="str">
        <f aca="false">AP58</f>
        <v>- 10 %</v>
      </c>
      <c r="R58" s="26" t="s">
        <v>125</v>
      </c>
      <c r="S58" s="41" t="str">
        <f aca="false">cur</f>
        <v>2016</v>
      </c>
      <c r="T58" s="41" t="str">
        <f aca="false">pre</f>
        <v>2015</v>
      </c>
      <c r="U58" s="41" t="n">
        <f aca="false">pre-1</f>
        <v>2014</v>
      </c>
      <c r="V58" s="42" t="n">
        <v>146090613</v>
      </c>
      <c r="W58" s="42" t="n">
        <v>28070608</v>
      </c>
      <c r="X58" s="42" t="n">
        <v>24064145</v>
      </c>
      <c r="Y58" s="42" t="n">
        <v>145856513</v>
      </c>
      <c r="Z58" s="42" t="n">
        <v>27558633</v>
      </c>
      <c r="AA58" s="42" t="n">
        <v>23457724</v>
      </c>
      <c r="AB58" s="43" t="n">
        <f aca="false">IF(OR(C58=0,I58=0,ABS(C58-I58)&lt;10),C58-I58,0)</f>
        <v>0</v>
      </c>
      <c r="AC58" s="44" t="n">
        <f aca="false">IF(AND(AB58=0,D58&gt;=1.5*J58,J58&lt;&gt;0),D58/J58,0)</f>
        <v>0</v>
      </c>
      <c r="AD58" s="44" t="n">
        <f aca="false">IF(AND(AB58+AC58=0,D58&lt;0.5*J58,D58&lt;&gt;0),-J58/D58,0)</f>
        <v>0</v>
      </c>
      <c r="AE58" s="45" t="n">
        <f aca="false">IF(AND(AB58+AC58+AD58=0,TEXT(J58,"0,00")&lt;&gt;TEXT(D58,"0,00")),(D58/J58-1)*100,0)</f>
        <v>-6.60321818702169</v>
      </c>
      <c r="AF58" s="46" t="str">
        <f aca="false">IF(AB58&lt;&gt;0,CONCATENATE(AB58," сл."),IF(AC58&lt;&gt;0,CONCATENATE(TEXT(AC58,"# ##0,0")," раз"),IF(AD58&lt;&gt;0,CONCATENATE(TEXT(AD58,"# ##0,0")," раз"),IF(AE58&lt;&gt;0,CONCATENATE(TEXT(AE58,"# ##0,0")," %"),""))))</f>
        <v>- 07 %</v>
      </c>
      <c r="AG58" s="43" t="n">
        <f aca="false">IF(OR(E58=0,K58=0,ABS(E58-K58)&lt;10),E58-K58,0)</f>
        <v>0</v>
      </c>
      <c r="AH58" s="44" t="n">
        <f aca="false">IF(AND(AG58=0,F58&gt;=1.5*L58,L58&lt;&gt;0),F58/L58,0)</f>
        <v>0</v>
      </c>
      <c r="AI58" s="44" t="n">
        <f aca="false">IF(AND(AG58+AH58=0,F58&lt;0.5*L58,F58&lt;&gt;0),-L58/F58,0)</f>
        <v>0</v>
      </c>
      <c r="AJ58" s="45" t="n">
        <f aca="false">IF(AND(AG58+AH58+AI58=0,TEXT(L58,"0,00")&lt;&gt;TEXT(F58,"0,00")),(F58/L58-1)*100,0)</f>
        <v>-9.38729971302939</v>
      </c>
      <c r="AK58" s="46" t="str">
        <f aca="false">IF(AG58&lt;&gt;0,CONCATENATE(AG58," сл."),IF(AH58&lt;&gt;0,CONCATENATE(TEXT(AH58,"# ##0,0")," раз"),IF(AI58&lt;&gt;0,CONCATENATE(TEXT(AI58,"# ##0,0")," раз"),IF(AJ58&lt;&gt;0,CONCATENATE(TEXT(AJ58,"# ##0,0")," %"),""))))</f>
        <v>- 09 %</v>
      </c>
      <c r="AL58" s="43" t="n">
        <f aca="false">IF(OR(G58=0,M58=0,ABS(G58-M58)&lt;10),G58-M58,0)</f>
        <v>0</v>
      </c>
      <c r="AM58" s="44" t="n">
        <f aca="false">IF(AND(AL58=0,H58&gt;=1.5*N58,N58&lt;&gt;0),H58/N58,0)</f>
        <v>0</v>
      </c>
      <c r="AN58" s="44" t="n">
        <f aca="false">IF(AND(AL58+AM58=0,H58&lt;0.5*N58,H58&lt;&gt;0),-N58/H58,0)</f>
        <v>0</v>
      </c>
      <c r="AO58" s="45" t="n">
        <f aca="false">IF(AND(AL58+AM58+AN58=0,TEXT(H58,"0,00")&lt;&gt;TEXT(N58,"0,00")),(H58/N58-1)*100,0)</f>
        <v>-10.0082839253685</v>
      </c>
      <c r="AP58" s="46" t="str">
        <f aca="false">IF(AL58&lt;&gt;0,CONCATENATE(AL58," сл."),IF(AM58&lt;&gt;0,CONCATENATE(TEXT(AM58,"# ##0,0")," раз"),IF(AN58&lt;&gt;0,CONCATENATE(TEXT(AN58,"# ##0,0")," раз"),IF(AO58&lt;&gt;0,CONCATENATE(TEXT(AO58,"# ##0,0")," %"),""))))</f>
        <v>- 10 %</v>
      </c>
    </row>
    <row r="59" customFormat="false" ht="24.75" hidden="false" customHeight="true" outlineLevel="0" collapsed="false">
      <c r="A59" s="36" t="n">
        <v>51</v>
      </c>
      <c r="B59" s="47" t="s">
        <v>126</v>
      </c>
      <c r="C59" s="38" t="n">
        <v>70134</v>
      </c>
      <c r="D59" s="39" t="n">
        <f aca="false">IF(V59&lt;&gt;0,100000*C59/V59,0)</f>
        <v>48.0071912628637</v>
      </c>
      <c r="E59" s="38" t="n">
        <v>3427</v>
      </c>
      <c r="F59" s="39" t="n">
        <f aca="false">IF(W59&lt;&gt;0,100000*E59/W59,0)</f>
        <v>12.2084993670248</v>
      </c>
      <c r="G59" s="38" t="n">
        <v>2502</v>
      </c>
      <c r="H59" s="39" t="n">
        <f aca="false">IF(X59&lt;&gt;0,100000*G59/X59,0)</f>
        <v>10.3972112867505</v>
      </c>
      <c r="I59" s="38" t="n">
        <v>74911</v>
      </c>
      <c r="J59" s="39" t="n">
        <f aca="false">IF(Y59&lt;&gt;0,100000*I59/Y59,0)</f>
        <v>51.3593794745388</v>
      </c>
      <c r="K59" s="38" t="n">
        <v>3689</v>
      </c>
      <c r="L59" s="39" t="n">
        <f aca="false">IF(Z59&lt;&gt;0,100000*K59/Z59,0)</f>
        <v>13.3860050315268</v>
      </c>
      <c r="M59" s="38" t="n">
        <v>2691</v>
      </c>
      <c r="N59" s="39" t="n">
        <f aca="false">IF(AA59&lt;&gt;0,100000*M59/AA59,0)</f>
        <v>11.4717011761243</v>
      </c>
      <c r="O59" s="40" t="str">
        <f aca="false">AF59</f>
        <v>- 07 %</v>
      </c>
      <c r="P59" s="40" t="str">
        <f aca="false">AK59</f>
        <v>- 09 %</v>
      </c>
      <c r="Q59" s="40" t="str">
        <f aca="false">AP59</f>
        <v>- 09 %</v>
      </c>
      <c r="R59" s="26" t="s">
        <v>127</v>
      </c>
      <c r="S59" s="41" t="str">
        <f aca="false">cur</f>
        <v>2016</v>
      </c>
      <c r="T59" s="41" t="str">
        <f aca="false">pre</f>
        <v>2015</v>
      </c>
      <c r="U59" s="41" t="n">
        <f aca="false">pre-1</f>
        <v>2014</v>
      </c>
      <c r="V59" s="42" t="n">
        <v>146090613</v>
      </c>
      <c r="W59" s="42" t="n">
        <v>28070608</v>
      </c>
      <c r="X59" s="42" t="n">
        <v>24064145</v>
      </c>
      <c r="Y59" s="42" t="n">
        <v>145856513</v>
      </c>
      <c r="Z59" s="42" t="n">
        <v>27558633</v>
      </c>
      <c r="AA59" s="42" t="n">
        <v>23457724</v>
      </c>
      <c r="AB59" s="43" t="n">
        <f aca="false">IF(OR(C59=0,I59=0,ABS(C59-I59)&lt;10),C59-I59,0)</f>
        <v>0</v>
      </c>
      <c r="AC59" s="44" t="n">
        <f aca="false">IF(AND(AB59=0,D59&gt;=1.5*J59,J59&lt;&gt;0),D59/J59,0)</f>
        <v>0</v>
      </c>
      <c r="AD59" s="44" t="n">
        <f aca="false">IF(AND(AB59+AC59=0,D59&lt;0.5*J59,D59&lt;&gt;0),-J59/D59,0)</f>
        <v>0</v>
      </c>
      <c r="AE59" s="45" t="n">
        <f aca="false">IF(AND(AB59+AC59+AD59=0,TEXT(J59,"0,00")&lt;&gt;TEXT(D59,"0,00")),(D59/J59-1)*100,0)</f>
        <v>-6.52692506407119</v>
      </c>
      <c r="AF59" s="46" t="str">
        <f aca="false">IF(AB59&lt;&gt;0,CONCATENATE(AB59," сл."),IF(AC59&lt;&gt;0,CONCATENATE(TEXT(AC59,"# ##0,0")," раз"),IF(AD59&lt;&gt;0,CONCATENATE(TEXT(AD59,"# ##0,0")," раз"),IF(AE59&lt;&gt;0,CONCATENATE(TEXT(AE59,"# ##0,0")," %"),""))))</f>
        <v>- 07 %</v>
      </c>
      <c r="AG59" s="43" t="n">
        <f aca="false">IF(OR(E59=0,K59=0,ABS(E59-K59)&lt;10),E59-K59,0)</f>
        <v>0</v>
      </c>
      <c r="AH59" s="44" t="n">
        <f aca="false">IF(AND(AG59=0,F59&gt;=1.5*L59,L59&lt;&gt;0),F59/L59,0)</f>
        <v>0</v>
      </c>
      <c r="AI59" s="44" t="n">
        <f aca="false">IF(AND(AG59+AH59=0,F59&lt;0.5*L59,F59&lt;&gt;0),-L59/F59,0)</f>
        <v>0</v>
      </c>
      <c r="AJ59" s="45" t="n">
        <f aca="false">IF(AND(AG59+AH59+AI59=0,TEXT(L59,"0,00")&lt;&gt;TEXT(F59,"0,00")),(F59/L59-1)*100,0)</f>
        <v>-8.79654282012267</v>
      </c>
      <c r="AK59" s="46" t="str">
        <f aca="false">IF(AG59&lt;&gt;0,CONCATENATE(AG59," сл."),IF(AH59&lt;&gt;0,CONCATENATE(TEXT(AH59,"# ##0,0")," раз"),IF(AI59&lt;&gt;0,CONCATENATE(TEXT(AI59,"# ##0,0")," раз"),IF(AJ59&lt;&gt;0,CONCATENATE(TEXT(AJ59,"# ##0,0")," %"),""))))</f>
        <v>- 09 %</v>
      </c>
      <c r="AL59" s="43" t="n">
        <f aca="false">IF(OR(G59=0,M59=0,ABS(G59-M59)&lt;10),G59-M59,0)</f>
        <v>0</v>
      </c>
      <c r="AM59" s="44" t="n">
        <f aca="false">IF(AND(AL59=0,H59&gt;=1.5*N59,N59&lt;&gt;0),H59/N59,0)</f>
        <v>0</v>
      </c>
      <c r="AN59" s="44" t="n">
        <f aca="false">IF(AND(AL59+AM59=0,H59&lt;0.5*N59,H59&lt;&gt;0),-N59/H59,0)</f>
        <v>0</v>
      </c>
      <c r="AO59" s="45" t="n">
        <f aca="false">IF(AND(AL59+AM59+AN59=0,TEXT(H59,"0,00")&lt;&gt;TEXT(N59,"0,00")),(H59/N59-1)*100,0)</f>
        <v>-9.36643896905334</v>
      </c>
      <c r="AP59" s="46" t="str">
        <f aca="false">IF(AL59&lt;&gt;0,CONCATENATE(AL59," сл."),IF(AM59&lt;&gt;0,CONCATENATE(TEXT(AM59,"# ##0,0")," раз"),IF(AN59&lt;&gt;0,CONCATENATE(TEXT(AN59,"# ##0,0")," раз"),IF(AO59&lt;&gt;0,CONCATENATE(TEXT(AO59,"# ##0,0")," %"),""))))</f>
        <v>- 09 %</v>
      </c>
    </row>
    <row r="60" customFormat="false" ht="24.75" hidden="false" customHeight="true" outlineLevel="0" collapsed="false">
      <c r="A60" s="36" t="n">
        <v>52</v>
      </c>
      <c r="B60" s="48" t="s">
        <v>128</v>
      </c>
      <c r="C60" s="38" t="n">
        <v>31640</v>
      </c>
      <c r="D60" s="39" t="n">
        <f aca="false">IF(V60&lt;&gt;0,100000*C60/V60,0)</f>
        <v>21.6577912504207</v>
      </c>
      <c r="E60" s="38" t="n">
        <v>322</v>
      </c>
      <c r="F60" s="39" t="n">
        <f aca="false">IF(W60&lt;&gt;0,100000*E60/W60,0)</f>
        <v>1.14710732307615</v>
      </c>
      <c r="G60" s="38" t="n">
        <v>106</v>
      </c>
      <c r="H60" s="39" t="n">
        <f aca="false">IF(X60&lt;&gt;0,100000*G60/X60,0)</f>
        <v>0.440489367064568</v>
      </c>
      <c r="I60" s="38" t="n">
        <v>32775</v>
      </c>
      <c r="J60" s="39" t="n">
        <f aca="false">IF(Y60&lt;&gt;0,100000*I60/Y60,0)</f>
        <v>22.4707140777457</v>
      </c>
      <c r="K60" s="38" t="n">
        <v>322</v>
      </c>
      <c r="L60" s="39" t="n">
        <f aca="false">IF(Z60&lt;&gt;0,100000*K60/Z60,0)</f>
        <v>1.16841789649</v>
      </c>
      <c r="M60" s="38" t="n">
        <v>101</v>
      </c>
      <c r="N60" s="39" t="n">
        <f aca="false">IF(AA60&lt;&gt;0,100000*M60/AA60,0)</f>
        <v>0.430561805569884</v>
      </c>
      <c r="O60" s="40" t="str">
        <f aca="false">AF60</f>
        <v/>
      </c>
      <c r="P60" s="40" t="str">
        <f aca="false">AK60</f>
        <v/>
      </c>
      <c r="Q60" s="40" t="str">
        <f aca="false">AP60</f>
        <v>5 сл.</v>
      </c>
      <c r="R60" s="26" t="s">
        <v>129</v>
      </c>
      <c r="S60" s="41" t="str">
        <f aca="false">cur</f>
        <v>2016</v>
      </c>
      <c r="T60" s="41" t="str">
        <f aca="false">pre</f>
        <v>2015</v>
      </c>
      <c r="U60" s="41" t="n">
        <f aca="false">pre-1</f>
        <v>2014</v>
      </c>
      <c r="V60" s="42" t="n">
        <v>146090613</v>
      </c>
      <c r="W60" s="42" t="n">
        <v>28070608</v>
      </c>
      <c r="X60" s="42" t="n">
        <v>24064145</v>
      </c>
      <c r="Y60" s="42" t="n">
        <v>145856513</v>
      </c>
      <c r="Z60" s="42" t="n">
        <v>27558633</v>
      </c>
      <c r="AA60" s="42" t="n">
        <v>23457724</v>
      </c>
      <c r="AB60" s="43" t="n">
        <f aca="false">IF(OR(C60=0,I60=0,ABS(C60-I60)&lt;10),C60-I60,0)</f>
        <v>0</v>
      </c>
      <c r="AC60" s="44" t="n">
        <f aca="false">IF(AND(AB60=0,D60&gt;=1.5*J60,J60&lt;&gt;0),D60/J60,0)</f>
        <v>0</v>
      </c>
      <c r="AD60" s="44" t="n">
        <f aca="false">IF(AND(AB60+AC60=0,D60&lt;0.5*J60,D60&lt;&gt;0),-J60/D60,0)</f>
        <v>0</v>
      </c>
      <c r="AE60" s="45" t="n">
        <f aca="false">IF(AND(AB60+AC60+AD60=0,TEXT(J60,"0,00")&lt;&gt;TEXT(D60,"0,00")),(D60/J60-1)*100,0)</f>
        <v>0</v>
      </c>
      <c r="AF60" s="46" t="str">
        <f aca="false">IF(AB60&lt;&gt;0,CONCATENATE(AB60," сл."),IF(AC60&lt;&gt;0,CONCATENATE(TEXT(AC60,"# ##0,0")," раз"),IF(AD60&lt;&gt;0,CONCATENATE(TEXT(AD60,"# ##0,0")," раз"),IF(AE60&lt;&gt;0,CONCATENATE(TEXT(AE60,"# ##0,0")," %"),""))))</f>
        <v/>
      </c>
      <c r="AG60" s="43" t="n">
        <f aca="false">IF(OR(E60=0,K60=0,ABS(E60-K60)&lt;10),E60-K60,0)</f>
        <v>0</v>
      </c>
      <c r="AH60" s="44" t="n">
        <f aca="false">IF(AND(AG60=0,F60&gt;=1.5*L60,L60&lt;&gt;0),F60/L60,0)</f>
        <v>0</v>
      </c>
      <c r="AI60" s="44" t="n">
        <f aca="false">IF(AND(AG60+AH60=0,F60&lt;0.5*L60,F60&lt;&gt;0),-L60/F60,0)</f>
        <v>0</v>
      </c>
      <c r="AJ60" s="45" t="n">
        <f aca="false">IF(AND(AG60+AH60+AI60=0,TEXT(L60,"0,00")&lt;&gt;TEXT(F60,"0,00")),(F60/L60-1)*100,0)</f>
        <v>0</v>
      </c>
      <c r="AK60" s="46" t="str">
        <f aca="false">IF(AG60&lt;&gt;0,CONCATENATE(AG60," сл."),IF(AH60&lt;&gt;0,CONCATENATE(TEXT(AH60,"# ##0,0")," раз"),IF(AI60&lt;&gt;0,CONCATENATE(TEXT(AI60,"# ##0,0")," раз"),IF(AJ60&lt;&gt;0,CONCATENATE(TEXT(AJ60,"# ##0,0")," %"),""))))</f>
        <v/>
      </c>
      <c r="AL60" s="43" t="n">
        <f aca="false">IF(OR(G60=0,M60=0,ABS(G60-M60)&lt;10),G60-M60,0)</f>
        <v>5</v>
      </c>
      <c r="AM60" s="44" t="n">
        <f aca="false">IF(AND(AL60=0,H60&gt;=1.5*N60,N60&lt;&gt;0),H60/N60,0)</f>
        <v>0</v>
      </c>
      <c r="AN60" s="44" t="n">
        <f aca="false">IF(AND(AL60+AM60=0,H60&lt;0.5*N60,H60&lt;&gt;0),-N60/H60,0)</f>
        <v>0</v>
      </c>
      <c r="AO60" s="45" t="n">
        <f aca="false">IF(AND(AL60+AM60+AN60=0,TEXT(H60,"0,00")&lt;&gt;TEXT(N60,"0,00")),(H60/N60-1)*100,0)</f>
        <v>0</v>
      </c>
      <c r="AP60" s="46" t="str">
        <f aca="false">IF(AL60&lt;&gt;0,CONCATENATE(AL60," сл."),IF(AM60&lt;&gt;0,CONCATENATE(TEXT(AM60,"# ##0,0")," раз"),IF(AN60&lt;&gt;0,CONCATENATE(TEXT(AN60,"# ##0,0")," раз"),IF(AO60&lt;&gt;0,CONCATENATE(TEXT(AO60,"# ##0,0")," %"),""))))</f>
        <v>5 сл.</v>
      </c>
    </row>
    <row r="61" customFormat="false" ht="24.75" hidden="false" customHeight="true" outlineLevel="0" collapsed="false">
      <c r="A61" s="36" t="n">
        <v>53</v>
      </c>
      <c r="B61" s="37" t="s">
        <v>130</v>
      </c>
      <c r="C61" s="38" t="n">
        <v>29916</v>
      </c>
      <c r="D61" s="39" t="n">
        <f aca="false">IF(V61&lt;&gt;0,100000*C61/V61,0)</f>
        <v>20.4777017398099</v>
      </c>
      <c r="E61" s="38" t="n">
        <v>415</v>
      </c>
      <c r="F61" s="39" t="n">
        <f aca="false">IF(W61&lt;&gt;0,100000*E61/W61,0)</f>
        <v>1.4784147176292</v>
      </c>
      <c r="G61" s="38" t="n">
        <v>136</v>
      </c>
      <c r="H61" s="39" t="n">
        <f aca="false">IF(X61&lt;&gt;0,100000*G61/X61,0)</f>
        <v>0.565156169063975</v>
      </c>
      <c r="I61" s="38" t="n">
        <v>33445</v>
      </c>
      <c r="J61" s="39" t="n">
        <f aca="false">IF(Y61&lt;&gt;0,100000*I61/Y61,0)</f>
        <v>22.9300696363144</v>
      </c>
      <c r="K61" s="38" t="n">
        <v>556</v>
      </c>
      <c r="L61" s="39" t="n">
        <f aca="false">IF(Z61&lt;&gt;0,100000*K61/Z61,0)</f>
        <v>2.01751661629951</v>
      </c>
      <c r="M61" s="38" t="n">
        <v>195</v>
      </c>
      <c r="N61" s="39" t="n">
        <f aca="false">IF(AA61&lt;&gt;0,100000*M61/AA61,0)</f>
        <v>0.831282693922053</v>
      </c>
      <c r="O61" s="40" t="str">
        <f aca="false">AF61</f>
        <v>- 11 %</v>
      </c>
      <c r="P61" s="40" t="str">
        <f aca="false">AK61</f>
        <v>- 27 %</v>
      </c>
      <c r="Q61" s="40" t="str">
        <f aca="false">AP61</f>
        <v/>
      </c>
      <c r="R61" s="26" t="s">
        <v>131</v>
      </c>
      <c r="S61" s="41" t="str">
        <f aca="false">cur</f>
        <v>2016</v>
      </c>
      <c r="T61" s="41" t="str">
        <f aca="false">pre</f>
        <v>2015</v>
      </c>
      <c r="U61" s="41" t="n">
        <f aca="false">pre-1</f>
        <v>2014</v>
      </c>
      <c r="V61" s="42" t="n">
        <v>146090613</v>
      </c>
      <c r="W61" s="42" t="n">
        <v>28070608</v>
      </c>
      <c r="X61" s="42" t="n">
        <v>24064145</v>
      </c>
      <c r="Y61" s="42" t="n">
        <v>145856513</v>
      </c>
      <c r="Z61" s="42" t="n">
        <v>27558633</v>
      </c>
      <c r="AA61" s="42" t="n">
        <v>23457724</v>
      </c>
      <c r="AB61" s="43" t="n">
        <f aca="false">IF(OR(C61=0,I61=0,ABS(C61-I61)&lt;10),C61-I61,0)</f>
        <v>0</v>
      </c>
      <c r="AC61" s="44" t="n">
        <f aca="false">IF(AND(AB61=0,D61&gt;=1.5*J61,J61&lt;&gt;0),D61/J61,0)</f>
        <v>0</v>
      </c>
      <c r="AD61" s="44" t="n">
        <f aca="false">IF(AND(AB61+AC61=0,D61&lt;0.5*J61,D61&lt;&gt;0),-J61/D61,0)</f>
        <v>0</v>
      </c>
      <c r="AE61" s="45" t="n">
        <f aca="false">IF(AND(AB61+AC61+AD61=0,TEXT(J61,"0,00")&lt;&gt;TEXT(D61,"0,00")),(D61/J61-1)*100,0)</f>
        <v>-10.6949866938941</v>
      </c>
      <c r="AF61" s="46" t="str">
        <f aca="false">IF(AB61&lt;&gt;0,CONCATENATE(AB61," сл."),IF(AC61&lt;&gt;0,CONCATENATE(TEXT(AC61,"# ##0,0")," раз"),IF(AD61&lt;&gt;0,CONCATENATE(TEXT(AD61,"# ##0,0")," раз"),IF(AE61&lt;&gt;0,CONCATENATE(TEXT(AE61,"# ##0,0")," %"),""))))</f>
        <v>- 11 %</v>
      </c>
      <c r="AG61" s="43" t="n">
        <f aca="false">IF(OR(E61=0,K61=0,ABS(E61-K61)&lt;10),E61-K61,0)</f>
        <v>0</v>
      </c>
      <c r="AH61" s="44" t="n">
        <f aca="false">IF(AND(AG61=0,F61&gt;=1.5*L61,L61&lt;&gt;0),F61/L61,0)</f>
        <v>0</v>
      </c>
      <c r="AI61" s="44" t="n">
        <f aca="false">IF(AND(AG61+AH61=0,F61&lt;0.5*L61,F61&lt;&gt;0),-L61/F61,0)</f>
        <v>0</v>
      </c>
      <c r="AJ61" s="45" t="n">
        <f aca="false">IF(AND(AG61+AH61+AI61=0,TEXT(L61,"0,00")&lt;&gt;TEXT(F61,"0,00")),(F61/L61-1)*100,0)</f>
        <v>-26.7210636242054</v>
      </c>
      <c r="AK61" s="46" t="str">
        <f aca="false">IF(AG61&lt;&gt;0,CONCATENATE(AG61," сл."),IF(AH61&lt;&gt;0,CONCATENATE(TEXT(AH61,"# ##0,0")," раз"),IF(AI61&lt;&gt;0,CONCATENATE(TEXT(AI61,"# ##0,0")," раз"),IF(AJ61&lt;&gt;0,CONCATENATE(TEXT(AJ61,"# ##0,0")," %"),""))))</f>
        <v>- 27 %</v>
      </c>
      <c r="AL61" s="43" t="n">
        <f aca="false">IF(OR(G61=0,M61=0,ABS(G61-M61)&lt;10),G61-M61,0)</f>
        <v>0</v>
      </c>
      <c r="AM61" s="44" t="n">
        <f aca="false">IF(AND(AL61=0,H61&gt;=1.5*N61,N61&lt;&gt;0),H61/N61,0)</f>
        <v>0</v>
      </c>
      <c r="AN61" s="44" t="n">
        <f aca="false">IF(AND(AL61+AM61=0,H61&lt;0.5*N61,H61&lt;&gt;0),-N61/H61,0)</f>
        <v>0</v>
      </c>
      <c r="AO61" s="45" t="n">
        <f aca="false">IF(AND(AL61+AM61+AN61=0,TEXT(H61,"0,00")&lt;&gt;TEXT(N61,"0,00")),(H61/N61-1)*100,0)</f>
        <v>0</v>
      </c>
      <c r="AP61" s="46" t="str">
        <f aca="false">IF(AL61&lt;&gt;0,CONCATENATE(AL61," сл."),IF(AM61&lt;&gt;0,CONCATENATE(TEXT(AM61,"# ##0,0")," раз"),IF(AN61&lt;&gt;0,CONCATENATE(TEXT(AN61,"# ##0,0")," раз"),IF(AO61&lt;&gt;0,CONCATENATE(TEXT(AO61,"# ##0,0")," %"),""))))</f>
        <v/>
      </c>
    </row>
    <row r="62" customFormat="false" ht="14.25" hidden="false" customHeight="true" outlineLevel="0" collapsed="false">
      <c r="A62" s="36" t="n">
        <v>54</v>
      </c>
      <c r="B62" s="37" t="s">
        <v>132</v>
      </c>
      <c r="C62" s="38" t="n">
        <v>20669</v>
      </c>
      <c r="D62" s="39" t="n">
        <f aca="false">IF(V62&lt;&gt;0,100000*C62/V62,0)</f>
        <v>14.1480685004724</v>
      </c>
      <c r="E62" s="38" t="n">
        <v>540</v>
      </c>
      <c r="F62" s="39" t="n">
        <f aca="false">IF(W62&lt;&gt;0,100000*E62/W62,0)</f>
        <v>1.92372035546932</v>
      </c>
      <c r="G62" s="38" t="n">
        <v>73</v>
      </c>
      <c r="H62" s="39" t="n">
        <f aca="false">IF(X62&lt;&gt;0,100000*G62/X62,0)</f>
        <v>0.303355884865222</v>
      </c>
      <c r="I62" s="38" t="n">
        <v>26501</v>
      </c>
      <c r="J62" s="39" t="n">
        <f aca="false">IF(Y62&lt;&gt;0,100000*I62/Y62,0)</f>
        <v>18.1692263546709</v>
      </c>
      <c r="K62" s="38" t="n">
        <v>734</v>
      </c>
      <c r="L62" s="39" t="n">
        <f aca="false">IF(Z62&lt;&gt;0,100000*K62/Z62,0)</f>
        <v>2.66341222367597</v>
      </c>
      <c r="M62" s="38" t="n">
        <v>90</v>
      </c>
      <c r="N62" s="39" t="n">
        <f aca="false">IF(AA62&lt;&gt;0,100000*M62/AA62,0)</f>
        <v>0.383668935656332</v>
      </c>
      <c r="O62" s="40" t="str">
        <f aca="false">AF62</f>
        <v>- 22 %</v>
      </c>
      <c r="P62" s="40" t="str">
        <f aca="false">AK62</f>
        <v>- 28 %</v>
      </c>
      <c r="Q62" s="40" t="str">
        <f aca="false">AP62</f>
        <v/>
      </c>
      <c r="R62" s="26" t="s">
        <v>133</v>
      </c>
      <c r="S62" s="41" t="str">
        <f aca="false">cur</f>
        <v>2016</v>
      </c>
      <c r="T62" s="41" t="str">
        <f aca="false">pre</f>
        <v>2015</v>
      </c>
      <c r="U62" s="41" t="n">
        <f aca="false">pre-1</f>
        <v>2014</v>
      </c>
      <c r="V62" s="42" t="n">
        <v>146090613</v>
      </c>
      <c r="W62" s="42" t="n">
        <v>28070608</v>
      </c>
      <c r="X62" s="42" t="n">
        <v>24064145</v>
      </c>
      <c r="Y62" s="42" t="n">
        <v>145856513</v>
      </c>
      <c r="Z62" s="42" t="n">
        <v>27558633</v>
      </c>
      <c r="AA62" s="42" t="n">
        <v>23457724</v>
      </c>
      <c r="AB62" s="43" t="n">
        <f aca="false">IF(OR(C62=0,I62=0,ABS(C62-I62)&lt;10),C62-I62,0)</f>
        <v>0</v>
      </c>
      <c r="AC62" s="44" t="n">
        <f aca="false">IF(AND(AB62=0,D62&gt;=1.5*J62,J62&lt;&gt;0),D62/J62,0)</f>
        <v>0</v>
      </c>
      <c r="AD62" s="44" t="n">
        <f aca="false">IF(AND(AB62+AC62=0,D62&lt;0.5*J62,D62&lt;&gt;0),-J62/D62,0)</f>
        <v>0</v>
      </c>
      <c r="AE62" s="45" t="n">
        <f aca="false">IF(AND(AB62+AC62+AD62=0,TEXT(J62,"0,00")&lt;&gt;TEXT(D62,"0,00")),(D62/J62-1)*100,0)</f>
        <v>-22.1316955147338</v>
      </c>
      <c r="AF62" s="46" t="str">
        <f aca="false">IF(AB62&lt;&gt;0,CONCATENATE(AB62," сл."),IF(AC62&lt;&gt;0,CONCATENATE(TEXT(AC62,"# ##0,0")," раз"),IF(AD62&lt;&gt;0,CONCATENATE(TEXT(AD62,"# ##0,0")," раз"),IF(AE62&lt;&gt;0,CONCATENATE(TEXT(AE62,"# ##0,0")," %"),""))))</f>
        <v>- 22 %</v>
      </c>
      <c r="AG62" s="43" t="n">
        <f aca="false">IF(OR(E62=0,K62=0,ABS(E62-K62)&lt;10),E62-K62,0)</f>
        <v>0</v>
      </c>
      <c r="AH62" s="44" t="n">
        <f aca="false">IF(AND(AG62=0,F62&gt;=1.5*L62,L62&lt;&gt;0),F62/L62,0)</f>
        <v>0</v>
      </c>
      <c r="AI62" s="44" t="n">
        <f aca="false">IF(AND(AG62+AH62=0,F62&lt;0.5*L62,F62&lt;&gt;0),-L62/F62,0)</f>
        <v>0</v>
      </c>
      <c r="AJ62" s="45" t="n">
        <f aca="false">IF(AND(AG62+AH62+AI62=0,TEXT(L62,"0,00")&lt;&gt;TEXT(F62,"0,00")),(F62/L62-1)*100,0)</f>
        <v>-27.7723388678357</v>
      </c>
      <c r="AK62" s="46" t="str">
        <f aca="false">IF(AG62&lt;&gt;0,CONCATENATE(AG62," сл."),IF(AH62&lt;&gt;0,CONCATENATE(TEXT(AH62,"# ##0,0")," раз"),IF(AI62&lt;&gt;0,CONCATENATE(TEXT(AI62,"# ##0,0")," раз"),IF(AJ62&lt;&gt;0,CONCATENATE(TEXT(AJ62,"# ##0,0")," %"),""))))</f>
        <v>- 28 %</v>
      </c>
      <c r="AL62" s="43" t="n">
        <f aca="false">IF(OR(G62=0,M62=0,ABS(G62-M62)&lt;10),G62-M62,0)</f>
        <v>0</v>
      </c>
      <c r="AM62" s="44" t="n">
        <f aca="false">IF(AND(AL62=0,H62&gt;=1.5*N62,N62&lt;&gt;0),H62/N62,0)</f>
        <v>0</v>
      </c>
      <c r="AN62" s="44" t="n">
        <f aca="false">IF(AND(AL62+AM62=0,H62&lt;0.5*N62,H62&lt;&gt;0),-N62/H62,0)</f>
        <v>0</v>
      </c>
      <c r="AO62" s="45" t="n">
        <f aca="false">IF(AND(AL62+AM62+AN62=0,TEXT(H62,"0,00")&lt;&gt;TEXT(N62,"0,00")),(H62/N62-1)*100,0)</f>
        <v>0</v>
      </c>
      <c r="AP62" s="46" t="str">
        <f aca="false">IF(AL62&lt;&gt;0,CONCATENATE(AL62," сл."),IF(AM62&lt;&gt;0,CONCATENATE(TEXT(AM62,"# ##0,0")," раз"),IF(AN62&lt;&gt;0,CONCATENATE(TEXT(AN62,"# ##0,0")," раз"),IF(AO62&lt;&gt;0,CONCATENATE(TEXT(AO62,"# ##0,0")," %"),""))))</f>
        <v/>
      </c>
    </row>
    <row r="63" customFormat="false" ht="74.25" hidden="false" customHeight="true" outlineLevel="0" collapsed="false">
      <c r="A63" s="36" t="n">
        <v>55</v>
      </c>
      <c r="B63" s="37" t="s">
        <v>134</v>
      </c>
      <c r="C63" s="38" t="n">
        <v>87670</v>
      </c>
      <c r="D63" s="39" t="n">
        <f aca="false">IF(V63&lt;&gt;0,100000*C63/V63,0)</f>
        <v>60.0107003452713</v>
      </c>
      <c r="E63" s="38" t="n">
        <v>1162</v>
      </c>
      <c r="F63" s="39" t="n">
        <f aca="false">IF(W63&lt;&gt;0,100000*E63/W63,0)</f>
        <v>4.13956120936176</v>
      </c>
      <c r="G63" s="38" t="n">
        <v>857</v>
      </c>
      <c r="H63" s="39" t="n">
        <f aca="false">IF(X63&lt;&gt;0,100000*G63/X63,0)</f>
        <v>3.56131497711637</v>
      </c>
      <c r="I63" s="38" t="n">
        <v>86599</v>
      </c>
      <c r="J63" s="39" t="n">
        <f aca="false">IF(Y63&lt;&gt;0,100000*I63/Y63,0)</f>
        <v>59.3727343529733</v>
      </c>
      <c r="K63" s="38" t="n">
        <v>1222</v>
      </c>
      <c r="L63" s="39" t="n">
        <f aca="false">IF(Z63&lt;&gt;0,100000*K63/Z63,0)</f>
        <v>4.43418220344964</v>
      </c>
      <c r="M63" s="38" t="n">
        <v>897</v>
      </c>
      <c r="N63" s="39" t="n">
        <f aca="false">IF(AA63&lt;&gt;0,100000*M63/AA63,0)</f>
        <v>3.82390039204144</v>
      </c>
      <c r="O63" s="40" t="str">
        <f aca="false">AF63</f>
        <v> 01 %</v>
      </c>
      <c r="P63" s="40" t="str">
        <f aca="false">AK63</f>
        <v/>
      </c>
      <c r="Q63" s="40" t="str">
        <f aca="false">AP63</f>
        <v/>
      </c>
      <c r="R63" s="26" t="s">
        <v>135</v>
      </c>
      <c r="S63" s="41" t="str">
        <f aca="false">cur</f>
        <v>2016</v>
      </c>
      <c r="T63" s="41" t="str">
        <f aca="false">pre</f>
        <v>2015</v>
      </c>
      <c r="U63" s="41" t="n">
        <f aca="false">pre-1</f>
        <v>2014</v>
      </c>
      <c r="V63" s="42" t="n">
        <v>146090613</v>
      </c>
      <c r="W63" s="42" t="n">
        <v>28070608</v>
      </c>
      <c r="X63" s="42" t="n">
        <v>24064145</v>
      </c>
      <c r="Y63" s="42" t="n">
        <v>145856513</v>
      </c>
      <c r="Z63" s="42" t="n">
        <v>27558633</v>
      </c>
      <c r="AA63" s="42" t="n">
        <v>23457724</v>
      </c>
      <c r="AB63" s="43" t="n">
        <f aca="false">IF(OR(C63=0,I63=0,ABS(C63-I63)&lt;10),C63-I63,0)</f>
        <v>0</v>
      </c>
      <c r="AC63" s="44" t="n">
        <f aca="false">IF(AND(AB63=0,D63&gt;=1.5*J63,J63&lt;&gt;0),D63/J63,0)</f>
        <v>0</v>
      </c>
      <c r="AD63" s="44" t="n">
        <f aca="false">IF(AND(AB63+AC63=0,D63&lt;0.5*J63,D63&lt;&gt;0),-J63/D63,0)</f>
        <v>0</v>
      </c>
      <c r="AE63" s="45" t="n">
        <f aca="false">IF(AND(AB63+AC63+AD63=0,TEXT(J63,"0,00")&lt;&gt;TEXT(D63,"0,00")),(D63/J63-1)*100,0)</f>
        <v>1.07451004109946</v>
      </c>
      <c r="AF63" s="46" t="str">
        <f aca="false">IF(AB63&lt;&gt;0,CONCATENATE(AB63," сл."),IF(AC63&lt;&gt;0,CONCATENATE(TEXT(AC63,"# ##0,0")," раз"),IF(AD63&lt;&gt;0,CONCATENATE(TEXT(AD63,"# ##0,0")," раз"),IF(AE63&lt;&gt;0,CONCATENATE(TEXT(AE63,"# ##0,0")," %"),""))))</f>
        <v> 01 %</v>
      </c>
      <c r="AG63" s="43" t="n">
        <f aca="false">IF(OR(E63=0,K63=0,ABS(E63-K63)&lt;10),E63-K63,0)</f>
        <v>0</v>
      </c>
      <c r="AH63" s="44" t="n">
        <f aca="false">IF(AND(AG63=0,F63&gt;=1.5*L63,L63&lt;&gt;0),F63/L63,0)</f>
        <v>0</v>
      </c>
      <c r="AI63" s="44" t="n">
        <f aca="false">IF(AND(AG63+AH63=0,F63&lt;0.5*L63,F63&lt;&gt;0),-L63/F63,0)</f>
        <v>0</v>
      </c>
      <c r="AJ63" s="45" t="n">
        <f aca="false">IF(AND(AG63+AH63+AI63=0,TEXT(L63,"0,00")&lt;&gt;TEXT(F63,"0,00")),(F63/L63-1)*100,0)</f>
        <v>0</v>
      </c>
      <c r="AK63" s="46" t="str">
        <f aca="false">IF(AG63&lt;&gt;0,CONCATENATE(AG63," сл."),IF(AH63&lt;&gt;0,CONCATENATE(TEXT(AH63,"# ##0,0")," раз"),IF(AI63&lt;&gt;0,CONCATENATE(TEXT(AI63,"# ##0,0")," раз"),IF(AJ63&lt;&gt;0,CONCATENATE(TEXT(AJ63,"# ##0,0")," %"),""))))</f>
        <v/>
      </c>
      <c r="AL63" s="43" t="n">
        <f aca="false">IF(OR(G63=0,M63=0,ABS(G63-M63)&lt;10),G63-M63,0)</f>
        <v>0</v>
      </c>
      <c r="AM63" s="44" t="n">
        <f aca="false">IF(AND(AL63=0,H63&gt;=1.5*N63,N63&lt;&gt;0),H63/N63,0)</f>
        <v>0</v>
      </c>
      <c r="AN63" s="44" t="n">
        <f aca="false">IF(AND(AL63+AM63=0,H63&lt;0.5*N63,H63&lt;&gt;0),-N63/H63,0)</f>
        <v>0</v>
      </c>
      <c r="AO63" s="45" t="n">
        <f aca="false">IF(AND(AL63+AM63+AN63=0,TEXT(H63,"0,00")&lt;&gt;TEXT(N63,"0,00")),(H63/N63-1)*100,0)</f>
        <v>0</v>
      </c>
      <c r="AP63" s="46" t="str">
        <f aca="false">IF(AL63&lt;&gt;0,CONCATENATE(AL63," сл."),IF(AM63&lt;&gt;0,CONCATENATE(TEXT(AM63,"# ##0,0")," раз"),IF(AN63&lt;&gt;0,CONCATENATE(TEXT(AN63,"# ##0,0")," раз"),IF(AO63&lt;&gt;0,CONCATENATE(TEXT(AO63,"# ##0,0")," %"),""))))</f>
        <v/>
      </c>
    </row>
    <row r="64" customFormat="false" ht="50.25" hidden="false" customHeight="true" outlineLevel="0" collapsed="false">
      <c r="A64" s="36" t="n">
        <v>56</v>
      </c>
      <c r="B64" s="37" t="s">
        <v>136</v>
      </c>
      <c r="C64" s="38" t="n">
        <v>31706594</v>
      </c>
      <c r="D64" s="39" t="n">
        <f aca="false">IF(V64&lt;&gt;0,100000*C64/V64,0)</f>
        <v>21703.3752880481</v>
      </c>
      <c r="E64" s="38" t="n">
        <v>22992895</v>
      </c>
      <c r="F64" s="39" t="n">
        <f aca="false">IF(W64&lt;&gt;0,100000*E64/W64,0)</f>
        <v>81910.9261901274</v>
      </c>
      <c r="G64" s="38" t="n">
        <v>21340333</v>
      </c>
      <c r="H64" s="39" t="n">
        <f aca="false">IF(X64&lt;&gt;0,100000*G64/X64,0)</f>
        <v>88681.0356237464</v>
      </c>
      <c r="I64" s="38" t="n">
        <v>30130692</v>
      </c>
      <c r="J64" s="39" t="n">
        <f aca="false">IF(Y64&lt;&gt;0,100000*I64/Y64,0)</f>
        <v>20657.7624682416</v>
      </c>
      <c r="K64" s="38" t="n">
        <v>21903716</v>
      </c>
      <c r="L64" s="39" t="n">
        <f aca="false">IF(Z64&lt;&gt;0,100000*K64/Z64,0)</f>
        <v>79480.4154473119</v>
      </c>
      <c r="M64" s="38" t="n">
        <v>20346949</v>
      </c>
      <c r="N64" s="39" t="n">
        <f aca="false">IF(AA64&lt;&gt;0,100000*M64/AA64,0)</f>
        <v>86738.8029631519</v>
      </c>
      <c r="O64" s="40" t="str">
        <f aca="false">AF64</f>
        <v> 05 %</v>
      </c>
      <c r="P64" s="40" t="str">
        <f aca="false">AK64</f>
        <v> 03 %</v>
      </c>
      <c r="Q64" s="40" t="str">
        <f aca="false">AP64</f>
        <v> 02 %</v>
      </c>
      <c r="R64" s="26" t="s">
        <v>137</v>
      </c>
      <c r="S64" s="41" t="str">
        <f aca="false">cur</f>
        <v>2016</v>
      </c>
      <c r="T64" s="41" t="str">
        <f aca="false">pre</f>
        <v>2015</v>
      </c>
      <c r="U64" s="41" t="n">
        <f aca="false">pre-1</f>
        <v>2014</v>
      </c>
      <c r="V64" s="42" t="n">
        <v>146090613</v>
      </c>
      <c r="W64" s="42" t="n">
        <v>28070608</v>
      </c>
      <c r="X64" s="42" t="n">
        <v>24064145</v>
      </c>
      <c r="Y64" s="42" t="n">
        <v>145856513</v>
      </c>
      <c r="Z64" s="42" t="n">
        <v>27558633</v>
      </c>
      <c r="AA64" s="42" t="n">
        <v>23457724</v>
      </c>
      <c r="AB64" s="43" t="n">
        <f aca="false">IF(OR(C64=0,I64=0,ABS(C64-I64)&lt;10),C64-I64,0)</f>
        <v>0</v>
      </c>
      <c r="AC64" s="44" t="n">
        <f aca="false">IF(AND(AB64=0,D64&gt;=1.5*J64,J64&lt;&gt;0),D64/J64,0)</f>
        <v>0</v>
      </c>
      <c r="AD64" s="44" t="n">
        <f aca="false">IF(AND(AB64+AC64=0,D64&lt;0.5*J64,D64&lt;&gt;0),-J64/D64,0)</f>
        <v>0</v>
      </c>
      <c r="AE64" s="45" t="n">
        <f aca="false">IF(AND(AB64+AC64+AD64=0,TEXT(J64,"0,00")&lt;&gt;TEXT(D64,"0,00")),(D64/J64-1)*100,0)</f>
        <v>5.06159765082954</v>
      </c>
      <c r="AF64" s="46" t="str">
        <f aca="false">IF(AB64&lt;&gt;0,CONCATENATE(AB64," сл."),IF(AC64&lt;&gt;0,CONCATENATE(TEXT(AC64,"# ##0,0")," раз"),IF(AD64&lt;&gt;0,CONCATENATE(TEXT(AD64,"# ##0,0")," раз"),IF(AE64&lt;&gt;0,CONCATENATE(TEXT(AE64,"# ##0,0")," %"),""))))</f>
        <v> 05 %</v>
      </c>
      <c r="AG64" s="43" t="n">
        <f aca="false">IF(OR(E64=0,K64=0,ABS(E64-K64)&lt;10),E64-K64,0)</f>
        <v>0</v>
      </c>
      <c r="AH64" s="44" t="n">
        <f aca="false">IF(AND(AG64=0,F64&gt;=1.5*L64,L64&lt;&gt;0),F64/L64,0)</f>
        <v>0</v>
      </c>
      <c r="AI64" s="44" t="n">
        <f aca="false">IF(AND(AG64+AH64=0,F64&lt;0.5*L64,F64&lt;&gt;0),-L64/F64,0)</f>
        <v>0</v>
      </c>
      <c r="AJ64" s="45" t="n">
        <f aca="false">IF(AND(AG64+AH64+AI64=0,TEXT(L64,"0,00")&lt;&gt;TEXT(F64,"0,00")),(F64/L64-1)*100,0)</f>
        <v>3.05799954509134</v>
      </c>
      <c r="AK64" s="46" t="str">
        <f aca="false">IF(AG64&lt;&gt;0,CONCATENATE(AG64," сл."),IF(AH64&lt;&gt;0,CONCATENATE(TEXT(AH64,"# ##0,0")," раз"),IF(AI64&lt;&gt;0,CONCATENATE(TEXT(AI64,"# ##0,0")," раз"),IF(AJ64&lt;&gt;0,CONCATENATE(TEXT(AJ64,"# ##0,0")," %"),""))))</f>
        <v> 03 %</v>
      </c>
      <c r="AL64" s="43" t="n">
        <f aca="false">IF(OR(G64=0,M64=0,ABS(G64-M64)&lt;10),G64-M64,0)</f>
        <v>0</v>
      </c>
      <c r="AM64" s="44" t="n">
        <f aca="false">IF(AND(AL64=0,H64&gt;=1.5*N64,N64&lt;&gt;0),H64/N64,0)</f>
        <v>0</v>
      </c>
      <c r="AN64" s="44" t="n">
        <f aca="false">IF(AND(AL64+AM64=0,H64&lt;0.5*N64,H64&lt;&gt;0),-N64/H64,0)</f>
        <v>0</v>
      </c>
      <c r="AO64" s="45" t="n">
        <f aca="false">IF(AND(AL64+AM64+AN64=0,TEXT(H64,"0,00")&lt;&gt;TEXT(N64,"0,00")),(H64/N64-1)*100,0)</f>
        <v>2.23917392705963</v>
      </c>
      <c r="AP64" s="46" t="str">
        <f aca="false">IF(AL64&lt;&gt;0,CONCATENATE(AL64," сл."),IF(AM64&lt;&gt;0,CONCATENATE(TEXT(AM64,"# ##0,0")," раз"),IF(AN64&lt;&gt;0,CONCATENATE(TEXT(AN64,"# ##0,0")," раз"),IF(AO64&lt;&gt;0,CONCATENATE(TEXT(AO64,"# ##0,0")," %"),""))))</f>
        <v> 02 %</v>
      </c>
    </row>
    <row r="65" customFormat="false" ht="13.5" hidden="false" customHeight="true" outlineLevel="0" collapsed="false">
      <c r="A65" s="36" t="n">
        <v>57</v>
      </c>
      <c r="B65" s="37" t="s">
        <v>138</v>
      </c>
      <c r="C65" s="38" t="n">
        <v>88717</v>
      </c>
      <c r="D65" s="39" t="n">
        <f aca="false">IF(V65&lt;&gt;0,100000*C65/V65,0)</f>
        <v>60.7273788357641</v>
      </c>
      <c r="E65" s="38" t="n">
        <v>32715</v>
      </c>
      <c r="F65" s="39" t="n">
        <f aca="false">IF(W65&lt;&gt;0,100000*E65/W65,0)</f>
        <v>116.545391535516</v>
      </c>
      <c r="G65" s="38" t="n">
        <v>30153</v>
      </c>
      <c r="H65" s="39" t="n">
        <f aca="false">IF(X65&lt;&gt;0,100000*G65/X65,0)</f>
        <v>125.302602689603</v>
      </c>
      <c r="I65" s="38" t="n">
        <v>49671</v>
      </c>
      <c r="J65" s="39" t="n">
        <f aca="false">IF(Y65&lt;&gt;0,100000*I65/Y65,0)</f>
        <v>34.0547014174129</v>
      </c>
      <c r="K65" s="38" t="n">
        <v>24113</v>
      </c>
      <c r="L65" s="39" t="n">
        <f aca="false">IF(Z65&lt;&gt;0,100000*K65/Z65,0)</f>
        <v>87.4970830374642</v>
      </c>
      <c r="M65" s="38" t="n">
        <v>21130</v>
      </c>
      <c r="N65" s="39" t="n">
        <f aca="false">IF(AA65&lt;&gt;0,100000*M65/AA65,0)</f>
        <v>90.0769401157589</v>
      </c>
      <c r="O65" s="40" t="str">
        <f aca="false">AF65</f>
        <v> 02 раз</v>
      </c>
      <c r="P65" s="40" t="str">
        <f aca="false">AK65</f>
        <v> 33 %</v>
      </c>
      <c r="Q65" s="40" t="str">
        <f aca="false">AP65</f>
        <v> 39 %</v>
      </c>
      <c r="R65" s="26" t="s">
        <v>139</v>
      </c>
      <c r="S65" s="41" t="str">
        <f aca="false">cur</f>
        <v>2016</v>
      </c>
      <c r="T65" s="41" t="str">
        <f aca="false">pre</f>
        <v>2015</v>
      </c>
      <c r="U65" s="41" t="n">
        <f aca="false">pre-1</f>
        <v>2014</v>
      </c>
      <c r="V65" s="42" t="n">
        <v>146090613</v>
      </c>
      <c r="W65" s="42" t="n">
        <v>28070608</v>
      </c>
      <c r="X65" s="42" t="n">
        <v>24064145</v>
      </c>
      <c r="Y65" s="42" t="n">
        <v>145856513</v>
      </c>
      <c r="Z65" s="42" t="n">
        <v>27558633</v>
      </c>
      <c r="AA65" s="42" t="n">
        <v>23457724</v>
      </c>
      <c r="AB65" s="43" t="n">
        <f aca="false">IF(OR(C65=0,I65=0,ABS(C65-I65)&lt;10),C65-I65,0)</f>
        <v>0</v>
      </c>
      <c r="AC65" s="44" t="n">
        <f aca="false">IF(AND(AB65=0,D65&gt;=1.5*J65,J65&lt;&gt;0),D65/J65,0)</f>
        <v>1.78323040015594</v>
      </c>
      <c r="AD65" s="44" t="n">
        <f aca="false">IF(AND(AB65+AC65=0,D65&lt;0.5*J65,D65&lt;&gt;0),-J65/D65,0)</f>
        <v>0</v>
      </c>
      <c r="AE65" s="45" t="n">
        <f aca="false">IF(AND(AB65+AC65+AD65=0,TEXT(J65,"0,00")&lt;&gt;TEXT(D65,"0,00")),(D65/J65-1)*100,0)</f>
        <v>0</v>
      </c>
      <c r="AF65" s="46" t="str">
        <f aca="false">IF(AB65&lt;&gt;0,CONCATENATE(AB65," сл."),IF(AC65&lt;&gt;0,CONCATENATE(TEXT(AC65,"# ##0,0")," раз"),IF(AD65&lt;&gt;0,CONCATENATE(TEXT(AD65,"# ##0,0")," раз"),IF(AE65&lt;&gt;0,CONCATENATE(TEXT(AE65,"# ##0,0")," %"),""))))</f>
        <v> 02 раз</v>
      </c>
      <c r="AG65" s="43" t="n">
        <f aca="false">IF(OR(E65=0,K65=0,ABS(E65-K65)&lt;10),E65-K65,0)</f>
        <v>0</v>
      </c>
      <c r="AH65" s="44" t="n">
        <f aca="false">IF(AND(AG65=0,F65&gt;=1.5*L65,L65&lt;&gt;0),F65/L65,0)</f>
        <v>0</v>
      </c>
      <c r="AI65" s="44" t="n">
        <f aca="false">IF(AND(AG65+AH65=0,F65&lt;0.5*L65,F65&lt;&gt;0),-L65/F65,0)</f>
        <v>0</v>
      </c>
      <c r="AJ65" s="45" t="n">
        <f aca="false">IF(AND(AG65+AH65+AI65=0,TEXT(L65,"0,00")&lt;&gt;TEXT(F65,"0,00")),(F65/L65-1)*100,0)</f>
        <v>33.1991736062955</v>
      </c>
      <c r="AK65" s="46" t="str">
        <f aca="false">IF(AG65&lt;&gt;0,CONCATENATE(AG65," сл."),IF(AH65&lt;&gt;0,CONCATENATE(TEXT(AH65,"# ##0,0")," раз"),IF(AI65&lt;&gt;0,CONCATENATE(TEXT(AI65,"# ##0,0")," раз"),IF(AJ65&lt;&gt;0,CONCATENATE(TEXT(AJ65,"# ##0,0")," %"),""))))</f>
        <v> 33 %</v>
      </c>
      <c r="AL65" s="43" t="n">
        <f aca="false">IF(OR(G65=0,M65=0,ABS(G65-M65)&lt;10),G65-M65,0)</f>
        <v>0</v>
      </c>
      <c r="AM65" s="44" t="n">
        <f aca="false">IF(AND(AL65=0,H65&gt;=1.5*N65,N65&lt;&gt;0),H65/N65,0)</f>
        <v>0</v>
      </c>
      <c r="AN65" s="44" t="n">
        <f aca="false">IF(AND(AL65+AM65=0,H65&lt;0.5*N65,H65&lt;&gt;0),-N65/H65,0)</f>
        <v>0</v>
      </c>
      <c r="AO65" s="45" t="n">
        <f aca="false">IF(AND(AL65+AM65+AN65=0,TEXT(H65,"0,00")&lt;&gt;TEXT(N65,"0,00")),(H65/N65-1)*100,0)</f>
        <v>39.106193581371</v>
      </c>
      <c r="AP65" s="46" t="str">
        <f aca="false">IF(AL65&lt;&gt;0,CONCATENATE(AL65," сл."),IF(AM65&lt;&gt;0,CONCATENATE(TEXT(AM65,"# ##0,0")," раз"),IF(AN65&lt;&gt;0,CONCATENATE(TEXT(AN65,"# ##0,0")," раз"),IF(AO65&lt;&gt;0,CONCATENATE(TEXT(AO65,"# ##0,0")," %"),""))))</f>
        <v> 39 %</v>
      </c>
    </row>
    <row r="66" customFormat="false" ht="13.5" hidden="false" customHeight="true" outlineLevel="0" collapsed="false">
      <c r="A66" s="36" t="n">
        <v>58</v>
      </c>
      <c r="B66" s="37" t="s">
        <v>140</v>
      </c>
      <c r="C66" s="38" t="n">
        <v>611082</v>
      </c>
      <c r="D66" s="39" t="n">
        <f aca="false">IF(V66&lt;&gt;0,100000*C66/V66,0)</f>
        <v>418.289709004096</v>
      </c>
      <c r="E66" s="38" t="n">
        <v>197256</v>
      </c>
      <c r="F66" s="39" t="n">
        <f aca="false">IF(W66&lt;&gt;0,100000*E66/W66,0)</f>
        <v>702.713671182327</v>
      </c>
      <c r="G66" s="38" t="n">
        <v>186888</v>
      </c>
      <c r="H66" s="39" t="n">
        <f aca="false">IF(X66&lt;&gt;0,100000*G66/X66,0)</f>
        <v>776.624309735501</v>
      </c>
      <c r="I66" s="38" t="n">
        <v>492660</v>
      </c>
      <c r="J66" s="39" t="n">
        <f aca="false">IF(Y66&lt;&gt;0,100000*I66/Y66,0)</f>
        <v>337.770312663378</v>
      </c>
      <c r="K66" s="38" t="n">
        <v>165373</v>
      </c>
      <c r="L66" s="39" t="n">
        <f aca="false">IF(Z66&lt;&gt;0,100000*K66/Z66,0)</f>
        <v>600.076934149818</v>
      </c>
      <c r="M66" s="38" t="n">
        <v>157106</v>
      </c>
      <c r="N66" s="39" t="n">
        <f aca="false">IF(AA66&lt;&gt;0,100000*M66/AA66,0)</f>
        <v>669.741020058041</v>
      </c>
      <c r="O66" s="40" t="str">
        <f aca="false">AF66</f>
        <v> 24 %</v>
      </c>
      <c r="P66" s="40" t="str">
        <f aca="false">AK66</f>
        <v> 17 %</v>
      </c>
      <c r="Q66" s="40" t="str">
        <f aca="false">AP66</f>
        <v> 16 %</v>
      </c>
      <c r="R66" s="26" t="s">
        <v>141</v>
      </c>
      <c r="S66" s="41" t="str">
        <f aca="false">cur</f>
        <v>2016</v>
      </c>
      <c r="T66" s="41" t="str">
        <f aca="false">pre</f>
        <v>2015</v>
      </c>
      <c r="U66" s="41" t="n">
        <f aca="false">pre-1</f>
        <v>2014</v>
      </c>
      <c r="V66" s="42" t="n">
        <v>146090613</v>
      </c>
      <c r="W66" s="42" t="n">
        <v>28070608</v>
      </c>
      <c r="X66" s="42" t="n">
        <v>24064145</v>
      </c>
      <c r="Y66" s="42" t="n">
        <v>145856513</v>
      </c>
      <c r="Z66" s="42" t="n">
        <v>27558633</v>
      </c>
      <c r="AA66" s="42" t="n">
        <v>23457724</v>
      </c>
      <c r="AB66" s="43" t="n">
        <f aca="false">IF(OR(C66=0,I66=0,ABS(C66-I66)&lt;10),C66-I66,0)</f>
        <v>0</v>
      </c>
      <c r="AC66" s="44" t="n">
        <f aca="false">IF(AND(AB66=0,D66&gt;=1.5*J66,J66&lt;&gt;0),D66/J66,0)</f>
        <v>0</v>
      </c>
      <c r="AD66" s="44" t="n">
        <f aca="false">IF(AND(AB66+AC66=0,D66&lt;0.5*J66,D66&lt;&gt;0),-J66/D66,0)</f>
        <v>0</v>
      </c>
      <c r="AE66" s="45" t="n">
        <f aca="false">IF(AND(AB66+AC66+AD66=0,TEXT(J66,"0,00")&lt;&gt;TEXT(D66,"0,00")),(D66/J66-1)*100,0)</f>
        <v>23.8385060267165</v>
      </c>
      <c r="AF66" s="46" t="str">
        <f aca="false">IF(AB66&lt;&gt;0,CONCATENATE(AB66," сл."),IF(AC66&lt;&gt;0,CONCATENATE(TEXT(AC66,"# ##0,0")," раз"),IF(AD66&lt;&gt;0,CONCATENATE(TEXT(AD66,"# ##0,0")," раз"),IF(AE66&lt;&gt;0,CONCATENATE(TEXT(AE66,"# ##0,0")," %"),""))))</f>
        <v> 24 %</v>
      </c>
      <c r="AG66" s="43" t="n">
        <f aca="false">IF(OR(E66=0,K66=0,ABS(E66-K66)&lt;10),E66-K66,0)</f>
        <v>0</v>
      </c>
      <c r="AH66" s="44" t="n">
        <f aca="false">IF(AND(AG66=0,F66&gt;=1.5*L66,L66&lt;&gt;0),F66/L66,0)</f>
        <v>0</v>
      </c>
      <c r="AI66" s="44" t="n">
        <f aca="false">IF(AND(AG66+AH66=0,F66&lt;0.5*L66,F66&lt;&gt;0),-L66/F66,0)</f>
        <v>0</v>
      </c>
      <c r="AJ66" s="45" t="n">
        <f aca="false">IF(AND(AG66+AH66+AI66=0,TEXT(L66,"0,00")&lt;&gt;TEXT(F66,"0,00")),(F66/L66-1)*100,0)</f>
        <v>17.1039297116</v>
      </c>
      <c r="AK66" s="46" t="str">
        <f aca="false">IF(AG66&lt;&gt;0,CONCATENATE(AG66," сл."),IF(AH66&lt;&gt;0,CONCATENATE(TEXT(AH66,"# ##0,0")," раз"),IF(AI66&lt;&gt;0,CONCATENATE(TEXT(AI66,"# ##0,0")," раз"),IF(AJ66&lt;&gt;0,CONCATENATE(TEXT(AJ66,"# ##0,0")," %"),""))))</f>
        <v> 17 %</v>
      </c>
      <c r="AL66" s="43" t="n">
        <f aca="false">IF(OR(G66=0,M66=0,ABS(G66-M66)&lt;10),G66-M66,0)</f>
        <v>0</v>
      </c>
      <c r="AM66" s="44" t="n">
        <f aca="false">IF(AND(AL66=0,H66&gt;=1.5*N66,N66&lt;&gt;0),H66/N66,0)</f>
        <v>0</v>
      </c>
      <c r="AN66" s="44" t="n">
        <f aca="false">IF(AND(AL66+AM66=0,H66&lt;0.5*N66,H66&lt;&gt;0),-N66/H66,0)</f>
        <v>0</v>
      </c>
      <c r="AO66" s="45" t="n">
        <f aca="false">IF(AND(AL66+AM66+AN66=0,TEXT(H66,"0,00")&lt;&gt;TEXT(N66,"0,00")),(H66/N66-1)*100,0)</f>
        <v>15.9588985109791</v>
      </c>
      <c r="AP66" s="46" t="str">
        <f aca="false">IF(AL66&lt;&gt;0,CONCATENATE(AL66," сл."),IF(AM66&lt;&gt;0,CONCATENATE(TEXT(AM66,"# ##0,0")," раз"),IF(AN66&lt;&gt;0,CONCATENATE(TEXT(AN66,"# ##0,0")," раз"),IF(AO66&lt;&gt;0,CONCATENATE(TEXT(AO66,"# ##0,0")," %"),""))))</f>
        <v> 16 %</v>
      </c>
    </row>
    <row r="67" customFormat="false" ht="24.75" hidden="false" customHeight="true" outlineLevel="0" collapsed="false">
      <c r="A67" s="36" t="n">
        <v>59</v>
      </c>
      <c r="B67" s="37" t="s">
        <v>142</v>
      </c>
      <c r="C67" s="38" t="n">
        <v>101</v>
      </c>
      <c r="D67" s="39" t="n">
        <f aca="false">IF(V67&lt;&gt;0,100000*C67/V67,0)</f>
        <v>0.0691351743455276</v>
      </c>
      <c r="E67" s="38" t="n">
        <v>1</v>
      </c>
      <c r="F67" s="39" t="n">
        <f aca="false">IF(W67&lt;&gt;0,100000*E67/W67,0)</f>
        <v>0.00356244510272097</v>
      </c>
      <c r="G67" s="38" t="n">
        <v>1</v>
      </c>
      <c r="H67" s="39" t="n">
        <f aca="false">IF(X67&lt;&gt;0,100000*G67/X67,0)</f>
        <v>0.00415556006664687</v>
      </c>
      <c r="I67" s="38" t="n">
        <v>94</v>
      </c>
      <c r="J67" s="39" t="n">
        <f aca="false">IF(Y67&lt;&gt;0,100000*I67/Y67,0)</f>
        <v>0.0644468992618794</v>
      </c>
      <c r="K67" s="38" t="n">
        <v>4</v>
      </c>
      <c r="L67" s="39" t="n">
        <f aca="false">IF(Z67&lt;&gt;0,100000*K67/Z67,0)</f>
        <v>0.0145145080309317</v>
      </c>
      <c r="M67" s="38" t="n">
        <v>3</v>
      </c>
      <c r="N67" s="39" t="n">
        <f aca="false">IF(AA67&lt;&gt;0,100000*M67/AA67,0)</f>
        <v>0.0127889645218777</v>
      </c>
      <c r="O67" s="40" t="str">
        <f aca="false">AF67</f>
        <v>7 сл.</v>
      </c>
      <c r="P67" s="40" t="str">
        <f aca="false">AK67</f>
        <v>-3 сл.</v>
      </c>
      <c r="Q67" s="40" t="str">
        <f aca="false">AP67</f>
        <v>-2 сл.</v>
      </c>
      <c r="R67" s="26" t="s">
        <v>143</v>
      </c>
      <c r="S67" s="41" t="str">
        <f aca="false">cur</f>
        <v>2016</v>
      </c>
      <c r="T67" s="41" t="str">
        <f aca="false">pre</f>
        <v>2015</v>
      </c>
      <c r="U67" s="41" t="n">
        <f aca="false">pre-1</f>
        <v>2014</v>
      </c>
      <c r="V67" s="42" t="n">
        <v>146090613</v>
      </c>
      <c r="W67" s="42" t="n">
        <v>28070608</v>
      </c>
      <c r="X67" s="42" t="n">
        <v>24064145</v>
      </c>
      <c r="Y67" s="42" t="n">
        <v>145856513</v>
      </c>
      <c r="Z67" s="42" t="n">
        <v>27558633</v>
      </c>
      <c r="AA67" s="42" t="n">
        <v>23457724</v>
      </c>
      <c r="AB67" s="43" t="n">
        <f aca="false">IF(OR(C67=0,I67=0,ABS(C67-I67)&lt;10),C67-I67,0)</f>
        <v>7</v>
      </c>
      <c r="AC67" s="44" t="n">
        <f aca="false">IF(AND(AB67=0,D67&gt;=1.5*J67,J67&lt;&gt;0),D67/J67,0)</f>
        <v>0</v>
      </c>
      <c r="AD67" s="44" t="n">
        <f aca="false">IF(AND(AB67+AC67=0,D67&lt;0.5*J67,D67&lt;&gt;0),-J67/D67,0)</f>
        <v>0</v>
      </c>
      <c r="AE67" s="45" t="n">
        <f aca="false">IF(AND(AB67+AC67+AD67=0,TEXT(J67,"0,00")&lt;&gt;TEXT(D67,"0,00")),(D67/J67-1)*100,0)</f>
        <v>0</v>
      </c>
      <c r="AF67" s="46" t="str">
        <f aca="false">IF(AB67&lt;&gt;0,CONCATENATE(AB67," сл."),IF(AC67&lt;&gt;0,CONCATENATE(TEXT(AC67,"# ##0,0")," раз"),IF(AD67&lt;&gt;0,CONCATENATE(TEXT(AD67,"# ##0,0")," раз"),IF(AE67&lt;&gt;0,CONCATENATE(TEXT(AE67,"# ##0,0")," %"),""))))</f>
        <v>7 сл.</v>
      </c>
      <c r="AG67" s="43" t="n">
        <f aca="false">IF(OR(E67=0,K67=0,ABS(E67-K67)&lt;10),E67-K67,0)</f>
        <v>-3</v>
      </c>
      <c r="AH67" s="44" t="n">
        <f aca="false">IF(AND(AG67=0,F67&gt;=1.5*L67,L67&lt;&gt;0),F67/L67,0)</f>
        <v>0</v>
      </c>
      <c r="AI67" s="44" t="n">
        <f aca="false">IF(AND(AG67+AH67=0,F67&lt;0.5*L67,F67&lt;&gt;0),-L67/F67,0)</f>
        <v>0</v>
      </c>
      <c r="AJ67" s="45" t="n">
        <f aca="false">IF(AND(AG67+AH67+AI67=0,TEXT(L67,"0,00")&lt;&gt;TEXT(F67,"0,00")),(F67/L67-1)*100,0)</f>
        <v>0</v>
      </c>
      <c r="AK67" s="46" t="str">
        <f aca="false">IF(AG67&lt;&gt;0,CONCATENATE(AG67," сл."),IF(AH67&lt;&gt;0,CONCATENATE(TEXT(AH67,"# ##0,0")," раз"),IF(AI67&lt;&gt;0,CONCATENATE(TEXT(AI67,"# ##0,0")," раз"),IF(AJ67&lt;&gt;0,CONCATENATE(TEXT(AJ67,"# ##0,0")," %"),""))))</f>
        <v>-3 сл.</v>
      </c>
      <c r="AL67" s="43" t="n">
        <f aca="false">IF(OR(G67=0,M67=0,ABS(G67-M67)&lt;10),G67-M67,0)</f>
        <v>-2</v>
      </c>
      <c r="AM67" s="44" t="n">
        <f aca="false">IF(AND(AL67=0,H67&gt;=1.5*N67,N67&lt;&gt;0),H67/N67,0)</f>
        <v>0</v>
      </c>
      <c r="AN67" s="44" t="n">
        <f aca="false">IF(AND(AL67+AM67=0,H67&lt;0.5*N67,H67&lt;&gt;0),-N67/H67,0)</f>
        <v>0</v>
      </c>
      <c r="AO67" s="45" t="n">
        <f aca="false">IF(AND(AL67+AM67+AN67=0,TEXT(H67,"0,00")&lt;&gt;TEXT(N67,"0,00")),(H67/N67-1)*100,0)</f>
        <v>0</v>
      </c>
      <c r="AP67" s="46" t="str">
        <f aca="false">IF(AL67&lt;&gt;0,CONCATENATE(AL67," сл."),IF(AM67&lt;&gt;0,CONCATENATE(TEXT(AM67,"# ##0,0")," раз"),IF(AN67&lt;&gt;0,CONCATENATE(TEXT(AN67,"# ##0,0")," раз"),IF(AO67&lt;&gt;0,CONCATENATE(TEXT(AO67,"# ##0,0")," %"),""))))</f>
        <v>-2 сл.</v>
      </c>
    </row>
    <row r="68" customFormat="false" ht="13.5" hidden="false" customHeight="true" outlineLevel="0" collapsed="false">
      <c r="A68" s="36" t="n">
        <v>60</v>
      </c>
      <c r="B68" s="37" t="s">
        <v>144</v>
      </c>
      <c r="C68" s="38" t="n">
        <v>139</v>
      </c>
      <c r="D68" s="39" t="n">
        <f aca="false">IF(V68&lt;&gt;0,100000*C68/V68,0)</f>
        <v>0.0951464280596865</v>
      </c>
      <c r="E68" s="38" t="n">
        <v>17</v>
      </c>
      <c r="F68" s="39" t="n">
        <f aca="false">IF(W68&lt;&gt;0,100000*E68/W68,0)</f>
        <v>0.0605615667462564</v>
      </c>
      <c r="G68" s="38" t="n">
        <v>14</v>
      </c>
      <c r="H68" s="39" t="n">
        <f aca="false">IF(X68&lt;&gt;0,100000*G68/X68,0)</f>
        <v>0.0581778409330562</v>
      </c>
      <c r="I68" s="38" t="n">
        <v>35</v>
      </c>
      <c r="J68" s="39" t="n">
        <f aca="false">IF(Y68&lt;&gt;0,100000*I68/Y68,0)</f>
        <v>0.0239961858953806</v>
      </c>
      <c r="K68" s="38" t="n">
        <v>4</v>
      </c>
      <c r="L68" s="39" t="n">
        <f aca="false">IF(Z68&lt;&gt;0,100000*K68/Z68,0)</f>
        <v>0.0145145080309317</v>
      </c>
      <c r="M68" s="38" t="n">
        <v>3</v>
      </c>
      <c r="N68" s="39" t="n">
        <f aca="false">IF(AA68&lt;&gt;0,100000*M68/AA68,0)</f>
        <v>0.0127889645218777</v>
      </c>
      <c r="O68" s="40" t="str">
        <f aca="false">AF68</f>
        <v> 04 раз</v>
      </c>
      <c r="P68" s="40" t="str">
        <f aca="false">AK68</f>
        <v> 04 раз</v>
      </c>
      <c r="Q68" s="40" t="str">
        <f aca="false">AP68</f>
        <v> 05 раз</v>
      </c>
      <c r="R68" s="26" t="s">
        <v>145</v>
      </c>
      <c r="S68" s="41" t="str">
        <f aca="false">cur</f>
        <v>2016</v>
      </c>
      <c r="T68" s="41" t="str">
        <f aca="false">pre</f>
        <v>2015</v>
      </c>
      <c r="U68" s="41" t="n">
        <f aca="false">pre-1</f>
        <v>2014</v>
      </c>
      <c r="V68" s="42" t="n">
        <v>146090613</v>
      </c>
      <c r="W68" s="42" t="n">
        <v>28070608</v>
      </c>
      <c r="X68" s="42" t="n">
        <v>24064145</v>
      </c>
      <c r="Y68" s="42" t="n">
        <v>145856513</v>
      </c>
      <c r="Z68" s="42" t="n">
        <v>27558633</v>
      </c>
      <c r="AA68" s="42" t="n">
        <v>23457724</v>
      </c>
      <c r="AB68" s="43" t="n">
        <f aca="false">IF(OR(C68=0,I68=0,ABS(C68-I68)&lt;10),C68-I68,0)</f>
        <v>0</v>
      </c>
      <c r="AC68" s="44" t="n">
        <f aca="false">IF(AND(AB68=0,D68&gt;=1.5*J68,J68&lt;&gt;0),D68/J68,0)</f>
        <v>3.96506463462606</v>
      </c>
      <c r="AD68" s="44" t="n">
        <f aca="false">IF(AND(AB68+AC68=0,D68&lt;0.5*J68,D68&lt;&gt;0),-J68/D68,0)</f>
        <v>0</v>
      </c>
      <c r="AE68" s="45" t="n">
        <f aca="false">IF(AND(AB68+AC68+AD68=0,TEXT(J68,"0,00")&lt;&gt;TEXT(D68,"0,00")),(D68/J68-1)*100,0)</f>
        <v>0</v>
      </c>
      <c r="AF68" s="46" t="str">
        <f aca="false">IF(AB68&lt;&gt;0,CONCATENATE(AB68," сл."),IF(AC68&lt;&gt;0,CONCATENATE(TEXT(AC68,"# ##0,0")," раз"),IF(AD68&lt;&gt;0,CONCATENATE(TEXT(AD68,"# ##0,0")," раз"),IF(AE68&lt;&gt;0,CONCATENATE(TEXT(AE68,"# ##0,0")," %"),""))))</f>
        <v> 04 раз</v>
      </c>
      <c r="AG68" s="43" t="n">
        <f aca="false">IF(OR(E68=0,K68=0,ABS(E68-K68)&lt;10),E68-K68,0)</f>
        <v>0</v>
      </c>
      <c r="AH68" s="44" t="n">
        <f aca="false">IF(AND(AG68=0,F68&gt;=1.5*L68,L68&lt;&gt;0),F68/L68,0)</f>
        <v>4.17248497966271</v>
      </c>
      <c r="AI68" s="44" t="n">
        <f aca="false">IF(AND(AG68+AH68=0,F68&lt;0.5*L68,F68&lt;&gt;0),-L68/F68,0)</f>
        <v>0</v>
      </c>
      <c r="AJ68" s="45" t="n">
        <f aca="false">IF(AND(AG68+AH68+AI68=0,TEXT(L68,"0,00")&lt;&gt;TEXT(F68,"0,00")),(F68/L68-1)*100,0)</f>
        <v>0</v>
      </c>
      <c r="AK68" s="46" t="str">
        <f aca="false">IF(AG68&lt;&gt;0,CONCATENATE(AG68," сл."),IF(AH68&lt;&gt;0,CONCATENATE(TEXT(AH68,"# ##0,0")," раз"),IF(AI68&lt;&gt;0,CONCATENATE(TEXT(AI68,"# ##0,0")," раз"),IF(AJ68&lt;&gt;0,CONCATENATE(TEXT(AJ68,"# ##0,0")," %"),""))))</f>
        <v> 04 раз</v>
      </c>
      <c r="AL68" s="43" t="n">
        <f aca="false">IF(OR(G68=0,M68=0,ABS(G68-M68)&lt;10),G68-M68,0)</f>
        <v>0</v>
      </c>
      <c r="AM68" s="44" t="n">
        <f aca="false">IF(AND(AL68=0,H68&gt;=1.5*N68,N68&lt;&gt;0),H68/N68,0)</f>
        <v>4.54906578507845</v>
      </c>
      <c r="AN68" s="44" t="n">
        <f aca="false">IF(AND(AL68+AM68=0,H68&lt;0.5*N68,H68&lt;&gt;0),-N68/H68,0)</f>
        <v>0</v>
      </c>
      <c r="AO68" s="45" t="n">
        <f aca="false">IF(AND(AL68+AM68+AN68=0,TEXT(H68,"0,00")&lt;&gt;TEXT(N68,"0,00")),(H68/N68-1)*100,0)</f>
        <v>0</v>
      </c>
      <c r="AP68" s="46" t="str">
        <f aca="false">IF(AL68&lt;&gt;0,CONCATENATE(AL68," сл."),IF(AM68&lt;&gt;0,CONCATENATE(TEXT(AM68,"# ##0,0")," раз"),IF(AN68&lt;&gt;0,CONCATENATE(TEXT(AN68,"# ##0,0")," раз"),IF(AO68&lt;&gt;0,CONCATENATE(TEXT(AO68,"# ##0,0")," %"),""))))</f>
        <v> 05 раз</v>
      </c>
    </row>
    <row r="69" customFormat="false" ht="24.75" hidden="false" customHeight="true" outlineLevel="0" collapsed="false">
      <c r="A69" s="36" t="n">
        <v>61</v>
      </c>
      <c r="B69" s="37" t="s">
        <v>146</v>
      </c>
      <c r="C69" s="38" t="n">
        <v>220</v>
      </c>
      <c r="D69" s="39" t="n">
        <f aca="false">IF(V69&lt;&gt;0,100000*C69/V69,0)</f>
        <v>0.150591468871446</v>
      </c>
      <c r="E69" s="38" t="n">
        <v>199</v>
      </c>
      <c r="F69" s="39" t="n">
        <f aca="false">IF(W69&lt;&gt;0,100000*E69/W69,0)</f>
        <v>0.708926575441472</v>
      </c>
      <c r="G69" s="38" t="n">
        <v>195</v>
      </c>
      <c r="H69" s="39" t="n">
        <f aca="false">IF(X69&lt;&gt;0,100000*G69/X69,0)</f>
        <v>0.81033421299614</v>
      </c>
      <c r="I69" s="38" t="n">
        <v>205</v>
      </c>
      <c r="J69" s="39" t="n">
        <f aca="false">IF(Y69&lt;&gt;0,100000*I69/Y69,0)</f>
        <v>0.140549088815801</v>
      </c>
      <c r="K69" s="38" t="n">
        <v>184</v>
      </c>
      <c r="L69" s="39" t="n">
        <f aca="false">IF(Z69&lt;&gt;0,100000*K69/Z69,0)</f>
        <v>0.667667369422859</v>
      </c>
      <c r="M69" s="38" t="n">
        <v>175</v>
      </c>
      <c r="N69" s="39" t="n">
        <f aca="false">IF(AA69&lt;&gt;0,100000*M69/AA69,0)</f>
        <v>0.746022930442868</v>
      </c>
      <c r="O69" s="40" t="str">
        <f aca="false">AF69</f>
        <v/>
      </c>
      <c r="P69" s="40" t="str">
        <f aca="false">AK69</f>
        <v/>
      </c>
      <c r="Q69" s="40" t="str">
        <f aca="false">AP69</f>
        <v/>
      </c>
      <c r="R69" s="26" t="s">
        <v>147</v>
      </c>
      <c r="S69" s="41" t="str">
        <f aca="false">cur</f>
        <v>2016</v>
      </c>
      <c r="T69" s="41" t="str">
        <f aca="false">pre</f>
        <v>2015</v>
      </c>
      <c r="U69" s="41" t="n">
        <f aca="false">pre-1</f>
        <v>2014</v>
      </c>
      <c r="V69" s="42" t="n">
        <v>146090613</v>
      </c>
      <c r="W69" s="42" t="n">
        <v>28070608</v>
      </c>
      <c r="X69" s="42" t="n">
        <v>24064145</v>
      </c>
      <c r="Y69" s="42" t="n">
        <v>145856513</v>
      </c>
      <c r="Z69" s="42" t="n">
        <v>27558633</v>
      </c>
      <c r="AA69" s="42" t="n">
        <v>23457724</v>
      </c>
      <c r="AB69" s="43" t="n">
        <f aca="false">IF(OR(C69=0,I69=0,ABS(C69-I69)&lt;10),C69-I69,0)</f>
        <v>0</v>
      </c>
      <c r="AC69" s="44" t="n">
        <f aca="false">IF(AND(AB69=0,D69&gt;=1.5*J69,J69&lt;&gt;0),D69/J69,0)</f>
        <v>0</v>
      </c>
      <c r="AD69" s="44" t="n">
        <f aca="false">IF(AND(AB69+AC69=0,D69&lt;0.5*J69,D69&lt;&gt;0),-J69/D69,0)</f>
        <v>0</v>
      </c>
      <c r="AE69" s="45" t="n">
        <f aca="false">IF(AND(AB69+AC69+AD69=0,TEXT(J69,"0,00")&lt;&gt;TEXT(D69,"0,00")),(D69/J69-1)*100,0)</f>
        <v>0</v>
      </c>
      <c r="AF69" s="46" t="str">
        <f aca="false">IF(AB69&lt;&gt;0,CONCATENATE(AB69," сл."),IF(AC69&lt;&gt;0,CONCATENATE(TEXT(AC69,"# ##0,0")," раз"),IF(AD69&lt;&gt;0,CONCATENATE(TEXT(AD69,"# ##0,0")," раз"),IF(AE69&lt;&gt;0,CONCATENATE(TEXT(AE69,"# ##0,0")," %"),""))))</f>
        <v/>
      </c>
      <c r="AG69" s="43" t="n">
        <f aca="false">IF(OR(E69=0,K69=0,ABS(E69-K69)&lt;10),E69-K69,0)</f>
        <v>0</v>
      </c>
      <c r="AH69" s="44" t="n">
        <f aca="false">IF(AND(AG69=0,F69&gt;=1.5*L69,L69&lt;&gt;0),F69/L69,0)</f>
        <v>0</v>
      </c>
      <c r="AI69" s="44" t="n">
        <f aca="false">IF(AND(AG69+AH69=0,F69&lt;0.5*L69,F69&lt;&gt;0),-L69/F69,0)</f>
        <v>0</v>
      </c>
      <c r="AJ69" s="45" t="n">
        <f aca="false">IF(AND(AG69+AH69+AI69=0,TEXT(L69,"0,00")&lt;&gt;TEXT(F69,"0,00")),(F69/L69-1)*100,0)</f>
        <v>0</v>
      </c>
      <c r="AK69" s="46" t="str">
        <f aca="false">IF(AG69&lt;&gt;0,CONCATENATE(AG69," сл."),IF(AH69&lt;&gt;0,CONCATENATE(TEXT(AH69,"# ##0,0")," раз"),IF(AI69&lt;&gt;0,CONCATENATE(TEXT(AI69,"# ##0,0")," раз"),IF(AJ69&lt;&gt;0,CONCATENATE(TEXT(AJ69,"# ##0,0")," %"),""))))</f>
        <v/>
      </c>
      <c r="AL69" s="43" t="n">
        <f aca="false">IF(OR(G69=0,M69=0,ABS(G69-M69)&lt;10),G69-M69,0)</f>
        <v>0</v>
      </c>
      <c r="AM69" s="44" t="n">
        <f aca="false">IF(AND(AL69=0,H69&gt;=1.5*N69,N69&lt;&gt;0),H69/N69,0)</f>
        <v>0</v>
      </c>
      <c r="AN69" s="44" t="n">
        <f aca="false">IF(AND(AL69+AM69=0,H69&lt;0.5*N69,H69&lt;&gt;0),-N69/H69,0)</f>
        <v>0</v>
      </c>
      <c r="AO69" s="45" t="n">
        <f aca="false">IF(AND(AL69+AM69+AN69=0,TEXT(H69,"0,00")&lt;&gt;TEXT(N69,"0,00")),(H69/N69-1)*100,0)</f>
        <v>0</v>
      </c>
      <c r="AP69" s="46" t="str">
        <f aca="false">IF(AL69&lt;&gt;0,CONCATENATE(AL69," сл."),IF(AM69&lt;&gt;0,CONCATENATE(TEXT(AM69,"# ##0,0")," раз"),IF(AN69&lt;&gt;0,CONCATENATE(TEXT(AN69,"# ##0,0")," раз"),IF(AO69&lt;&gt;0,CONCATENATE(TEXT(AO69,"# ##0,0")," %"),""))))</f>
        <v/>
      </c>
    </row>
  </sheetData>
  <mergeCells count="32">
    <mergeCell ref="A1:Q1"/>
    <mergeCell ref="A2:Q2"/>
    <mergeCell ref="A3:Q3"/>
    <mergeCell ref="A5:A7"/>
    <mergeCell ref="B5:B7"/>
    <mergeCell ref="C5:H5"/>
    <mergeCell ref="I5:N5"/>
    <mergeCell ref="O5:Q5"/>
    <mergeCell ref="R5:R7"/>
    <mergeCell ref="S5:S7"/>
    <mergeCell ref="T5:T7"/>
    <mergeCell ref="U5:U7"/>
    <mergeCell ref="V5:X5"/>
    <mergeCell ref="Y5:AA5"/>
    <mergeCell ref="AB5:AP5"/>
    <mergeCell ref="C6:C7"/>
    <mergeCell ref="D6:D7"/>
    <mergeCell ref="E6:H6"/>
    <mergeCell ref="I6:I7"/>
    <mergeCell ref="J6:J7"/>
    <mergeCell ref="K6:N6"/>
    <mergeCell ref="O6:O7"/>
    <mergeCell ref="P6:Q6"/>
    <mergeCell ref="V6:V7"/>
    <mergeCell ref="W6:W7"/>
    <mergeCell ref="X6:X7"/>
    <mergeCell ref="Y6:Y7"/>
    <mergeCell ref="Z6:Z7"/>
    <mergeCell ref="AA6:AA7"/>
    <mergeCell ref="AB6:AF6"/>
    <mergeCell ref="AG6:AK6"/>
    <mergeCell ref="AL6:AP6"/>
  </mergeCells>
  <printOptions headings="false" gridLines="false" gridLinesSet="true" horizontalCentered="false" verticalCentered="false"/>
  <pageMargins left="0.39375" right="0.39375" top="0.39375" bottom="0.39375" header="0.511805555555555" footer="0.19652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&amp;C&amp;"Times New Roman,Regular"стр.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2001-11-01T15:00:06Z</dcterms:created>
  <dc:creator>Синицкая Ольга Алексеевна</dc:creator>
  <dc:description/>
  <dc:language>en-US</dc:language>
  <cp:lastModifiedBy>Тамара Штинова</cp:lastModifiedBy>
  <cp:lastPrinted>2015-01-30T14:05:46Z</cp:lastPrinted>
  <dcterms:modified xsi:type="dcterms:W3CDTF">2017-01-12T10:50:04Z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