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ele Klaumann\Desktop\github\"/>
    </mc:Choice>
  </mc:AlternateContent>
  <xr:revisionPtr revIDLastSave="0" documentId="13_ncr:1_{E4166277-BA73-4871-80C3-8067BB7B9E1B}" xr6:coauthVersionLast="47" xr6:coauthVersionMax="47" xr10:uidLastSave="{00000000-0000-0000-0000-000000000000}"/>
  <bookViews>
    <workbookView xWindow="-108" yWindow="-108" windowWidth="23256" windowHeight="12456" xr2:uid="{E8B3643E-DE02-4462-8C42-A3F0EE55EFB5}"/>
  </bookViews>
  <sheets>
    <sheet name="Controle Venc. Contas a Pagar" sheetId="2" r:id="rId1"/>
    <sheet name="Alerta de Vencimento" sheetId="3" r:id="rId2"/>
  </sheets>
  <definedNames>
    <definedName name="_xlnm._FilterDatabase" localSheetId="0" hidden="1">'Controle Venc. Contas a Pagar'!$F$26:$K$202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K42" i="2"/>
  <c r="K44" i="2"/>
  <c r="K46" i="2"/>
  <c r="K48" i="2"/>
  <c r="K50" i="2"/>
  <c r="K43" i="2"/>
  <c r="K34" i="2"/>
  <c r="K36" i="2"/>
  <c r="K37" i="2"/>
  <c r="K52" i="2"/>
  <c r="K27" i="2"/>
  <c r="K29" i="2"/>
  <c r="K31" i="2"/>
  <c r="K38" i="2"/>
  <c r="K39" i="2"/>
  <c r="K40" i="2"/>
  <c r="K41" i="2"/>
  <c r="K45" i="2"/>
  <c r="K47" i="2"/>
  <c r="K49" i="2"/>
  <c r="K51" i="2"/>
  <c r="K28" i="2"/>
  <c r="K30" i="2"/>
  <c r="K3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33" i="2"/>
  <c r="D28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41" i="2"/>
  <c r="L27" i="2"/>
  <c r="O15" i="2"/>
  <c r="O14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S14" i="2" l="1"/>
  <c r="S15" i="2"/>
  <c r="P15" i="2"/>
  <c r="Q15" i="2"/>
  <c r="Q14" i="2"/>
  <c r="R14" i="2"/>
  <c r="P14" i="2"/>
  <c r="R15" i="2"/>
</calcChain>
</file>

<file path=xl/sharedStrings.xml><?xml version="1.0" encoding="utf-8"?>
<sst xmlns="http://schemas.openxmlformats.org/spreadsheetml/2006/main" count="248" uniqueCount="35">
  <si>
    <t>PAGO</t>
  </si>
  <si>
    <t>VALOR</t>
  </si>
  <si>
    <t>STATUS</t>
  </si>
  <si>
    <t>INFORMAÇÕES</t>
  </si>
  <si>
    <t>Vencido</t>
  </si>
  <si>
    <t>Fornecedor de Alimentos</t>
  </si>
  <si>
    <t>Fornecedor de Decoração</t>
  </si>
  <si>
    <t>Fornecedor de Bebidas</t>
  </si>
  <si>
    <t>Fornecedor Fotos</t>
  </si>
  <si>
    <t>Fornecedor Vestido</t>
  </si>
  <si>
    <t>Fornecedor Cerimonial</t>
  </si>
  <si>
    <t>Fornecedor aluguel de Carro</t>
  </si>
  <si>
    <t>Fornecedor Musica</t>
  </si>
  <si>
    <t>Fornecedor Doces</t>
  </si>
  <si>
    <t>Fornecedor Bolo</t>
  </si>
  <si>
    <t>FORNECEDOR</t>
  </si>
  <si>
    <t>VENCIMENTO</t>
  </si>
  <si>
    <t xml:space="preserve">Fornecedor Traje </t>
  </si>
  <si>
    <t>Fornecedor Animação</t>
  </si>
  <si>
    <t>Fornecedor Celebrante</t>
  </si>
  <si>
    <t>Fornecedor Hotel</t>
  </si>
  <si>
    <t>Cadastro</t>
  </si>
  <si>
    <t>dias</t>
  </si>
  <si>
    <t>Alerta crítico</t>
  </si>
  <si>
    <t>Total a Pagar</t>
  </si>
  <si>
    <t>Pagamento realizado</t>
  </si>
  <si>
    <t>A vencer</t>
  </si>
  <si>
    <t>REF</t>
  </si>
  <si>
    <t>n</t>
  </si>
  <si>
    <t>DATA ATUAL</t>
  </si>
  <si>
    <t>Não</t>
  </si>
  <si>
    <t>Sim</t>
  </si>
  <si>
    <t>Controle de Vencimentos - Contas a Pagar</t>
  </si>
  <si>
    <t>Fornecedor Maquiagem</t>
  </si>
  <si>
    <t>Vence Hoje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</si>
</sst>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h:mm;@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Webdings"/>
      <family val="1"/>
      <charset val="2"/>
    </font>
    <font>
      <sz val="20"/>
      <name val="Century Gothic"/>
      <family val="2"/>
    </font>
    <font>
      <b/>
      <sz val="22"/>
      <color theme="0"/>
      <name val="Calibri"/>
      <family val="2"/>
      <scheme val="minor"/>
    </font>
    <font>
      <b/>
      <sz val="36"/>
      <color theme="0"/>
      <name val="Century Gothic"/>
      <family val="2"/>
    </font>
    <font>
      <sz val="11"/>
      <color rgb="FF734A91"/>
      <name val="Calibri"/>
      <family val="2"/>
      <scheme val="minor"/>
    </font>
    <font>
      <sz val="20"/>
      <color rgb="FF734A91"/>
      <name val="Century Gothic"/>
      <family val="2"/>
    </font>
    <font>
      <b/>
      <sz val="11"/>
      <color rgb="FF734A91"/>
      <name val="Calibri"/>
      <family val="2"/>
      <scheme val="minor"/>
    </font>
    <font>
      <b/>
      <sz val="36"/>
      <color rgb="FFFFC000"/>
      <name val="Century Gothic"/>
      <family val="2"/>
    </font>
    <font>
      <b/>
      <sz val="36"/>
      <name val="Century Gothic"/>
      <family val="2"/>
    </font>
    <font>
      <sz val="18"/>
      <color rgb="FF734A9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2B1C44"/>
        <bgColor indexed="64"/>
      </patternFill>
    </fill>
    <fill>
      <patternFill patternType="solid">
        <fgColor rgb="FF734A91"/>
        <bgColor indexed="64"/>
      </patternFill>
    </fill>
    <fill>
      <patternFill patternType="solid">
        <fgColor rgb="FF89046F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1" fontId="2" fillId="2" borderId="6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44" fontId="4" fillId="3" borderId="3" xfId="0" applyNumberFormat="1" applyFont="1" applyFill="1" applyBorder="1" applyAlignment="1">
      <alignment horizontal="center" vertical="center"/>
    </xf>
    <xf numFmtId="0" fontId="6" fillId="3" borderId="3" xfId="0" quotePrefix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7" fillId="4" borderId="0" xfId="0" applyNumberFormat="1" applyFont="1" applyFill="1"/>
    <xf numFmtId="14" fontId="8" fillId="4" borderId="3" xfId="0" applyNumberFormat="1" applyFont="1" applyFill="1" applyBorder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0" fontId="4" fillId="4" borderId="0" xfId="0" applyFont="1" applyFill="1"/>
    <xf numFmtId="0" fontId="12" fillId="4" borderId="4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4" fontId="11" fillId="4" borderId="0" xfId="0" applyNumberFormat="1" applyFont="1" applyFill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0" fillId="4" borderId="0" xfId="0" applyFont="1" applyFill="1"/>
    <xf numFmtId="14" fontId="3" fillId="4" borderId="7" xfId="0" applyNumberFormat="1" applyFont="1" applyFill="1" applyBorder="1" applyAlignment="1">
      <alignment horizontal="center" vertical="center" wrapText="1"/>
    </xf>
    <xf numFmtId="14" fontId="3" fillId="5" borderId="3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2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44" fontId="12" fillId="4" borderId="0" xfId="0" applyNumberFormat="1" applyFont="1" applyFill="1" applyAlignment="1">
      <alignment vertical="center"/>
    </xf>
    <xf numFmtId="0" fontId="12" fillId="4" borderId="0" xfId="0" applyFont="1" applyFill="1" applyAlignment="1"/>
    <xf numFmtId="165" fontId="10" fillId="4" borderId="0" xfId="0" applyNumberFormat="1" applyFont="1" applyFill="1" applyAlignment="1">
      <alignment vertical="center"/>
    </xf>
    <xf numFmtId="44" fontId="10" fillId="4" borderId="0" xfId="0" applyNumberFormat="1" applyFont="1" applyFill="1" applyAlignment="1">
      <alignment vertical="center"/>
    </xf>
    <xf numFmtId="44" fontId="10" fillId="4" borderId="0" xfId="0" applyNumberFormat="1" applyFont="1" applyFill="1" applyAlignment="1"/>
    <xf numFmtId="0" fontId="10" fillId="4" borderId="0" xfId="0" applyFont="1" applyFill="1" applyAlignment="1">
      <alignment vertical="center"/>
    </xf>
    <xf numFmtId="0" fontId="10" fillId="4" borderId="0" xfId="0" applyFont="1" applyFill="1" applyAlignment="1"/>
    <xf numFmtId="0" fontId="15" fillId="4" borderId="0" xfId="0" applyFont="1" applyFill="1" applyAlignment="1">
      <alignment horizontal="center" vertical="center"/>
    </xf>
    <xf numFmtId="0" fontId="0" fillId="4" borderId="0" xfId="0" applyFont="1" applyFill="1"/>
  </cellXfs>
  <cellStyles count="1">
    <cellStyle name="Normal" xfId="0" builtinId="0"/>
  </cellStyles>
  <dxfs count="10">
    <dxf>
      <font>
        <strike val="0"/>
        <color theme="4"/>
      </font>
      <fill>
        <patternFill patternType="solid">
          <fgColor indexed="64"/>
          <bgColor rgb="FF2B1C44"/>
        </patternFill>
      </fill>
    </dxf>
    <dxf>
      <font>
        <strike val="0"/>
        <color theme="7" tint="0.39994506668294322"/>
      </font>
      <fill>
        <patternFill patternType="solid">
          <bgColor rgb="FF2B1C44"/>
        </patternFill>
      </fill>
    </dxf>
    <dxf>
      <font>
        <strike val="0"/>
        <color rgb="FF89046F"/>
      </font>
      <fill>
        <patternFill patternType="solid">
          <bgColor rgb="FF2B1C44"/>
        </patternFill>
      </fill>
    </dxf>
    <dxf>
      <font>
        <strike val="0"/>
        <color rgb="FFFFD1FC"/>
      </font>
      <fill>
        <patternFill patternType="solid">
          <bgColor rgb="FF2B1C44"/>
        </patternFill>
      </fill>
    </dxf>
    <dxf>
      <font>
        <color theme="9" tint="0.39994506668294322"/>
      </font>
      <fill>
        <patternFill>
          <bgColor rgb="FF2B1C44"/>
        </patternFill>
      </fill>
    </dxf>
    <dxf>
      <font>
        <strike val="0"/>
        <color theme="4"/>
      </font>
      <fill>
        <patternFill patternType="solid">
          <fgColor indexed="64"/>
          <bgColor rgb="FF2B1C44"/>
        </patternFill>
      </fill>
    </dxf>
    <dxf>
      <font>
        <strike val="0"/>
        <color theme="7" tint="0.39994506668294322"/>
      </font>
      <fill>
        <patternFill patternType="solid">
          <bgColor rgb="FF2B1C44"/>
        </patternFill>
      </fill>
    </dxf>
    <dxf>
      <font>
        <strike val="0"/>
        <color theme="7" tint="0.39994506668294322"/>
      </font>
      <fill>
        <patternFill patternType="solid">
          <bgColor rgb="FF2B1C44"/>
        </patternFill>
      </fill>
    </dxf>
    <dxf>
      <font>
        <strike val="0"/>
        <color rgb="FFFFD1FC"/>
      </font>
      <fill>
        <patternFill patternType="solid">
          <bgColor rgb="FF2B1C44"/>
        </patternFill>
      </fill>
    </dxf>
    <dxf>
      <font>
        <color theme="9" tint="0.39994506668294322"/>
      </font>
      <fill>
        <patternFill>
          <bgColor rgb="FF2B1C44"/>
        </patternFill>
      </fill>
    </dxf>
  </dxfs>
  <tableStyles count="0" defaultTableStyle="TableStyleMedium2" defaultPivotStyle="PivotStyleLight16"/>
  <colors>
    <mruColors>
      <color rgb="FF734A91"/>
      <color rgb="FF89046F"/>
      <color rgb="FFFFD1FC"/>
      <color rgb="FF2B1C44"/>
      <color rgb="FFD9D9D9"/>
      <color rgb="FFF1D7FF"/>
      <color rgb="FFD5ADCF"/>
      <color rgb="FF927AC3"/>
      <color rgb="FF160B26"/>
      <color rgb="FFF1E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737838495353"/>
          <c:y val="0.10325659962860906"/>
          <c:w val="0.45822328984158456"/>
          <c:h val="0.79348680074278188"/>
        </c:manualLayout>
      </c:layout>
      <c:doughnutChart>
        <c:varyColors val="1"/>
        <c:ser>
          <c:idx val="0"/>
          <c:order val="0"/>
          <c:tx>
            <c:v>Gráfico</c:v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E-4DF3-A8C8-B9364B117B8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E-4DF3-A8C8-B9364B117B81}"/>
              </c:ext>
            </c:extLst>
          </c:dPt>
          <c:dPt>
            <c:idx val="2"/>
            <c:bubble3D val="0"/>
            <c:spPr>
              <a:solidFill>
                <a:srgbClr val="FFD1F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E-4DF3-A8C8-B9364B117B81}"/>
              </c:ext>
            </c:extLst>
          </c:dPt>
          <c:dPt>
            <c:idx val="3"/>
            <c:bubble3D val="0"/>
            <c:spPr>
              <a:solidFill>
                <a:srgbClr val="8904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A5-4F12-AC85-C55448DF06A4}"/>
              </c:ext>
            </c:extLst>
          </c:dPt>
          <c:dLbls>
            <c:dLbl>
              <c:idx val="0"/>
              <c:layout>
                <c:manualLayout>
                  <c:x val="-4.279313126439214E-3"/>
                  <c:y val="-3.396354703928336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2E-4DF3-A8C8-B9364B11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Venc. Contas a Pagar'!$P$13:$S$13</c:f>
              <c:strCache>
                <c:ptCount val="4"/>
                <c:pt idx="0">
                  <c:v>Vencido</c:v>
                </c:pt>
                <c:pt idx="1">
                  <c:v> A vencer </c:v>
                </c:pt>
                <c:pt idx="2">
                  <c:v> Pagamento realizado </c:v>
                </c:pt>
                <c:pt idx="3">
                  <c:v>Vence Hoje</c:v>
                </c:pt>
              </c:strCache>
            </c:strRef>
          </c:cat>
          <c:val>
            <c:numRef>
              <c:f>'Controle Venc. Contas a Pagar'!$P$14:$S$14</c:f>
              <c:numCache>
                <c:formatCode>_("R$"* #,##0.00_);_("R$"* \(#,##0.00\);_("R$"* "-"??_);_(@_)</c:formatCode>
                <c:ptCount val="4"/>
                <c:pt idx="0">
                  <c:v>35000</c:v>
                </c:pt>
                <c:pt idx="1">
                  <c:v>105501</c:v>
                </c:pt>
                <c:pt idx="2">
                  <c:v>87001</c:v>
                </c:pt>
                <c:pt idx="3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E-4DF3-A8C8-B9364B11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3290077567129"/>
          <c:y val="0.67244892530325606"/>
          <c:w val="0.29616709922432882"/>
          <c:h val="0.27390269206214085"/>
        </c:manualLayout>
      </c:layout>
      <c:overlay val="0"/>
      <c:spPr>
        <a:noFill/>
        <a:ln>
          <a:solidFill>
            <a:srgbClr val="734A9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734A9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</xdr:colOff>
      <xdr:row>5</xdr:row>
      <xdr:rowOff>16934</xdr:rowOff>
    </xdr:from>
    <xdr:to>
      <xdr:col>9</xdr:col>
      <xdr:colOff>398780</xdr:colOff>
      <xdr:row>23</xdr:row>
      <xdr:rowOff>100754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56173-574E-7D07-361E-A80DF2C2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863601</xdr:colOff>
      <xdr:row>11</xdr:row>
      <xdr:rowOff>127000</xdr:rowOff>
    </xdr:from>
    <xdr:to>
      <xdr:col>12</xdr:col>
      <xdr:colOff>762002</xdr:colOff>
      <xdr:row>16</xdr:row>
      <xdr:rowOff>50800</xdr:rowOff>
    </xdr:to>
    <xdr:sp macro="" textlink="$O$14">
      <xdr:nvSpPr>
        <xdr:cNvPr id="4" name="CaixaDeTexto 3">
          <a:extLst>
            <a:ext uri="{FF2B5EF4-FFF2-40B4-BE49-F238E27FC236}">
              <a16:creationId xmlns:a16="http://schemas.microsoft.com/office/drawing/2014/main" id="{38A44D7B-FF1F-20BD-F93E-EC66FBCEF289}"/>
            </a:ext>
          </a:extLst>
        </xdr:cNvPr>
        <xdr:cNvSpPr txBox="1"/>
      </xdr:nvSpPr>
      <xdr:spPr>
        <a:xfrm>
          <a:off x="9702801" y="2167467"/>
          <a:ext cx="3928534" cy="855133"/>
        </a:xfrm>
        <a:prstGeom prst="rect">
          <a:avLst/>
        </a:prstGeom>
        <a:noFill/>
        <a:ln w="9525" cmpd="sng">
          <a:solidFill>
            <a:srgbClr val="734A9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7353A0B-3881-4CF6-B711-000C48268956}" type="TxLink">
            <a:rPr lang="en-US" sz="3600" b="1" i="0" u="none" strike="noStrike">
              <a:solidFill>
                <a:srgbClr val="FFC000"/>
              </a:solidFill>
              <a:latin typeface="Century Gothic" panose="020B0502020202020204" pitchFamily="34" charset="0"/>
              <a:ea typeface="Calibri"/>
              <a:cs typeface="Calibri"/>
            </a:rPr>
            <a:pPr algn="ctr"/>
            <a:t>R$ 261.502,00</a:t>
          </a:fld>
          <a:endParaRPr lang="pt-BR" sz="3600" b="1">
            <a:solidFill>
              <a:srgbClr val="FFC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846667</xdr:colOff>
      <xdr:row>8</xdr:row>
      <xdr:rowOff>110067</xdr:rowOff>
    </xdr:from>
    <xdr:to>
      <xdr:col>12</xdr:col>
      <xdr:colOff>719668</xdr:colOff>
      <xdr:row>12</xdr:row>
      <xdr:rowOff>93135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48C70D-63DD-7C17-BFB4-B6A7DA8A9B67}"/>
            </a:ext>
          </a:extLst>
        </xdr:cNvPr>
        <xdr:cNvSpPr txBox="1"/>
      </xdr:nvSpPr>
      <xdr:spPr>
        <a:xfrm>
          <a:off x="9685867" y="1591734"/>
          <a:ext cx="3903134" cy="728134"/>
        </a:xfrm>
        <a:prstGeom prst="rect">
          <a:avLst/>
        </a:prstGeom>
        <a:noFill/>
        <a:ln w="9525" cmpd="sng">
          <a:solidFill>
            <a:srgbClr val="734A9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  <a:latin typeface="Century Gothic" panose="020B0502020202020204" pitchFamily="34" charset="0"/>
            </a:rPr>
            <a:t>TOTAL</a:t>
          </a:r>
          <a:r>
            <a:rPr lang="pt-BR" sz="2800" b="1" baseline="0">
              <a:solidFill>
                <a:schemeClr val="bg1"/>
              </a:solidFill>
              <a:latin typeface="Century Gothic" panose="020B0502020202020204" pitchFamily="34" charset="0"/>
            </a:rPr>
            <a:t> A PAGAR</a:t>
          </a:r>
          <a:endParaRPr lang="pt-BR" sz="2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oneCellAnchor>
    <xdr:from>
      <xdr:col>9</xdr:col>
      <xdr:colOff>152400</xdr:colOff>
      <xdr:row>20</xdr:row>
      <xdr:rowOff>148590</xdr:rowOff>
    </xdr:from>
    <xdr:ext cx="65" cy="172227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CF3009D4-9B2B-7B4C-A296-C9418A50593C}"/>
            </a:ext>
          </a:extLst>
        </xdr:cNvPr>
        <xdr:cNvSpPr txBox="1"/>
      </xdr:nvSpPr>
      <xdr:spPr>
        <a:xfrm>
          <a:off x="13944600" y="43548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AF4D-64CD-4E8B-A331-5DAD67A6F37A}">
  <sheetPr>
    <tabColor rgb="FFD9D9D9"/>
  </sheetPr>
  <dimension ref="A1:T203"/>
  <sheetViews>
    <sheetView showGridLines="0" showRowColHeaders="0" tabSelected="1" zoomScale="85" zoomScaleNormal="85" workbookViewId="0">
      <selection activeCell="Q95" sqref="Q95"/>
    </sheetView>
  </sheetViews>
  <sheetFormatPr defaultColWidth="0" defaultRowHeight="14.4" zeroHeight="1" x14ac:dyDescent="0.3"/>
  <cols>
    <col min="1" max="1" width="8.88671875" style="8" customWidth="1"/>
    <col min="2" max="2" width="9.109375" style="8" customWidth="1"/>
    <col min="3" max="3" width="9.21875" style="8" customWidth="1"/>
    <col min="4" max="4" width="22.21875" style="8" bestFit="1" customWidth="1"/>
    <col min="5" max="5" width="5.21875" style="8" customWidth="1"/>
    <col min="6" max="6" width="21.5546875" style="9" customWidth="1"/>
    <col min="7" max="7" width="24.33203125" style="10" bestFit="1" customWidth="1"/>
    <col min="8" max="8" width="19.77734375" style="11" bestFit="1" customWidth="1"/>
    <col min="9" max="9" width="15.77734375" style="10" customWidth="1"/>
    <col min="10" max="10" width="18.5546875" style="10" customWidth="1"/>
    <col min="11" max="11" width="26.21875" style="10" customWidth="1"/>
    <col min="12" max="12" width="4" style="18" bestFit="1" customWidth="1"/>
    <col min="13" max="14" width="13" style="18" bestFit="1" customWidth="1"/>
    <col min="15" max="16" width="13.44140625" style="18" bestFit="1" customWidth="1"/>
    <col min="17" max="17" width="14.44140625" style="18" bestFit="1" customWidth="1"/>
    <col min="18" max="18" width="21.44140625" style="18" bestFit="1" customWidth="1"/>
    <col min="19" max="19" width="13.33203125" style="25" bestFit="1" customWidth="1"/>
    <col min="20" max="20" width="8.88671875" style="41" hidden="1"/>
    <col min="21" max="16384" width="8.88671875" style="25" hidden="1"/>
  </cols>
  <sheetData>
    <row r="1" spans="1:19" x14ac:dyDescent="0.3"/>
    <row r="2" spans="1:19" ht="13.8" customHeight="1" x14ac:dyDescent="0.3">
      <c r="A2" s="28" t="s">
        <v>32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  <c r="M2" s="29"/>
      <c r="N2" s="29"/>
      <c r="O2" s="29"/>
      <c r="P2" s="29"/>
      <c r="Q2" s="29"/>
      <c r="R2" s="30"/>
    </row>
    <row r="3" spans="1:19" ht="14.4" customHeigh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29"/>
      <c r="O3" s="29"/>
      <c r="P3" s="29"/>
      <c r="Q3" s="29"/>
      <c r="R3" s="30"/>
    </row>
    <row r="4" spans="1:19" ht="33" customHeight="1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9"/>
      <c r="M4" s="29"/>
      <c r="N4" s="29"/>
      <c r="O4" s="29"/>
      <c r="P4" s="29"/>
      <c r="Q4" s="29"/>
      <c r="R4" s="30"/>
    </row>
    <row r="5" spans="1:19" x14ac:dyDescent="0.3"/>
    <row r="6" spans="1:19" ht="14.4" customHeight="1" x14ac:dyDescent="0.3">
      <c r="N6" s="19"/>
      <c r="O6" s="19"/>
      <c r="Q6" s="19"/>
      <c r="R6" s="19"/>
    </row>
    <row r="7" spans="1:19" ht="14.4" customHeight="1" x14ac:dyDescent="0.3">
      <c r="N7" s="19"/>
      <c r="O7" s="19"/>
      <c r="Q7" s="19"/>
      <c r="R7" s="19"/>
    </row>
    <row r="8" spans="1:19" ht="14.4" customHeight="1" x14ac:dyDescent="0.3">
      <c r="N8" s="19"/>
      <c r="O8" s="19"/>
      <c r="Q8" s="19"/>
      <c r="R8" s="19"/>
    </row>
    <row r="9" spans="1:19" ht="14.4" customHeight="1" x14ac:dyDescent="0.4">
      <c r="K9" s="12"/>
      <c r="L9" s="19"/>
      <c r="N9" s="19"/>
      <c r="O9" s="19"/>
      <c r="Q9" s="19"/>
      <c r="R9" s="19"/>
    </row>
    <row r="10" spans="1:19" ht="14.4" customHeight="1" x14ac:dyDescent="0.4">
      <c r="K10" s="12"/>
      <c r="L10" s="19"/>
      <c r="N10" s="19"/>
      <c r="O10" s="19"/>
      <c r="Q10" s="19"/>
      <c r="R10" s="19"/>
    </row>
    <row r="11" spans="1:19" ht="14.4" customHeight="1" x14ac:dyDescent="0.4">
      <c r="K11" s="12"/>
      <c r="L11" s="19"/>
      <c r="N11" s="19"/>
      <c r="O11" s="19"/>
      <c r="Q11" s="19"/>
      <c r="R11" s="19"/>
    </row>
    <row r="12" spans="1:19" ht="14.4" customHeight="1" x14ac:dyDescent="0.4">
      <c r="K12" s="12"/>
      <c r="L12" s="19"/>
      <c r="N12" s="19"/>
      <c r="O12" s="19"/>
      <c r="Q12" s="19"/>
      <c r="R12" s="19"/>
    </row>
    <row r="13" spans="1:19" ht="14.4" customHeight="1" x14ac:dyDescent="0.4">
      <c r="K13" s="12"/>
      <c r="L13" s="19"/>
      <c r="O13" s="31" t="s">
        <v>24</v>
      </c>
      <c r="P13" s="32" t="s">
        <v>4</v>
      </c>
      <c r="Q13" s="33" t="s">
        <v>26</v>
      </c>
      <c r="R13" s="33" t="s">
        <v>25</v>
      </c>
      <c r="S13" s="34" t="s">
        <v>34</v>
      </c>
    </row>
    <row r="14" spans="1:19" ht="14.4" customHeight="1" x14ac:dyDescent="0.4">
      <c r="K14" s="12"/>
      <c r="L14" s="19"/>
      <c r="O14" s="35">
        <f>SUBTOTAL(9,H27:H1048576)</f>
        <v>261502</v>
      </c>
      <c r="P14" s="36">
        <f ca="1">SUMIF(L27:L1048576,2,H27:H1048576)</f>
        <v>35000</v>
      </c>
      <c r="Q14" s="36">
        <f ca="1">SUMIF(L27:L1048576,1,H27:H1048576)</f>
        <v>105501</v>
      </c>
      <c r="R14" s="36">
        <f ca="1">SUMIF(L27:L1048576,4,H27:H1048576)</f>
        <v>87001</v>
      </c>
      <c r="S14" s="37">
        <f ca="1">SUMIF(L27:L1048576,3,H27:H1048576)</f>
        <v>34000</v>
      </c>
    </row>
    <row r="15" spans="1:19" ht="14.4" customHeight="1" x14ac:dyDescent="0.4">
      <c r="K15" s="12"/>
      <c r="L15" s="19"/>
      <c r="O15" s="38">
        <f>SUBTOTAL(3,H27:H1048576)</f>
        <v>26</v>
      </c>
      <c r="P15" s="38">
        <f ca="1">COUNTIFS(L:L,2)</f>
        <v>1</v>
      </c>
      <c r="Q15" s="38">
        <f ca="1">COUNTIFS(L:L,1)</f>
        <v>13</v>
      </c>
      <c r="R15" s="38">
        <f ca="1">COUNTIFS(L:L,4)</f>
        <v>10</v>
      </c>
      <c r="S15" s="39">
        <f ca="1">COUNTIFS(L:L,3)</f>
        <v>2</v>
      </c>
    </row>
    <row r="16" spans="1:19" ht="14.4" customHeight="1" x14ac:dyDescent="0.4">
      <c r="K16" s="12"/>
      <c r="L16" s="19"/>
      <c r="N16" s="19"/>
      <c r="O16" s="19"/>
      <c r="Q16" s="19"/>
      <c r="R16" s="19"/>
    </row>
    <row r="17" spans="4:18" ht="14.4" customHeight="1" x14ac:dyDescent="0.4">
      <c r="K17" s="12"/>
      <c r="L17" s="19"/>
    </row>
    <row r="18" spans="4:18" ht="14.4" customHeight="1" x14ac:dyDescent="0.4">
      <c r="K18" s="12"/>
      <c r="L18" s="19"/>
    </row>
    <row r="19" spans="4:18" ht="14.4" customHeight="1" x14ac:dyDescent="0.4">
      <c r="K19" s="12"/>
      <c r="L19" s="19"/>
    </row>
    <row r="20" spans="4:18" x14ac:dyDescent="0.3"/>
    <row r="21" spans="4:18" ht="23.4" x14ac:dyDescent="0.3">
      <c r="M21" s="40"/>
    </row>
    <row r="22" spans="4:18" x14ac:dyDescent="0.3"/>
    <row r="23" spans="4:18" x14ac:dyDescent="0.3"/>
    <row r="24" spans="4:18" x14ac:dyDescent="0.3"/>
    <row r="25" spans="4:18" ht="13.8" customHeight="1" thickBot="1" x14ac:dyDescent="0.35"/>
    <row r="26" spans="4:18" ht="18.600000000000001" customHeight="1" thickTop="1" x14ac:dyDescent="0.3">
      <c r="D26" s="27" t="s">
        <v>29</v>
      </c>
      <c r="E26" s="26"/>
      <c r="F26" s="21" t="s">
        <v>16</v>
      </c>
      <c r="G26" s="21" t="s">
        <v>15</v>
      </c>
      <c r="H26" s="22" t="s">
        <v>1</v>
      </c>
      <c r="I26" s="23" t="s">
        <v>2</v>
      </c>
      <c r="J26" s="23" t="s">
        <v>0</v>
      </c>
      <c r="K26" s="24" t="s">
        <v>3</v>
      </c>
      <c r="L26" s="16" t="s">
        <v>27</v>
      </c>
      <c r="N26" s="17" t="s">
        <v>0</v>
      </c>
      <c r="O26" s="25"/>
      <c r="P26" s="25"/>
      <c r="R26" s="25"/>
    </row>
    <row r="27" spans="4:18" ht="14.4" customHeight="1" x14ac:dyDescent="0.3">
      <c r="D27" s="27"/>
      <c r="E27" s="26"/>
      <c r="F27" s="7">
        <v>45708</v>
      </c>
      <c r="G27" s="4" t="s">
        <v>6</v>
      </c>
      <c r="H27" s="5">
        <v>35000</v>
      </c>
      <c r="I27" s="6" t="s">
        <v>28</v>
      </c>
      <c r="J27" s="4" t="s">
        <v>31</v>
      </c>
      <c r="K27" s="4" t="str">
        <f t="shared" ref="K27:K58" ca="1" si="0">IF(J27="Sim","Pagamento Realizado",IF(F27="","",IF(F27&lt;TODAY(),"Vencido",IF(F27=TODAY(),"Vence hoje",CONCATENATE("A vencer ")))))</f>
        <v>Pagamento Realizado</v>
      </c>
      <c r="L27" s="18">
        <f ca="1">IF(J27="SIM",4,IF(F27="","",IF(F27&lt;TODAY(),2,IF(F27-TODAY()&lt;='Alerta de Vencimento'!$B$2,3,1))))</f>
        <v>4</v>
      </c>
      <c r="N27" s="18" t="s">
        <v>31</v>
      </c>
      <c r="O27" s="25"/>
      <c r="P27" s="25"/>
      <c r="R27" s="25"/>
    </row>
    <row r="28" spans="4:18" ht="28.8" x14ac:dyDescent="0.3">
      <c r="D28" s="13">
        <f ca="1">TODAY()</f>
        <v>45711</v>
      </c>
      <c r="E28" s="14"/>
      <c r="F28" s="7">
        <v>45708</v>
      </c>
      <c r="G28" s="4" t="s">
        <v>6</v>
      </c>
      <c r="H28" s="5">
        <v>35000</v>
      </c>
      <c r="I28" s="6" t="s">
        <v>28</v>
      </c>
      <c r="J28" s="4" t="s">
        <v>30</v>
      </c>
      <c r="K28" s="4" t="str">
        <f t="shared" ca="1" si="0"/>
        <v>Vencido</v>
      </c>
      <c r="L28" s="18">
        <f ca="1">IF(J28="SIM",4,IF(F28="","",IF(F28&lt;TODAY(),2,IF(F28-TODAY()&lt;='Alerta de Vencimento'!$B$2,3,1))))</f>
        <v>2</v>
      </c>
      <c r="N28" s="18" t="s">
        <v>30</v>
      </c>
      <c r="O28" s="25"/>
      <c r="P28" s="25"/>
      <c r="R28" s="25"/>
    </row>
    <row r="29" spans="4:18" x14ac:dyDescent="0.3">
      <c r="D29" s="15"/>
      <c r="F29" s="7">
        <v>45711</v>
      </c>
      <c r="G29" s="4" t="s">
        <v>7</v>
      </c>
      <c r="H29" s="5">
        <v>17000</v>
      </c>
      <c r="I29" s="6" t="s">
        <v>28</v>
      </c>
      <c r="J29" s="4" t="s">
        <v>30</v>
      </c>
      <c r="K29" s="4" t="str">
        <f t="shared" ca="1" si="0"/>
        <v>Vence hoje</v>
      </c>
      <c r="L29" s="18">
        <f ca="1">IF(J29="SIM",4,IF(F29="","",IF(F29&lt;TODAY(),2,IF(F29-TODAY()&lt;='Alerta de Vencimento'!$B$2,3,1))))</f>
        <v>3</v>
      </c>
      <c r="P29" s="20"/>
    </row>
    <row r="30" spans="4:18" x14ac:dyDescent="0.3">
      <c r="F30" s="7">
        <v>45711</v>
      </c>
      <c r="G30" s="4" t="s">
        <v>7</v>
      </c>
      <c r="H30" s="5">
        <v>17000</v>
      </c>
      <c r="I30" s="6" t="s">
        <v>28</v>
      </c>
      <c r="J30" s="4" t="s">
        <v>30</v>
      </c>
      <c r="K30" s="4" t="str">
        <f t="shared" ca="1" si="0"/>
        <v>Vence hoje</v>
      </c>
      <c r="L30" s="18">
        <f ca="1">IF(J30="SIM",4,IF(F30="","",IF(F30&lt;TODAY(),2,IF(F30-TODAY()&lt;='Alerta de Vencimento'!$B$2,3,1))))</f>
        <v>3</v>
      </c>
      <c r="P30" s="20"/>
    </row>
    <row r="31" spans="4:18" x14ac:dyDescent="0.3">
      <c r="F31" s="7">
        <v>45729</v>
      </c>
      <c r="G31" s="4" t="s">
        <v>8</v>
      </c>
      <c r="H31" s="5">
        <v>11000</v>
      </c>
      <c r="I31" s="6" t="s">
        <v>28</v>
      </c>
      <c r="J31" s="4" t="s">
        <v>30</v>
      </c>
      <c r="K31" s="4" t="str">
        <f t="shared" ca="1" si="0"/>
        <v xml:space="preserve">A vencer </v>
      </c>
      <c r="L31" s="18">
        <f ca="1">IF(J31="SIM",4,IF(F31="","",IF(F31&lt;TODAY(),2,IF(F31-TODAY()&lt;='Alerta de Vencimento'!$B$2,3,1))))</f>
        <v>1</v>
      </c>
      <c r="P31" s="20"/>
    </row>
    <row r="32" spans="4:18" x14ac:dyDescent="0.3">
      <c r="F32" s="7">
        <v>45729</v>
      </c>
      <c r="G32" s="4" t="s">
        <v>8</v>
      </c>
      <c r="H32" s="5">
        <v>11000</v>
      </c>
      <c r="I32" s="6" t="s">
        <v>28</v>
      </c>
      <c r="J32" s="4" t="s">
        <v>30</v>
      </c>
      <c r="K32" s="4" t="str">
        <f t="shared" ca="1" si="0"/>
        <v xml:space="preserve">A vencer </v>
      </c>
      <c r="L32" s="18">
        <f ca="1">IF(J32="SIM",4,IF(F32="","",IF(F32&lt;TODAY(),2,IF(F32-TODAY()&lt;='Alerta de Vencimento'!$B$2,3,1))))</f>
        <v>1</v>
      </c>
      <c r="P32" s="20"/>
    </row>
    <row r="33" spans="6:16" ht="17.399999999999999" customHeight="1" x14ac:dyDescent="0.3">
      <c r="F33" s="7">
        <v>45730</v>
      </c>
      <c r="G33" s="4" t="s">
        <v>9</v>
      </c>
      <c r="H33" s="5">
        <v>12000</v>
      </c>
      <c r="I33" s="6" t="s">
        <v>28</v>
      </c>
      <c r="J33" s="4" t="s">
        <v>30</v>
      </c>
      <c r="K33" s="4" t="str">
        <f t="shared" ca="1" si="0"/>
        <v xml:space="preserve">A vencer </v>
      </c>
      <c r="L33" s="18">
        <f ca="1">IF(J33="SIM",4,IF(F33="","",IF(F33&lt;TODAY(),2,IF(F33-TODAY()&lt;='Alerta de Vencimento'!$B$2,3,1))))</f>
        <v>1</v>
      </c>
      <c r="P33" s="20"/>
    </row>
    <row r="34" spans="6:16" x14ac:dyDescent="0.3">
      <c r="F34" s="7">
        <v>45730</v>
      </c>
      <c r="G34" s="4" t="s">
        <v>9</v>
      </c>
      <c r="H34" s="5">
        <v>12000</v>
      </c>
      <c r="I34" s="6" t="s">
        <v>28</v>
      </c>
      <c r="J34" s="4" t="s">
        <v>31</v>
      </c>
      <c r="K34" s="4" t="str">
        <f t="shared" ca="1" si="0"/>
        <v>Pagamento Realizado</v>
      </c>
      <c r="L34" s="18">
        <f ca="1">IF(J34="SIM",4,IF(F34="","",IF(F34&lt;TODAY(),2,IF(F34-TODAY()&lt;='Alerta de Vencimento'!$B$2,3,1))))</f>
        <v>4</v>
      </c>
      <c r="P34" s="20"/>
    </row>
    <row r="35" spans="6:16" x14ac:dyDescent="0.3">
      <c r="F35" s="7">
        <v>45731</v>
      </c>
      <c r="G35" s="4" t="s">
        <v>10</v>
      </c>
      <c r="H35" s="5">
        <v>10000</v>
      </c>
      <c r="I35" s="6" t="s">
        <v>28</v>
      </c>
      <c r="J35" s="4" t="s">
        <v>31</v>
      </c>
      <c r="K35" s="4" t="str">
        <f t="shared" ca="1" si="0"/>
        <v>Pagamento Realizado</v>
      </c>
      <c r="L35" s="18">
        <f ca="1">IF(J35="SIM",4,IF(F35="","",IF(F35&lt;TODAY(),2,IF(F35-TODAY()&lt;='Alerta de Vencimento'!$B$2,3,1))))</f>
        <v>4</v>
      </c>
      <c r="P35" s="20"/>
    </row>
    <row r="36" spans="6:16" x14ac:dyDescent="0.3">
      <c r="F36" s="7">
        <v>45731</v>
      </c>
      <c r="G36" s="4" t="s">
        <v>10</v>
      </c>
      <c r="H36" s="5">
        <v>10000</v>
      </c>
      <c r="I36" s="6" t="s">
        <v>28</v>
      </c>
      <c r="J36" s="4" t="s">
        <v>31</v>
      </c>
      <c r="K36" s="4" t="str">
        <f t="shared" ca="1" si="0"/>
        <v>Pagamento Realizado</v>
      </c>
      <c r="L36" s="18">
        <f ca="1">IF(J36="SIM",4,IF(F36="","",IF(F36&lt;TODAY(),2,IF(F36-TODAY()&lt;='Alerta de Vencimento'!$B$2,3,1))))</f>
        <v>4</v>
      </c>
      <c r="P36" s="20"/>
    </row>
    <row r="37" spans="6:16" x14ac:dyDescent="0.3">
      <c r="F37" s="7">
        <v>45732</v>
      </c>
      <c r="G37" s="4" t="s">
        <v>33</v>
      </c>
      <c r="H37" s="5">
        <v>3000</v>
      </c>
      <c r="I37" s="6" t="s">
        <v>28</v>
      </c>
      <c r="J37" s="4" t="s">
        <v>31</v>
      </c>
      <c r="K37" s="4" t="str">
        <f t="shared" ca="1" si="0"/>
        <v>Pagamento Realizado</v>
      </c>
      <c r="L37" s="18">
        <f ca="1">IF(J37="SIM",4,IF(F37="","",IF(F37&lt;TODAY(),2,IF(F37-TODAY()&lt;='Alerta de Vencimento'!$B$2,3,1))))</f>
        <v>4</v>
      </c>
      <c r="P37" s="20"/>
    </row>
    <row r="38" spans="6:16" x14ac:dyDescent="0.3">
      <c r="F38" s="7">
        <v>45732</v>
      </c>
      <c r="G38" s="4" t="s">
        <v>11</v>
      </c>
      <c r="H38" s="5">
        <v>1500</v>
      </c>
      <c r="I38" s="6" t="s">
        <v>28</v>
      </c>
      <c r="J38" s="4" t="s">
        <v>30</v>
      </c>
      <c r="K38" s="4" t="str">
        <f t="shared" ca="1" si="0"/>
        <v xml:space="preserve">A vencer </v>
      </c>
      <c r="L38" s="18">
        <f ca="1">IF(J38="SIM",4,IF(F38="","",IF(F38&lt;TODAY(),2,IF(F38-TODAY()&lt;='Alerta de Vencimento'!$B$2,3,1))))</f>
        <v>1</v>
      </c>
      <c r="P38" s="20"/>
    </row>
    <row r="39" spans="6:16" x14ac:dyDescent="0.3">
      <c r="F39" s="7">
        <v>45733</v>
      </c>
      <c r="G39" s="4" t="s">
        <v>12</v>
      </c>
      <c r="H39" s="5">
        <v>17000</v>
      </c>
      <c r="I39" s="6" t="s">
        <v>28</v>
      </c>
      <c r="J39" s="4" t="s">
        <v>30</v>
      </c>
      <c r="K39" s="4" t="str">
        <f t="shared" ca="1" si="0"/>
        <v xml:space="preserve">A vencer </v>
      </c>
      <c r="L39" s="18">
        <f ca="1">IF(J39="SIM",4,IF(F39="","",IF(F39&lt;TODAY(),2,IF(F39-TODAY()&lt;='Alerta de Vencimento'!$B$2,3,1))))</f>
        <v>1</v>
      </c>
    </row>
    <row r="40" spans="6:16" x14ac:dyDescent="0.3">
      <c r="F40" s="7">
        <v>45734</v>
      </c>
      <c r="G40" s="4" t="s">
        <v>13</v>
      </c>
      <c r="H40" s="5">
        <v>8000</v>
      </c>
      <c r="I40" s="6" t="s">
        <v>28</v>
      </c>
      <c r="J40" s="4" t="s">
        <v>30</v>
      </c>
      <c r="K40" s="4" t="str">
        <f t="shared" ca="1" si="0"/>
        <v xml:space="preserve">A vencer </v>
      </c>
      <c r="L40" s="18">
        <f ca="1">IF(J40="SIM",4,IF(F40="","",IF(F40&lt;TODAY(),2,IF(F40-TODAY()&lt;='Alerta de Vencimento'!$B$2,3,1))))</f>
        <v>1</v>
      </c>
    </row>
    <row r="41" spans="6:16" x14ac:dyDescent="0.3">
      <c r="F41" s="7">
        <v>45735</v>
      </c>
      <c r="G41" s="4" t="s">
        <v>14</v>
      </c>
      <c r="H41" s="5">
        <v>4000</v>
      </c>
      <c r="I41" s="6" t="s">
        <v>28</v>
      </c>
      <c r="J41" s="4" t="s">
        <v>30</v>
      </c>
      <c r="K41" s="4" t="str">
        <f t="shared" ca="1" si="0"/>
        <v xml:space="preserve">A vencer </v>
      </c>
      <c r="L41" s="18">
        <f ca="1">IF(J41="SIM",4,IF(F41="","",IF(F41&lt;TODAY(),2,IF(F41-TODAY()&lt;='Alerta de Vencimento'!$B$2,3,1))))</f>
        <v>1</v>
      </c>
    </row>
    <row r="42" spans="6:16" x14ac:dyDescent="0.3">
      <c r="F42" s="7">
        <v>45736</v>
      </c>
      <c r="G42" s="4" t="s">
        <v>17</v>
      </c>
      <c r="H42" s="5">
        <v>5000</v>
      </c>
      <c r="I42" s="6" t="s">
        <v>28</v>
      </c>
      <c r="J42" s="4" t="s">
        <v>31</v>
      </c>
      <c r="K42" s="4" t="str">
        <f t="shared" ca="1" si="0"/>
        <v>Pagamento Realizado</v>
      </c>
      <c r="L42" s="18">
        <f ca="1">IF(J42="SIM",4,IF(F42="","",IF(F42&lt;TODAY(),2,IF(F42-TODAY()&lt;='Alerta de Vencimento'!$B$2,3,1))))</f>
        <v>4</v>
      </c>
    </row>
    <row r="43" spans="6:16" x14ac:dyDescent="0.3">
      <c r="F43" s="7">
        <v>45736</v>
      </c>
      <c r="G43" s="4" t="s">
        <v>17</v>
      </c>
      <c r="H43" s="5">
        <v>5000</v>
      </c>
      <c r="I43" s="6" t="s">
        <v>28</v>
      </c>
      <c r="J43" s="4" t="s">
        <v>31</v>
      </c>
      <c r="K43" s="4" t="str">
        <f t="shared" ca="1" si="0"/>
        <v>Pagamento Realizado</v>
      </c>
      <c r="L43" s="18">
        <f ca="1">IF(J43="SIM",4,IF(F43="","",IF(F43&lt;TODAY(),2,IF(F43-TODAY()&lt;='Alerta de Vencimento'!$B$2,3,1))))</f>
        <v>4</v>
      </c>
    </row>
    <row r="44" spans="6:16" x14ac:dyDescent="0.3">
      <c r="F44" s="7">
        <v>45737</v>
      </c>
      <c r="G44" s="4" t="s">
        <v>18</v>
      </c>
      <c r="H44" s="5">
        <v>1000</v>
      </c>
      <c r="I44" s="6" t="s">
        <v>28</v>
      </c>
      <c r="J44" s="4" t="s">
        <v>31</v>
      </c>
      <c r="K44" s="4" t="str">
        <f t="shared" ca="1" si="0"/>
        <v>Pagamento Realizado</v>
      </c>
      <c r="L44" s="18">
        <f ca="1">IF(J44="SIM",4,IF(F44="","",IF(F44&lt;TODAY(),2,IF(F44-TODAY()&lt;='Alerta de Vencimento'!$B$2,3,1))))</f>
        <v>4</v>
      </c>
    </row>
    <row r="45" spans="6:16" x14ac:dyDescent="0.3">
      <c r="F45" s="7">
        <v>45737</v>
      </c>
      <c r="G45" s="4" t="s">
        <v>18</v>
      </c>
      <c r="H45" s="5">
        <v>1000</v>
      </c>
      <c r="I45" s="6" t="s">
        <v>28</v>
      </c>
      <c r="J45" s="4" t="s">
        <v>30</v>
      </c>
      <c r="K45" s="4" t="str">
        <f t="shared" ca="1" si="0"/>
        <v xml:space="preserve">A vencer </v>
      </c>
      <c r="L45" s="18">
        <f ca="1">IF(J45="SIM",4,IF(F45="","",IF(F45&lt;TODAY(),2,IF(F45-TODAY()&lt;='Alerta de Vencimento'!$B$2,3,1))))</f>
        <v>1</v>
      </c>
    </row>
    <row r="46" spans="6:16" x14ac:dyDescent="0.3">
      <c r="F46" s="7">
        <v>45738</v>
      </c>
      <c r="G46" s="4" t="s">
        <v>19</v>
      </c>
      <c r="H46" s="5">
        <v>2000</v>
      </c>
      <c r="I46" s="6" t="s">
        <v>28</v>
      </c>
      <c r="J46" s="4" t="s">
        <v>30</v>
      </c>
      <c r="K46" s="4" t="str">
        <f t="shared" ca="1" si="0"/>
        <v xml:space="preserve">A vencer </v>
      </c>
      <c r="L46" s="18">
        <f ca="1">IF(J46="SIM",4,IF(F46="","",IF(F46&lt;TODAY(),2,IF(F46-TODAY()&lt;='Alerta de Vencimento'!$B$2,3,1))))</f>
        <v>1</v>
      </c>
    </row>
    <row r="47" spans="6:16" x14ac:dyDescent="0.3">
      <c r="F47" s="7">
        <v>45738</v>
      </c>
      <c r="G47" s="4" t="s">
        <v>19</v>
      </c>
      <c r="H47" s="5">
        <v>2000</v>
      </c>
      <c r="I47" s="6" t="s">
        <v>28</v>
      </c>
      <c r="J47" s="4" t="s">
        <v>30</v>
      </c>
      <c r="K47" s="4" t="str">
        <f t="shared" ca="1" si="0"/>
        <v xml:space="preserve">A vencer </v>
      </c>
      <c r="L47" s="18">
        <f ca="1">IF(J47="SIM",4,IF(F47="","",IF(F47&lt;TODAY(),2,IF(F47-TODAY()&lt;='Alerta de Vencimento'!$B$2,3,1))))</f>
        <v>1</v>
      </c>
    </row>
    <row r="48" spans="6:16" x14ac:dyDescent="0.3">
      <c r="F48" s="7">
        <v>45739</v>
      </c>
      <c r="G48" s="4" t="s">
        <v>20</v>
      </c>
      <c r="H48" s="5">
        <v>3000</v>
      </c>
      <c r="I48" s="6" t="s">
        <v>28</v>
      </c>
      <c r="J48" s="4" t="s">
        <v>31</v>
      </c>
      <c r="K48" s="4" t="str">
        <f t="shared" ca="1" si="0"/>
        <v>Pagamento Realizado</v>
      </c>
      <c r="L48" s="18">
        <f ca="1">IF(J48="SIM",4,IF(F48="","",IF(F48&lt;TODAY(),2,IF(F48-TODAY()&lt;='Alerta de Vencimento'!$B$2,3,1))))</f>
        <v>4</v>
      </c>
    </row>
    <row r="49" spans="6:12" x14ac:dyDescent="0.3">
      <c r="F49" s="7">
        <v>45739</v>
      </c>
      <c r="G49" s="4" t="s">
        <v>20</v>
      </c>
      <c r="H49" s="5">
        <v>3000</v>
      </c>
      <c r="I49" s="6" t="s">
        <v>28</v>
      </c>
      <c r="J49" s="4" t="s">
        <v>30</v>
      </c>
      <c r="K49" s="4" t="str">
        <f t="shared" ca="1" si="0"/>
        <v xml:space="preserve">A vencer </v>
      </c>
      <c r="L49" s="18">
        <f ca="1">IF(J49="SIM",4,IF(F49="","",IF(F49&lt;TODAY(),2,IF(F49-TODAY()&lt;='Alerta de Vencimento'!$B$2,3,1))))</f>
        <v>1</v>
      </c>
    </row>
    <row r="50" spans="6:12" x14ac:dyDescent="0.3">
      <c r="F50" s="7">
        <v>45740</v>
      </c>
      <c r="G50" s="4" t="s">
        <v>20</v>
      </c>
      <c r="H50" s="5">
        <v>3001</v>
      </c>
      <c r="I50" s="6" t="s">
        <v>28</v>
      </c>
      <c r="J50" s="4" t="s">
        <v>31</v>
      </c>
      <c r="K50" s="4" t="str">
        <f t="shared" ca="1" si="0"/>
        <v>Pagamento Realizado</v>
      </c>
      <c r="L50" s="18">
        <f ca="1">IF(J50="SIM",4,IF(F50="","",IF(F50&lt;TODAY(),2,IF(F50-TODAY()&lt;='Alerta de Vencimento'!$B$2,3,1))))</f>
        <v>4</v>
      </c>
    </row>
    <row r="51" spans="6:12" x14ac:dyDescent="0.3">
      <c r="F51" s="7">
        <v>45740</v>
      </c>
      <c r="G51" s="4" t="s">
        <v>20</v>
      </c>
      <c r="H51" s="5">
        <v>3001</v>
      </c>
      <c r="I51" s="6" t="s">
        <v>28</v>
      </c>
      <c r="J51" s="4" t="s">
        <v>30</v>
      </c>
      <c r="K51" s="4" t="str">
        <f t="shared" ca="1" si="0"/>
        <v xml:space="preserve">A vencer </v>
      </c>
      <c r="L51" s="18">
        <f ca="1">IF(J51="SIM",4,IF(F51="","",IF(F51&lt;TODAY(),2,IF(F51-TODAY()&lt;='Alerta de Vencimento'!$B$2,3,1))))</f>
        <v>1</v>
      </c>
    </row>
    <row r="52" spans="6:12" x14ac:dyDescent="0.3">
      <c r="F52" s="7">
        <v>46019</v>
      </c>
      <c r="G52" s="4" t="s">
        <v>5</v>
      </c>
      <c r="H52" s="5">
        <v>30000</v>
      </c>
      <c r="I52" s="6" t="s">
        <v>28</v>
      </c>
      <c r="J52" s="4" t="s">
        <v>30</v>
      </c>
      <c r="K52" s="4" t="str">
        <f t="shared" ca="1" si="0"/>
        <v xml:space="preserve">A vencer </v>
      </c>
      <c r="L52" s="18">
        <f ca="1">IF(J52="SIM",4,IF(F52="","",IF(F52&lt;TODAY(),2,IF(F52-TODAY()&lt;='Alerta de Vencimento'!$B$2,3,1))))</f>
        <v>1</v>
      </c>
    </row>
    <row r="53" spans="6:12" x14ac:dyDescent="0.3">
      <c r="F53" s="7"/>
      <c r="G53" s="4"/>
      <c r="H53" s="5"/>
      <c r="I53" s="6" t="s">
        <v>28</v>
      </c>
      <c r="J53" s="4"/>
      <c r="K53" s="4" t="str">
        <f t="shared" ca="1" si="0"/>
        <v/>
      </c>
      <c r="L53" s="18" t="str">
        <f ca="1">IF(J53="SIM",4,IF(F53="","",IF(F53&lt;TODAY(),2,IF(F53-TODAY()&lt;='Alerta de Vencimento'!$B$2,3,1))))</f>
        <v/>
      </c>
    </row>
    <row r="54" spans="6:12" x14ac:dyDescent="0.3">
      <c r="F54" s="7"/>
      <c r="G54" s="4"/>
      <c r="H54" s="5"/>
      <c r="I54" s="6" t="s">
        <v>28</v>
      </c>
      <c r="J54" s="4"/>
      <c r="K54" s="4" t="str">
        <f t="shared" ca="1" si="0"/>
        <v/>
      </c>
      <c r="L54" s="18" t="str">
        <f ca="1">IF(J54="SIM",4,IF(F54="","",IF(F54&lt;TODAY(),2,IF(F54-TODAY()&lt;='Alerta de Vencimento'!$B$2,3,1))))</f>
        <v/>
      </c>
    </row>
    <row r="55" spans="6:12" x14ac:dyDescent="0.3">
      <c r="F55" s="7"/>
      <c r="G55" s="4"/>
      <c r="H55" s="5"/>
      <c r="I55" s="6" t="s">
        <v>28</v>
      </c>
      <c r="J55" s="4"/>
      <c r="K55" s="4" t="str">
        <f t="shared" ca="1" si="0"/>
        <v/>
      </c>
      <c r="L55" s="18" t="str">
        <f ca="1">IF(J55="SIM",4,IF(F55="","",IF(F55&lt;TODAY(),2,IF(F55-TODAY()&lt;='Alerta de Vencimento'!$B$2,3,1))))</f>
        <v/>
      </c>
    </row>
    <row r="56" spans="6:12" x14ac:dyDescent="0.3">
      <c r="F56" s="7"/>
      <c r="G56" s="4"/>
      <c r="H56" s="5"/>
      <c r="I56" s="6" t="s">
        <v>28</v>
      </c>
      <c r="J56" s="4"/>
      <c r="K56" s="4" t="str">
        <f t="shared" ca="1" si="0"/>
        <v/>
      </c>
      <c r="L56" s="18" t="str">
        <f ca="1">IF(J56="SIM",4,IF(F56="","",IF(F56&lt;TODAY(),2,IF(F56-TODAY()&lt;='Alerta de Vencimento'!$B$2,3,1))))</f>
        <v/>
      </c>
    </row>
    <row r="57" spans="6:12" x14ac:dyDescent="0.3">
      <c r="F57" s="7"/>
      <c r="G57" s="4"/>
      <c r="H57" s="5"/>
      <c r="I57" s="6" t="s">
        <v>28</v>
      </c>
      <c r="J57" s="4"/>
      <c r="K57" s="4" t="str">
        <f t="shared" ca="1" si="0"/>
        <v/>
      </c>
      <c r="L57" s="18" t="str">
        <f ca="1">IF(J57="SIM",4,IF(F57="","",IF(F57&lt;TODAY(),2,IF(F57-TODAY()&lt;='Alerta de Vencimento'!$B$2,3,1))))</f>
        <v/>
      </c>
    </row>
    <row r="58" spans="6:12" x14ac:dyDescent="0.3">
      <c r="F58" s="7"/>
      <c r="G58" s="4"/>
      <c r="H58" s="5"/>
      <c r="I58" s="6" t="s">
        <v>28</v>
      </c>
      <c r="J58" s="4"/>
      <c r="K58" s="4" t="str">
        <f t="shared" ca="1" si="0"/>
        <v/>
      </c>
      <c r="L58" s="18" t="str">
        <f ca="1">IF(J58="SIM",4,IF(F58="","",IF(F58&lt;TODAY(),2,IF(F58-TODAY()&lt;='Alerta de Vencimento'!$B$2,3,1))))</f>
        <v/>
      </c>
    </row>
    <row r="59" spans="6:12" x14ac:dyDescent="0.3">
      <c r="F59" s="7"/>
      <c r="G59" s="4"/>
      <c r="H59" s="5"/>
      <c r="I59" s="6" t="s">
        <v>28</v>
      </c>
      <c r="J59" s="4"/>
      <c r="K59" s="4" t="str">
        <f t="shared" ref="K59:K90" ca="1" si="1">IF(J59="Sim","Pagamento Realizado",IF(F59="","",IF(F59&lt;TODAY(),"Vencido",IF(F59=TODAY(),"Vence hoje",CONCATENATE("A vencer ")))))</f>
        <v/>
      </c>
      <c r="L59" s="18" t="str">
        <f ca="1">IF(J59="SIM",4,IF(F59="","",IF(F59&lt;TODAY(),2,IF(F59-TODAY()&lt;='Alerta de Vencimento'!$B$2,3,1))))</f>
        <v/>
      </c>
    </row>
    <row r="60" spans="6:12" x14ac:dyDescent="0.3">
      <c r="F60" s="7"/>
      <c r="G60" s="4"/>
      <c r="H60" s="5"/>
      <c r="I60" s="6" t="s">
        <v>28</v>
      </c>
      <c r="J60" s="4"/>
      <c r="K60" s="4" t="str">
        <f t="shared" ca="1" si="1"/>
        <v/>
      </c>
      <c r="L60" s="18" t="str">
        <f ca="1">IF(J60="SIM",4,IF(F60="","",IF(F60&lt;TODAY(),2,IF(F60-TODAY()&lt;='Alerta de Vencimento'!$B$2,3,1))))</f>
        <v/>
      </c>
    </row>
    <row r="61" spans="6:12" x14ac:dyDescent="0.3">
      <c r="F61" s="7"/>
      <c r="G61" s="4"/>
      <c r="H61" s="5"/>
      <c r="I61" s="6" t="s">
        <v>28</v>
      </c>
      <c r="J61" s="4"/>
      <c r="K61" s="4" t="str">
        <f t="shared" ca="1" si="1"/>
        <v/>
      </c>
      <c r="L61" s="18" t="str">
        <f ca="1">IF(J61="SIM",4,IF(F61="","",IF(F61&lt;TODAY(),2,IF(F61-TODAY()&lt;='Alerta de Vencimento'!$B$2,3,1))))</f>
        <v/>
      </c>
    </row>
    <row r="62" spans="6:12" x14ac:dyDescent="0.3">
      <c r="F62" s="7"/>
      <c r="G62" s="4"/>
      <c r="H62" s="5"/>
      <c r="I62" s="6" t="s">
        <v>28</v>
      </c>
      <c r="J62" s="4"/>
      <c r="K62" s="4" t="str">
        <f t="shared" ca="1" si="1"/>
        <v/>
      </c>
      <c r="L62" s="18" t="str">
        <f ca="1">IF(J62="SIM",4,IF(F62="","",IF(F62&lt;TODAY(),2,IF(F62-TODAY()&lt;='Alerta de Vencimento'!$B$2,3,1))))</f>
        <v/>
      </c>
    </row>
    <row r="63" spans="6:12" x14ac:dyDescent="0.3">
      <c r="F63" s="7"/>
      <c r="G63" s="4"/>
      <c r="H63" s="5"/>
      <c r="I63" s="6" t="s">
        <v>28</v>
      </c>
      <c r="J63" s="4"/>
      <c r="K63" s="4" t="str">
        <f t="shared" ca="1" si="1"/>
        <v/>
      </c>
      <c r="L63" s="18" t="str">
        <f ca="1">IF(J63="SIM",4,IF(F63="","",IF(F63&lt;TODAY(),2,IF(F63-TODAY()&lt;='Alerta de Vencimento'!$B$2,3,1))))</f>
        <v/>
      </c>
    </row>
    <row r="64" spans="6:12" x14ac:dyDescent="0.3">
      <c r="F64" s="7"/>
      <c r="G64" s="4"/>
      <c r="H64" s="5"/>
      <c r="I64" s="6" t="s">
        <v>28</v>
      </c>
      <c r="J64" s="4"/>
      <c r="K64" s="4" t="str">
        <f t="shared" ca="1" si="1"/>
        <v/>
      </c>
      <c r="L64" s="18" t="str">
        <f ca="1">IF(J64="SIM",4,IF(F64="","",IF(F64&lt;TODAY(),2,IF(F64-TODAY()&lt;='Alerta de Vencimento'!$B$2,3,1))))</f>
        <v/>
      </c>
    </row>
    <row r="65" spans="6:12" x14ac:dyDescent="0.3">
      <c r="F65" s="7"/>
      <c r="G65" s="4"/>
      <c r="H65" s="5"/>
      <c r="I65" s="6" t="s">
        <v>28</v>
      </c>
      <c r="J65" s="4"/>
      <c r="K65" s="4" t="str">
        <f t="shared" ca="1" si="1"/>
        <v/>
      </c>
      <c r="L65" s="18" t="str">
        <f ca="1">IF(J65="SIM",4,IF(F65="","",IF(F65&lt;TODAY(),2,IF(F65-TODAY()&lt;='Alerta de Vencimento'!$B$2,3,1))))</f>
        <v/>
      </c>
    </row>
    <row r="66" spans="6:12" x14ac:dyDescent="0.3">
      <c r="F66" s="7"/>
      <c r="G66" s="4"/>
      <c r="H66" s="5"/>
      <c r="I66" s="6" t="s">
        <v>28</v>
      </c>
      <c r="J66" s="4"/>
      <c r="K66" s="4" t="str">
        <f t="shared" ca="1" si="1"/>
        <v/>
      </c>
      <c r="L66" s="18" t="str">
        <f ca="1">IF(J66="SIM",4,IF(F66="","",IF(F66&lt;TODAY(),2,IF(F66-TODAY()&lt;='Alerta de Vencimento'!$B$2,3,1))))</f>
        <v/>
      </c>
    </row>
    <row r="67" spans="6:12" x14ac:dyDescent="0.3">
      <c r="F67" s="7"/>
      <c r="G67" s="4"/>
      <c r="H67" s="5"/>
      <c r="I67" s="6" t="s">
        <v>28</v>
      </c>
      <c r="J67" s="4"/>
      <c r="K67" s="4" t="str">
        <f t="shared" ca="1" si="1"/>
        <v/>
      </c>
      <c r="L67" s="18" t="str">
        <f ca="1">IF(J67="SIM",4,IF(F67="","",IF(F67&lt;TODAY(),2,IF(F67-TODAY()&lt;='Alerta de Vencimento'!$B$2,3,1))))</f>
        <v/>
      </c>
    </row>
    <row r="68" spans="6:12" x14ac:dyDescent="0.3">
      <c r="F68" s="7"/>
      <c r="G68" s="4"/>
      <c r="H68" s="5"/>
      <c r="I68" s="6" t="s">
        <v>28</v>
      </c>
      <c r="J68" s="4"/>
      <c r="K68" s="4" t="str">
        <f t="shared" ca="1" si="1"/>
        <v/>
      </c>
      <c r="L68" s="18" t="str">
        <f ca="1">IF(J68="SIM",4,IF(F68="","",IF(F68&lt;TODAY(),2,IF(F68-TODAY()&lt;='Alerta de Vencimento'!$B$2,3,1))))</f>
        <v/>
      </c>
    </row>
    <row r="69" spans="6:12" x14ac:dyDescent="0.3">
      <c r="F69" s="7"/>
      <c r="G69" s="4"/>
      <c r="H69" s="5"/>
      <c r="I69" s="6" t="s">
        <v>28</v>
      </c>
      <c r="J69" s="4"/>
      <c r="K69" s="4" t="str">
        <f t="shared" ca="1" si="1"/>
        <v/>
      </c>
      <c r="L69" s="18" t="str">
        <f ca="1">IF(J69="SIM",4,IF(F69="","",IF(F69&lt;TODAY(),2,IF(F69-TODAY()&lt;='Alerta de Vencimento'!$B$2,3,1))))</f>
        <v/>
      </c>
    </row>
    <row r="70" spans="6:12" x14ac:dyDescent="0.3">
      <c r="F70" s="7"/>
      <c r="G70" s="4"/>
      <c r="H70" s="5"/>
      <c r="I70" s="6" t="s">
        <v>28</v>
      </c>
      <c r="J70" s="4"/>
      <c r="K70" s="4" t="str">
        <f t="shared" ca="1" si="1"/>
        <v/>
      </c>
      <c r="L70" s="18" t="str">
        <f ca="1">IF(J70="SIM",4,IF(F70="","",IF(F70&lt;TODAY(),2,IF(F70-TODAY()&lt;='Alerta de Vencimento'!$B$2,3,1))))</f>
        <v/>
      </c>
    </row>
    <row r="71" spans="6:12" x14ac:dyDescent="0.3">
      <c r="F71" s="7"/>
      <c r="G71" s="4"/>
      <c r="H71" s="5"/>
      <c r="I71" s="6" t="s">
        <v>28</v>
      </c>
      <c r="J71" s="4"/>
      <c r="K71" s="4" t="str">
        <f t="shared" ca="1" si="1"/>
        <v/>
      </c>
      <c r="L71" s="18" t="str">
        <f ca="1">IF(J71="SIM",4,IF(F71="","",IF(F71&lt;TODAY(),2,IF(F71-TODAY()&lt;='Alerta de Vencimento'!$B$2,3,1))))</f>
        <v/>
      </c>
    </row>
    <row r="72" spans="6:12" x14ac:dyDescent="0.3">
      <c r="F72" s="7"/>
      <c r="G72" s="4"/>
      <c r="H72" s="5"/>
      <c r="I72" s="6" t="s">
        <v>28</v>
      </c>
      <c r="J72" s="4"/>
      <c r="K72" s="4" t="str">
        <f t="shared" ca="1" si="1"/>
        <v/>
      </c>
      <c r="L72" s="18" t="str">
        <f ca="1">IF(J72="SIM",4,IF(F72="","",IF(F72&lt;TODAY(),2,IF(F72-TODAY()&lt;='Alerta de Vencimento'!$B$2,3,1))))</f>
        <v/>
      </c>
    </row>
    <row r="73" spans="6:12" x14ac:dyDescent="0.3">
      <c r="F73" s="7"/>
      <c r="G73" s="4"/>
      <c r="H73" s="5"/>
      <c r="I73" s="6" t="s">
        <v>28</v>
      </c>
      <c r="J73" s="4"/>
      <c r="K73" s="4" t="str">
        <f t="shared" ca="1" si="1"/>
        <v/>
      </c>
      <c r="L73" s="18" t="str">
        <f ca="1">IF(J73="SIM",4,IF(F73="","",IF(F73&lt;TODAY(),2,IF(F73-TODAY()&lt;='Alerta de Vencimento'!$B$2,3,1))))</f>
        <v/>
      </c>
    </row>
    <row r="74" spans="6:12" x14ac:dyDescent="0.3">
      <c r="F74" s="7"/>
      <c r="G74" s="4"/>
      <c r="H74" s="5"/>
      <c r="I74" s="6" t="s">
        <v>28</v>
      </c>
      <c r="J74" s="4"/>
      <c r="K74" s="4" t="str">
        <f t="shared" ca="1" si="1"/>
        <v/>
      </c>
      <c r="L74" s="18" t="str">
        <f ca="1">IF(J74="SIM",4,IF(F74="","",IF(F74&lt;TODAY(),2,IF(F74-TODAY()&lt;='Alerta de Vencimento'!$B$2,3,1))))</f>
        <v/>
      </c>
    </row>
    <row r="75" spans="6:12" x14ac:dyDescent="0.3">
      <c r="F75" s="7"/>
      <c r="G75" s="4"/>
      <c r="H75" s="5"/>
      <c r="I75" s="6" t="s">
        <v>28</v>
      </c>
      <c r="J75" s="4"/>
      <c r="K75" s="4" t="str">
        <f t="shared" ca="1" si="1"/>
        <v/>
      </c>
      <c r="L75" s="18" t="str">
        <f ca="1">IF(J75="SIM",4,IF(F75="","",IF(F75&lt;TODAY(),2,IF(F75-TODAY()&lt;='Alerta de Vencimento'!$B$2,3,1))))</f>
        <v/>
      </c>
    </row>
    <row r="76" spans="6:12" x14ac:dyDescent="0.3">
      <c r="F76" s="7"/>
      <c r="G76" s="4"/>
      <c r="H76" s="5"/>
      <c r="I76" s="6" t="s">
        <v>28</v>
      </c>
      <c r="J76" s="4"/>
      <c r="K76" s="4" t="str">
        <f t="shared" ca="1" si="1"/>
        <v/>
      </c>
      <c r="L76" s="18" t="str">
        <f ca="1">IF(J76="SIM",4,IF(F76="","",IF(F76&lt;TODAY(),2,IF(F76-TODAY()&lt;='Alerta de Vencimento'!$B$2,3,1))))</f>
        <v/>
      </c>
    </row>
    <row r="77" spans="6:12" x14ac:dyDescent="0.3">
      <c r="F77" s="7"/>
      <c r="G77" s="4"/>
      <c r="H77" s="5"/>
      <c r="I77" s="6" t="s">
        <v>28</v>
      </c>
      <c r="J77" s="4"/>
      <c r="K77" s="4" t="str">
        <f t="shared" ca="1" si="1"/>
        <v/>
      </c>
      <c r="L77" s="18" t="str">
        <f ca="1">IF(J77="SIM",4,IF(F77="","",IF(F77&lt;TODAY(),2,IF(F77-TODAY()&lt;='Alerta de Vencimento'!$B$2,3,1))))</f>
        <v/>
      </c>
    </row>
    <row r="78" spans="6:12" x14ac:dyDescent="0.3">
      <c r="F78" s="7"/>
      <c r="G78" s="4"/>
      <c r="H78" s="5"/>
      <c r="I78" s="6" t="s">
        <v>28</v>
      </c>
      <c r="J78" s="4"/>
      <c r="K78" s="4" t="str">
        <f t="shared" ca="1" si="1"/>
        <v/>
      </c>
      <c r="L78" s="18" t="str">
        <f ca="1">IF(J78="SIM",4,IF(F78="","",IF(F78&lt;TODAY(),2,IF(F78-TODAY()&lt;='Alerta de Vencimento'!$B$2,3,1))))</f>
        <v/>
      </c>
    </row>
    <row r="79" spans="6:12" x14ac:dyDescent="0.3">
      <c r="F79" s="7"/>
      <c r="G79" s="4"/>
      <c r="H79" s="5"/>
      <c r="I79" s="6" t="s">
        <v>28</v>
      </c>
      <c r="J79" s="4"/>
      <c r="K79" s="4" t="str">
        <f t="shared" ca="1" si="1"/>
        <v/>
      </c>
      <c r="L79" s="18" t="str">
        <f ca="1">IF(J79="SIM",4,IF(F79="","",IF(F79&lt;TODAY(),2,IF(F79-TODAY()&lt;='Alerta de Vencimento'!$B$2,3,1))))</f>
        <v/>
      </c>
    </row>
    <row r="80" spans="6:12" x14ac:dyDescent="0.3">
      <c r="F80" s="7"/>
      <c r="G80" s="4"/>
      <c r="H80" s="5"/>
      <c r="I80" s="6" t="s">
        <v>28</v>
      </c>
      <c r="J80" s="4"/>
      <c r="K80" s="4" t="str">
        <f t="shared" ca="1" si="1"/>
        <v/>
      </c>
      <c r="L80" s="18" t="str">
        <f ca="1">IF(J80="SIM",4,IF(F80="","",IF(F80&lt;TODAY(),2,IF(F80-TODAY()&lt;='Alerta de Vencimento'!$B$2,3,1))))</f>
        <v/>
      </c>
    </row>
    <row r="81" spans="6:12" x14ac:dyDescent="0.3">
      <c r="F81" s="7"/>
      <c r="G81" s="4"/>
      <c r="H81" s="5"/>
      <c r="I81" s="6" t="s">
        <v>28</v>
      </c>
      <c r="J81" s="4"/>
      <c r="K81" s="4" t="str">
        <f t="shared" ca="1" si="1"/>
        <v/>
      </c>
      <c r="L81" s="18" t="str">
        <f ca="1">IF(J81="SIM",4,IF(F81="","",IF(F81&lt;TODAY(),2,IF(F81-TODAY()&lt;='Alerta de Vencimento'!$B$2,3,1))))</f>
        <v/>
      </c>
    </row>
    <row r="82" spans="6:12" x14ac:dyDescent="0.3">
      <c r="F82" s="7"/>
      <c r="G82" s="4"/>
      <c r="H82" s="5"/>
      <c r="I82" s="6" t="s">
        <v>28</v>
      </c>
      <c r="J82" s="4"/>
      <c r="K82" s="4" t="str">
        <f t="shared" ca="1" si="1"/>
        <v/>
      </c>
      <c r="L82" s="18" t="str">
        <f ca="1">IF(J82="SIM",4,IF(F82="","",IF(F82&lt;TODAY(),2,IF(F82-TODAY()&lt;='Alerta de Vencimento'!$B$2,3,1))))</f>
        <v/>
      </c>
    </row>
    <row r="83" spans="6:12" x14ac:dyDescent="0.3">
      <c r="F83" s="7"/>
      <c r="G83" s="4"/>
      <c r="H83" s="5"/>
      <c r="I83" s="6" t="s">
        <v>28</v>
      </c>
      <c r="J83" s="4"/>
      <c r="K83" s="4" t="str">
        <f t="shared" ca="1" si="1"/>
        <v/>
      </c>
      <c r="L83" s="18" t="str">
        <f ca="1">IF(J83="SIM",4,IF(F83="","",IF(F83&lt;TODAY(),2,IF(F83-TODAY()&lt;='Alerta de Vencimento'!$B$2,3,1))))</f>
        <v/>
      </c>
    </row>
    <row r="84" spans="6:12" x14ac:dyDescent="0.3">
      <c r="F84" s="7"/>
      <c r="G84" s="4"/>
      <c r="H84" s="5"/>
      <c r="I84" s="6" t="s">
        <v>28</v>
      </c>
      <c r="J84" s="4"/>
      <c r="K84" s="4" t="str">
        <f t="shared" ca="1" si="1"/>
        <v/>
      </c>
      <c r="L84" s="18" t="str">
        <f ca="1">IF(J84="SIM",4,IF(F84="","",IF(F84&lt;TODAY(),2,IF(F84-TODAY()&lt;='Alerta de Vencimento'!$B$2,3,1))))</f>
        <v/>
      </c>
    </row>
    <row r="85" spans="6:12" x14ac:dyDescent="0.3">
      <c r="F85" s="7"/>
      <c r="G85" s="4"/>
      <c r="H85" s="5"/>
      <c r="I85" s="6" t="s">
        <v>28</v>
      </c>
      <c r="J85" s="4"/>
      <c r="K85" s="4" t="str">
        <f t="shared" ca="1" si="1"/>
        <v/>
      </c>
      <c r="L85" s="18" t="str">
        <f ca="1">IF(J85="SIM",4,IF(F85="","",IF(F85&lt;TODAY(),2,IF(F85-TODAY()&lt;='Alerta de Vencimento'!$B$2,3,1))))</f>
        <v/>
      </c>
    </row>
    <row r="86" spans="6:12" x14ac:dyDescent="0.3">
      <c r="F86" s="7"/>
      <c r="G86" s="4"/>
      <c r="H86" s="5"/>
      <c r="I86" s="6" t="s">
        <v>28</v>
      </c>
      <c r="J86" s="4"/>
      <c r="K86" s="4" t="str">
        <f t="shared" ca="1" si="1"/>
        <v/>
      </c>
      <c r="L86" s="18" t="str">
        <f ca="1">IF(J86="SIM",4,IF(F86="","",IF(F86&lt;TODAY(),2,IF(F86-TODAY()&lt;='Alerta de Vencimento'!$B$2,3,1))))</f>
        <v/>
      </c>
    </row>
    <row r="87" spans="6:12" x14ac:dyDescent="0.3">
      <c r="F87" s="7"/>
      <c r="G87" s="4"/>
      <c r="H87" s="5"/>
      <c r="I87" s="6" t="s">
        <v>28</v>
      </c>
      <c r="J87" s="4"/>
      <c r="K87" s="4" t="str">
        <f t="shared" ca="1" si="1"/>
        <v/>
      </c>
      <c r="L87" s="18" t="str">
        <f ca="1">IF(J87="SIM",4,IF(F87="","",IF(F87&lt;TODAY(),2,IF(F87-TODAY()&lt;='Alerta de Vencimento'!$B$2,3,1))))</f>
        <v/>
      </c>
    </row>
    <row r="88" spans="6:12" x14ac:dyDescent="0.3">
      <c r="F88" s="7"/>
      <c r="G88" s="4"/>
      <c r="H88" s="5"/>
      <c r="I88" s="6" t="s">
        <v>28</v>
      </c>
      <c r="J88" s="4"/>
      <c r="K88" s="4" t="str">
        <f t="shared" ca="1" si="1"/>
        <v/>
      </c>
      <c r="L88" s="18" t="str">
        <f ca="1">IF(J88="SIM",4,IF(F88="","",IF(F88&lt;TODAY(),2,IF(F88-TODAY()&lt;='Alerta de Vencimento'!$B$2,3,1))))</f>
        <v/>
      </c>
    </row>
    <row r="89" spans="6:12" x14ac:dyDescent="0.3">
      <c r="F89" s="7"/>
      <c r="G89" s="4"/>
      <c r="H89" s="5"/>
      <c r="I89" s="6" t="s">
        <v>28</v>
      </c>
      <c r="J89" s="4"/>
      <c r="K89" s="4" t="str">
        <f t="shared" ca="1" si="1"/>
        <v/>
      </c>
      <c r="L89" s="18" t="str">
        <f ca="1">IF(J89="SIM",4,IF(F89="","",IF(F89&lt;TODAY(),2,IF(F89-TODAY()&lt;='Alerta de Vencimento'!$B$2,3,1))))</f>
        <v/>
      </c>
    </row>
    <row r="90" spans="6:12" x14ac:dyDescent="0.3">
      <c r="F90" s="7"/>
      <c r="G90" s="4"/>
      <c r="H90" s="5"/>
      <c r="I90" s="6" t="s">
        <v>28</v>
      </c>
      <c r="J90" s="4"/>
      <c r="K90" s="4" t="str">
        <f t="shared" ca="1" si="1"/>
        <v/>
      </c>
      <c r="L90" s="18" t="str">
        <f ca="1">IF(J90="SIM",4,IF(F90="","",IF(F90&lt;TODAY(),2,IF(F90-TODAY()&lt;='Alerta de Vencimento'!$B$2,3,1))))</f>
        <v/>
      </c>
    </row>
    <row r="91" spans="6:12" x14ac:dyDescent="0.3">
      <c r="F91" s="7"/>
      <c r="G91" s="4"/>
      <c r="H91" s="5"/>
      <c r="I91" s="6" t="s">
        <v>28</v>
      </c>
      <c r="J91" s="4"/>
      <c r="K91" s="4" t="str">
        <f t="shared" ref="K91:K122" ca="1" si="2">IF(J91="Sim","Pagamento Realizado",IF(F91="","",IF(F91&lt;TODAY(),"Vencido",IF(F91=TODAY(),"Vence hoje",CONCATENATE("A vencer ")))))</f>
        <v/>
      </c>
      <c r="L91" s="18" t="str">
        <f ca="1">IF(J91="SIM",4,IF(F91="","",IF(F91&lt;TODAY(),2,IF(F91-TODAY()&lt;='Alerta de Vencimento'!$B$2,3,1))))</f>
        <v/>
      </c>
    </row>
    <row r="92" spans="6:12" x14ac:dyDescent="0.3">
      <c r="F92" s="7"/>
      <c r="G92" s="4"/>
      <c r="H92" s="5"/>
      <c r="I92" s="6" t="s">
        <v>28</v>
      </c>
      <c r="J92" s="4"/>
      <c r="K92" s="4" t="str">
        <f t="shared" ca="1" si="2"/>
        <v/>
      </c>
      <c r="L92" s="18" t="str">
        <f ca="1">IF(J92="SIM",4,IF(F92="","",IF(F92&lt;TODAY(),2,IF(F92-TODAY()&lt;='Alerta de Vencimento'!$B$2,3,1))))</f>
        <v/>
      </c>
    </row>
    <row r="93" spans="6:12" x14ac:dyDescent="0.3">
      <c r="F93" s="7"/>
      <c r="G93" s="4"/>
      <c r="H93" s="5"/>
      <c r="I93" s="6" t="s">
        <v>28</v>
      </c>
      <c r="J93" s="4"/>
      <c r="K93" s="4" t="str">
        <f t="shared" ca="1" si="2"/>
        <v/>
      </c>
      <c r="L93" s="18" t="str">
        <f ca="1">IF(J93="SIM",4,IF(F93="","",IF(F93&lt;TODAY(),2,IF(F93-TODAY()&lt;='Alerta de Vencimento'!$B$2,3,1))))</f>
        <v/>
      </c>
    </row>
    <row r="94" spans="6:12" x14ac:dyDescent="0.3">
      <c r="F94" s="7"/>
      <c r="G94" s="4"/>
      <c r="H94" s="5"/>
      <c r="I94" s="6" t="s">
        <v>28</v>
      </c>
      <c r="J94" s="4"/>
      <c r="K94" s="4" t="str">
        <f t="shared" ca="1" si="2"/>
        <v/>
      </c>
      <c r="L94" s="18" t="str">
        <f ca="1">IF(J94="SIM",4,IF(F94="","",IF(F94&lt;TODAY(),2,IF(F94-TODAY()&lt;='Alerta de Vencimento'!$B$2,3,1))))</f>
        <v/>
      </c>
    </row>
    <row r="95" spans="6:12" x14ac:dyDescent="0.3">
      <c r="F95" s="7"/>
      <c r="G95" s="4"/>
      <c r="H95" s="5"/>
      <c r="I95" s="6" t="s">
        <v>28</v>
      </c>
      <c r="J95" s="4"/>
      <c r="K95" s="4" t="str">
        <f t="shared" ca="1" si="2"/>
        <v/>
      </c>
      <c r="L95" s="18" t="str">
        <f ca="1">IF(J95="SIM",4,IF(F95="","",IF(F95&lt;TODAY(),2,IF(F95-TODAY()&lt;='Alerta de Vencimento'!$B$2,3,1))))</f>
        <v/>
      </c>
    </row>
    <row r="96" spans="6:12" x14ac:dyDescent="0.3">
      <c r="F96" s="7"/>
      <c r="G96" s="4"/>
      <c r="H96" s="5"/>
      <c r="I96" s="6" t="s">
        <v>28</v>
      </c>
      <c r="J96" s="4"/>
      <c r="K96" s="4" t="str">
        <f t="shared" ca="1" si="2"/>
        <v/>
      </c>
      <c r="L96" s="18" t="str">
        <f ca="1">IF(J96="SIM",4,IF(F96="","",IF(F96&lt;TODAY(),2,IF(F96-TODAY()&lt;='Alerta de Vencimento'!$B$2,3,1))))</f>
        <v/>
      </c>
    </row>
    <row r="97" spans="6:12" x14ac:dyDescent="0.3">
      <c r="F97" s="7"/>
      <c r="G97" s="4"/>
      <c r="H97" s="5"/>
      <c r="I97" s="6" t="s">
        <v>28</v>
      </c>
      <c r="J97" s="4"/>
      <c r="K97" s="4" t="str">
        <f t="shared" ca="1" si="2"/>
        <v/>
      </c>
      <c r="L97" s="18" t="str">
        <f ca="1">IF(J97="SIM",4,IF(F97="","",IF(F97&lt;TODAY(),2,IF(F97-TODAY()&lt;='Alerta de Vencimento'!$B$2,3,1))))</f>
        <v/>
      </c>
    </row>
    <row r="98" spans="6:12" x14ac:dyDescent="0.3">
      <c r="F98" s="7"/>
      <c r="G98" s="4"/>
      <c r="H98" s="5"/>
      <c r="I98" s="6" t="s">
        <v>28</v>
      </c>
      <c r="J98" s="4"/>
      <c r="K98" s="4" t="str">
        <f t="shared" ca="1" si="2"/>
        <v/>
      </c>
      <c r="L98" s="18" t="str">
        <f ca="1">IF(J98="SIM",4,IF(F98="","",IF(F98&lt;TODAY(),2,IF(F98-TODAY()&lt;='Alerta de Vencimento'!$B$2,3,1))))</f>
        <v/>
      </c>
    </row>
    <row r="99" spans="6:12" x14ac:dyDescent="0.3">
      <c r="F99" s="7"/>
      <c r="G99" s="4"/>
      <c r="H99" s="5"/>
      <c r="I99" s="6" t="s">
        <v>28</v>
      </c>
      <c r="J99" s="4"/>
      <c r="K99" s="4" t="str">
        <f t="shared" ca="1" si="2"/>
        <v/>
      </c>
      <c r="L99" s="18" t="str">
        <f ca="1">IF(J99="SIM",4,IF(F99="","",IF(F99&lt;TODAY(),2,IF(F99-TODAY()&lt;='Alerta de Vencimento'!$B$2,3,1))))</f>
        <v/>
      </c>
    </row>
    <row r="100" spans="6:12" x14ac:dyDescent="0.3">
      <c r="F100" s="7"/>
      <c r="G100" s="4"/>
      <c r="H100" s="5"/>
      <c r="I100" s="6" t="s">
        <v>28</v>
      </c>
      <c r="J100" s="4"/>
      <c r="K100" s="4" t="str">
        <f t="shared" ca="1" si="2"/>
        <v/>
      </c>
      <c r="L100" s="18" t="str">
        <f ca="1">IF(J100="SIM",4,IF(F100="","",IF(F100&lt;TODAY(),2,IF(F100-TODAY()&lt;='Alerta de Vencimento'!$B$2,3,1))))</f>
        <v/>
      </c>
    </row>
    <row r="101" spans="6:12" x14ac:dyDescent="0.3">
      <c r="F101" s="7"/>
      <c r="G101" s="4"/>
      <c r="H101" s="5"/>
      <c r="I101" s="6" t="s">
        <v>28</v>
      </c>
      <c r="J101" s="4"/>
      <c r="K101" s="4" t="str">
        <f t="shared" ca="1" si="2"/>
        <v/>
      </c>
      <c r="L101" s="18" t="str">
        <f ca="1">IF(J101="SIM",4,IF(F101="","",IF(F101&lt;TODAY(),2,IF(F101-TODAY()&lt;='Alerta de Vencimento'!$B$2,3,1))))</f>
        <v/>
      </c>
    </row>
    <row r="102" spans="6:12" x14ac:dyDescent="0.3">
      <c r="F102" s="7"/>
      <c r="G102" s="4"/>
      <c r="H102" s="5"/>
      <c r="I102" s="6" t="s">
        <v>28</v>
      </c>
      <c r="J102" s="4"/>
      <c r="K102" s="4" t="str">
        <f t="shared" ca="1" si="2"/>
        <v/>
      </c>
      <c r="L102" s="18" t="str">
        <f ca="1">IF(J102="SIM",4,IF(F102="","",IF(F102&lt;TODAY(),2,IF(F102-TODAY()&lt;='Alerta de Vencimento'!$B$2,3,1))))</f>
        <v/>
      </c>
    </row>
    <row r="103" spans="6:12" x14ac:dyDescent="0.3">
      <c r="F103" s="7"/>
      <c r="G103" s="4"/>
      <c r="H103" s="5"/>
      <c r="I103" s="6" t="s">
        <v>28</v>
      </c>
      <c r="J103" s="4"/>
      <c r="K103" s="4" t="str">
        <f t="shared" ca="1" si="2"/>
        <v/>
      </c>
      <c r="L103" s="18" t="str">
        <f ca="1">IF(J103="SIM",4,IF(F103="","",IF(F103&lt;TODAY(),2,IF(F103-TODAY()&lt;='Alerta de Vencimento'!$B$2,3,1))))</f>
        <v/>
      </c>
    </row>
    <row r="104" spans="6:12" x14ac:dyDescent="0.3">
      <c r="F104" s="7"/>
      <c r="G104" s="4"/>
      <c r="H104" s="5"/>
      <c r="I104" s="6" t="s">
        <v>28</v>
      </c>
      <c r="J104" s="4"/>
      <c r="K104" s="4" t="str">
        <f t="shared" ca="1" si="2"/>
        <v/>
      </c>
      <c r="L104" s="18" t="str">
        <f ca="1">IF(J104="SIM",4,IF(F104="","",IF(F104&lt;TODAY(),2,IF(F104-TODAY()&lt;='Alerta de Vencimento'!$B$2,3,1))))</f>
        <v/>
      </c>
    </row>
    <row r="105" spans="6:12" x14ac:dyDescent="0.3">
      <c r="F105" s="7"/>
      <c r="G105" s="4"/>
      <c r="H105" s="5"/>
      <c r="I105" s="6" t="s">
        <v>28</v>
      </c>
      <c r="J105" s="4"/>
      <c r="K105" s="4" t="str">
        <f t="shared" ca="1" si="2"/>
        <v/>
      </c>
      <c r="L105" s="18" t="str">
        <f ca="1">IF(J105="SIM",4,IF(F105="","",IF(F105&lt;TODAY(),2,IF(F105-TODAY()&lt;='Alerta de Vencimento'!$B$2,3,1))))</f>
        <v/>
      </c>
    </row>
    <row r="106" spans="6:12" x14ac:dyDescent="0.3">
      <c r="F106" s="7"/>
      <c r="G106" s="4"/>
      <c r="H106" s="5"/>
      <c r="I106" s="6" t="s">
        <v>28</v>
      </c>
      <c r="J106" s="4"/>
      <c r="K106" s="4" t="str">
        <f t="shared" ca="1" si="2"/>
        <v/>
      </c>
      <c r="L106" s="18" t="str">
        <f ca="1">IF(J106="SIM",4,IF(F106="","",IF(F106&lt;TODAY(),2,IF(F106-TODAY()&lt;='Alerta de Vencimento'!$B$2,3,1))))</f>
        <v/>
      </c>
    </row>
    <row r="107" spans="6:12" x14ac:dyDescent="0.3">
      <c r="F107" s="7"/>
      <c r="G107" s="4"/>
      <c r="H107" s="5"/>
      <c r="I107" s="6" t="s">
        <v>28</v>
      </c>
      <c r="J107" s="4"/>
      <c r="K107" s="4" t="str">
        <f t="shared" ca="1" si="2"/>
        <v/>
      </c>
      <c r="L107" s="18" t="str">
        <f ca="1">IF(J107="SIM",4,IF(F107="","",IF(F107&lt;TODAY(),2,IF(F107-TODAY()&lt;='Alerta de Vencimento'!$B$2,3,1))))</f>
        <v/>
      </c>
    </row>
    <row r="108" spans="6:12" x14ac:dyDescent="0.3">
      <c r="F108" s="7"/>
      <c r="G108" s="4"/>
      <c r="H108" s="5"/>
      <c r="I108" s="6" t="s">
        <v>28</v>
      </c>
      <c r="J108" s="4"/>
      <c r="K108" s="4" t="str">
        <f t="shared" ca="1" si="2"/>
        <v/>
      </c>
      <c r="L108" s="18" t="str">
        <f ca="1">IF(J108="SIM",4,IF(F108="","",IF(F108&lt;TODAY(),2,IF(F108-TODAY()&lt;='Alerta de Vencimento'!$B$2,3,1))))</f>
        <v/>
      </c>
    </row>
    <row r="109" spans="6:12" x14ac:dyDescent="0.3">
      <c r="F109" s="7"/>
      <c r="G109" s="4"/>
      <c r="H109" s="5"/>
      <c r="I109" s="6" t="s">
        <v>28</v>
      </c>
      <c r="J109" s="4"/>
      <c r="K109" s="4" t="str">
        <f t="shared" ca="1" si="2"/>
        <v/>
      </c>
      <c r="L109" s="18" t="str">
        <f ca="1">IF(J109="SIM",4,IF(F109="","",IF(F109&lt;TODAY(),2,IF(F109-TODAY()&lt;='Alerta de Vencimento'!$B$2,3,1))))</f>
        <v/>
      </c>
    </row>
    <row r="110" spans="6:12" x14ac:dyDescent="0.3">
      <c r="F110" s="7"/>
      <c r="G110" s="4"/>
      <c r="H110" s="5"/>
      <c r="I110" s="6" t="s">
        <v>28</v>
      </c>
      <c r="J110" s="4"/>
      <c r="K110" s="4" t="str">
        <f t="shared" ca="1" si="2"/>
        <v/>
      </c>
      <c r="L110" s="18" t="str">
        <f ca="1">IF(J110="SIM",4,IF(F110="","",IF(F110&lt;TODAY(),2,IF(F110-TODAY()&lt;='Alerta de Vencimento'!$B$2,3,1))))</f>
        <v/>
      </c>
    </row>
    <row r="111" spans="6:12" x14ac:dyDescent="0.3">
      <c r="F111" s="7"/>
      <c r="G111" s="4"/>
      <c r="H111" s="5"/>
      <c r="I111" s="6" t="s">
        <v>28</v>
      </c>
      <c r="J111" s="4"/>
      <c r="K111" s="4" t="str">
        <f t="shared" ca="1" si="2"/>
        <v/>
      </c>
      <c r="L111" s="18" t="str">
        <f ca="1">IF(J111="SIM",4,IF(F111="","",IF(F111&lt;TODAY(),2,IF(F111-TODAY()&lt;='Alerta de Vencimento'!$B$2,3,1))))</f>
        <v/>
      </c>
    </row>
    <row r="112" spans="6:12" x14ac:dyDescent="0.3">
      <c r="F112" s="7"/>
      <c r="G112" s="4"/>
      <c r="H112" s="5"/>
      <c r="I112" s="6" t="s">
        <v>28</v>
      </c>
      <c r="J112" s="4"/>
      <c r="K112" s="4" t="str">
        <f t="shared" ca="1" si="2"/>
        <v/>
      </c>
      <c r="L112" s="18" t="str">
        <f ca="1">IF(J112="SIM",4,IF(F112="","",IF(F112&lt;TODAY(),2,IF(F112-TODAY()&lt;='Alerta de Vencimento'!$B$2,3,1))))</f>
        <v/>
      </c>
    </row>
    <row r="113" spans="6:12" x14ac:dyDescent="0.3">
      <c r="F113" s="7"/>
      <c r="G113" s="4"/>
      <c r="H113" s="5"/>
      <c r="I113" s="6" t="s">
        <v>28</v>
      </c>
      <c r="J113" s="4"/>
      <c r="K113" s="4" t="str">
        <f t="shared" ca="1" si="2"/>
        <v/>
      </c>
      <c r="L113" s="18" t="str">
        <f ca="1">IF(J113="SIM",4,IF(F113="","",IF(F113&lt;TODAY(),2,IF(F113-TODAY()&lt;='Alerta de Vencimento'!$B$2,3,1))))</f>
        <v/>
      </c>
    </row>
    <row r="114" spans="6:12" x14ac:dyDescent="0.3">
      <c r="F114" s="7"/>
      <c r="G114" s="4"/>
      <c r="H114" s="5"/>
      <c r="I114" s="6" t="s">
        <v>28</v>
      </c>
      <c r="J114" s="4"/>
      <c r="K114" s="4" t="str">
        <f t="shared" ca="1" si="2"/>
        <v/>
      </c>
      <c r="L114" s="18" t="str">
        <f ca="1">IF(J114="SIM",4,IF(F114="","",IF(F114&lt;TODAY(),2,IF(F114-TODAY()&lt;='Alerta de Vencimento'!$B$2,3,1))))</f>
        <v/>
      </c>
    </row>
    <row r="115" spans="6:12" x14ac:dyDescent="0.3">
      <c r="F115" s="7"/>
      <c r="G115" s="4"/>
      <c r="H115" s="5"/>
      <c r="I115" s="6" t="s">
        <v>28</v>
      </c>
      <c r="J115" s="4"/>
      <c r="K115" s="4" t="str">
        <f t="shared" ca="1" si="2"/>
        <v/>
      </c>
      <c r="L115" s="18" t="str">
        <f ca="1">IF(J115="SIM",4,IF(F115="","",IF(F115&lt;TODAY(),2,IF(F115-TODAY()&lt;='Alerta de Vencimento'!$B$2,3,1))))</f>
        <v/>
      </c>
    </row>
    <row r="116" spans="6:12" x14ac:dyDescent="0.3">
      <c r="F116" s="7"/>
      <c r="G116" s="4"/>
      <c r="H116" s="5"/>
      <c r="I116" s="6" t="s">
        <v>28</v>
      </c>
      <c r="J116" s="4"/>
      <c r="K116" s="4" t="str">
        <f t="shared" ca="1" si="2"/>
        <v/>
      </c>
      <c r="L116" s="18" t="str">
        <f ca="1">IF(J116="SIM",4,IF(F116="","",IF(F116&lt;TODAY(),2,IF(F116-TODAY()&lt;='Alerta de Vencimento'!$B$2,3,1))))</f>
        <v/>
      </c>
    </row>
    <row r="117" spans="6:12" x14ac:dyDescent="0.3">
      <c r="F117" s="7"/>
      <c r="G117" s="4"/>
      <c r="H117" s="5"/>
      <c r="I117" s="6" t="s">
        <v>28</v>
      </c>
      <c r="J117" s="4"/>
      <c r="K117" s="4" t="str">
        <f t="shared" ca="1" si="2"/>
        <v/>
      </c>
      <c r="L117" s="18" t="str">
        <f ca="1">IF(J117="SIM",4,IF(F117="","",IF(F117&lt;TODAY(),2,IF(F117-TODAY()&lt;='Alerta de Vencimento'!$B$2,3,1))))</f>
        <v/>
      </c>
    </row>
    <row r="118" spans="6:12" x14ac:dyDescent="0.3">
      <c r="F118" s="7"/>
      <c r="G118" s="4"/>
      <c r="H118" s="5"/>
      <c r="I118" s="6" t="s">
        <v>28</v>
      </c>
      <c r="J118" s="4"/>
      <c r="K118" s="4" t="str">
        <f t="shared" ca="1" si="2"/>
        <v/>
      </c>
      <c r="L118" s="18" t="str">
        <f ca="1">IF(J118="SIM",4,IF(F118="","",IF(F118&lt;TODAY(),2,IF(F118-TODAY()&lt;='Alerta de Vencimento'!$B$2,3,1))))</f>
        <v/>
      </c>
    </row>
    <row r="119" spans="6:12" x14ac:dyDescent="0.3">
      <c r="F119" s="7"/>
      <c r="G119" s="4"/>
      <c r="H119" s="5"/>
      <c r="I119" s="6" t="s">
        <v>28</v>
      </c>
      <c r="J119" s="4"/>
      <c r="K119" s="4" t="str">
        <f t="shared" ca="1" si="2"/>
        <v/>
      </c>
      <c r="L119" s="18" t="str">
        <f ca="1">IF(J119="SIM",4,IF(F119="","",IF(F119&lt;TODAY(),2,IF(F119-TODAY()&lt;='Alerta de Vencimento'!$B$2,3,1))))</f>
        <v/>
      </c>
    </row>
    <row r="120" spans="6:12" x14ac:dyDescent="0.3">
      <c r="F120" s="7"/>
      <c r="G120" s="4"/>
      <c r="H120" s="5"/>
      <c r="I120" s="6" t="s">
        <v>28</v>
      </c>
      <c r="J120" s="4"/>
      <c r="K120" s="4" t="str">
        <f t="shared" ca="1" si="2"/>
        <v/>
      </c>
      <c r="L120" s="18" t="str">
        <f ca="1">IF(J120="SIM",4,IF(F120="","",IF(F120&lt;TODAY(),2,IF(F120-TODAY()&lt;='Alerta de Vencimento'!$B$2,3,1))))</f>
        <v/>
      </c>
    </row>
    <row r="121" spans="6:12" x14ac:dyDescent="0.3">
      <c r="F121" s="7"/>
      <c r="G121" s="4"/>
      <c r="H121" s="5"/>
      <c r="I121" s="6" t="s">
        <v>28</v>
      </c>
      <c r="J121" s="4"/>
      <c r="K121" s="4" t="str">
        <f t="shared" ca="1" si="2"/>
        <v/>
      </c>
      <c r="L121" s="18" t="str">
        <f ca="1">IF(J121="SIM",4,IF(F121="","",IF(F121&lt;TODAY(),2,IF(F121-TODAY()&lt;='Alerta de Vencimento'!$B$2,3,1))))</f>
        <v/>
      </c>
    </row>
    <row r="122" spans="6:12" x14ac:dyDescent="0.3">
      <c r="F122" s="7"/>
      <c r="G122" s="4"/>
      <c r="H122" s="5"/>
      <c r="I122" s="6" t="s">
        <v>28</v>
      </c>
      <c r="J122" s="4"/>
      <c r="K122" s="4" t="str">
        <f t="shared" ca="1" si="2"/>
        <v/>
      </c>
      <c r="L122" s="18" t="str">
        <f ca="1">IF(J122="SIM",4,IF(F122="","",IF(F122&lt;TODAY(),2,IF(F122-TODAY()&lt;='Alerta de Vencimento'!$B$2,3,1))))</f>
        <v/>
      </c>
    </row>
    <row r="123" spans="6:12" x14ac:dyDescent="0.3">
      <c r="F123" s="7"/>
      <c r="G123" s="4"/>
      <c r="H123" s="5"/>
      <c r="I123" s="6" t="s">
        <v>28</v>
      </c>
      <c r="J123" s="4"/>
      <c r="K123" s="4" t="str">
        <f t="shared" ref="K123:K154" ca="1" si="3">IF(J123="Sim","Pagamento Realizado",IF(F123="","",IF(F123&lt;TODAY(),"Vencido",IF(F123=TODAY(),"Vence hoje",CONCATENATE("A vencer ")))))</f>
        <v/>
      </c>
      <c r="L123" s="18" t="str">
        <f ca="1">IF(J123="SIM",4,IF(F123="","",IF(F123&lt;TODAY(),2,IF(F123-TODAY()&lt;='Alerta de Vencimento'!$B$2,3,1))))</f>
        <v/>
      </c>
    </row>
    <row r="124" spans="6:12" x14ac:dyDescent="0.3">
      <c r="F124" s="7"/>
      <c r="G124" s="4"/>
      <c r="H124" s="5"/>
      <c r="I124" s="6" t="s">
        <v>28</v>
      </c>
      <c r="J124" s="4"/>
      <c r="K124" s="4" t="str">
        <f t="shared" ca="1" si="3"/>
        <v/>
      </c>
      <c r="L124" s="18" t="str">
        <f ca="1">IF(J124="SIM",4,IF(F124="","",IF(F124&lt;TODAY(),2,IF(F124-TODAY()&lt;='Alerta de Vencimento'!$B$2,3,1))))</f>
        <v/>
      </c>
    </row>
    <row r="125" spans="6:12" x14ac:dyDescent="0.3">
      <c r="F125" s="7"/>
      <c r="G125" s="4"/>
      <c r="H125" s="5"/>
      <c r="I125" s="6" t="s">
        <v>28</v>
      </c>
      <c r="J125" s="4"/>
      <c r="K125" s="4" t="str">
        <f t="shared" ca="1" si="3"/>
        <v/>
      </c>
      <c r="L125" s="18" t="str">
        <f ca="1">IF(J125="SIM",4,IF(F125="","",IF(F125&lt;TODAY(),2,IF(F125-TODAY()&lt;='Alerta de Vencimento'!$B$2,3,1))))</f>
        <v/>
      </c>
    </row>
    <row r="126" spans="6:12" x14ac:dyDescent="0.3">
      <c r="F126" s="7"/>
      <c r="G126" s="4"/>
      <c r="H126" s="5"/>
      <c r="I126" s="6" t="s">
        <v>28</v>
      </c>
      <c r="J126" s="4"/>
      <c r="K126" s="4" t="str">
        <f t="shared" ca="1" si="3"/>
        <v/>
      </c>
      <c r="L126" s="18" t="str">
        <f ca="1">IF(J126="SIM",4,IF(F126="","",IF(F126&lt;TODAY(),2,IF(F126-TODAY()&lt;='Alerta de Vencimento'!$B$2,3,1))))</f>
        <v/>
      </c>
    </row>
    <row r="127" spans="6:12" x14ac:dyDescent="0.3">
      <c r="F127" s="7"/>
      <c r="G127" s="4"/>
      <c r="H127" s="5"/>
      <c r="I127" s="6" t="s">
        <v>28</v>
      </c>
      <c r="J127" s="4"/>
      <c r="K127" s="4" t="str">
        <f t="shared" ca="1" si="3"/>
        <v/>
      </c>
      <c r="L127" s="18" t="str">
        <f ca="1">IF(J127="SIM",4,IF(F127="","",IF(F127&lt;TODAY(),2,IF(F127-TODAY()&lt;='Alerta de Vencimento'!$B$2,3,1))))</f>
        <v/>
      </c>
    </row>
    <row r="128" spans="6:12" x14ac:dyDescent="0.3">
      <c r="F128" s="7"/>
      <c r="G128" s="4"/>
      <c r="H128" s="5"/>
      <c r="I128" s="6" t="s">
        <v>28</v>
      </c>
      <c r="J128" s="4"/>
      <c r="K128" s="4" t="str">
        <f t="shared" ca="1" si="3"/>
        <v/>
      </c>
      <c r="L128" s="18" t="str">
        <f ca="1">IF(J128="SIM",4,IF(F128="","",IF(F128&lt;TODAY(),2,IF(F128-TODAY()&lt;='Alerta de Vencimento'!$B$2,3,1))))</f>
        <v/>
      </c>
    </row>
    <row r="129" spans="6:12" x14ac:dyDescent="0.3">
      <c r="F129" s="7"/>
      <c r="G129" s="4"/>
      <c r="H129" s="5"/>
      <c r="I129" s="6" t="s">
        <v>28</v>
      </c>
      <c r="J129" s="4"/>
      <c r="K129" s="4" t="str">
        <f t="shared" ca="1" si="3"/>
        <v/>
      </c>
      <c r="L129" s="18" t="str">
        <f ca="1">IF(J129="SIM",4,IF(F129="","",IF(F129&lt;TODAY(),2,IF(F129-TODAY()&lt;='Alerta de Vencimento'!$B$2,3,1))))</f>
        <v/>
      </c>
    </row>
    <row r="130" spans="6:12" x14ac:dyDescent="0.3">
      <c r="F130" s="7"/>
      <c r="G130" s="4"/>
      <c r="H130" s="5"/>
      <c r="I130" s="6" t="s">
        <v>28</v>
      </c>
      <c r="J130" s="4"/>
      <c r="K130" s="4" t="str">
        <f t="shared" ca="1" si="3"/>
        <v/>
      </c>
      <c r="L130" s="18" t="str">
        <f ca="1">IF(J130="SIM",4,IF(F130="","",IF(F130&lt;TODAY(),2,IF(F130-TODAY()&lt;='Alerta de Vencimento'!$B$2,3,1))))</f>
        <v/>
      </c>
    </row>
    <row r="131" spans="6:12" x14ac:dyDescent="0.3">
      <c r="F131" s="7"/>
      <c r="G131" s="4"/>
      <c r="H131" s="5"/>
      <c r="I131" s="6" t="s">
        <v>28</v>
      </c>
      <c r="J131" s="4"/>
      <c r="K131" s="4" t="str">
        <f t="shared" ca="1" si="3"/>
        <v/>
      </c>
      <c r="L131" s="18" t="str">
        <f ca="1">IF(J131="SIM",4,IF(F131="","",IF(F131&lt;TODAY(),2,IF(F131-TODAY()&lt;='Alerta de Vencimento'!$B$2,3,1))))</f>
        <v/>
      </c>
    </row>
    <row r="132" spans="6:12" x14ac:dyDescent="0.3">
      <c r="F132" s="7"/>
      <c r="G132" s="4"/>
      <c r="H132" s="5"/>
      <c r="I132" s="6" t="s">
        <v>28</v>
      </c>
      <c r="J132" s="4"/>
      <c r="K132" s="4" t="str">
        <f t="shared" ca="1" si="3"/>
        <v/>
      </c>
      <c r="L132" s="18" t="str">
        <f ca="1">IF(J132="SIM",4,IF(F132="","",IF(F132&lt;TODAY(),2,IF(F132-TODAY()&lt;='Alerta de Vencimento'!$B$2,3,1))))</f>
        <v/>
      </c>
    </row>
    <row r="133" spans="6:12" x14ac:dyDescent="0.3">
      <c r="F133" s="7"/>
      <c r="G133" s="4"/>
      <c r="H133" s="5"/>
      <c r="I133" s="6" t="s">
        <v>28</v>
      </c>
      <c r="J133" s="4"/>
      <c r="K133" s="4" t="str">
        <f t="shared" ca="1" si="3"/>
        <v/>
      </c>
      <c r="L133" s="18" t="str">
        <f ca="1">IF(J133="SIM",4,IF(F133="","",IF(F133&lt;TODAY(),2,IF(F133-TODAY()&lt;='Alerta de Vencimento'!$B$2,3,1))))</f>
        <v/>
      </c>
    </row>
    <row r="134" spans="6:12" x14ac:dyDescent="0.3">
      <c r="F134" s="7"/>
      <c r="G134" s="4"/>
      <c r="H134" s="5"/>
      <c r="I134" s="6" t="s">
        <v>28</v>
      </c>
      <c r="J134" s="4"/>
      <c r="K134" s="4" t="str">
        <f t="shared" ca="1" si="3"/>
        <v/>
      </c>
      <c r="L134" s="18" t="str">
        <f ca="1">IF(J134="SIM",4,IF(F134="","",IF(F134&lt;TODAY(),2,IF(F134-TODAY()&lt;='Alerta de Vencimento'!$B$2,3,1))))</f>
        <v/>
      </c>
    </row>
    <row r="135" spans="6:12" x14ac:dyDescent="0.3">
      <c r="F135" s="7"/>
      <c r="G135" s="4"/>
      <c r="H135" s="5"/>
      <c r="I135" s="6" t="s">
        <v>28</v>
      </c>
      <c r="J135" s="4"/>
      <c r="K135" s="4" t="str">
        <f t="shared" ca="1" si="3"/>
        <v/>
      </c>
      <c r="L135" s="18" t="str">
        <f ca="1">IF(J135="SIM",4,IF(F135="","",IF(F135&lt;TODAY(),2,IF(F135-TODAY()&lt;='Alerta de Vencimento'!$B$2,3,1))))</f>
        <v/>
      </c>
    </row>
    <row r="136" spans="6:12" x14ac:dyDescent="0.3">
      <c r="F136" s="7"/>
      <c r="G136" s="4"/>
      <c r="H136" s="5"/>
      <c r="I136" s="6" t="s">
        <v>28</v>
      </c>
      <c r="J136" s="4"/>
      <c r="K136" s="4" t="str">
        <f t="shared" ca="1" si="3"/>
        <v/>
      </c>
      <c r="L136" s="18" t="str">
        <f ca="1">IF(J136="SIM",4,IF(F136="","",IF(F136&lt;TODAY(),2,IF(F136-TODAY()&lt;='Alerta de Vencimento'!$B$2,3,1))))</f>
        <v/>
      </c>
    </row>
    <row r="137" spans="6:12" x14ac:dyDescent="0.3">
      <c r="F137" s="7"/>
      <c r="G137" s="4"/>
      <c r="H137" s="5"/>
      <c r="I137" s="6" t="s">
        <v>28</v>
      </c>
      <c r="J137" s="4"/>
      <c r="K137" s="4" t="str">
        <f t="shared" ca="1" si="3"/>
        <v/>
      </c>
      <c r="L137" s="18" t="str">
        <f ca="1">IF(J137="SIM",4,IF(F137="","",IF(F137&lt;TODAY(),2,IF(F137-TODAY()&lt;='Alerta de Vencimento'!$B$2,3,1))))</f>
        <v/>
      </c>
    </row>
    <row r="138" spans="6:12" x14ac:dyDescent="0.3">
      <c r="F138" s="7"/>
      <c r="G138" s="4"/>
      <c r="H138" s="5"/>
      <c r="I138" s="6" t="s">
        <v>28</v>
      </c>
      <c r="J138" s="4"/>
      <c r="K138" s="4" t="str">
        <f t="shared" ca="1" si="3"/>
        <v/>
      </c>
      <c r="L138" s="18" t="str">
        <f ca="1">IF(J138="SIM",4,IF(F138="","",IF(F138&lt;TODAY(),2,IF(F138-TODAY()&lt;='Alerta de Vencimento'!$B$2,3,1))))</f>
        <v/>
      </c>
    </row>
    <row r="139" spans="6:12" x14ac:dyDescent="0.3">
      <c r="F139" s="7"/>
      <c r="G139" s="4"/>
      <c r="H139" s="5"/>
      <c r="I139" s="6" t="s">
        <v>28</v>
      </c>
      <c r="J139" s="4"/>
      <c r="K139" s="4" t="str">
        <f t="shared" ca="1" si="3"/>
        <v/>
      </c>
      <c r="L139" s="18" t="str">
        <f ca="1">IF(J139="SIM",4,IF(F139="","",IF(F139&lt;TODAY(),2,IF(F139-TODAY()&lt;='Alerta de Vencimento'!$B$2,3,1))))</f>
        <v/>
      </c>
    </row>
    <row r="140" spans="6:12" x14ac:dyDescent="0.3">
      <c r="F140" s="7"/>
      <c r="G140" s="4"/>
      <c r="H140" s="5"/>
      <c r="I140" s="6" t="s">
        <v>28</v>
      </c>
      <c r="J140" s="4"/>
      <c r="K140" s="4" t="str">
        <f t="shared" ca="1" si="3"/>
        <v/>
      </c>
      <c r="L140" s="18" t="str">
        <f ca="1">IF(J140="SIM",4,IF(F140="","",IF(F140&lt;TODAY(),2,IF(F140-TODAY()&lt;='Alerta de Vencimento'!$B$2,3,1))))</f>
        <v/>
      </c>
    </row>
    <row r="141" spans="6:12" x14ac:dyDescent="0.3">
      <c r="F141" s="7"/>
      <c r="G141" s="4"/>
      <c r="H141" s="5"/>
      <c r="I141" s="6" t="s">
        <v>28</v>
      </c>
      <c r="J141" s="4"/>
      <c r="K141" s="4" t="str">
        <f t="shared" ca="1" si="3"/>
        <v/>
      </c>
      <c r="L141" s="18" t="str">
        <f ca="1">IF(J141="SIM",4,IF(F141="","",IF(F141&lt;TODAY(),2,IF(F141-TODAY()&lt;='Alerta de Vencimento'!$B$2,3,1))))</f>
        <v/>
      </c>
    </row>
    <row r="142" spans="6:12" x14ac:dyDescent="0.3">
      <c r="F142" s="7"/>
      <c r="G142" s="4"/>
      <c r="H142" s="5"/>
      <c r="I142" s="6" t="s">
        <v>28</v>
      </c>
      <c r="J142" s="4"/>
      <c r="K142" s="4" t="str">
        <f t="shared" ca="1" si="3"/>
        <v/>
      </c>
      <c r="L142" s="18" t="str">
        <f ca="1">IF(J142="SIM",4,IF(F142="","",IF(F142&lt;TODAY(),2,IF(F142-TODAY()&lt;='Alerta de Vencimento'!$B$2,3,1))))</f>
        <v/>
      </c>
    </row>
    <row r="143" spans="6:12" x14ac:dyDescent="0.3">
      <c r="F143" s="7"/>
      <c r="G143" s="4"/>
      <c r="H143" s="5"/>
      <c r="I143" s="6" t="s">
        <v>28</v>
      </c>
      <c r="J143" s="4"/>
      <c r="K143" s="4" t="str">
        <f t="shared" ca="1" si="3"/>
        <v/>
      </c>
      <c r="L143" s="18" t="str">
        <f ca="1">IF(J143="SIM",4,IF(F143="","",IF(F143&lt;TODAY(),2,IF(F143-TODAY()&lt;='Alerta de Vencimento'!$B$2,3,1))))</f>
        <v/>
      </c>
    </row>
    <row r="144" spans="6:12" x14ac:dyDescent="0.3">
      <c r="F144" s="7"/>
      <c r="G144" s="4"/>
      <c r="H144" s="5"/>
      <c r="I144" s="6" t="s">
        <v>28</v>
      </c>
      <c r="J144" s="4"/>
      <c r="K144" s="4" t="str">
        <f t="shared" ca="1" si="3"/>
        <v/>
      </c>
      <c r="L144" s="18" t="str">
        <f ca="1">IF(J144="SIM",4,IF(F144="","",IF(F144&lt;TODAY(),2,IF(F144-TODAY()&lt;='Alerta de Vencimento'!$B$2,3,1))))</f>
        <v/>
      </c>
    </row>
    <row r="145" spans="6:12" x14ac:dyDescent="0.3">
      <c r="F145" s="7"/>
      <c r="G145" s="4"/>
      <c r="H145" s="5"/>
      <c r="I145" s="6" t="s">
        <v>28</v>
      </c>
      <c r="J145" s="4"/>
      <c r="K145" s="4" t="str">
        <f t="shared" ca="1" si="3"/>
        <v/>
      </c>
      <c r="L145" s="18" t="str">
        <f ca="1">IF(J145="SIM",4,IF(F145="","",IF(F145&lt;TODAY(),2,IF(F145-TODAY()&lt;='Alerta de Vencimento'!$B$2,3,1))))</f>
        <v/>
      </c>
    </row>
    <row r="146" spans="6:12" x14ac:dyDescent="0.3">
      <c r="F146" s="7"/>
      <c r="G146" s="4"/>
      <c r="H146" s="5"/>
      <c r="I146" s="6" t="s">
        <v>28</v>
      </c>
      <c r="J146" s="4"/>
      <c r="K146" s="4" t="str">
        <f t="shared" ca="1" si="3"/>
        <v/>
      </c>
      <c r="L146" s="18" t="str">
        <f ca="1">IF(J146="SIM",4,IF(F146="","",IF(F146&lt;TODAY(),2,IF(F146-TODAY()&lt;='Alerta de Vencimento'!$B$2,3,1))))</f>
        <v/>
      </c>
    </row>
    <row r="147" spans="6:12" x14ac:dyDescent="0.3">
      <c r="F147" s="7"/>
      <c r="G147" s="4"/>
      <c r="H147" s="5"/>
      <c r="I147" s="6" t="s">
        <v>28</v>
      </c>
      <c r="J147" s="4"/>
      <c r="K147" s="4" t="str">
        <f t="shared" ca="1" si="3"/>
        <v/>
      </c>
      <c r="L147" s="18" t="str">
        <f ca="1">IF(J147="SIM",4,IF(F147="","",IF(F147&lt;TODAY(),2,IF(F147-TODAY()&lt;='Alerta de Vencimento'!$B$2,3,1))))</f>
        <v/>
      </c>
    </row>
    <row r="148" spans="6:12" x14ac:dyDescent="0.3">
      <c r="F148" s="7"/>
      <c r="G148" s="4"/>
      <c r="H148" s="5"/>
      <c r="I148" s="6" t="s">
        <v>28</v>
      </c>
      <c r="J148" s="4"/>
      <c r="K148" s="4" t="str">
        <f t="shared" ca="1" si="3"/>
        <v/>
      </c>
      <c r="L148" s="18" t="str">
        <f ca="1">IF(J148="SIM",4,IF(F148="","",IF(F148&lt;TODAY(),2,IF(F148-TODAY()&lt;='Alerta de Vencimento'!$B$2,3,1))))</f>
        <v/>
      </c>
    </row>
    <row r="149" spans="6:12" x14ac:dyDescent="0.3">
      <c r="F149" s="7"/>
      <c r="G149" s="4"/>
      <c r="H149" s="5"/>
      <c r="I149" s="6" t="s">
        <v>28</v>
      </c>
      <c r="J149" s="4"/>
      <c r="K149" s="4" t="str">
        <f t="shared" ca="1" si="3"/>
        <v/>
      </c>
      <c r="L149" s="18" t="str">
        <f ca="1">IF(J149="SIM",4,IF(F149="","",IF(F149&lt;TODAY(),2,IF(F149-TODAY()&lt;='Alerta de Vencimento'!$B$2,3,1))))</f>
        <v/>
      </c>
    </row>
    <row r="150" spans="6:12" x14ac:dyDescent="0.3">
      <c r="F150" s="7"/>
      <c r="G150" s="4"/>
      <c r="H150" s="5"/>
      <c r="I150" s="6" t="s">
        <v>28</v>
      </c>
      <c r="J150" s="4"/>
      <c r="K150" s="4" t="str">
        <f t="shared" ca="1" si="3"/>
        <v/>
      </c>
      <c r="L150" s="18" t="str">
        <f ca="1">IF(J150="SIM",4,IF(F150="","",IF(F150&lt;TODAY(),2,IF(F150-TODAY()&lt;='Alerta de Vencimento'!$B$2,3,1))))</f>
        <v/>
      </c>
    </row>
    <row r="151" spans="6:12" x14ac:dyDescent="0.3">
      <c r="F151" s="7"/>
      <c r="G151" s="4"/>
      <c r="H151" s="5"/>
      <c r="I151" s="6" t="s">
        <v>28</v>
      </c>
      <c r="J151" s="4"/>
      <c r="K151" s="4" t="str">
        <f t="shared" ca="1" si="3"/>
        <v/>
      </c>
      <c r="L151" s="18" t="str">
        <f ca="1">IF(J151="SIM",4,IF(F151="","",IF(F151&lt;TODAY(),2,IF(F151-TODAY()&lt;='Alerta de Vencimento'!$B$2,3,1))))</f>
        <v/>
      </c>
    </row>
    <row r="152" spans="6:12" x14ac:dyDescent="0.3">
      <c r="F152" s="7"/>
      <c r="G152" s="4"/>
      <c r="H152" s="5"/>
      <c r="I152" s="6" t="s">
        <v>28</v>
      </c>
      <c r="J152" s="4"/>
      <c r="K152" s="4" t="str">
        <f t="shared" ca="1" si="3"/>
        <v/>
      </c>
      <c r="L152" s="18" t="str">
        <f ca="1">IF(J152="SIM",4,IF(F152="","",IF(F152&lt;TODAY(),2,IF(F152-TODAY()&lt;='Alerta de Vencimento'!$B$2,3,1))))</f>
        <v/>
      </c>
    </row>
    <row r="153" spans="6:12" x14ac:dyDescent="0.3">
      <c r="F153" s="7"/>
      <c r="G153" s="4"/>
      <c r="H153" s="5"/>
      <c r="I153" s="6" t="s">
        <v>28</v>
      </c>
      <c r="J153" s="4"/>
      <c r="K153" s="4" t="str">
        <f t="shared" ca="1" si="3"/>
        <v/>
      </c>
      <c r="L153" s="18" t="str">
        <f ca="1">IF(J153="SIM",4,IF(F153="","",IF(F153&lt;TODAY(),2,IF(F153-TODAY()&lt;='Alerta de Vencimento'!$B$2,3,1))))</f>
        <v/>
      </c>
    </row>
    <row r="154" spans="6:12" x14ac:dyDescent="0.3">
      <c r="F154" s="7"/>
      <c r="G154" s="4"/>
      <c r="H154" s="5"/>
      <c r="I154" s="6" t="s">
        <v>28</v>
      </c>
      <c r="J154" s="4"/>
      <c r="K154" s="4" t="str">
        <f t="shared" ca="1" si="3"/>
        <v/>
      </c>
      <c r="L154" s="18" t="str">
        <f ca="1">IF(J154="SIM",4,IF(F154="","",IF(F154&lt;TODAY(),2,IF(F154-TODAY()&lt;='Alerta de Vencimento'!$B$2,3,1))))</f>
        <v/>
      </c>
    </row>
    <row r="155" spans="6:12" x14ac:dyDescent="0.3">
      <c r="F155" s="7"/>
      <c r="G155" s="4"/>
      <c r="H155" s="5"/>
      <c r="I155" s="6" t="s">
        <v>28</v>
      </c>
      <c r="J155" s="4"/>
      <c r="K155" s="4" t="str">
        <f t="shared" ref="K155:K186" ca="1" si="4">IF(J155="Sim","Pagamento Realizado",IF(F155="","",IF(F155&lt;TODAY(),"Vencido",IF(F155=TODAY(),"Vence hoje",CONCATENATE("A vencer ")))))</f>
        <v/>
      </c>
      <c r="L155" s="18" t="str">
        <f ca="1">IF(J155="SIM",4,IF(F155="","",IF(F155&lt;TODAY(),2,IF(F155-TODAY()&lt;='Alerta de Vencimento'!$B$2,3,1))))</f>
        <v/>
      </c>
    </row>
    <row r="156" spans="6:12" x14ac:dyDescent="0.3">
      <c r="F156" s="7"/>
      <c r="G156" s="4"/>
      <c r="H156" s="5"/>
      <c r="I156" s="6" t="s">
        <v>28</v>
      </c>
      <c r="J156" s="4"/>
      <c r="K156" s="4" t="str">
        <f t="shared" ca="1" si="4"/>
        <v/>
      </c>
      <c r="L156" s="18" t="str">
        <f ca="1">IF(J156="SIM",4,IF(F156="","",IF(F156&lt;TODAY(),2,IF(F156-TODAY()&lt;='Alerta de Vencimento'!$B$2,3,1))))</f>
        <v/>
      </c>
    </row>
    <row r="157" spans="6:12" x14ac:dyDescent="0.3">
      <c r="F157" s="7"/>
      <c r="G157" s="4"/>
      <c r="H157" s="5"/>
      <c r="I157" s="6" t="s">
        <v>28</v>
      </c>
      <c r="J157" s="4"/>
      <c r="K157" s="4" t="str">
        <f t="shared" ca="1" si="4"/>
        <v/>
      </c>
      <c r="L157" s="18" t="str">
        <f ca="1">IF(J157="SIM",4,IF(F157="","",IF(F157&lt;TODAY(),2,IF(F157-TODAY()&lt;='Alerta de Vencimento'!$B$2,3,1))))</f>
        <v/>
      </c>
    </row>
    <row r="158" spans="6:12" x14ac:dyDescent="0.3">
      <c r="F158" s="7"/>
      <c r="G158" s="4"/>
      <c r="H158" s="5"/>
      <c r="I158" s="6" t="s">
        <v>28</v>
      </c>
      <c r="J158" s="4"/>
      <c r="K158" s="4" t="str">
        <f t="shared" ca="1" si="4"/>
        <v/>
      </c>
      <c r="L158" s="18" t="str">
        <f ca="1">IF(J158="SIM",4,IF(F158="","",IF(F158&lt;TODAY(),2,IF(F158-TODAY()&lt;='Alerta de Vencimento'!$B$2,3,1))))</f>
        <v/>
      </c>
    </row>
    <row r="159" spans="6:12" x14ac:dyDescent="0.3">
      <c r="F159" s="7"/>
      <c r="G159" s="4"/>
      <c r="H159" s="5"/>
      <c r="I159" s="6" t="s">
        <v>28</v>
      </c>
      <c r="J159" s="4"/>
      <c r="K159" s="4" t="str">
        <f t="shared" ca="1" si="4"/>
        <v/>
      </c>
      <c r="L159" s="18" t="str">
        <f ca="1">IF(J159="SIM",4,IF(F159="","",IF(F159&lt;TODAY(),2,IF(F159-TODAY()&lt;='Alerta de Vencimento'!$B$2,3,1))))</f>
        <v/>
      </c>
    </row>
    <row r="160" spans="6:12" x14ac:dyDescent="0.3">
      <c r="F160" s="7"/>
      <c r="G160" s="4"/>
      <c r="H160" s="5"/>
      <c r="I160" s="6" t="s">
        <v>28</v>
      </c>
      <c r="J160" s="4"/>
      <c r="K160" s="4" t="str">
        <f t="shared" ca="1" si="4"/>
        <v/>
      </c>
      <c r="L160" s="18" t="str">
        <f ca="1">IF(J160="SIM",4,IF(F160="","",IF(F160&lt;TODAY(),2,IF(F160-TODAY()&lt;='Alerta de Vencimento'!$B$2,3,1))))</f>
        <v/>
      </c>
    </row>
    <row r="161" spans="6:12" x14ac:dyDescent="0.3">
      <c r="F161" s="7"/>
      <c r="G161" s="4"/>
      <c r="H161" s="5"/>
      <c r="I161" s="6" t="s">
        <v>28</v>
      </c>
      <c r="J161" s="4"/>
      <c r="K161" s="4" t="str">
        <f t="shared" ca="1" si="4"/>
        <v/>
      </c>
      <c r="L161" s="18" t="str">
        <f ca="1">IF(J161="SIM",4,IF(F161="","",IF(F161&lt;TODAY(),2,IF(F161-TODAY()&lt;='Alerta de Vencimento'!$B$2,3,1))))</f>
        <v/>
      </c>
    </row>
    <row r="162" spans="6:12" x14ac:dyDescent="0.3">
      <c r="F162" s="7"/>
      <c r="G162" s="4"/>
      <c r="H162" s="5"/>
      <c r="I162" s="6" t="s">
        <v>28</v>
      </c>
      <c r="J162" s="4"/>
      <c r="K162" s="4" t="str">
        <f t="shared" ca="1" si="4"/>
        <v/>
      </c>
      <c r="L162" s="18" t="str">
        <f ca="1">IF(J162="SIM",4,IF(F162="","",IF(F162&lt;TODAY(),2,IF(F162-TODAY()&lt;='Alerta de Vencimento'!$B$2,3,1))))</f>
        <v/>
      </c>
    </row>
    <row r="163" spans="6:12" x14ac:dyDescent="0.3">
      <c r="F163" s="7"/>
      <c r="G163" s="4"/>
      <c r="H163" s="5"/>
      <c r="I163" s="6" t="s">
        <v>28</v>
      </c>
      <c r="J163" s="4"/>
      <c r="K163" s="4" t="str">
        <f t="shared" ca="1" si="4"/>
        <v/>
      </c>
      <c r="L163" s="18" t="str">
        <f ca="1">IF(J163="SIM",4,IF(F163="","",IF(F163&lt;TODAY(),2,IF(F163-TODAY()&lt;='Alerta de Vencimento'!$B$2,3,1))))</f>
        <v/>
      </c>
    </row>
    <row r="164" spans="6:12" x14ac:dyDescent="0.3">
      <c r="F164" s="7"/>
      <c r="G164" s="4"/>
      <c r="H164" s="5"/>
      <c r="I164" s="6" t="s">
        <v>28</v>
      </c>
      <c r="J164" s="4"/>
      <c r="K164" s="4" t="str">
        <f t="shared" ca="1" si="4"/>
        <v/>
      </c>
      <c r="L164" s="18" t="str">
        <f ca="1">IF(J164="SIM",4,IF(F164="","",IF(F164&lt;TODAY(),2,IF(F164-TODAY()&lt;='Alerta de Vencimento'!$B$2,3,1))))</f>
        <v/>
      </c>
    </row>
    <row r="165" spans="6:12" x14ac:dyDescent="0.3">
      <c r="F165" s="7"/>
      <c r="G165" s="4"/>
      <c r="H165" s="5"/>
      <c r="I165" s="6" t="s">
        <v>28</v>
      </c>
      <c r="J165" s="4"/>
      <c r="K165" s="4" t="str">
        <f t="shared" ca="1" si="4"/>
        <v/>
      </c>
      <c r="L165" s="18" t="str">
        <f ca="1">IF(J165="SIM",4,IF(F165="","",IF(F165&lt;TODAY(),2,IF(F165-TODAY()&lt;='Alerta de Vencimento'!$B$2,3,1))))</f>
        <v/>
      </c>
    </row>
    <row r="166" spans="6:12" x14ac:dyDescent="0.3">
      <c r="F166" s="7"/>
      <c r="G166" s="4"/>
      <c r="H166" s="5"/>
      <c r="I166" s="6" t="s">
        <v>28</v>
      </c>
      <c r="J166" s="4"/>
      <c r="K166" s="4" t="str">
        <f t="shared" ca="1" si="4"/>
        <v/>
      </c>
      <c r="L166" s="18" t="str">
        <f ca="1">IF(J166="SIM",4,IF(F166="","",IF(F166&lt;TODAY(),2,IF(F166-TODAY()&lt;='Alerta de Vencimento'!$B$2,3,1))))</f>
        <v/>
      </c>
    </row>
    <row r="167" spans="6:12" x14ac:dyDescent="0.3">
      <c r="F167" s="7"/>
      <c r="G167" s="4"/>
      <c r="H167" s="5"/>
      <c r="I167" s="6" t="s">
        <v>28</v>
      </c>
      <c r="J167" s="4"/>
      <c r="K167" s="4" t="str">
        <f t="shared" ca="1" si="4"/>
        <v/>
      </c>
      <c r="L167" s="18" t="str">
        <f ca="1">IF(J167="SIM",4,IF(F167="","",IF(F167&lt;TODAY(),2,IF(F167-TODAY()&lt;='Alerta de Vencimento'!$B$2,3,1))))</f>
        <v/>
      </c>
    </row>
    <row r="168" spans="6:12" x14ac:dyDescent="0.3">
      <c r="F168" s="7"/>
      <c r="G168" s="4"/>
      <c r="H168" s="5"/>
      <c r="I168" s="6" t="s">
        <v>28</v>
      </c>
      <c r="J168" s="4"/>
      <c r="K168" s="4" t="str">
        <f t="shared" ca="1" si="4"/>
        <v/>
      </c>
      <c r="L168" s="18" t="str">
        <f ca="1">IF(J168="SIM",4,IF(F168="","",IF(F168&lt;TODAY(),2,IF(F168-TODAY()&lt;='Alerta de Vencimento'!$B$2,3,1))))</f>
        <v/>
      </c>
    </row>
    <row r="169" spans="6:12" x14ac:dyDescent="0.3">
      <c r="F169" s="7"/>
      <c r="G169" s="4"/>
      <c r="H169" s="5"/>
      <c r="I169" s="6" t="s">
        <v>28</v>
      </c>
      <c r="J169" s="4"/>
      <c r="K169" s="4" t="str">
        <f t="shared" ca="1" si="4"/>
        <v/>
      </c>
      <c r="L169" s="18" t="str">
        <f ca="1">IF(J169="SIM",4,IF(F169="","",IF(F169&lt;TODAY(),2,IF(F169-TODAY()&lt;='Alerta de Vencimento'!$B$2,3,1))))</f>
        <v/>
      </c>
    </row>
    <row r="170" spans="6:12" x14ac:dyDescent="0.3">
      <c r="F170" s="7"/>
      <c r="G170" s="4"/>
      <c r="H170" s="5"/>
      <c r="I170" s="6" t="s">
        <v>28</v>
      </c>
      <c r="J170" s="4"/>
      <c r="K170" s="4" t="str">
        <f t="shared" ca="1" si="4"/>
        <v/>
      </c>
      <c r="L170" s="18" t="str">
        <f ca="1">IF(J170="SIM",4,IF(F170="","",IF(F170&lt;TODAY(),2,IF(F170-TODAY()&lt;='Alerta de Vencimento'!$B$2,3,1))))</f>
        <v/>
      </c>
    </row>
    <row r="171" spans="6:12" x14ac:dyDescent="0.3">
      <c r="F171" s="7"/>
      <c r="G171" s="4"/>
      <c r="H171" s="5"/>
      <c r="I171" s="6" t="s">
        <v>28</v>
      </c>
      <c r="J171" s="4"/>
      <c r="K171" s="4" t="str">
        <f t="shared" ca="1" si="4"/>
        <v/>
      </c>
      <c r="L171" s="18" t="str">
        <f ca="1">IF(J171="SIM",4,IF(F171="","",IF(F171&lt;TODAY(),2,IF(F171-TODAY()&lt;='Alerta de Vencimento'!$B$2,3,1))))</f>
        <v/>
      </c>
    </row>
    <row r="172" spans="6:12" x14ac:dyDescent="0.3">
      <c r="F172" s="7"/>
      <c r="G172" s="4"/>
      <c r="H172" s="5"/>
      <c r="I172" s="6" t="s">
        <v>28</v>
      </c>
      <c r="J172" s="4"/>
      <c r="K172" s="4" t="str">
        <f t="shared" ca="1" si="4"/>
        <v/>
      </c>
      <c r="L172" s="18" t="str">
        <f ca="1">IF(J172="SIM",4,IF(F172="","",IF(F172&lt;TODAY(),2,IF(F172-TODAY()&lt;='Alerta de Vencimento'!$B$2,3,1))))</f>
        <v/>
      </c>
    </row>
    <row r="173" spans="6:12" x14ac:dyDescent="0.3">
      <c r="F173" s="7"/>
      <c r="G173" s="4"/>
      <c r="H173" s="5"/>
      <c r="I173" s="6" t="s">
        <v>28</v>
      </c>
      <c r="J173" s="4"/>
      <c r="K173" s="4" t="str">
        <f t="shared" ca="1" si="4"/>
        <v/>
      </c>
      <c r="L173" s="18" t="str">
        <f ca="1">IF(J173="SIM",4,IF(F173="","",IF(F173&lt;TODAY(),2,IF(F173-TODAY()&lt;='Alerta de Vencimento'!$B$2,3,1))))</f>
        <v/>
      </c>
    </row>
    <row r="174" spans="6:12" x14ac:dyDescent="0.3">
      <c r="F174" s="7"/>
      <c r="G174" s="4"/>
      <c r="H174" s="5"/>
      <c r="I174" s="6" t="s">
        <v>28</v>
      </c>
      <c r="J174" s="4"/>
      <c r="K174" s="4" t="str">
        <f t="shared" ca="1" si="4"/>
        <v/>
      </c>
      <c r="L174" s="18" t="str">
        <f ca="1">IF(J174="SIM",4,IF(F174="","",IF(F174&lt;TODAY(),2,IF(F174-TODAY()&lt;='Alerta de Vencimento'!$B$2,3,1))))</f>
        <v/>
      </c>
    </row>
    <row r="175" spans="6:12" x14ac:dyDescent="0.3">
      <c r="F175" s="7"/>
      <c r="G175" s="4"/>
      <c r="H175" s="5"/>
      <c r="I175" s="6" t="s">
        <v>28</v>
      </c>
      <c r="J175" s="4"/>
      <c r="K175" s="4" t="str">
        <f t="shared" ca="1" si="4"/>
        <v/>
      </c>
      <c r="L175" s="18" t="str">
        <f ca="1">IF(J175="SIM",4,IF(F175="","",IF(F175&lt;TODAY(),2,IF(F175-TODAY()&lt;='Alerta de Vencimento'!$B$2,3,1))))</f>
        <v/>
      </c>
    </row>
    <row r="176" spans="6:12" x14ac:dyDescent="0.3">
      <c r="F176" s="7"/>
      <c r="G176" s="4"/>
      <c r="H176" s="5"/>
      <c r="I176" s="6" t="s">
        <v>28</v>
      </c>
      <c r="J176" s="4"/>
      <c r="K176" s="4" t="str">
        <f t="shared" ca="1" si="4"/>
        <v/>
      </c>
      <c r="L176" s="18" t="str">
        <f ca="1">IF(J176="SIM",4,IF(F176="","",IF(F176&lt;TODAY(),2,IF(F176-TODAY()&lt;='Alerta de Vencimento'!$B$2,3,1))))</f>
        <v/>
      </c>
    </row>
    <row r="177" spans="6:12" x14ac:dyDescent="0.3">
      <c r="F177" s="7"/>
      <c r="G177" s="4"/>
      <c r="H177" s="5"/>
      <c r="I177" s="6" t="s">
        <v>28</v>
      </c>
      <c r="J177" s="4"/>
      <c r="K177" s="4" t="str">
        <f t="shared" ca="1" si="4"/>
        <v/>
      </c>
      <c r="L177" s="18" t="str">
        <f ca="1">IF(J177="SIM",4,IF(F177="","",IF(F177&lt;TODAY(),2,IF(F177-TODAY()&lt;='Alerta de Vencimento'!$B$2,3,1))))</f>
        <v/>
      </c>
    </row>
    <row r="178" spans="6:12" x14ac:dyDescent="0.3">
      <c r="F178" s="7"/>
      <c r="G178" s="4"/>
      <c r="H178" s="5"/>
      <c r="I178" s="6" t="s">
        <v>28</v>
      </c>
      <c r="J178" s="4"/>
      <c r="K178" s="4" t="str">
        <f t="shared" ca="1" si="4"/>
        <v/>
      </c>
      <c r="L178" s="18" t="str">
        <f ca="1">IF(J178="SIM",4,IF(F178="","",IF(F178&lt;TODAY(),2,IF(F178-TODAY()&lt;='Alerta de Vencimento'!$B$2,3,1))))</f>
        <v/>
      </c>
    </row>
    <row r="179" spans="6:12" x14ac:dyDescent="0.3">
      <c r="F179" s="7"/>
      <c r="G179" s="4"/>
      <c r="H179" s="5"/>
      <c r="I179" s="6" t="s">
        <v>28</v>
      </c>
      <c r="J179" s="4"/>
      <c r="K179" s="4" t="str">
        <f t="shared" ca="1" si="4"/>
        <v/>
      </c>
      <c r="L179" s="18" t="str">
        <f ca="1">IF(J179="SIM",4,IF(F179="","",IF(F179&lt;TODAY(),2,IF(F179-TODAY()&lt;='Alerta de Vencimento'!$B$2,3,1))))</f>
        <v/>
      </c>
    </row>
    <row r="180" spans="6:12" x14ac:dyDescent="0.3">
      <c r="F180" s="7"/>
      <c r="G180" s="4"/>
      <c r="H180" s="5"/>
      <c r="I180" s="6" t="s">
        <v>28</v>
      </c>
      <c r="J180" s="4"/>
      <c r="K180" s="4" t="str">
        <f t="shared" ca="1" si="4"/>
        <v/>
      </c>
      <c r="L180" s="18" t="str">
        <f ca="1">IF(J180="SIM",4,IF(F180="","",IF(F180&lt;TODAY(),2,IF(F180-TODAY()&lt;='Alerta de Vencimento'!$B$2,3,1))))</f>
        <v/>
      </c>
    </row>
    <row r="181" spans="6:12" x14ac:dyDescent="0.3">
      <c r="F181" s="7"/>
      <c r="G181" s="4"/>
      <c r="H181" s="5"/>
      <c r="I181" s="6" t="s">
        <v>28</v>
      </c>
      <c r="J181" s="4"/>
      <c r="K181" s="4" t="str">
        <f t="shared" ca="1" si="4"/>
        <v/>
      </c>
      <c r="L181" s="18" t="str">
        <f ca="1">IF(J181="SIM",4,IF(F181="","",IF(F181&lt;TODAY(),2,IF(F181-TODAY()&lt;='Alerta de Vencimento'!$B$2,3,1))))</f>
        <v/>
      </c>
    </row>
    <row r="182" spans="6:12" x14ac:dyDescent="0.3">
      <c r="F182" s="7"/>
      <c r="G182" s="4"/>
      <c r="H182" s="5"/>
      <c r="I182" s="6" t="s">
        <v>28</v>
      </c>
      <c r="J182" s="4"/>
      <c r="K182" s="4" t="str">
        <f t="shared" ca="1" si="4"/>
        <v/>
      </c>
      <c r="L182" s="18" t="str">
        <f ca="1">IF(J182="SIM",4,IF(F182="","",IF(F182&lt;TODAY(),2,IF(F182-TODAY()&lt;='Alerta de Vencimento'!$B$2,3,1))))</f>
        <v/>
      </c>
    </row>
    <row r="183" spans="6:12" x14ac:dyDescent="0.3">
      <c r="F183" s="7"/>
      <c r="G183" s="4"/>
      <c r="H183" s="5"/>
      <c r="I183" s="6" t="s">
        <v>28</v>
      </c>
      <c r="J183" s="4"/>
      <c r="K183" s="4" t="str">
        <f t="shared" ca="1" si="4"/>
        <v/>
      </c>
      <c r="L183" s="18" t="str">
        <f ca="1">IF(J183="SIM",4,IF(F183="","",IF(F183&lt;TODAY(),2,IF(F183-TODAY()&lt;='Alerta de Vencimento'!$B$2,3,1))))</f>
        <v/>
      </c>
    </row>
    <row r="184" spans="6:12" x14ac:dyDescent="0.3">
      <c r="F184" s="7"/>
      <c r="G184" s="4"/>
      <c r="H184" s="5"/>
      <c r="I184" s="6" t="s">
        <v>28</v>
      </c>
      <c r="J184" s="4"/>
      <c r="K184" s="4" t="str">
        <f t="shared" ca="1" si="4"/>
        <v/>
      </c>
      <c r="L184" s="18" t="str">
        <f ca="1">IF(J184="SIM",4,IF(F184="","",IF(F184&lt;TODAY(),2,IF(F184-TODAY()&lt;='Alerta de Vencimento'!$B$2,3,1))))</f>
        <v/>
      </c>
    </row>
    <row r="185" spans="6:12" x14ac:dyDescent="0.3">
      <c r="F185" s="7"/>
      <c r="G185" s="4"/>
      <c r="H185" s="5"/>
      <c r="I185" s="6" t="s">
        <v>28</v>
      </c>
      <c r="J185" s="4"/>
      <c r="K185" s="4" t="str">
        <f t="shared" ca="1" si="4"/>
        <v/>
      </c>
      <c r="L185" s="18" t="str">
        <f ca="1">IF(J185="SIM",4,IF(F185="","",IF(F185&lt;TODAY(),2,IF(F185-TODAY()&lt;='Alerta de Vencimento'!$B$2,3,1))))</f>
        <v/>
      </c>
    </row>
    <row r="186" spans="6:12" x14ac:dyDescent="0.3">
      <c r="F186" s="7"/>
      <c r="G186" s="4"/>
      <c r="H186" s="5"/>
      <c r="I186" s="6" t="s">
        <v>28</v>
      </c>
      <c r="J186" s="4"/>
      <c r="K186" s="4" t="str">
        <f t="shared" ca="1" si="4"/>
        <v/>
      </c>
      <c r="L186" s="18" t="str">
        <f ca="1">IF(J186="SIM",4,IF(F186="","",IF(F186&lt;TODAY(),2,IF(F186-TODAY()&lt;='Alerta de Vencimento'!$B$2,3,1))))</f>
        <v/>
      </c>
    </row>
    <row r="187" spans="6:12" x14ac:dyDescent="0.3">
      <c r="F187" s="7"/>
      <c r="G187" s="4"/>
      <c r="H187" s="5"/>
      <c r="I187" s="6" t="s">
        <v>28</v>
      </c>
      <c r="J187" s="4"/>
      <c r="K187" s="4" t="str">
        <f t="shared" ref="K187:K218" ca="1" si="5">IF(J187="Sim","Pagamento Realizado",IF(F187="","",IF(F187&lt;TODAY(),"Vencido",IF(F187=TODAY(),"Vence hoje",CONCATENATE("A vencer ")))))</f>
        <v/>
      </c>
      <c r="L187" s="18" t="str">
        <f ca="1">IF(J187="SIM",4,IF(F187="","",IF(F187&lt;TODAY(),2,IF(F187-TODAY()&lt;='Alerta de Vencimento'!$B$2,3,1))))</f>
        <v/>
      </c>
    </row>
    <row r="188" spans="6:12" x14ac:dyDescent="0.3">
      <c r="F188" s="7"/>
      <c r="G188" s="4"/>
      <c r="H188" s="5"/>
      <c r="I188" s="6" t="s">
        <v>28</v>
      </c>
      <c r="J188" s="4"/>
      <c r="K188" s="4" t="str">
        <f t="shared" ca="1" si="5"/>
        <v/>
      </c>
      <c r="L188" s="18" t="str">
        <f ca="1">IF(J188="SIM",4,IF(F188="","",IF(F188&lt;TODAY(),2,IF(F188-TODAY()&lt;='Alerta de Vencimento'!$B$2,3,1))))</f>
        <v/>
      </c>
    </row>
    <row r="189" spans="6:12" x14ac:dyDescent="0.3">
      <c r="F189" s="7"/>
      <c r="G189" s="4"/>
      <c r="H189" s="5"/>
      <c r="I189" s="6" t="s">
        <v>28</v>
      </c>
      <c r="J189" s="4"/>
      <c r="K189" s="4" t="str">
        <f t="shared" ca="1" si="5"/>
        <v/>
      </c>
      <c r="L189" s="18" t="str">
        <f ca="1">IF(J189="SIM",4,IF(F189="","",IF(F189&lt;TODAY(),2,IF(F189-TODAY()&lt;='Alerta de Vencimento'!$B$2,3,1))))</f>
        <v/>
      </c>
    </row>
    <row r="190" spans="6:12" x14ac:dyDescent="0.3">
      <c r="F190" s="7"/>
      <c r="G190" s="4"/>
      <c r="H190" s="5"/>
      <c r="I190" s="6" t="s">
        <v>28</v>
      </c>
      <c r="J190" s="4"/>
      <c r="K190" s="4" t="str">
        <f t="shared" ca="1" si="5"/>
        <v/>
      </c>
      <c r="L190" s="18" t="str">
        <f ca="1">IF(J190="SIM",4,IF(F190="","",IF(F190&lt;TODAY(),2,IF(F190-TODAY()&lt;='Alerta de Vencimento'!$B$2,3,1))))</f>
        <v/>
      </c>
    </row>
    <row r="191" spans="6:12" x14ac:dyDescent="0.3">
      <c r="F191" s="7"/>
      <c r="G191" s="4"/>
      <c r="H191" s="5"/>
      <c r="I191" s="6" t="s">
        <v>28</v>
      </c>
      <c r="J191" s="4"/>
      <c r="K191" s="4" t="str">
        <f t="shared" ca="1" si="5"/>
        <v/>
      </c>
      <c r="L191" s="18" t="str">
        <f ca="1">IF(J191="SIM",4,IF(F191="","",IF(F191&lt;TODAY(),2,IF(F191-TODAY()&lt;='Alerta de Vencimento'!$B$2,3,1))))</f>
        <v/>
      </c>
    </row>
    <row r="192" spans="6:12" x14ac:dyDescent="0.3">
      <c r="F192" s="7"/>
      <c r="G192" s="4"/>
      <c r="H192" s="5"/>
      <c r="I192" s="6" t="s">
        <v>28</v>
      </c>
      <c r="J192" s="4"/>
      <c r="K192" s="4" t="str">
        <f t="shared" ca="1" si="5"/>
        <v/>
      </c>
      <c r="L192" s="18" t="str">
        <f ca="1">IF(J192="SIM",4,IF(F192="","",IF(F192&lt;TODAY(),2,IF(F192-TODAY()&lt;='Alerta de Vencimento'!$B$2,3,1))))</f>
        <v/>
      </c>
    </row>
    <row r="193" spans="6:12" x14ac:dyDescent="0.3">
      <c r="F193" s="7"/>
      <c r="G193" s="4"/>
      <c r="H193" s="5"/>
      <c r="I193" s="6" t="s">
        <v>28</v>
      </c>
      <c r="J193" s="4"/>
      <c r="K193" s="4" t="str">
        <f t="shared" ca="1" si="5"/>
        <v/>
      </c>
      <c r="L193" s="18" t="str">
        <f ca="1">IF(J193="SIM",4,IF(F193="","",IF(F193&lt;TODAY(),2,IF(F193-TODAY()&lt;='Alerta de Vencimento'!$B$2,3,1))))</f>
        <v/>
      </c>
    </row>
    <row r="194" spans="6:12" x14ac:dyDescent="0.3">
      <c r="F194" s="7"/>
      <c r="G194" s="4"/>
      <c r="H194" s="5"/>
      <c r="I194" s="6" t="s">
        <v>28</v>
      </c>
      <c r="J194" s="4"/>
      <c r="K194" s="4" t="str">
        <f t="shared" ca="1" si="5"/>
        <v/>
      </c>
      <c r="L194" s="18" t="str">
        <f ca="1">IF(J194="SIM",4,IF(F194="","",IF(F194&lt;TODAY(),2,IF(F194-TODAY()&lt;='Alerta de Vencimento'!$B$2,3,1))))</f>
        <v/>
      </c>
    </row>
    <row r="195" spans="6:12" x14ac:dyDescent="0.3">
      <c r="F195" s="7"/>
      <c r="G195" s="4"/>
      <c r="H195" s="5"/>
      <c r="I195" s="6" t="s">
        <v>28</v>
      </c>
      <c r="J195" s="4"/>
      <c r="K195" s="4" t="str">
        <f t="shared" ca="1" si="5"/>
        <v/>
      </c>
      <c r="L195" s="18" t="str">
        <f ca="1">IF(J195="SIM",4,IF(F195="","",IF(F195&lt;TODAY(),2,IF(F195-TODAY()&lt;='Alerta de Vencimento'!$B$2,3,1))))</f>
        <v/>
      </c>
    </row>
    <row r="196" spans="6:12" x14ac:dyDescent="0.3">
      <c r="F196" s="7"/>
      <c r="G196" s="4"/>
      <c r="H196" s="5"/>
      <c r="I196" s="6" t="s">
        <v>28</v>
      </c>
      <c r="J196" s="4"/>
      <c r="K196" s="4" t="str">
        <f t="shared" ca="1" si="5"/>
        <v/>
      </c>
      <c r="L196" s="18" t="str">
        <f ca="1">IF(J196="SIM",4,IF(F196="","",IF(F196&lt;TODAY(),2,IF(F196-TODAY()&lt;='Alerta de Vencimento'!$B$2,3,1))))</f>
        <v/>
      </c>
    </row>
    <row r="197" spans="6:12" x14ac:dyDescent="0.3">
      <c r="F197" s="7"/>
      <c r="G197" s="4"/>
      <c r="H197" s="5"/>
      <c r="I197" s="6" t="s">
        <v>28</v>
      </c>
      <c r="J197" s="4"/>
      <c r="K197" s="4" t="str">
        <f t="shared" ca="1" si="5"/>
        <v/>
      </c>
      <c r="L197" s="18" t="str">
        <f ca="1">IF(J197="SIM",4,IF(F197="","",IF(F197&lt;TODAY(),2,IF(F197-TODAY()&lt;='Alerta de Vencimento'!$B$2,3,1))))</f>
        <v/>
      </c>
    </row>
    <row r="198" spans="6:12" x14ac:dyDescent="0.3">
      <c r="F198" s="7"/>
      <c r="G198" s="4"/>
      <c r="H198" s="5"/>
      <c r="I198" s="6" t="s">
        <v>28</v>
      </c>
      <c r="J198" s="4"/>
      <c r="K198" s="4" t="str">
        <f t="shared" ca="1" si="5"/>
        <v/>
      </c>
      <c r="L198" s="18" t="str">
        <f ca="1">IF(J198="SIM",4,IF(F198="","",IF(F198&lt;TODAY(),2,IF(F198-TODAY()&lt;='Alerta de Vencimento'!$B$2,3,1))))</f>
        <v/>
      </c>
    </row>
    <row r="199" spans="6:12" x14ac:dyDescent="0.3">
      <c r="F199" s="7"/>
      <c r="G199" s="4"/>
      <c r="H199" s="5"/>
      <c r="I199" s="6" t="s">
        <v>28</v>
      </c>
      <c r="J199" s="4"/>
      <c r="K199" s="4" t="str">
        <f t="shared" ca="1" si="5"/>
        <v/>
      </c>
      <c r="L199" s="18" t="str">
        <f ca="1">IF(J199="SIM",4,IF(F199="","",IF(F199&lt;TODAY(),2,IF(F199-TODAY()&lt;='Alerta de Vencimento'!$B$2,3,1))))</f>
        <v/>
      </c>
    </row>
    <row r="200" spans="6:12" x14ac:dyDescent="0.3">
      <c r="F200" s="7"/>
      <c r="G200" s="4"/>
      <c r="H200" s="5"/>
      <c r="I200" s="6" t="s">
        <v>28</v>
      </c>
      <c r="J200" s="4"/>
      <c r="K200" s="4" t="str">
        <f t="shared" ca="1" si="5"/>
        <v/>
      </c>
      <c r="L200" s="18" t="str">
        <f ca="1">IF(J200="SIM",4,IF(F200="","",IF(F200&lt;TODAY(),2,IF(F200-TODAY()&lt;='Alerta de Vencimento'!$B$2,3,1))))</f>
        <v/>
      </c>
    </row>
    <row r="201" spans="6:12" x14ac:dyDescent="0.3">
      <c r="F201" s="7"/>
      <c r="G201" s="4"/>
      <c r="H201" s="5"/>
      <c r="I201" s="6" t="s">
        <v>28</v>
      </c>
      <c r="J201" s="4"/>
      <c r="K201" s="4" t="str">
        <f t="shared" ca="1" si="5"/>
        <v/>
      </c>
      <c r="L201" s="18" t="str">
        <f ca="1">IF(J201="SIM",4,IF(F201="","",IF(F201&lt;TODAY(),2,IF(F201-TODAY()&lt;='Alerta de Vencimento'!$B$2,3,1))))</f>
        <v/>
      </c>
    </row>
    <row r="202" spans="6:12" x14ac:dyDescent="0.3">
      <c r="F202" s="7"/>
      <c r="G202" s="4"/>
      <c r="H202" s="5"/>
      <c r="I202" s="6" t="s">
        <v>28</v>
      </c>
      <c r="J202" s="4"/>
      <c r="K202" s="4" t="str">
        <f t="shared" ca="1" si="5"/>
        <v/>
      </c>
      <c r="L202" s="18" t="str">
        <f ca="1">IF(J202="SIM",4,IF(F202="","",IF(F202&lt;TODAY(),2,IF(F202-TODAY()&lt;='Alerta de Vencimento'!$B$2,3,1))))</f>
        <v/>
      </c>
    </row>
    <row r="203" spans="6:12" x14ac:dyDescent="0.3"/>
  </sheetData>
  <autoFilter ref="F26:K202" xr:uid="{DCC2AF4D-64CD-4E8B-A331-5DAD67A6F37A}"/>
  <mergeCells count="3">
    <mergeCell ref="E26:E27"/>
    <mergeCell ref="D26:D27"/>
    <mergeCell ref="A2:R4"/>
  </mergeCells>
  <conditionalFormatting sqref="I27:I1000">
    <cfRule type="expression" dxfId="4" priority="1">
      <formula>"U27=5"</formula>
    </cfRule>
    <cfRule type="expression" dxfId="3" priority="3" stopIfTrue="1">
      <formula>L27=4</formula>
    </cfRule>
    <cfRule type="expression" dxfId="2" priority="4">
      <formula>L27=3</formula>
    </cfRule>
    <cfRule type="expression" dxfId="1" priority="5">
      <formula>L27=2</formula>
    </cfRule>
    <cfRule type="expression" dxfId="0" priority="6" stopIfTrue="1">
      <formula>L27=1</formula>
    </cfRule>
  </conditionalFormatting>
  <conditionalFormatting sqref="L26">
    <cfRule type="iconSet" priority="33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J27:J202" xr:uid="{6C1CBD0B-8748-4C28-B49D-C50B60A328B4}">
      <formula1>$N$27:$N$28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C568-B4F3-4B96-AC89-F7EC8C5DF4F3}">
  <sheetPr>
    <tabColor rgb="FFD9D9D9"/>
  </sheetPr>
  <dimension ref="A1:B2"/>
  <sheetViews>
    <sheetView showGridLines="0" workbookViewId="0">
      <selection activeCell="A19" sqref="A19"/>
    </sheetView>
  </sheetViews>
  <sheetFormatPr defaultRowHeight="14.4" x14ac:dyDescent="0.3"/>
  <cols>
    <col min="1" max="1" width="30.33203125" bestFit="1" customWidth="1"/>
    <col min="2" max="3" width="8.88671875" customWidth="1"/>
  </cols>
  <sheetData>
    <row r="1" spans="1:2" ht="36.6" x14ac:dyDescent="0.7">
      <c r="A1" s="1" t="s">
        <v>21</v>
      </c>
      <c r="B1" s="1" t="s">
        <v>22</v>
      </c>
    </row>
    <row r="2" spans="1:2" ht="36.6" x14ac:dyDescent="0.7">
      <c r="A2" s="2" t="s">
        <v>23</v>
      </c>
      <c r="B2" s="3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Venc. Contas a Pagar</vt:lpstr>
      <vt:lpstr>Alerta de Vencimento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Klaumann</dc:creator>
  <cp:lastModifiedBy>Franciele Klaumann</cp:lastModifiedBy>
  <dcterms:created xsi:type="dcterms:W3CDTF">2025-02-21T01:22:19Z</dcterms:created>
  <dcterms:modified xsi:type="dcterms:W3CDTF">2025-02-23T18:56:58Z</dcterms:modified>
</cp:coreProperties>
</file>