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Documents\"/>
    </mc:Choice>
  </mc:AlternateContent>
  <xr:revisionPtr revIDLastSave="0" documentId="13_ncr:1_{FB4458D4-064C-4AB7-9449-18F08A7F808F}" xr6:coauthVersionLast="47" xr6:coauthVersionMax="47" xr10:uidLastSave="{00000000-0000-0000-0000-000000000000}"/>
  <bookViews>
    <workbookView xWindow="-108" yWindow="-108" windowWidth="23256" windowHeight="12456" xr2:uid="{5ECCBEBE-487F-46DC-BDA1-D34480EE72BA}"/>
  </bookViews>
  <sheets>
    <sheet name="Input and Monthly Results" sheetId="1" r:id="rId1"/>
    <sheet name="Calculations" sheetId="3" r:id="rId2"/>
  </sheets>
  <definedNames>
    <definedName name="Loan_Amount">'Input and Monthly Results'!$C$2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A3" i="3"/>
  <c r="B3" i="3" s="1"/>
  <c r="A18" i="1"/>
  <c r="B18" i="1" s="1"/>
  <c r="X3" i="3" l="1"/>
  <c r="I3" i="3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AG3" i="3"/>
  <c r="H3" i="3"/>
  <c r="N3" i="3"/>
  <c r="P3" i="3"/>
  <c r="D3" i="3"/>
  <c r="E3" i="3" s="1"/>
  <c r="C3" i="3"/>
  <c r="A4" i="3"/>
  <c r="A19" i="1"/>
  <c r="U3" i="3" l="1"/>
  <c r="F13" i="1"/>
  <c r="AI3" i="3"/>
  <c r="AK3" i="3" s="1"/>
  <c r="B4" i="3"/>
  <c r="AJ3" i="3"/>
  <c r="J3" i="3"/>
  <c r="M3" i="3" s="1"/>
  <c r="O3" i="3" s="1"/>
  <c r="F3" i="3"/>
  <c r="G3" i="3"/>
  <c r="AG4" i="3"/>
  <c r="X4" i="3"/>
  <c r="I4" i="3"/>
  <c r="N4" i="3"/>
  <c r="D4" i="3"/>
  <c r="C4" i="3"/>
  <c r="A5" i="3"/>
  <c r="AJ4" i="3" s="1"/>
  <c r="A20" i="1"/>
  <c r="B19" i="1"/>
  <c r="H4" i="3" s="1"/>
  <c r="J4" i="3" l="1"/>
  <c r="M4" i="3" s="1"/>
  <c r="L3" i="3"/>
  <c r="K3" i="3"/>
  <c r="B5" i="3"/>
  <c r="AI5" i="3"/>
  <c r="AK5" i="3" s="1"/>
  <c r="G4" i="3"/>
  <c r="AG5" i="3"/>
  <c r="X5" i="3"/>
  <c r="N5" i="3"/>
  <c r="D5" i="3"/>
  <c r="C5" i="3"/>
  <c r="I5" i="3"/>
  <c r="A6" i="3"/>
  <c r="AJ5" i="3" s="1"/>
  <c r="F4" i="3"/>
  <c r="E4" i="3"/>
  <c r="V3" i="3"/>
  <c r="AB3" i="3"/>
  <c r="Z3" i="3"/>
  <c r="W3" i="3"/>
  <c r="A21" i="1"/>
  <c r="B20" i="1"/>
  <c r="H5" i="3" s="1"/>
  <c r="J5" i="3" l="1"/>
  <c r="L5" i="3" s="1"/>
  <c r="O4" i="3"/>
  <c r="W4" i="3" s="1"/>
  <c r="L4" i="3"/>
  <c r="K4" i="3"/>
  <c r="B6" i="3"/>
  <c r="AI6" i="3"/>
  <c r="AK6" i="3" s="1"/>
  <c r="G5" i="3"/>
  <c r="F5" i="3"/>
  <c r="E5" i="3"/>
  <c r="AG6" i="3"/>
  <c r="X6" i="3"/>
  <c r="N6" i="3"/>
  <c r="I6" i="3"/>
  <c r="D6" i="3"/>
  <c r="C6" i="3"/>
  <c r="A7" i="3"/>
  <c r="AJ6" i="3" s="1"/>
  <c r="A22" i="1"/>
  <c r="B21" i="1"/>
  <c r="H6" i="3" s="1"/>
  <c r="M5" i="3" l="1"/>
  <c r="O5" i="3" s="1"/>
  <c r="W5" i="3" s="1"/>
  <c r="K5" i="3"/>
  <c r="J6" i="3"/>
  <c r="K6" i="3" s="1"/>
  <c r="B7" i="3"/>
  <c r="AI7" i="3"/>
  <c r="AK7" i="3" s="1"/>
  <c r="G6" i="3"/>
  <c r="E6" i="3"/>
  <c r="F6" i="3"/>
  <c r="AG7" i="3"/>
  <c r="X7" i="3"/>
  <c r="N7" i="3"/>
  <c r="I7" i="3"/>
  <c r="D7" i="3"/>
  <c r="C7" i="3"/>
  <c r="A8" i="3"/>
  <c r="A23" i="1"/>
  <c r="B22" i="1"/>
  <c r="H7" i="3" s="1"/>
  <c r="L6" i="3" l="1"/>
  <c r="M6" i="3"/>
  <c r="O6" i="3"/>
  <c r="W6" i="3" s="1"/>
  <c r="B8" i="3"/>
  <c r="AI8" i="3"/>
  <c r="AK8" i="3" s="1"/>
  <c r="AJ7" i="3"/>
  <c r="G7" i="3"/>
  <c r="AG8" i="3"/>
  <c r="X8" i="3"/>
  <c r="N8" i="3"/>
  <c r="I8" i="3"/>
  <c r="A9" i="3"/>
  <c r="AJ8" i="3" s="1"/>
  <c r="C8" i="3"/>
  <c r="D8" i="3"/>
  <c r="E7" i="3"/>
  <c r="F7" i="3"/>
  <c r="J7" i="3"/>
  <c r="A24" i="1"/>
  <c r="B23" i="1"/>
  <c r="H8" i="3" s="1"/>
  <c r="G8" i="3" l="1"/>
  <c r="B9" i="3"/>
  <c r="AI9" i="3"/>
  <c r="AK9" i="3" s="1"/>
  <c r="J8" i="3"/>
  <c r="M8" i="3" s="1"/>
  <c r="E8" i="3"/>
  <c r="F8" i="3"/>
  <c r="AG9" i="3"/>
  <c r="X9" i="3"/>
  <c r="N9" i="3"/>
  <c r="I9" i="3"/>
  <c r="C9" i="3"/>
  <c r="A10" i="3"/>
  <c r="D9" i="3"/>
  <c r="L7" i="3"/>
  <c r="M7" i="3"/>
  <c r="O7" i="3" s="1"/>
  <c r="K7" i="3"/>
  <c r="A25" i="1"/>
  <c r="B24" i="1"/>
  <c r="H9" i="3" s="1"/>
  <c r="L8" i="3" l="1"/>
  <c r="K8" i="3"/>
  <c r="O8" i="3"/>
  <c r="B10" i="3"/>
  <c r="AI10" i="3"/>
  <c r="AK10" i="3" s="1"/>
  <c r="AJ9" i="3"/>
  <c r="F9" i="3"/>
  <c r="G9" i="3"/>
  <c r="W7" i="3"/>
  <c r="J9" i="3"/>
  <c r="X10" i="3"/>
  <c r="AG10" i="3"/>
  <c r="N10" i="3"/>
  <c r="I10" i="3"/>
  <c r="A11" i="3"/>
  <c r="AJ10" i="3" s="1"/>
  <c r="D10" i="3"/>
  <c r="C10" i="3"/>
  <c r="E9" i="3"/>
  <c r="A26" i="1"/>
  <c r="B25" i="1"/>
  <c r="H10" i="3" s="1"/>
  <c r="B11" i="3" l="1"/>
  <c r="AI11" i="3"/>
  <c r="AK11" i="3" s="1"/>
  <c r="J10" i="3"/>
  <c r="K10" i="3" s="1"/>
  <c r="G10" i="3"/>
  <c r="E10" i="3"/>
  <c r="F10" i="3"/>
  <c r="AG11" i="3"/>
  <c r="X11" i="3"/>
  <c r="N11" i="3"/>
  <c r="I11" i="3"/>
  <c r="A12" i="3"/>
  <c r="D11" i="3"/>
  <c r="E11" i="3" s="1"/>
  <c r="C11" i="3"/>
  <c r="L9" i="3"/>
  <c r="K9" i="3"/>
  <c r="M9" i="3"/>
  <c r="O9" i="3" s="1"/>
  <c r="A27" i="1"/>
  <c r="B26" i="1"/>
  <c r="H11" i="3" s="1"/>
  <c r="G11" i="3" l="1"/>
  <c r="M10" i="3"/>
  <c r="O10" i="3" s="1"/>
  <c r="W10" i="3" s="1"/>
  <c r="L10" i="3"/>
  <c r="J11" i="3"/>
  <c r="L11" i="3" s="1"/>
  <c r="B12" i="3"/>
  <c r="AI12" i="3"/>
  <c r="AK12" i="3" s="1"/>
  <c r="AJ11" i="3"/>
  <c r="F11" i="3"/>
  <c r="AG12" i="3"/>
  <c r="X12" i="3"/>
  <c r="N12" i="3"/>
  <c r="A13" i="3"/>
  <c r="AJ12" i="3" s="1"/>
  <c r="I12" i="3"/>
  <c r="D12" i="3"/>
  <c r="C12" i="3"/>
  <c r="A28" i="1"/>
  <c r="B27" i="1"/>
  <c r="H12" i="3" s="1"/>
  <c r="J12" i="3" s="1"/>
  <c r="M11" i="3" l="1"/>
  <c r="O11" i="3" s="1"/>
  <c r="W11" i="3" s="1"/>
  <c r="K11" i="3"/>
  <c r="B13" i="3"/>
  <c r="AI13" i="3"/>
  <c r="AK13" i="3" s="1"/>
  <c r="G12" i="3"/>
  <c r="M12" i="3"/>
  <c r="L12" i="3"/>
  <c r="K12" i="3"/>
  <c r="E12" i="3"/>
  <c r="O12" i="3" s="1"/>
  <c r="F12" i="3"/>
  <c r="AG13" i="3"/>
  <c r="X13" i="3"/>
  <c r="N13" i="3"/>
  <c r="I13" i="3"/>
  <c r="D13" i="3"/>
  <c r="C13" i="3"/>
  <c r="A14" i="3"/>
  <c r="A29" i="1"/>
  <c r="B28" i="1"/>
  <c r="H13" i="3" s="1"/>
  <c r="B14" i="3" l="1"/>
  <c r="AI14" i="3"/>
  <c r="AK14" i="3" s="1"/>
  <c r="J13" i="3"/>
  <c r="M13" i="3" s="1"/>
  <c r="AJ13" i="3"/>
  <c r="G13" i="3"/>
  <c r="W12" i="3"/>
  <c r="E13" i="3"/>
  <c r="O13" i="3" s="1"/>
  <c r="F13" i="3"/>
  <c r="AG14" i="3"/>
  <c r="X14" i="3"/>
  <c r="N14" i="3"/>
  <c r="I14" i="3"/>
  <c r="D14" i="3"/>
  <c r="E14" i="3" s="1"/>
  <c r="A15" i="3"/>
  <c r="C14" i="3"/>
  <c r="F14" i="3" s="1"/>
  <c r="A30" i="1"/>
  <c r="B29" i="1"/>
  <c r="H14" i="3" s="1"/>
  <c r="K13" i="3" l="1"/>
  <c r="L13" i="3"/>
  <c r="B15" i="3"/>
  <c r="G14" i="3"/>
  <c r="J14" i="3"/>
  <c r="L14" i="3" s="1"/>
  <c r="M14" i="3"/>
  <c r="K14" i="3"/>
  <c r="W13" i="3"/>
  <c r="AG15" i="3"/>
  <c r="X15" i="3"/>
  <c r="N15" i="3"/>
  <c r="I15" i="3"/>
  <c r="D15" i="3"/>
  <c r="C15" i="3"/>
  <c r="A16" i="3"/>
  <c r="A31" i="1"/>
  <c r="B30" i="1"/>
  <c r="H15" i="3" s="1"/>
  <c r="J15" i="3" l="1"/>
  <c r="O14" i="3"/>
  <c r="B16" i="3"/>
  <c r="AI16" i="3"/>
  <c r="AK16" i="3" s="1"/>
  <c r="F15" i="3"/>
  <c r="G15" i="3"/>
  <c r="M15" i="3"/>
  <c r="K15" i="3"/>
  <c r="L15" i="3"/>
  <c r="E15" i="3"/>
  <c r="O15" i="3" s="1"/>
  <c r="A17" i="3"/>
  <c r="AG16" i="3"/>
  <c r="X16" i="3"/>
  <c r="N16" i="3"/>
  <c r="I16" i="3"/>
  <c r="D16" i="3"/>
  <c r="E16" i="3" s="1"/>
  <c r="C16" i="3"/>
  <c r="A32" i="1"/>
  <c r="B31" i="1"/>
  <c r="H16" i="3" s="1"/>
  <c r="O16" i="3" l="1"/>
  <c r="B17" i="3"/>
  <c r="AI17" i="3"/>
  <c r="AK17" i="3" s="1"/>
  <c r="AJ16" i="3"/>
  <c r="J16" i="3"/>
  <c r="M16" i="3" s="1"/>
  <c r="W15" i="3"/>
  <c r="F16" i="3"/>
  <c r="G16" i="3"/>
  <c r="A18" i="3"/>
  <c r="AG17" i="3"/>
  <c r="X17" i="3"/>
  <c r="N17" i="3"/>
  <c r="C17" i="3"/>
  <c r="I17" i="3"/>
  <c r="D17" i="3"/>
  <c r="A33" i="1"/>
  <c r="B32" i="1"/>
  <c r="H17" i="3" s="1"/>
  <c r="G17" i="3" l="1"/>
  <c r="B18" i="3"/>
  <c r="AI18" i="3"/>
  <c r="AK18" i="3" s="1"/>
  <c r="AJ17" i="3"/>
  <c r="L16" i="3"/>
  <c r="K16" i="3"/>
  <c r="J17" i="3"/>
  <c r="L17" i="3" s="1"/>
  <c r="M17" i="3"/>
  <c r="W16" i="3"/>
  <c r="F17" i="3"/>
  <c r="E17" i="3"/>
  <c r="O17" i="3" s="1"/>
  <c r="A19" i="3"/>
  <c r="AG18" i="3"/>
  <c r="X18" i="3"/>
  <c r="N18" i="3"/>
  <c r="C18" i="3"/>
  <c r="I18" i="3"/>
  <c r="D18" i="3"/>
  <c r="A34" i="1"/>
  <c r="B33" i="1"/>
  <c r="H18" i="3" s="1"/>
  <c r="J18" i="3" s="1"/>
  <c r="G18" i="3" l="1"/>
  <c r="K17" i="3"/>
  <c r="B19" i="3"/>
  <c r="AI19" i="3"/>
  <c r="AK19" i="3" s="1"/>
  <c r="AJ18" i="3"/>
  <c r="L18" i="3"/>
  <c r="M18" i="3"/>
  <c r="K18" i="3"/>
  <c r="W17" i="3"/>
  <c r="F18" i="3"/>
  <c r="E18" i="3"/>
  <c r="W8" i="3"/>
  <c r="A20" i="3"/>
  <c r="AG19" i="3"/>
  <c r="X19" i="3"/>
  <c r="N19" i="3"/>
  <c r="I19" i="3"/>
  <c r="C19" i="3"/>
  <c r="D19" i="3"/>
  <c r="E19" i="3" s="1"/>
  <c r="A35" i="1"/>
  <c r="B34" i="1"/>
  <c r="H19" i="3" s="1"/>
  <c r="O18" i="3" l="1"/>
  <c r="G19" i="3"/>
  <c r="O19" i="3" s="1"/>
  <c r="F19" i="3"/>
  <c r="B20" i="3"/>
  <c r="AI20" i="3"/>
  <c r="AK20" i="3" s="1"/>
  <c r="AJ19" i="3"/>
  <c r="J19" i="3"/>
  <c r="L19" i="3" s="1"/>
  <c r="A21" i="3"/>
  <c r="AG20" i="3"/>
  <c r="X20" i="3"/>
  <c r="N20" i="3"/>
  <c r="D20" i="3"/>
  <c r="C20" i="3"/>
  <c r="I20" i="3"/>
  <c r="A36" i="1"/>
  <c r="B35" i="1"/>
  <c r="H20" i="3" s="1"/>
  <c r="W18" i="3" l="1"/>
  <c r="M19" i="3"/>
  <c r="J20" i="3"/>
  <c r="K20" i="3" s="1"/>
  <c r="K19" i="3"/>
  <c r="B21" i="3"/>
  <c r="AI21" i="3"/>
  <c r="AK21" i="3" s="1"/>
  <c r="AJ20" i="3"/>
  <c r="G20" i="3"/>
  <c r="F20" i="3"/>
  <c r="E20" i="3"/>
  <c r="W19" i="3"/>
  <c r="A22" i="3"/>
  <c r="AG21" i="3"/>
  <c r="X21" i="3"/>
  <c r="N21" i="3"/>
  <c r="I21" i="3"/>
  <c r="D21" i="3"/>
  <c r="C21" i="3"/>
  <c r="G21" i="3" s="1"/>
  <c r="W9" i="3"/>
  <c r="A37" i="1"/>
  <c r="B36" i="1"/>
  <c r="H21" i="3" s="1"/>
  <c r="O20" i="3" l="1"/>
  <c r="M20" i="3"/>
  <c r="L20" i="3"/>
  <c r="B22" i="3"/>
  <c r="AI22" i="3"/>
  <c r="AK22" i="3" s="1"/>
  <c r="AJ21" i="3"/>
  <c r="F21" i="3"/>
  <c r="J21" i="3"/>
  <c r="L21" i="3" s="1"/>
  <c r="E21" i="3"/>
  <c r="O21" i="3" s="1"/>
  <c r="W20" i="3"/>
  <c r="A23" i="3"/>
  <c r="AG22" i="3"/>
  <c r="X22" i="3"/>
  <c r="N22" i="3"/>
  <c r="C22" i="3"/>
  <c r="D22" i="3"/>
  <c r="I22" i="3"/>
  <c r="A38" i="1"/>
  <c r="B37" i="1"/>
  <c r="H22" i="3" s="1"/>
  <c r="M21" i="3" l="1"/>
  <c r="K21" i="3"/>
  <c r="G22" i="3"/>
  <c r="E22" i="3"/>
  <c r="O22" i="3" s="1"/>
  <c r="B23" i="3"/>
  <c r="AI23" i="3"/>
  <c r="AK23" i="3" s="1"/>
  <c r="AJ22" i="3"/>
  <c r="F22" i="3"/>
  <c r="J22" i="3"/>
  <c r="L22" i="3" s="1"/>
  <c r="W21" i="3"/>
  <c r="A24" i="3"/>
  <c r="AG23" i="3"/>
  <c r="X23" i="3"/>
  <c r="N23" i="3"/>
  <c r="D23" i="3"/>
  <c r="E23" i="3" s="1"/>
  <c r="C23" i="3"/>
  <c r="I23" i="3"/>
  <c r="A39" i="1"/>
  <c r="B38" i="1"/>
  <c r="H23" i="3" s="1"/>
  <c r="M22" i="3" l="1"/>
  <c r="AJ23" i="3"/>
  <c r="J23" i="3"/>
  <c r="M23" i="3" s="1"/>
  <c r="B24" i="3"/>
  <c r="AI24" i="3"/>
  <c r="AK24" i="3" s="1"/>
  <c r="F23" i="3"/>
  <c r="G23" i="3"/>
  <c r="O23" i="3" s="1"/>
  <c r="K22" i="3"/>
  <c r="W22" i="3"/>
  <c r="A25" i="3"/>
  <c r="AG24" i="3"/>
  <c r="X24" i="3"/>
  <c r="I24" i="3"/>
  <c r="D24" i="3"/>
  <c r="E24" i="3" s="1"/>
  <c r="C24" i="3"/>
  <c r="N24" i="3"/>
  <c r="A40" i="1"/>
  <c r="B39" i="1"/>
  <c r="H24" i="3" s="1"/>
  <c r="AJ24" i="3" l="1"/>
  <c r="L23" i="3"/>
  <c r="K23" i="3"/>
  <c r="O24" i="3"/>
  <c r="B25" i="3"/>
  <c r="AI25" i="3"/>
  <c r="AK25" i="3" s="1"/>
  <c r="J24" i="3"/>
  <c r="L24" i="3" s="1"/>
  <c r="F24" i="3"/>
  <c r="G24" i="3"/>
  <c r="W23" i="3"/>
  <c r="A26" i="3"/>
  <c r="AG25" i="3"/>
  <c r="X25" i="3"/>
  <c r="I25" i="3"/>
  <c r="D25" i="3"/>
  <c r="E25" i="3" s="1"/>
  <c r="C25" i="3"/>
  <c r="N25" i="3"/>
  <c r="A41" i="1"/>
  <c r="B40" i="1"/>
  <c r="H25" i="3" s="1"/>
  <c r="AJ25" i="3" l="1"/>
  <c r="M24" i="3"/>
  <c r="K24" i="3"/>
  <c r="J25" i="3"/>
  <c r="M25" i="3" s="1"/>
  <c r="B26" i="3"/>
  <c r="AI26" i="3"/>
  <c r="AK26" i="3" s="1"/>
  <c r="K25" i="3"/>
  <c r="F25" i="3"/>
  <c r="G25" i="3"/>
  <c r="O25" i="3" s="1"/>
  <c r="W24" i="3"/>
  <c r="A27" i="3"/>
  <c r="AG26" i="3"/>
  <c r="X26" i="3"/>
  <c r="I26" i="3"/>
  <c r="D26" i="3"/>
  <c r="E26" i="3" s="1"/>
  <c r="C26" i="3"/>
  <c r="N26" i="3"/>
  <c r="A42" i="1"/>
  <c r="B41" i="1"/>
  <c r="H26" i="3" s="1"/>
  <c r="J26" i="3" l="1"/>
  <c r="L26" i="3" s="1"/>
  <c r="L25" i="3"/>
  <c r="A28" i="3"/>
  <c r="B27" i="3"/>
  <c r="G26" i="3"/>
  <c r="O26" i="3" s="1"/>
  <c r="F26" i="3"/>
  <c r="W25" i="3"/>
  <c r="AG27" i="3"/>
  <c r="X27" i="3"/>
  <c r="I27" i="3"/>
  <c r="N27" i="3"/>
  <c r="D27" i="3"/>
  <c r="E27" i="3" s="1"/>
  <c r="C27" i="3"/>
  <c r="A43" i="1"/>
  <c r="B42" i="1"/>
  <c r="H27" i="3" s="1"/>
  <c r="J27" i="3" s="1"/>
  <c r="K26" i="3" l="1"/>
  <c r="M26" i="3"/>
  <c r="F27" i="3"/>
  <c r="B28" i="3"/>
  <c r="AI28" i="3"/>
  <c r="AK28" i="3" s="1"/>
  <c r="G27" i="3"/>
  <c r="O27" i="3" s="1"/>
  <c r="AJ27" i="3"/>
  <c r="M27" i="3"/>
  <c r="L27" i="3"/>
  <c r="K27" i="3"/>
  <c r="A29" i="3"/>
  <c r="AG28" i="3"/>
  <c r="X28" i="3"/>
  <c r="I28" i="3"/>
  <c r="N28" i="3"/>
  <c r="D28" i="3"/>
  <c r="E28" i="3" s="1"/>
  <c r="C28" i="3"/>
  <c r="A44" i="1"/>
  <c r="B43" i="1"/>
  <c r="H28" i="3" s="1"/>
  <c r="J28" i="3" s="1"/>
  <c r="AJ28" i="3" l="1"/>
  <c r="B29" i="3"/>
  <c r="AI29" i="3"/>
  <c r="AK29" i="3" s="1"/>
  <c r="G28" i="3"/>
  <c r="O28" i="3" s="1"/>
  <c r="L28" i="3"/>
  <c r="M28" i="3"/>
  <c r="K28" i="3"/>
  <c r="F28" i="3"/>
  <c r="W27" i="3"/>
  <c r="A30" i="3"/>
  <c r="AG29" i="3"/>
  <c r="X29" i="3"/>
  <c r="N29" i="3"/>
  <c r="I29" i="3"/>
  <c r="D29" i="3"/>
  <c r="E29" i="3" s="1"/>
  <c r="C29" i="3"/>
  <c r="A45" i="1"/>
  <c r="B44" i="1"/>
  <c r="H29" i="3" s="1"/>
  <c r="F29" i="3" l="1"/>
  <c r="G29" i="3"/>
  <c r="O29" i="3" s="1"/>
  <c r="B30" i="3"/>
  <c r="AI30" i="3"/>
  <c r="AK30" i="3" s="1"/>
  <c r="AJ29" i="3"/>
  <c r="J29" i="3"/>
  <c r="L29" i="3" s="1"/>
  <c r="M29" i="3"/>
  <c r="W28" i="3"/>
  <c r="A31" i="3"/>
  <c r="AG30" i="3"/>
  <c r="X30" i="3"/>
  <c r="N30" i="3"/>
  <c r="I30" i="3"/>
  <c r="D30" i="3"/>
  <c r="C30" i="3"/>
  <c r="A46" i="1"/>
  <c r="B45" i="1"/>
  <c r="H30" i="3" s="1"/>
  <c r="J30" i="3" s="1"/>
  <c r="AJ30" i="3" l="1"/>
  <c r="K29" i="3"/>
  <c r="G30" i="3"/>
  <c r="B31" i="3"/>
  <c r="AI31" i="3"/>
  <c r="AK31" i="3" s="1"/>
  <c r="M30" i="3"/>
  <c r="K30" i="3"/>
  <c r="L30" i="3"/>
  <c r="E30" i="3"/>
  <c r="W29" i="3"/>
  <c r="F30" i="3"/>
  <c r="A32" i="3"/>
  <c r="AG31" i="3"/>
  <c r="N31" i="3"/>
  <c r="X31" i="3"/>
  <c r="I31" i="3"/>
  <c r="D31" i="3"/>
  <c r="C31" i="3"/>
  <c r="A47" i="1"/>
  <c r="B46" i="1"/>
  <c r="H31" i="3" s="1"/>
  <c r="J31" i="3" s="1"/>
  <c r="O30" i="3" l="1"/>
  <c r="F31" i="3"/>
  <c r="B32" i="3"/>
  <c r="AI32" i="3"/>
  <c r="AK32" i="3" s="1"/>
  <c r="AJ31" i="3"/>
  <c r="M31" i="3"/>
  <c r="K31" i="3"/>
  <c r="L31" i="3"/>
  <c r="G31" i="3"/>
  <c r="E31" i="3"/>
  <c r="A33" i="3"/>
  <c r="AG32" i="3"/>
  <c r="X32" i="3"/>
  <c r="N32" i="3"/>
  <c r="I32" i="3"/>
  <c r="C32" i="3"/>
  <c r="G32" i="3" s="1"/>
  <c r="D32" i="3"/>
  <c r="E32" i="3" s="1"/>
  <c r="A48" i="1"/>
  <c r="B47" i="1"/>
  <c r="H32" i="3" s="1"/>
  <c r="J32" i="3" s="1"/>
  <c r="K32" i="3" s="1"/>
  <c r="O32" i="3" l="1"/>
  <c r="AJ32" i="3"/>
  <c r="W30" i="3"/>
  <c r="O31" i="3"/>
  <c r="B33" i="3"/>
  <c r="AI33" i="3"/>
  <c r="AK33" i="3" s="1"/>
  <c r="F32" i="3"/>
  <c r="L32" i="3"/>
  <c r="W31" i="3"/>
  <c r="M32" i="3"/>
  <c r="A34" i="3"/>
  <c r="AG33" i="3"/>
  <c r="N33" i="3"/>
  <c r="X33" i="3"/>
  <c r="I33" i="3"/>
  <c r="C33" i="3"/>
  <c r="D33" i="3"/>
  <c r="E33" i="3" s="1"/>
  <c r="A49" i="1"/>
  <c r="B48" i="1"/>
  <c r="H33" i="3" s="1"/>
  <c r="J33" i="3" l="1"/>
  <c r="K33" i="3" s="1"/>
  <c r="B34" i="3"/>
  <c r="AI34" i="3"/>
  <c r="AK34" i="3" s="1"/>
  <c r="AJ33" i="3"/>
  <c r="M33" i="3"/>
  <c r="L33" i="3"/>
  <c r="W32" i="3"/>
  <c r="F33" i="3"/>
  <c r="G33" i="3"/>
  <c r="O33" i="3" s="1"/>
  <c r="A35" i="3"/>
  <c r="AG34" i="3"/>
  <c r="X34" i="3"/>
  <c r="N34" i="3"/>
  <c r="H34" i="3"/>
  <c r="I34" i="3"/>
  <c r="C34" i="3"/>
  <c r="G34" i="3" s="1"/>
  <c r="D34" i="3"/>
  <c r="A50" i="1"/>
  <c r="B49" i="1"/>
  <c r="AJ34" i="3" l="1"/>
  <c r="J34" i="3"/>
  <c r="K34" i="3" s="1"/>
  <c r="F34" i="3"/>
  <c r="B35" i="3"/>
  <c r="AI35" i="3"/>
  <c r="AK35" i="3" s="1"/>
  <c r="E34" i="3"/>
  <c r="O34" i="3" s="1"/>
  <c r="L34" i="3"/>
  <c r="W33" i="3"/>
  <c r="A36" i="3"/>
  <c r="AG35" i="3"/>
  <c r="X35" i="3"/>
  <c r="I35" i="3"/>
  <c r="C35" i="3"/>
  <c r="N35" i="3"/>
  <c r="D35" i="3"/>
  <c r="E35" i="3" s="1"/>
  <c r="A51" i="1"/>
  <c r="B50" i="1"/>
  <c r="H35" i="3" s="1"/>
  <c r="O35" i="3" l="1"/>
  <c r="M34" i="3"/>
  <c r="B36" i="3"/>
  <c r="AI36" i="3"/>
  <c r="AK36" i="3" s="1"/>
  <c r="AJ35" i="3"/>
  <c r="J35" i="3"/>
  <c r="L35" i="3" s="1"/>
  <c r="K35" i="3"/>
  <c r="F35" i="3"/>
  <c r="G35" i="3"/>
  <c r="W34" i="3"/>
  <c r="A37" i="3"/>
  <c r="AG36" i="3"/>
  <c r="X36" i="3"/>
  <c r="D36" i="3"/>
  <c r="I36" i="3"/>
  <c r="C36" i="3"/>
  <c r="N36" i="3"/>
  <c r="A52" i="1"/>
  <c r="B51" i="1"/>
  <c r="H36" i="3" s="1"/>
  <c r="J36" i="3" s="1"/>
  <c r="G36" i="3" l="1"/>
  <c r="B37" i="3"/>
  <c r="AI37" i="3"/>
  <c r="AK37" i="3" s="1"/>
  <c r="M35" i="3"/>
  <c r="AJ36" i="3"/>
  <c r="M36" i="3"/>
  <c r="K36" i="3"/>
  <c r="L36" i="3"/>
  <c r="E36" i="3"/>
  <c r="F36" i="3"/>
  <c r="W35" i="3"/>
  <c r="A38" i="3"/>
  <c r="AG37" i="3"/>
  <c r="X37" i="3"/>
  <c r="N37" i="3"/>
  <c r="I37" i="3"/>
  <c r="D37" i="3"/>
  <c r="C37" i="3"/>
  <c r="A53" i="1"/>
  <c r="B52" i="1"/>
  <c r="H37" i="3" s="1"/>
  <c r="O36" i="3" l="1"/>
  <c r="J37" i="3"/>
  <c r="M37" i="3" s="1"/>
  <c r="G37" i="3"/>
  <c r="B38" i="3"/>
  <c r="AI38" i="3"/>
  <c r="AK38" i="3" s="1"/>
  <c r="AJ37" i="3"/>
  <c r="K37" i="3"/>
  <c r="L37" i="3"/>
  <c r="E37" i="3"/>
  <c r="F37" i="3"/>
  <c r="A39" i="3"/>
  <c r="AG38" i="3"/>
  <c r="X38" i="3"/>
  <c r="N38" i="3"/>
  <c r="I38" i="3"/>
  <c r="D38" i="3"/>
  <c r="C38" i="3"/>
  <c r="A54" i="1"/>
  <c r="B53" i="1"/>
  <c r="H38" i="3" s="1"/>
  <c r="J38" i="3" s="1"/>
  <c r="O37" i="3" l="1"/>
  <c r="W36" i="3"/>
  <c r="B39" i="3"/>
  <c r="G38" i="3"/>
  <c r="M38" i="3"/>
  <c r="L38" i="3"/>
  <c r="K38" i="3"/>
  <c r="F38" i="3"/>
  <c r="E38" i="3"/>
  <c r="O38" i="3" s="1"/>
  <c r="A40" i="3"/>
  <c r="AG39" i="3"/>
  <c r="X39" i="3"/>
  <c r="N39" i="3"/>
  <c r="I39" i="3"/>
  <c r="D39" i="3"/>
  <c r="C39" i="3"/>
  <c r="A55" i="1"/>
  <c r="B54" i="1"/>
  <c r="H39" i="3" s="1"/>
  <c r="AJ39" i="3" l="1"/>
  <c r="W37" i="3"/>
  <c r="G39" i="3"/>
  <c r="B40" i="3"/>
  <c r="AI40" i="3"/>
  <c r="AK40" i="3" s="1"/>
  <c r="J39" i="3"/>
  <c r="M39" i="3" s="1"/>
  <c r="L39" i="3"/>
  <c r="F39" i="3"/>
  <c r="W38" i="3"/>
  <c r="E39" i="3"/>
  <c r="A41" i="3"/>
  <c r="AG40" i="3"/>
  <c r="X40" i="3"/>
  <c r="H40" i="3"/>
  <c r="N40" i="3"/>
  <c r="I40" i="3"/>
  <c r="D40" i="3"/>
  <c r="E40" i="3" s="1"/>
  <c r="C40" i="3"/>
  <c r="A56" i="1"/>
  <c r="B55" i="1"/>
  <c r="O39" i="3" l="1"/>
  <c r="K39" i="3"/>
  <c r="B41" i="3"/>
  <c r="AI41" i="3"/>
  <c r="AK41" i="3" s="1"/>
  <c r="AJ40" i="3"/>
  <c r="J40" i="3"/>
  <c r="L40" i="3" s="1"/>
  <c r="M40" i="3"/>
  <c r="F40" i="3"/>
  <c r="G40" i="3"/>
  <c r="O40" i="3" s="1"/>
  <c r="A42" i="3"/>
  <c r="AG41" i="3"/>
  <c r="X41" i="3"/>
  <c r="H41" i="3"/>
  <c r="N41" i="3"/>
  <c r="I41" i="3"/>
  <c r="C41" i="3"/>
  <c r="D41" i="3"/>
  <c r="E41" i="3" s="1"/>
  <c r="A57" i="1"/>
  <c r="B56" i="1"/>
  <c r="AJ41" i="3" l="1"/>
  <c r="K40" i="3"/>
  <c r="W39" i="3"/>
  <c r="F41" i="3"/>
  <c r="J41" i="3"/>
  <c r="K41" i="3" s="1"/>
  <c r="G41" i="3"/>
  <c r="O41" i="3" s="1"/>
  <c r="B42" i="3"/>
  <c r="AI42" i="3"/>
  <c r="AK42" i="3" s="1"/>
  <c r="W40" i="3"/>
  <c r="A43" i="3"/>
  <c r="AG42" i="3"/>
  <c r="X42" i="3"/>
  <c r="N42" i="3"/>
  <c r="D42" i="3"/>
  <c r="C42" i="3"/>
  <c r="I42" i="3"/>
  <c r="A58" i="1"/>
  <c r="B57" i="1"/>
  <c r="H42" i="3" s="1"/>
  <c r="J42" i="3" s="1"/>
  <c r="AJ42" i="3" l="1"/>
  <c r="M41" i="3"/>
  <c r="L41" i="3"/>
  <c r="F42" i="3"/>
  <c r="B43" i="3"/>
  <c r="AI43" i="3"/>
  <c r="AK43" i="3" s="1"/>
  <c r="W41" i="3"/>
  <c r="L42" i="3"/>
  <c r="K42" i="3"/>
  <c r="M42" i="3"/>
  <c r="G42" i="3"/>
  <c r="E42" i="3"/>
  <c r="O42" i="3" s="1"/>
  <c r="A44" i="3"/>
  <c r="X43" i="3"/>
  <c r="AG43" i="3"/>
  <c r="N43" i="3"/>
  <c r="D43" i="3"/>
  <c r="E43" i="3" s="1"/>
  <c r="I43" i="3"/>
  <c r="C43" i="3"/>
  <c r="A59" i="1"/>
  <c r="B58" i="1"/>
  <c r="H43" i="3" s="1"/>
  <c r="J43" i="3" l="1"/>
  <c r="L43" i="3" s="1"/>
  <c r="B44" i="3"/>
  <c r="AI44" i="3"/>
  <c r="AK44" i="3" s="1"/>
  <c r="AJ43" i="3"/>
  <c r="G43" i="3"/>
  <c r="O43" i="3" s="1"/>
  <c r="K43" i="3"/>
  <c r="F43" i="3"/>
  <c r="W42" i="3"/>
  <c r="A45" i="3"/>
  <c r="AG44" i="3"/>
  <c r="X44" i="3"/>
  <c r="N44" i="3"/>
  <c r="I44" i="3"/>
  <c r="D44" i="3"/>
  <c r="C44" i="3"/>
  <c r="A60" i="1"/>
  <c r="B59" i="1"/>
  <c r="H44" i="3" s="1"/>
  <c r="AJ44" i="3" l="1"/>
  <c r="M43" i="3"/>
  <c r="G44" i="3"/>
  <c r="J44" i="3"/>
  <c r="M44" i="3" s="1"/>
  <c r="F44" i="3"/>
  <c r="B45" i="3"/>
  <c r="AI45" i="3"/>
  <c r="AK45" i="3" s="1"/>
  <c r="E44" i="3"/>
  <c r="O44" i="3" s="1"/>
  <c r="W43" i="3"/>
  <c r="A46" i="3"/>
  <c r="AG45" i="3"/>
  <c r="X45" i="3"/>
  <c r="N45" i="3"/>
  <c r="I45" i="3"/>
  <c r="D45" i="3"/>
  <c r="E45" i="3"/>
  <c r="C45" i="3"/>
  <c r="F45" i="3" s="1"/>
  <c r="A61" i="1"/>
  <c r="B60" i="1"/>
  <c r="H45" i="3" s="1"/>
  <c r="K44" i="3" l="1"/>
  <c r="L44" i="3"/>
  <c r="B46" i="3"/>
  <c r="AI46" i="3"/>
  <c r="AK46" i="3" s="1"/>
  <c r="AJ45" i="3"/>
  <c r="J45" i="3"/>
  <c r="L45" i="3" s="1"/>
  <c r="K45" i="3"/>
  <c r="G45" i="3"/>
  <c r="O45" i="3" s="1"/>
  <c r="W44" i="3"/>
  <c r="A47" i="3"/>
  <c r="AG46" i="3"/>
  <c r="X46" i="3"/>
  <c r="N46" i="3"/>
  <c r="I46" i="3"/>
  <c r="D46" i="3"/>
  <c r="E46" i="3"/>
  <c r="C46" i="3"/>
  <c r="G46" i="3" s="1"/>
  <c r="A62" i="1"/>
  <c r="B61" i="1"/>
  <c r="H46" i="3" s="1"/>
  <c r="O46" i="3" l="1"/>
  <c r="M45" i="3"/>
  <c r="B47" i="3"/>
  <c r="AI47" i="3"/>
  <c r="AK47" i="3" s="1"/>
  <c r="AJ46" i="3"/>
  <c r="F46" i="3"/>
  <c r="J46" i="3"/>
  <c r="M46" i="3" s="1"/>
  <c r="K46" i="3"/>
  <c r="W45" i="3"/>
  <c r="A48" i="3"/>
  <c r="AG47" i="3"/>
  <c r="X47" i="3"/>
  <c r="N47" i="3"/>
  <c r="I47" i="3"/>
  <c r="C47" i="3"/>
  <c r="F47" i="3" s="1"/>
  <c r="D47" i="3"/>
  <c r="E47" i="3" s="1"/>
  <c r="A63" i="1"/>
  <c r="B62" i="1"/>
  <c r="H47" i="3" s="1"/>
  <c r="J47" i="3" s="1"/>
  <c r="AJ47" i="3" l="1"/>
  <c r="L46" i="3"/>
  <c r="G47" i="3"/>
  <c r="O47" i="3" s="1"/>
  <c r="B48" i="3"/>
  <c r="AI48" i="3"/>
  <c r="AK48" i="3" s="1"/>
  <c r="L47" i="3"/>
  <c r="K47" i="3"/>
  <c r="M47" i="3"/>
  <c r="W46" i="3"/>
  <c r="A49" i="3"/>
  <c r="AG48" i="3"/>
  <c r="X48" i="3"/>
  <c r="N48" i="3"/>
  <c r="I48" i="3"/>
  <c r="C48" i="3"/>
  <c r="D48" i="3"/>
  <c r="A64" i="1"/>
  <c r="B63" i="1"/>
  <c r="H48" i="3" s="1"/>
  <c r="J48" i="3" s="1"/>
  <c r="AJ48" i="3" l="1"/>
  <c r="G48" i="3"/>
  <c r="B49" i="3"/>
  <c r="AI49" i="3"/>
  <c r="AK49" i="3" s="1"/>
  <c r="M48" i="3"/>
  <c r="L48" i="3"/>
  <c r="K48" i="3"/>
  <c r="W47" i="3"/>
  <c r="E48" i="3"/>
  <c r="O48" i="3" s="1"/>
  <c r="F48" i="3"/>
  <c r="A50" i="3"/>
  <c r="AG49" i="3"/>
  <c r="X49" i="3"/>
  <c r="I49" i="3"/>
  <c r="D49" i="3"/>
  <c r="C49" i="3"/>
  <c r="N49" i="3"/>
  <c r="A65" i="1"/>
  <c r="B64" i="1"/>
  <c r="H49" i="3" s="1"/>
  <c r="J49" i="3" s="1"/>
  <c r="G49" i="3" l="1"/>
  <c r="B50" i="3"/>
  <c r="AI50" i="3"/>
  <c r="AK50" i="3" s="1"/>
  <c r="AJ49" i="3"/>
  <c r="M49" i="3"/>
  <c r="L49" i="3"/>
  <c r="K49" i="3"/>
  <c r="E49" i="3"/>
  <c r="W48" i="3"/>
  <c r="F49" i="3"/>
  <c r="A51" i="3"/>
  <c r="AG50" i="3"/>
  <c r="X50" i="3"/>
  <c r="H50" i="3"/>
  <c r="D50" i="3"/>
  <c r="N50" i="3"/>
  <c r="I50" i="3"/>
  <c r="C50" i="3"/>
  <c r="A66" i="1"/>
  <c r="B65" i="1"/>
  <c r="O49" i="3" l="1"/>
  <c r="J50" i="3"/>
  <c r="B51" i="3"/>
  <c r="F50" i="3"/>
  <c r="K50" i="3"/>
  <c r="M50" i="3"/>
  <c r="L50" i="3"/>
  <c r="W49" i="3"/>
  <c r="G50" i="3"/>
  <c r="E50" i="3"/>
  <c r="O50" i="3" s="1"/>
  <c r="A52" i="3"/>
  <c r="AG51" i="3"/>
  <c r="X51" i="3"/>
  <c r="I51" i="3"/>
  <c r="N51" i="3"/>
  <c r="D51" i="3"/>
  <c r="C51" i="3"/>
  <c r="A67" i="1"/>
  <c r="B66" i="1"/>
  <c r="H51" i="3" s="1"/>
  <c r="AJ51" i="3" l="1"/>
  <c r="J51" i="3"/>
  <c r="M51" i="3" s="1"/>
  <c r="B52" i="3"/>
  <c r="AI52" i="3"/>
  <c r="AK52" i="3" s="1"/>
  <c r="F51" i="3"/>
  <c r="L51" i="3"/>
  <c r="K51" i="3"/>
  <c r="W50" i="3"/>
  <c r="G51" i="3"/>
  <c r="E51" i="3"/>
  <c r="O51" i="3" s="1"/>
  <c r="A53" i="3"/>
  <c r="AG52" i="3"/>
  <c r="X52" i="3"/>
  <c r="I52" i="3"/>
  <c r="N52" i="3"/>
  <c r="D52" i="3"/>
  <c r="C52" i="3"/>
  <c r="A68" i="1"/>
  <c r="B67" i="1"/>
  <c r="H52" i="3" s="1"/>
  <c r="B53" i="3" l="1"/>
  <c r="AI53" i="3"/>
  <c r="AK53" i="3" s="1"/>
  <c r="G52" i="3"/>
  <c r="J52" i="3"/>
  <c r="M52" i="3" s="1"/>
  <c r="AJ52" i="3"/>
  <c r="K52" i="3"/>
  <c r="L52" i="3"/>
  <c r="E52" i="3"/>
  <c r="O52" i="3" s="1"/>
  <c r="F52" i="3"/>
  <c r="W51" i="3"/>
  <c r="A54" i="3"/>
  <c r="AG53" i="3"/>
  <c r="X53" i="3"/>
  <c r="N53" i="3"/>
  <c r="I53" i="3"/>
  <c r="C53" i="3"/>
  <c r="D53" i="3"/>
  <c r="E53" i="3" s="1"/>
  <c r="A69" i="1"/>
  <c r="B68" i="1"/>
  <c r="H53" i="3" s="1"/>
  <c r="J53" i="3" s="1"/>
  <c r="G53" i="3" l="1"/>
  <c r="O53" i="3" s="1"/>
  <c r="B54" i="3"/>
  <c r="AI54" i="3"/>
  <c r="AK54" i="3" s="1"/>
  <c r="AJ53" i="3"/>
  <c r="M53" i="3"/>
  <c r="L53" i="3"/>
  <c r="K53" i="3"/>
  <c r="F53" i="3"/>
  <c r="W52" i="3"/>
  <c r="A55" i="3"/>
  <c r="AG54" i="3"/>
  <c r="X54" i="3"/>
  <c r="N54" i="3"/>
  <c r="I54" i="3"/>
  <c r="C54" i="3"/>
  <c r="D54" i="3"/>
  <c r="E54" i="3" s="1"/>
  <c r="A70" i="1"/>
  <c r="B69" i="1"/>
  <c r="H54" i="3" s="1"/>
  <c r="J54" i="3" l="1"/>
  <c r="L54" i="3" s="1"/>
  <c r="O54" i="3"/>
  <c r="B55" i="3"/>
  <c r="AI55" i="3"/>
  <c r="AK55" i="3" s="1"/>
  <c r="AJ54" i="3"/>
  <c r="W53" i="3"/>
  <c r="F54" i="3"/>
  <c r="G54" i="3"/>
  <c r="A56" i="3"/>
  <c r="AG55" i="3"/>
  <c r="X55" i="3"/>
  <c r="H55" i="3"/>
  <c r="N55" i="3"/>
  <c r="I55" i="3"/>
  <c r="C55" i="3"/>
  <c r="D55" i="3"/>
  <c r="A71" i="1"/>
  <c r="B70" i="1"/>
  <c r="K54" i="3" l="1"/>
  <c r="M54" i="3"/>
  <c r="J55" i="3"/>
  <c r="L55" i="3" s="1"/>
  <c r="B56" i="3"/>
  <c r="AI56" i="3"/>
  <c r="AK56" i="3" s="1"/>
  <c r="AJ55" i="3"/>
  <c r="F55" i="3"/>
  <c r="W54" i="3"/>
  <c r="G55" i="3"/>
  <c r="E55" i="3"/>
  <c r="O55" i="3" s="1"/>
  <c r="A57" i="3"/>
  <c r="AG56" i="3"/>
  <c r="X56" i="3"/>
  <c r="N56" i="3"/>
  <c r="H56" i="3"/>
  <c r="D56" i="3"/>
  <c r="C56" i="3"/>
  <c r="I56" i="3"/>
  <c r="A72" i="1"/>
  <c r="B71" i="1"/>
  <c r="K55" i="3" l="1"/>
  <c r="W55" i="3"/>
  <c r="AJ56" i="3"/>
  <c r="M55" i="3"/>
  <c r="J56" i="3"/>
  <c r="K56" i="3" s="1"/>
  <c r="G56" i="3"/>
  <c r="E56" i="3"/>
  <c r="O56" i="3" s="1"/>
  <c r="B57" i="3"/>
  <c r="AI57" i="3"/>
  <c r="AK57" i="3" s="1"/>
  <c r="F56" i="3"/>
  <c r="L56" i="3"/>
  <c r="M56" i="3"/>
  <c r="A58" i="3"/>
  <c r="AG57" i="3"/>
  <c r="X57" i="3"/>
  <c r="N57" i="3"/>
  <c r="I57" i="3"/>
  <c r="D57" i="3"/>
  <c r="E57" i="3" s="1"/>
  <c r="C57" i="3"/>
  <c r="G57" i="3" s="1"/>
  <c r="A73" i="1"/>
  <c r="B72" i="1"/>
  <c r="H57" i="3" s="1"/>
  <c r="AJ57" i="3" l="1"/>
  <c r="O57" i="3"/>
  <c r="J57" i="3"/>
  <c r="M57" i="3" s="1"/>
  <c r="F57" i="3"/>
  <c r="B58" i="3"/>
  <c r="AI58" i="3"/>
  <c r="AK58" i="3" s="1"/>
  <c r="W56" i="3"/>
  <c r="A59" i="3"/>
  <c r="AG58" i="3"/>
  <c r="X58" i="3"/>
  <c r="N58" i="3"/>
  <c r="I58" i="3"/>
  <c r="D58" i="3"/>
  <c r="E58" i="3" s="1"/>
  <c r="C58" i="3"/>
  <c r="G58" i="3" s="1"/>
  <c r="A74" i="1"/>
  <c r="B73" i="1"/>
  <c r="H58" i="3" s="1"/>
  <c r="O58" i="3" l="1"/>
  <c r="AJ58" i="3"/>
  <c r="L57" i="3"/>
  <c r="K57" i="3"/>
  <c r="J58" i="3"/>
  <c r="L58" i="3" s="1"/>
  <c r="B59" i="3"/>
  <c r="AI59" i="3"/>
  <c r="AK59" i="3" s="1"/>
  <c r="F58" i="3"/>
  <c r="W57" i="3"/>
  <c r="A60" i="3"/>
  <c r="AG59" i="3"/>
  <c r="X59" i="3"/>
  <c r="N59" i="3"/>
  <c r="D59" i="3"/>
  <c r="E59" i="3" s="1"/>
  <c r="I59" i="3"/>
  <c r="C59" i="3"/>
  <c r="A75" i="1"/>
  <c r="B74" i="1"/>
  <c r="H59" i="3" s="1"/>
  <c r="J59" i="3" s="1"/>
  <c r="AJ59" i="3" l="1"/>
  <c r="K58" i="3"/>
  <c r="M58" i="3"/>
  <c r="O59" i="3"/>
  <c r="B60" i="3"/>
  <c r="AI60" i="3"/>
  <c r="AK60" i="3" s="1"/>
  <c r="K59" i="3"/>
  <c r="L59" i="3"/>
  <c r="M59" i="3"/>
  <c r="G59" i="3"/>
  <c r="F59" i="3"/>
  <c r="W58" i="3"/>
  <c r="A61" i="3"/>
  <c r="AG60" i="3"/>
  <c r="X60" i="3"/>
  <c r="N60" i="3"/>
  <c r="D60" i="3"/>
  <c r="I60" i="3"/>
  <c r="C60" i="3"/>
  <c r="A76" i="1"/>
  <c r="B75" i="1"/>
  <c r="H60" i="3" s="1"/>
  <c r="J60" i="3" s="1"/>
  <c r="F60" i="3" l="1"/>
  <c r="G60" i="3"/>
  <c r="B61" i="3"/>
  <c r="AI61" i="3"/>
  <c r="AK61" i="3" s="1"/>
  <c r="AJ60" i="3"/>
  <c r="L60" i="3"/>
  <c r="K60" i="3"/>
  <c r="M60" i="3"/>
  <c r="W59" i="3"/>
  <c r="E60" i="3"/>
  <c r="A62" i="3"/>
  <c r="AG61" i="3"/>
  <c r="X61" i="3"/>
  <c r="N61" i="3"/>
  <c r="I61" i="3"/>
  <c r="D61" i="3"/>
  <c r="C61" i="3"/>
  <c r="A77" i="1"/>
  <c r="B76" i="1"/>
  <c r="H61" i="3" s="1"/>
  <c r="O60" i="3" l="1"/>
  <c r="G61" i="3"/>
  <c r="J61" i="3"/>
  <c r="L61" i="3" s="1"/>
  <c r="B62" i="3"/>
  <c r="AI62" i="3"/>
  <c r="AK62" i="3" s="1"/>
  <c r="AJ61" i="3"/>
  <c r="E61" i="3"/>
  <c r="W60" i="3"/>
  <c r="F61" i="3"/>
  <c r="A63" i="3"/>
  <c r="AG62" i="3"/>
  <c r="X62" i="3"/>
  <c r="N62" i="3"/>
  <c r="D62" i="3"/>
  <c r="E62" i="3" s="1"/>
  <c r="C62" i="3"/>
  <c r="I62" i="3"/>
  <c r="A78" i="1"/>
  <c r="B77" i="1"/>
  <c r="H62" i="3" s="1"/>
  <c r="J62" i="3" s="1"/>
  <c r="M61" i="3" l="1"/>
  <c r="K61" i="3"/>
  <c r="O61" i="3"/>
  <c r="B63" i="3"/>
  <c r="L62" i="3"/>
  <c r="M62" i="3"/>
  <c r="K62" i="3"/>
  <c r="F62" i="3"/>
  <c r="G62" i="3"/>
  <c r="O62" i="3" s="1"/>
  <c r="A64" i="3"/>
  <c r="AG63" i="3"/>
  <c r="X63" i="3"/>
  <c r="N63" i="3"/>
  <c r="I63" i="3"/>
  <c r="D63" i="3"/>
  <c r="C63" i="3"/>
  <c r="A79" i="1"/>
  <c r="B78" i="1"/>
  <c r="H63" i="3" s="1"/>
  <c r="W61" i="3" l="1"/>
  <c r="J63" i="3"/>
  <c r="L63" i="3" s="1"/>
  <c r="B64" i="3"/>
  <c r="AI64" i="3"/>
  <c r="AK64" i="3" s="1"/>
  <c r="AJ63" i="3"/>
  <c r="G63" i="3"/>
  <c r="E63" i="3"/>
  <c r="O63" i="3" s="1"/>
  <c r="F63" i="3"/>
  <c r="W62" i="3"/>
  <c r="A65" i="3"/>
  <c r="AG64" i="3"/>
  <c r="X64" i="3"/>
  <c r="N64" i="3"/>
  <c r="I64" i="3"/>
  <c r="D64" i="3"/>
  <c r="C64" i="3"/>
  <c r="A80" i="1"/>
  <c r="B79" i="1"/>
  <c r="H64" i="3" s="1"/>
  <c r="AJ64" i="3" l="1"/>
  <c r="K63" i="3"/>
  <c r="M63" i="3"/>
  <c r="J64" i="3"/>
  <c r="L64" i="3" s="1"/>
  <c r="G64" i="3"/>
  <c r="B65" i="3"/>
  <c r="AI65" i="3"/>
  <c r="AK65" i="3" s="1"/>
  <c r="AJ65" i="3"/>
  <c r="M64" i="3"/>
  <c r="E64" i="3"/>
  <c r="O64" i="3" s="1"/>
  <c r="F64" i="3"/>
  <c r="K64" i="3"/>
  <c r="W63" i="3"/>
  <c r="A66" i="3"/>
  <c r="AG65" i="3"/>
  <c r="X65" i="3"/>
  <c r="N65" i="3"/>
  <c r="I65" i="3"/>
  <c r="C65" i="3"/>
  <c r="D65" i="3"/>
  <c r="A81" i="1"/>
  <c r="B80" i="1"/>
  <c r="H65" i="3" s="1"/>
  <c r="J65" i="3" s="1"/>
  <c r="G65" i="3" l="1"/>
  <c r="B66" i="3"/>
  <c r="AI66" i="3"/>
  <c r="AK66" i="3" s="1"/>
  <c r="M65" i="3"/>
  <c r="L65" i="3"/>
  <c r="K65" i="3"/>
  <c r="E65" i="3"/>
  <c r="F65" i="3"/>
  <c r="W64" i="3"/>
  <c r="A67" i="3"/>
  <c r="AG66" i="3"/>
  <c r="X66" i="3"/>
  <c r="H66" i="3"/>
  <c r="N66" i="3"/>
  <c r="I66" i="3"/>
  <c r="C66" i="3"/>
  <c r="D66" i="3"/>
  <c r="A82" i="1"/>
  <c r="B81" i="1"/>
  <c r="AJ66" i="3" l="1"/>
  <c r="O65" i="3"/>
  <c r="J66" i="3"/>
  <c r="L66" i="3" s="1"/>
  <c r="B67" i="3"/>
  <c r="AI67" i="3"/>
  <c r="AK67" i="3" s="1"/>
  <c r="F66" i="3"/>
  <c r="E66" i="3"/>
  <c r="O66" i="3" s="1"/>
  <c r="G66" i="3"/>
  <c r="W65" i="3"/>
  <c r="A68" i="3"/>
  <c r="AG67" i="3"/>
  <c r="X67" i="3"/>
  <c r="N67" i="3"/>
  <c r="I67" i="3"/>
  <c r="C67" i="3"/>
  <c r="G67" i="3" s="1"/>
  <c r="D67" i="3"/>
  <c r="E67" i="3" s="1"/>
  <c r="A83" i="1"/>
  <c r="B82" i="1"/>
  <c r="H67" i="3" s="1"/>
  <c r="K66" i="3" l="1"/>
  <c r="O67" i="3"/>
  <c r="M66" i="3"/>
  <c r="B68" i="3"/>
  <c r="AI68" i="3"/>
  <c r="AK68" i="3" s="1"/>
  <c r="AJ67" i="3"/>
  <c r="J67" i="3"/>
  <c r="M67" i="3"/>
  <c r="K67" i="3"/>
  <c r="L67" i="3"/>
  <c r="W66" i="3"/>
  <c r="F67" i="3"/>
  <c r="A69" i="3"/>
  <c r="AG68" i="3"/>
  <c r="X68" i="3"/>
  <c r="H68" i="3"/>
  <c r="N68" i="3"/>
  <c r="I68" i="3"/>
  <c r="C68" i="3"/>
  <c r="D68" i="3"/>
  <c r="E68" i="3" s="1"/>
  <c r="A84" i="1"/>
  <c r="B83" i="1"/>
  <c r="AJ68" i="3" l="1"/>
  <c r="O68" i="3"/>
  <c r="F68" i="3"/>
  <c r="G68" i="3"/>
  <c r="J68" i="3"/>
  <c r="B69" i="3"/>
  <c r="AI69" i="3"/>
  <c r="AK69" i="3" s="1"/>
  <c r="K68" i="3"/>
  <c r="L68" i="3"/>
  <c r="M68" i="3"/>
  <c r="W67" i="3"/>
  <c r="A70" i="3"/>
  <c r="AG69" i="3"/>
  <c r="X69" i="3"/>
  <c r="N69" i="3"/>
  <c r="I69" i="3"/>
  <c r="C69" i="3"/>
  <c r="D69" i="3"/>
  <c r="A85" i="1"/>
  <c r="B84" i="1"/>
  <c r="H69" i="3" s="1"/>
  <c r="J69" i="3" s="1"/>
  <c r="AJ69" i="3" l="1"/>
  <c r="F69" i="3"/>
  <c r="B70" i="3"/>
  <c r="AI70" i="3"/>
  <c r="AK70" i="3" s="1"/>
  <c r="K69" i="3"/>
  <c r="M69" i="3"/>
  <c r="L69" i="3"/>
  <c r="G69" i="3"/>
  <c r="E69" i="3"/>
  <c r="O69" i="3" s="1"/>
  <c r="W68" i="3"/>
  <c r="A71" i="3"/>
  <c r="AG70" i="3"/>
  <c r="X70" i="3"/>
  <c r="N70" i="3"/>
  <c r="I70" i="3"/>
  <c r="C70" i="3"/>
  <c r="D70" i="3"/>
  <c r="A86" i="1"/>
  <c r="B85" i="1"/>
  <c r="H70" i="3" s="1"/>
  <c r="G70" i="3" l="1"/>
  <c r="B71" i="3"/>
  <c r="AI71" i="3"/>
  <c r="AK71" i="3" s="1"/>
  <c r="J70" i="3"/>
  <c r="M70" i="3" s="1"/>
  <c r="AJ70" i="3"/>
  <c r="E70" i="3"/>
  <c r="W69" i="3"/>
  <c r="F70" i="3"/>
  <c r="A72" i="3"/>
  <c r="AG71" i="3"/>
  <c r="X71" i="3"/>
  <c r="I71" i="3"/>
  <c r="N71" i="3"/>
  <c r="C71" i="3"/>
  <c r="D71" i="3"/>
  <c r="E71" i="3" s="1"/>
  <c r="A87" i="1"/>
  <c r="B86" i="1"/>
  <c r="H71" i="3" s="1"/>
  <c r="AJ71" i="3" l="1"/>
  <c r="K70" i="3"/>
  <c r="O70" i="3"/>
  <c r="J71" i="3"/>
  <c r="M71" i="3" s="1"/>
  <c r="B72" i="3"/>
  <c r="AI72" i="3"/>
  <c r="AK72" i="3" s="1"/>
  <c r="L70" i="3"/>
  <c r="G71" i="3"/>
  <c r="O71" i="3" s="1"/>
  <c r="F71" i="3"/>
  <c r="W70" i="3"/>
  <c r="A73" i="3"/>
  <c r="AG72" i="3"/>
  <c r="X72" i="3"/>
  <c r="H72" i="3"/>
  <c r="J72" i="3" s="1"/>
  <c r="K72" i="3" s="1"/>
  <c r="D72" i="3"/>
  <c r="I72" i="3"/>
  <c r="N72" i="3"/>
  <c r="C72" i="3"/>
  <c r="A88" i="1"/>
  <c r="B87" i="1"/>
  <c r="L71" i="3" l="1"/>
  <c r="AJ72" i="3"/>
  <c r="K71" i="3"/>
  <c r="G72" i="3"/>
  <c r="B73" i="3"/>
  <c r="AI73" i="3"/>
  <c r="AK73" i="3" s="1"/>
  <c r="M72" i="3"/>
  <c r="L72" i="3"/>
  <c r="E72" i="3"/>
  <c r="O72" i="3" s="1"/>
  <c r="W71" i="3"/>
  <c r="F72" i="3"/>
  <c r="A74" i="3"/>
  <c r="AG73" i="3"/>
  <c r="X73" i="3"/>
  <c r="I73" i="3"/>
  <c r="D73" i="3"/>
  <c r="E73" i="3" s="1"/>
  <c r="C73" i="3"/>
  <c r="N73" i="3"/>
  <c r="A89" i="1"/>
  <c r="B88" i="1"/>
  <c r="H73" i="3" s="1"/>
  <c r="AJ73" i="3" l="1"/>
  <c r="J73" i="3"/>
  <c r="K73" i="3" s="1"/>
  <c r="O73" i="3"/>
  <c r="B74" i="3"/>
  <c r="AI74" i="3"/>
  <c r="AK74" i="3" s="1"/>
  <c r="W72" i="3"/>
  <c r="G73" i="3"/>
  <c r="F73" i="3"/>
  <c r="W26" i="3"/>
  <c r="A75" i="3"/>
  <c r="AG74" i="3"/>
  <c r="X74" i="3"/>
  <c r="D74" i="3"/>
  <c r="I74" i="3"/>
  <c r="N74" i="3"/>
  <c r="C74" i="3"/>
  <c r="A90" i="1"/>
  <c r="B89" i="1"/>
  <c r="H74" i="3" s="1"/>
  <c r="M73" i="3" l="1"/>
  <c r="L73" i="3"/>
  <c r="G74" i="3"/>
  <c r="B75" i="3"/>
  <c r="J74" i="3"/>
  <c r="M74" i="3" s="1"/>
  <c r="K74" i="3"/>
  <c r="W73" i="3"/>
  <c r="F74" i="3"/>
  <c r="E74" i="3"/>
  <c r="A76" i="3"/>
  <c r="AG75" i="3"/>
  <c r="X75" i="3"/>
  <c r="I75" i="3"/>
  <c r="N75" i="3"/>
  <c r="D75" i="3"/>
  <c r="C75" i="3"/>
  <c r="A91" i="1"/>
  <c r="B90" i="1"/>
  <c r="H75" i="3" s="1"/>
  <c r="J75" i="3" s="1"/>
  <c r="AJ75" i="3" l="1"/>
  <c r="O74" i="3"/>
  <c r="L74" i="3"/>
  <c r="B76" i="3"/>
  <c r="AI76" i="3"/>
  <c r="AK76" i="3" s="1"/>
  <c r="G75" i="3"/>
  <c r="L75" i="3"/>
  <c r="K75" i="3"/>
  <c r="M75" i="3"/>
  <c r="E75" i="3"/>
  <c r="F75" i="3"/>
  <c r="A77" i="3"/>
  <c r="AG76" i="3"/>
  <c r="X76" i="3"/>
  <c r="I76" i="3"/>
  <c r="N76" i="3"/>
  <c r="D76" i="3"/>
  <c r="C76" i="3"/>
  <c r="A92" i="1"/>
  <c r="B91" i="1"/>
  <c r="H76" i="3" s="1"/>
  <c r="J76" i="3" s="1"/>
  <c r="O75" i="3" l="1"/>
  <c r="W74" i="3"/>
  <c r="B77" i="3"/>
  <c r="AI77" i="3"/>
  <c r="AK77" i="3" s="1"/>
  <c r="G76" i="3"/>
  <c r="AJ76" i="3"/>
  <c r="K76" i="3"/>
  <c r="L76" i="3"/>
  <c r="M76" i="3"/>
  <c r="E76" i="3"/>
  <c r="O76" i="3" s="1"/>
  <c r="F76" i="3"/>
  <c r="W75" i="3"/>
  <c r="A78" i="3"/>
  <c r="AG77" i="3"/>
  <c r="X77" i="3"/>
  <c r="N77" i="3"/>
  <c r="I77" i="3"/>
  <c r="D77" i="3"/>
  <c r="C77" i="3"/>
  <c r="A93" i="1"/>
  <c r="B92" i="1"/>
  <c r="H77" i="3" s="1"/>
  <c r="J77" i="3" s="1"/>
  <c r="B78" i="3" l="1"/>
  <c r="AI78" i="3"/>
  <c r="AK78" i="3" s="1"/>
  <c r="AJ77" i="3"/>
  <c r="G77" i="3"/>
  <c r="L77" i="3"/>
  <c r="K77" i="3"/>
  <c r="M77" i="3"/>
  <c r="E77" i="3"/>
  <c r="F77" i="3"/>
  <c r="W76" i="3"/>
  <c r="A79" i="3"/>
  <c r="AG78" i="3"/>
  <c r="X78" i="3"/>
  <c r="N78" i="3"/>
  <c r="D78" i="3"/>
  <c r="I78" i="3"/>
  <c r="C78" i="3"/>
  <c r="A94" i="1"/>
  <c r="B93" i="1"/>
  <c r="H78" i="3" s="1"/>
  <c r="O77" i="3" l="1"/>
  <c r="F78" i="3"/>
  <c r="B79" i="3"/>
  <c r="AI79" i="3"/>
  <c r="AK79" i="3" s="1"/>
  <c r="AJ78" i="3"/>
  <c r="J78" i="3"/>
  <c r="M78" i="3" s="1"/>
  <c r="L78" i="3"/>
  <c r="G78" i="3"/>
  <c r="E78" i="3"/>
  <c r="O78" i="3" s="1"/>
  <c r="W77" i="3"/>
  <c r="A80" i="3"/>
  <c r="AG79" i="3"/>
  <c r="X79" i="3"/>
  <c r="N79" i="3"/>
  <c r="D79" i="3"/>
  <c r="E79" i="3" s="1"/>
  <c r="I79" i="3"/>
  <c r="C79" i="3"/>
  <c r="A95" i="1"/>
  <c r="B94" i="1"/>
  <c r="H79" i="3" s="1"/>
  <c r="J79" i="3" s="1"/>
  <c r="K78" i="3" l="1"/>
  <c r="B80" i="3"/>
  <c r="AI80" i="3"/>
  <c r="AK80" i="3" s="1"/>
  <c r="AJ79" i="3"/>
  <c r="M79" i="3"/>
  <c r="K79" i="3"/>
  <c r="L79" i="3"/>
  <c r="W78" i="3"/>
  <c r="F79" i="3"/>
  <c r="G79" i="3"/>
  <c r="O79" i="3" s="1"/>
  <c r="A81" i="3"/>
  <c r="AG80" i="3"/>
  <c r="X80" i="3"/>
  <c r="N80" i="3"/>
  <c r="C80" i="3"/>
  <c r="I80" i="3"/>
  <c r="D80" i="3"/>
  <c r="E80" i="3" s="1"/>
  <c r="A96" i="1"/>
  <c r="B95" i="1"/>
  <c r="H80" i="3" s="1"/>
  <c r="B81" i="3" l="1"/>
  <c r="AI81" i="3"/>
  <c r="AK81" i="3" s="1"/>
  <c r="AJ80" i="3"/>
  <c r="J80" i="3"/>
  <c r="K80" i="3" s="1"/>
  <c r="L80" i="3"/>
  <c r="M80" i="3"/>
  <c r="F80" i="3"/>
  <c r="G80" i="3"/>
  <c r="O80" i="3" s="1"/>
  <c r="W79" i="3"/>
  <c r="A82" i="3"/>
  <c r="AG81" i="3"/>
  <c r="X81" i="3"/>
  <c r="N81" i="3"/>
  <c r="I81" i="3"/>
  <c r="C81" i="3"/>
  <c r="D81" i="3"/>
  <c r="A97" i="1"/>
  <c r="B96" i="1"/>
  <c r="H81" i="3" s="1"/>
  <c r="AJ81" i="3" l="1"/>
  <c r="G81" i="3"/>
  <c r="J81" i="3"/>
  <c r="L81" i="3" s="1"/>
  <c r="B82" i="3"/>
  <c r="AI82" i="3"/>
  <c r="AK82" i="3" s="1"/>
  <c r="W80" i="3"/>
  <c r="E81" i="3"/>
  <c r="F81" i="3"/>
  <c r="A83" i="3"/>
  <c r="AG82" i="3"/>
  <c r="X82" i="3"/>
  <c r="N82" i="3"/>
  <c r="I82" i="3"/>
  <c r="D82" i="3"/>
  <c r="E82" i="3" s="1"/>
  <c r="C82" i="3"/>
  <c r="G82" i="3" s="1"/>
  <c r="A98" i="1"/>
  <c r="B97" i="1"/>
  <c r="H82" i="3" s="1"/>
  <c r="O81" i="3" l="1"/>
  <c r="J82" i="3"/>
  <c r="M82" i="3" s="1"/>
  <c r="K81" i="3"/>
  <c r="M81" i="3"/>
  <c r="O82" i="3"/>
  <c r="B83" i="3"/>
  <c r="AI83" i="3"/>
  <c r="AK83" i="3" s="1"/>
  <c r="AJ82" i="3"/>
  <c r="K82" i="3"/>
  <c r="F82" i="3"/>
  <c r="W81" i="3"/>
  <c r="A84" i="3"/>
  <c r="AG83" i="3"/>
  <c r="X83" i="3"/>
  <c r="I83" i="3"/>
  <c r="D83" i="3"/>
  <c r="C83" i="3"/>
  <c r="N83" i="3"/>
  <c r="A99" i="1"/>
  <c r="B98" i="1"/>
  <c r="H83" i="3" s="1"/>
  <c r="AJ83" i="3" l="1"/>
  <c r="L82" i="3"/>
  <c r="F83" i="3"/>
  <c r="G83" i="3"/>
  <c r="B84" i="3"/>
  <c r="AI84" i="3"/>
  <c r="AK84" i="3" s="1"/>
  <c r="J83" i="3"/>
  <c r="K83" i="3" s="1"/>
  <c r="E83" i="3"/>
  <c r="M83" i="3"/>
  <c r="L83" i="3"/>
  <c r="W82" i="3"/>
  <c r="A85" i="3"/>
  <c r="AG84" i="3"/>
  <c r="X84" i="3"/>
  <c r="I84" i="3"/>
  <c r="N84" i="3"/>
  <c r="C84" i="3"/>
  <c r="D84" i="3"/>
  <c r="A100" i="1"/>
  <c r="B99" i="1"/>
  <c r="H84" i="3" s="1"/>
  <c r="J84" i="3" s="1"/>
  <c r="K84" i="3" s="1"/>
  <c r="O83" i="3" l="1"/>
  <c r="AJ84" i="3"/>
  <c r="L84" i="3"/>
  <c r="G84" i="3"/>
  <c r="B85" i="3"/>
  <c r="AI85" i="3"/>
  <c r="AK85" i="3" s="1"/>
  <c r="M84" i="3"/>
  <c r="E84" i="3"/>
  <c r="O84" i="3" s="1"/>
  <c r="F84" i="3"/>
  <c r="W83" i="3"/>
  <c r="A86" i="3"/>
  <c r="AG85" i="3"/>
  <c r="X85" i="3"/>
  <c r="N85" i="3"/>
  <c r="I85" i="3"/>
  <c r="D85" i="3"/>
  <c r="C85" i="3"/>
  <c r="A101" i="1"/>
  <c r="B100" i="1"/>
  <c r="H85" i="3" s="1"/>
  <c r="AJ85" i="3" l="1"/>
  <c r="W84" i="3"/>
  <c r="J85" i="3"/>
  <c r="L85" i="3" s="1"/>
  <c r="G85" i="3"/>
  <c r="B86" i="3"/>
  <c r="AI86" i="3"/>
  <c r="AK86" i="3" s="1"/>
  <c r="F85" i="3"/>
  <c r="E85" i="3"/>
  <c r="O85" i="3" s="1"/>
  <c r="A87" i="3"/>
  <c r="AG86" i="3"/>
  <c r="X86" i="3"/>
  <c r="N86" i="3"/>
  <c r="D86" i="3"/>
  <c r="I86" i="3"/>
  <c r="C86" i="3"/>
  <c r="A102" i="1"/>
  <c r="B101" i="1"/>
  <c r="H86" i="3" s="1"/>
  <c r="J86" i="3" s="1"/>
  <c r="K85" i="3" l="1"/>
  <c r="M85" i="3"/>
  <c r="G86" i="3"/>
  <c r="B87" i="3"/>
  <c r="K86" i="3"/>
  <c r="L86" i="3"/>
  <c r="M86" i="3"/>
  <c r="W85" i="3"/>
  <c r="E86" i="3"/>
  <c r="F86" i="3"/>
  <c r="A88" i="3"/>
  <c r="AG87" i="3"/>
  <c r="X87" i="3"/>
  <c r="N87" i="3"/>
  <c r="I87" i="3"/>
  <c r="D87" i="3"/>
  <c r="C87" i="3"/>
  <c r="A103" i="1"/>
  <c r="B102" i="1"/>
  <c r="H87" i="3" s="1"/>
  <c r="O86" i="3" l="1"/>
  <c r="F87" i="3"/>
  <c r="B88" i="3"/>
  <c r="AI88" i="3"/>
  <c r="AK88" i="3" s="1"/>
  <c r="AJ87" i="3"/>
  <c r="J87" i="3"/>
  <c r="K87" i="3" s="1"/>
  <c r="E87" i="3"/>
  <c r="G87" i="3"/>
  <c r="A89" i="3"/>
  <c r="AG88" i="3"/>
  <c r="X88" i="3"/>
  <c r="N88" i="3"/>
  <c r="I88" i="3"/>
  <c r="D88" i="3"/>
  <c r="E88" i="3" s="1"/>
  <c r="C88" i="3"/>
  <c r="A104" i="1"/>
  <c r="B103" i="1"/>
  <c r="H88" i="3" s="1"/>
  <c r="AJ88" i="3" l="1"/>
  <c r="O87" i="3"/>
  <c r="W86" i="3"/>
  <c r="J88" i="3"/>
  <c r="L88" i="3" s="1"/>
  <c r="L87" i="3"/>
  <c r="B89" i="3"/>
  <c r="AI89" i="3"/>
  <c r="AK89" i="3" s="1"/>
  <c r="M87" i="3"/>
  <c r="M88" i="3"/>
  <c r="F88" i="3"/>
  <c r="G88" i="3"/>
  <c r="O88" i="3" s="1"/>
  <c r="W87" i="3"/>
  <c r="A90" i="3"/>
  <c r="AG89" i="3"/>
  <c r="X89" i="3"/>
  <c r="N89" i="3"/>
  <c r="I89" i="3"/>
  <c r="C89" i="3"/>
  <c r="F89" i="3" s="1"/>
  <c r="D89" i="3"/>
  <c r="A105" i="1"/>
  <c r="B104" i="1"/>
  <c r="H89" i="3" s="1"/>
  <c r="J89" i="3" s="1"/>
  <c r="K88" i="3" l="1"/>
  <c r="AJ89" i="3"/>
  <c r="G89" i="3"/>
  <c r="E89" i="3"/>
  <c r="O89" i="3" s="1"/>
  <c r="B90" i="3"/>
  <c r="AI90" i="3"/>
  <c r="AK90" i="3" s="1"/>
  <c r="L89" i="3"/>
  <c r="K89" i="3"/>
  <c r="M89" i="3"/>
  <c r="W88" i="3"/>
  <c r="A91" i="3"/>
  <c r="AG90" i="3"/>
  <c r="X90" i="3"/>
  <c r="N90" i="3"/>
  <c r="C90" i="3"/>
  <c r="I90" i="3"/>
  <c r="D90" i="3"/>
  <c r="A106" i="1"/>
  <c r="B105" i="1"/>
  <c r="H90" i="3" s="1"/>
  <c r="J90" i="3" s="1"/>
  <c r="AJ90" i="3" l="1"/>
  <c r="F90" i="3"/>
  <c r="B91" i="3"/>
  <c r="AI91" i="3"/>
  <c r="AK91" i="3" s="1"/>
  <c r="K90" i="3"/>
  <c r="M90" i="3"/>
  <c r="L90" i="3"/>
  <c r="G90" i="3"/>
  <c r="E90" i="3"/>
  <c r="O90" i="3" s="1"/>
  <c r="W89" i="3"/>
  <c r="A92" i="3"/>
  <c r="AG91" i="3"/>
  <c r="X91" i="3"/>
  <c r="H91" i="3"/>
  <c r="N91" i="3"/>
  <c r="I91" i="3"/>
  <c r="C91" i="3"/>
  <c r="D91" i="3"/>
  <c r="E91" i="3" s="1"/>
  <c r="A107" i="1"/>
  <c r="B106" i="1"/>
  <c r="O91" i="3" l="1"/>
  <c r="AJ91" i="3"/>
  <c r="J91" i="3"/>
  <c r="K91" i="3" s="1"/>
  <c r="B92" i="3"/>
  <c r="AI92" i="3"/>
  <c r="AK92" i="3" s="1"/>
  <c r="G91" i="3"/>
  <c r="W90" i="3"/>
  <c r="F91" i="3"/>
  <c r="A93" i="3"/>
  <c r="AG92" i="3"/>
  <c r="X92" i="3"/>
  <c r="N92" i="3"/>
  <c r="D92" i="3"/>
  <c r="I92" i="3"/>
  <c r="C92" i="3"/>
  <c r="A108" i="1"/>
  <c r="B107" i="1"/>
  <c r="H92" i="3" s="1"/>
  <c r="J92" i="3" s="1"/>
  <c r="AJ92" i="3" l="1"/>
  <c r="L91" i="3"/>
  <c r="M91" i="3"/>
  <c r="F92" i="3"/>
  <c r="G92" i="3"/>
  <c r="B93" i="3"/>
  <c r="AI93" i="3"/>
  <c r="AK93" i="3" s="1"/>
  <c r="K92" i="3"/>
  <c r="M92" i="3"/>
  <c r="L92" i="3"/>
  <c r="E92" i="3"/>
  <c r="O92" i="3" s="1"/>
  <c r="W91" i="3"/>
  <c r="A94" i="3"/>
  <c r="AG93" i="3"/>
  <c r="X93" i="3"/>
  <c r="N93" i="3"/>
  <c r="I93" i="3"/>
  <c r="D93" i="3"/>
  <c r="E93" i="3" s="1"/>
  <c r="O93" i="3" s="1"/>
  <c r="C93" i="3"/>
  <c r="G93" i="3" s="1"/>
  <c r="A109" i="1"/>
  <c r="B108" i="1"/>
  <c r="H93" i="3" s="1"/>
  <c r="AJ93" i="3" l="1"/>
  <c r="J93" i="3"/>
  <c r="K93" i="3" s="1"/>
  <c r="B94" i="3"/>
  <c r="AI94" i="3"/>
  <c r="AK94" i="3" s="1"/>
  <c r="F93" i="3"/>
  <c r="W92" i="3"/>
  <c r="A95" i="3"/>
  <c r="AG94" i="3"/>
  <c r="X94" i="3"/>
  <c r="N94" i="3"/>
  <c r="I94" i="3"/>
  <c r="D94" i="3"/>
  <c r="C94" i="3"/>
  <c r="G94" i="3" s="1"/>
  <c r="A110" i="1"/>
  <c r="B109" i="1"/>
  <c r="H94" i="3" s="1"/>
  <c r="L93" i="3" l="1"/>
  <c r="J94" i="3"/>
  <c r="M94" i="3" s="1"/>
  <c r="M93" i="3"/>
  <c r="F94" i="3"/>
  <c r="B95" i="3"/>
  <c r="AI95" i="3"/>
  <c r="AK95" i="3" s="1"/>
  <c r="AJ94" i="3"/>
  <c r="W93" i="3"/>
  <c r="E94" i="3"/>
  <c r="O94" i="3" s="1"/>
  <c r="A96" i="3"/>
  <c r="AG95" i="3"/>
  <c r="X95" i="3"/>
  <c r="N95" i="3"/>
  <c r="C95" i="3"/>
  <c r="D95" i="3"/>
  <c r="E95" i="3" s="1"/>
  <c r="I95" i="3"/>
  <c r="A111" i="1"/>
  <c r="B110" i="1"/>
  <c r="H95" i="3" s="1"/>
  <c r="AJ95" i="3" l="1"/>
  <c r="L94" i="3"/>
  <c r="K94" i="3"/>
  <c r="F95" i="3"/>
  <c r="G95" i="3"/>
  <c r="O95" i="3" s="1"/>
  <c r="J95" i="3"/>
  <c r="M95" i="3" s="1"/>
  <c r="B96" i="3"/>
  <c r="AI96" i="3"/>
  <c r="AK96" i="3" s="1"/>
  <c r="K95" i="3"/>
  <c r="L95" i="3"/>
  <c r="W94" i="3"/>
  <c r="A97" i="3"/>
  <c r="AG96" i="3"/>
  <c r="X96" i="3"/>
  <c r="N96" i="3"/>
  <c r="C96" i="3"/>
  <c r="D96" i="3"/>
  <c r="I96" i="3"/>
  <c r="A112" i="1"/>
  <c r="B111" i="1"/>
  <c r="H96" i="3" s="1"/>
  <c r="AJ96" i="3" l="1"/>
  <c r="J96" i="3"/>
  <c r="K96" i="3" s="1"/>
  <c r="G96" i="3"/>
  <c r="B97" i="3"/>
  <c r="AI97" i="3"/>
  <c r="AK97" i="3" s="1"/>
  <c r="W95" i="3"/>
  <c r="E96" i="3"/>
  <c r="F96" i="3"/>
  <c r="A98" i="3"/>
  <c r="AG97" i="3"/>
  <c r="X97" i="3"/>
  <c r="I97" i="3"/>
  <c r="D97" i="3"/>
  <c r="E97" i="3" s="1"/>
  <c r="C97" i="3"/>
  <c r="N97" i="3"/>
  <c r="A113" i="1"/>
  <c r="B112" i="1"/>
  <c r="H97" i="3" s="1"/>
  <c r="M96" i="3" l="1"/>
  <c r="O96" i="3"/>
  <c r="J97" i="3"/>
  <c r="M97" i="3" s="1"/>
  <c r="L96" i="3"/>
  <c r="B98" i="3"/>
  <c r="AI98" i="3"/>
  <c r="AK98" i="3" s="1"/>
  <c r="AJ97" i="3"/>
  <c r="K97" i="3"/>
  <c r="F97" i="3"/>
  <c r="G97" i="3"/>
  <c r="O97" i="3" s="1"/>
  <c r="W96" i="3"/>
  <c r="A99" i="3"/>
  <c r="AG98" i="3"/>
  <c r="X98" i="3"/>
  <c r="D98" i="3"/>
  <c r="E98" i="3" s="1"/>
  <c r="N98" i="3"/>
  <c r="C98" i="3"/>
  <c r="I98" i="3"/>
  <c r="A114" i="1"/>
  <c r="B113" i="1"/>
  <c r="H98" i="3" s="1"/>
  <c r="J98" i="3" s="1"/>
  <c r="L97" i="3" l="1"/>
  <c r="O98" i="3"/>
  <c r="B99" i="3"/>
  <c r="K98" i="3"/>
  <c r="L98" i="3"/>
  <c r="M98" i="3"/>
  <c r="W97" i="3"/>
  <c r="F98" i="3"/>
  <c r="G98" i="3"/>
  <c r="A100" i="3"/>
  <c r="AG99" i="3"/>
  <c r="X99" i="3"/>
  <c r="I99" i="3"/>
  <c r="N99" i="3"/>
  <c r="D99" i="3"/>
  <c r="E99" i="3" s="1"/>
  <c r="C99" i="3"/>
  <c r="A115" i="1"/>
  <c r="B114" i="1"/>
  <c r="H99" i="3" s="1"/>
  <c r="J99" i="3" s="1"/>
  <c r="B100" i="3" l="1"/>
  <c r="AI100" i="3"/>
  <c r="AK100" i="3" s="1"/>
  <c r="AJ99" i="3"/>
  <c r="K99" i="3"/>
  <c r="M99" i="3"/>
  <c r="L99" i="3"/>
  <c r="F99" i="3"/>
  <c r="G99" i="3"/>
  <c r="O99" i="3" s="1"/>
  <c r="W98" i="3"/>
  <c r="A101" i="3"/>
  <c r="AG100" i="3"/>
  <c r="X100" i="3"/>
  <c r="I100" i="3"/>
  <c r="N100" i="3"/>
  <c r="D100" i="3"/>
  <c r="C100" i="3"/>
  <c r="A116" i="1"/>
  <c r="B115" i="1"/>
  <c r="H100" i="3" s="1"/>
  <c r="F100" i="3" l="1"/>
  <c r="E100" i="3"/>
  <c r="O100" i="3" s="1"/>
  <c r="G100" i="3"/>
  <c r="B101" i="3"/>
  <c r="AI101" i="3"/>
  <c r="AK101" i="3" s="1"/>
  <c r="AJ100" i="3"/>
  <c r="J100" i="3"/>
  <c r="K100" i="3" s="1"/>
  <c r="W99" i="3"/>
  <c r="A102" i="3"/>
  <c r="AG101" i="3"/>
  <c r="X101" i="3"/>
  <c r="N101" i="3"/>
  <c r="I101" i="3"/>
  <c r="C101" i="3"/>
  <c r="D101" i="3"/>
  <c r="A117" i="1"/>
  <c r="B116" i="1"/>
  <c r="H101" i="3" s="1"/>
  <c r="AJ101" i="3" l="1"/>
  <c r="M100" i="3"/>
  <c r="L100" i="3"/>
  <c r="B102" i="3"/>
  <c r="AI102" i="3"/>
  <c r="AK102" i="3" s="1"/>
  <c r="J101" i="3"/>
  <c r="M101" i="3" s="1"/>
  <c r="F101" i="3"/>
  <c r="K101" i="3"/>
  <c r="W100" i="3"/>
  <c r="G101" i="3"/>
  <c r="E101" i="3"/>
  <c r="O101" i="3" s="1"/>
  <c r="A103" i="3"/>
  <c r="AG102" i="3"/>
  <c r="X102" i="3"/>
  <c r="N102" i="3"/>
  <c r="I102" i="3"/>
  <c r="C102" i="3"/>
  <c r="D102" i="3"/>
  <c r="A118" i="1"/>
  <c r="B117" i="1"/>
  <c r="H102" i="3" s="1"/>
  <c r="AJ102" i="3" l="1"/>
  <c r="J102" i="3"/>
  <c r="M102" i="3" s="1"/>
  <c r="F102" i="3"/>
  <c r="B103" i="3"/>
  <c r="AI103" i="3"/>
  <c r="AK103" i="3" s="1"/>
  <c r="L101" i="3"/>
  <c r="G102" i="3"/>
  <c r="W101" i="3"/>
  <c r="E102" i="3"/>
  <c r="O102" i="3" s="1"/>
  <c r="A104" i="3"/>
  <c r="AG103" i="3"/>
  <c r="X103" i="3"/>
  <c r="N103" i="3"/>
  <c r="I103" i="3"/>
  <c r="C103" i="3"/>
  <c r="D103" i="3"/>
  <c r="E103" i="3" s="1"/>
  <c r="A119" i="1"/>
  <c r="B118" i="1"/>
  <c r="H103" i="3" s="1"/>
  <c r="K102" i="3" l="1"/>
  <c r="J103" i="3"/>
  <c r="M103" i="3" s="1"/>
  <c r="L102" i="3"/>
  <c r="AJ103" i="3"/>
  <c r="O103" i="3"/>
  <c r="B104" i="3"/>
  <c r="AI104" i="3"/>
  <c r="AK104" i="3" s="1"/>
  <c r="K103" i="3"/>
  <c r="F103" i="3"/>
  <c r="W102" i="3"/>
  <c r="G103" i="3"/>
  <c r="A105" i="3"/>
  <c r="AG104" i="3"/>
  <c r="X104" i="3"/>
  <c r="N104" i="3"/>
  <c r="I104" i="3"/>
  <c r="C104" i="3"/>
  <c r="D104" i="3"/>
  <c r="A120" i="1"/>
  <c r="B119" i="1"/>
  <c r="H104" i="3" s="1"/>
  <c r="J104" i="3" s="1"/>
  <c r="AJ104" i="3" l="1"/>
  <c r="L103" i="3"/>
  <c r="G104" i="3"/>
  <c r="B105" i="3"/>
  <c r="AI105" i="3"/>
  <c r="AK105" i="3" s="1"/>
  <c r="K104" i="3"/>
  <c r="M104" i="3"/>
  <c r="L104" i="3"/>
  <c r="F104" i="3"/>
  <c r="W103" i="3"/>
  <c r="E104" i="3"/>
  <c r="A106" i="3"/>
  <c r="AG105" i="3"/>
  <c r="X105" i="3"/>
  <c r="N105" i="3"/>
  <c r="I105" i="3"/>
  <c r="C105" i="3"/>
  <c r="D105" i="3"/>
  <c r="E105" i="3" s="1"/>
  <c r="A121" i="1"/>
  <c r="B120" i="1"/>
  <c r="H105" i="3" s="1"/>
  <c r="AJ105" i="3" l="1"/>
  <c r="O104" i="3"/>
  <c r="W104" i="3" s="1"/>
  <c r="O105" i="3"/>
  <c r="B106" i="3"/>
  <c r="AI106" i="3"/>
  <c r="AK106" i="3" s="1"/>
  <c r="J105" i="3"/>
  <c r="M105" i="3" s="1"/>
  <c r="G105" i="3"/>
  <c r="F105" i="3"/>
  <c r="A107" i="3"/>
  <c r="AG106" i="3"/>
  <c r="X106" i="3"/>
  <c r="N106" i="3"/>
  <c r="I106" i="3"/>
  <c r="C106" i="3"/>
  <c r="D106" i="3"/>
  <c r="A122" i="1"/>
  <c r="B121" i="1"/>
  <c r="H106" i="3" s="1"/>
  <c r="AJ106" i="3" l="1"/>
  <c r="L105" i="3"/>
  <c r="K105" i="3"/>
  <c r="J106" i="3"/>
  <c r="L106" i="3" s="1"/>
  <c r="G106" i="3"/>
  <c r="B107" i="3"/>
  <c r="AI107" i="3"/>
  <c r="AK107" i="3" s="1"/>
  <c r="E106" i="3"/>
  <c r="F106" i="3"/>
  <c r="W105" i="3"/>
  <c r="A108" i="3"/>
  <c r="AG107" i="3"/>
  <c r="X107" i="3"/>
  <c r="N107" i="3"/>
  <c r="I107" i="3"/>
  <c r="C107" i="3"/>
  <c r="D107" i="3"/>
  <c r="A123" i="1"/>
  <c r="B122" i="1"/>
  <c r="H107" i="3" s="1"/>
  <c r="J107" i="3" s="1"/>
  <c r="AJ107" i="3" l="1"/>
  <c r="M106" i="3"/>
  <c r="K106" i="3"/>
  <c r="O106" i="3"/>
  <c r="W106" i="3" s="1"/>
  <c r="G107" i="3"/>
  <c r="E107" i="3"/>
  <c r="O107" i="3" s="1"/>
  <c r="F107" i="3"/>
  <c r="B108" i="3"/>
  <c r="AI108" i="3"/>
  <c r="AK108" i="3" s="1"/>
  <c r="M107" i="3"/>
  <c r="K107" i="3"/>
  <c r="L107" i="3"/>
  <c r="A109" i="3"/>
  <c r="AG108" i="3"/>
  <c r="X108" i="3"/>
  <c r="D108" i="3"/>
  <c r="I108" i="3"/>
  <c r="N108" i="3"/>
  <c r="C108" i="3"/>
  <c r="A124" i="1"/>
  <c r="B123" i="1"/>
  <c r="H108" i="3" s="1"/>
  <c r="AJ108" i="3" l="1"/>
  <c r="J108" i="3"/>
  <c r="K108" i="3" s="1"/>
  <c r="G108" i="3"/>
  <c r="B109" i="3"/>
  <c r="AI109" i="3"/>
  <c r="AK109" i="3" s="1"/>
  <c r="F108" i="3"/>
  <c r="W107" i="3"/>
  <c r="E108" i="3"/>
  <c r="O108" i="3" s="1"/>
  <c r="A110" i="3"/>
  <c r="AG109" i="3"/>
  <c r="X109" i="3"/>
  <c r="N109" i="3"/>
  <c r="I109" i="3"/>
  <c r="D109" i="3"/>
  <c r="C109" i="3"/>
  <c r="A125" i="1"/>
  <c r="B124" i="1"/>
  <c r="H109" i="3" s="1"/>
  <c r="J109" i="3" s="1"/>
  <c r="L108" i="3" l="1"/>
  <c r="M108" i="3"/>
  <c r="G109" i="3"/>
  <c r="B110" i="3"/>
  <c r="AI110" i="3"/>
  <c r="AK110" i="3" s="1"/>
  <c r="AJ109" i="3"/>
  <c r="L109" i="3"/>
  <c r="M109" i="3"/>
  <c r="K109" i="3"/>
  <c r="E109" i="3"/>
  <c r="F109" i="3"/>
  <c r="W108" i="3"/>
  <c r="A111" i="3"/>
  <c r="AG110" i="3"/>
  <c r="X110" i="3"/>
  <c r="N110" i="3"/>
  <c r="D110" i="3"/>
  <c r="E110" i="3" s="1"/>
  <c r="I110" i="3"/>
  <c r="C110" i="3"/>
  <c r="A126" i="1"/>
  <c r="B125" i="1"/>
  <c r="H110" i="3" s="1"/>
  <c r="O109" i="3" l="1"/>
  <c r="O110" i="3"/>
  <c r="B111" i="3"/>
  <c r="J110" i="3"/>
  <c r="K110" i="3" s="1"/>
  <c r="L110" i="3"/>
  <c r="F110" i="3"/>
  <c r="G110" i="3"/>
  <c r="A112" i="3"/>
  <c r="AG111" i="3"/>
  <c r="N111" i="3"/>
  <c r="I111" i="3"/>
  <c r="X111" i="3"/>
  <c r="D111" i="3"/>
  <c r="C111" i="3"/>
  <c r="A127" i="1"/>
  <c r="B126" i="1"/>
  <c r="H111" i="3" s="1"/>
  <c r="AJ111" i="3" l="1"/>
  <c r="W109" i="3"/>
  <c r="J111" i="3"/>
  <c r="M111" i="3" s="1"/>
  <c r="M110" i="3"/>
  <c r="F111" i="3"/>
  <c r="G111" i="3"/>
  <c r="B112" i="3"/>
  <c r="AI112" i="3"/>
  <c r="AK112" i="3" s="1"/>
  <c r="W110" i="3"/>
  <c r="E111" i="3"/>
  <c r="A113" i="3"/>
  <c r="AG112" i="3"/>
  <c r="X112" i="3"/>
  <c r="N112" i="3"/>
  <c r="I112" i="3"/>
  <c r="D112" i="3"/>
  <c r="C112" i="3"/>
  <c r="A128" i="1"/>
  <c r="B127" i="1"/>
  <c r="H112" i="3" s="1"/>
  <c r="J112" i="3" s="1"/>
  <c r="AJ112" i="3" l="1"/>
  <c r="L111" i="3"/>
  <c r="K111" i="3"/>
  <c r="O111" i="3"/>
  <c r="G112" i="3"/>
  <c r="B113" i="3"/>
  <c r="AI113" i="3"/>
  <c r="AK113" i="3" s="1"/>
  <c r="L112" i="3"/>
  <c r="M112" i="3"/>
  <c r="K112" i="3"/>
  <c r="E112" i="3"/>
  <c r="O112" i="3" s="1"/>
  <c r="F112" i="3"/>
  <c r="A114" i="3"/>
  <c r="AG113" i="3"/>
  <c r="X113" i="3"/>
  <c r="N113" i="3"/>
  <c r="I113" i="3"/>
  <c r="C113" i="3"/>
  <c r="D113" i="3"/>
  <c r="E113" i="3"/>
  <c r="A129" i="1"/>
  <c r="B128" i="1"/>
  <c r="H113" i="3" s="1"/>
  <c r="J113" i="3" s="1"/>
  <c r="W111" i="3" l="1"/>
  <c r="G113" i="3"/>
  <c r="O113" i="3" s="1"/>
  <c r="F113" i="3"/>
  <c r="B114" i="3"/>
  <c r="AI114" i="3"/>
  <c r="AK114" i="3" s="1"/>
  <c r="AJ113" i="3"/>
  <c r="L113" i="3"/>
  <c r="K113" i="3"/>
  <c r="M113" i="3"/>
  <c r="W112" i="3"/>
  <c r="A115" i="3"/>
  <c r="AG114" i="3"/>
  <c r="X114" i="3"/>
  <c r="H114" i="3"/>
  <c r="N114" i="3"/>
  <c r="C114" i="3"/>
  <c r="D114" i="3"/>
  <c r="E114" i="3" s="1"/>
  <c r="I114" i="3"/>
  <c r="A130" i="1"/>
  <c r="B129" i="1"/>
  <c r="G114" i="3" l="1"/>
  <c r="O114" i="3" s="1"/>
  <c r="J114" i="3"/>
  <c r="K114" i="3" s="1"/>
  <c r="B115" i="3"/>
  <c r="AI115" i="3"/>
  <c r="AK115" i="3" s="1"/>
  <c r="AJ114" i="3"/>
  <c r="F114" i="3"/>
  <c r="W113" i="3"/>
  <c r="A116" i="3"/>
  <c r="AG115" i="3"/>
  <c r="X115" i="3"/>
  <c r="N115" i="3"/>
  <c r="C115" i="3"/>
  <c r="D115" i="3"/>
  <c r="I115" i="3"/>
  <c r="A131" i="1"/>
  <c r="B130" i="1"/>
  <c r="H115" i="3" s="1"/>
  <c r="J115" i="3" s="1"/>
  <c r="AJ115" i="3" l="1"/>
  <c r="M114" i="3"/>
  <c r="L114" i="3"/>
  <c r="G115" i="3"/>
  <c r="B116" i="3"/>
  <c r="AI116" i="3"/>
  <c r="AK116" i="3" s="1"/>
  <c r="K115" i="3"/>
  <c r="M115" i="3"/>
  <c r="L115" i="3"/>
  <c r="E115" i="3"/>
  <c r="F115" i="3"/>
  <c r="W114" i="3"/>
  <c r="A117" i="3"/>
  <c r="AG116" i="3"/>
  <c r="X116" i="3"/>
  <c r="N116" i="3"/>
  <c r="C116" i="3"/>
  <c r="D116" i="3"/>
  <c r="I116" i="3"/>
  <c r="A132" i="1"/>
  <c r="B131" i="1"/>
  <c r="H116" i="3" s="1"/>
  <c r="O115" i="3" l="1"/>
  <c r="G116" i="3"/>
  <c r="B117" i="3"/>
  <c r="AI117" i="3"/>
  <c r="AK117" i="3" s="1"/>
  <c r="AJ116" i="3"/>
  <c r="J116" i="3"/>
  <c r="K116" i="3" s="1"/>
  <c r="M116" i="3"/>
  <c r="E116" i="3"/>
  <c r="F116" i="3"/>
  <c r="W115" i="3"/>
  <c r="A118" i="3"/>
  <c r="AG117" i="3"/>
  <c r="X117" i="3"/>
  <c r="N117" i="3"/>
  <c r="I117" i="3"/>
  <c r="C117" i="3"/>
  <c r="D117" i="3"/>
  <c r="E117" i="3" s="1"/>
  <c r="A133" i="1"/>
  <c r="B132" i="1"/>
  <c r="H117" i="3" s="1"/>
  <c r="J117" i="3" s="1"/>
  <c r="O116" i="3" l="1"/>
  <c r="L116" i="3"/>
  <c r="G117" i="3"/>
  <c r="O117" i="3" s="1"/>
  <c r="B118" i="3"/>
  <c r="AI118" i="3"/>
  <c r="AK118" i="3" s="1"/>
  <c r="AJ117" i="3"/>
  <c r="F117" i="3"/>
  <c r="L117" i="3"/>
  <c r="M117" i="3"/>
  <c r="K117" i="3"/>
  <c r="W116" i="3"/>
  <c r="A119" i="3"/>
  <c r="AG118" i="3"/>
  <c r="X118" i="3"/>
  <c r="N118" i="3"/>
  <c r="I118" i="3"/>
  <c r="C118" i="3"/>
  <c r="D118" i="3"/>
  <c r="E118" i="3"/>
  <c r="A134" i="1"/>
  <c r="B133" i="1"/>
  <c r="H118" i="3" s="1"/>
  <c r="J118" i="3" s="1"/>
  <c r="AJ118" i="3" l="1"/>
  <c r="G118" i="3"/>
  <c r="O118" i="3" s="1"/>
  <c r="B119" i="3"/>
  <c r="AI119" i="3"/>
  <c r="AK119" i="3" s="1"/>
  <c r="L118" i="3"/>
  <c r="K118" i="3"/>
  <c r="M118" i="3"/>
  <c r="F118" i="3"/>
  <c r="W117" i="3"/>
  <c r="A120" i="3"/>
  <c r="AG119" i="3"/>
  <c r="X119" i="3"/>
  <c r="I119" i="3"/>
  <c r="D119" i="3"/>
  <c r="E119" i="3" s="1"/>
  <c r="C119" i="3"/>
  <c r="N119" i="3"/>
  <c r="A135" i="1"/>
  <c r="B134" i="1"/>
  <c r="H119" i="3" s="1"/>
  <c r="J119" i="3" l="1"/>
  <c r="L119" i="3" s="1"/>
  <c r="G119" i="3"/>
  <c r="O119" i="3" s="1"/>
  <c r="B120" i="3"/>
  <c r="AI120" i="3"/>
  <c r="AK120" i="3" s="1"/>
  <c r="AJ119" i="3"/>
  <c r="F119" i="3"/>
  <c r="W118" i="3"/>
  <c r="A121" i="3"/>
  <c r="AG120" i="3"/>
  <c r="X120" i="3"/>
  <c r="I120" i="3"/>
  <c r="C120" i="3"/>
  <c r="N120" i="3"/>
  <c r="D120" i="3"/>
  <c r="A136" i="1"/>
  <c r="B135" i="1"/>
  <c r="H120" i="3" s="1"/>
  <c r="M119" i="3" l="1"/>
  <c r="K119" i="3"/>
  <c r="J120" i="3"/>
  <c r="L120" i="3" s="1"/>
  <c r="AJ120" i="3"/>
  <c r="G120" i="3"/>
  <c r="F120" i="3"/>
  <c r="E120" i="3"/>
  <c r="O120" i="3" s="1"/>
  <c r="B121" i="3"/>
  <c r="AI121" i="3"/>
  <c r="AK121" i="3" s="1"/>
  <c r="K120" i="3"/>
  <c r="M120" i="3"/>
  <c r="W119" i="3"/>
  <c r="A122" i="3"/>
  <c r="AG121" i="3"/>
  <c r="X121" i="3"/>
  <c r="I121" i="3"/>
  <c r="D121" i="3"/>
  <c r="C121" i="3"/>
  <c r="N121" i="3"/>
  <c r="A137" i="1"/>
  <c r="B136" i="1"/>
  <c r="H121" i="3" s="1"/>
  <c r="J121" i="3" s="1"/>
  <c r="AJ121" i="3" l="1"/>
  <c r="G121" i="3"/>
  <c r="B122" i="3"/>
  <c r="AI122" i="3"/>
  <c r="AK122" i="3" s="1"/>
  <c r="L121" i="3"/>
  <c r="K121" i="3"/>
  <c r="M121" i="3"/>
  <c r="F121" i="3"/>
  <c r="E121" i="3"/>
  <c r="W120" i="3"/>
  <c r="A123" i="3"/>
  <c r="AG122" i="3"/>
  <c r="X122" i="3"/>
  <c r="D122" i="3"/>
  <c r="I122" i="3"/>
  <c r="C122" i="3"/>
  <c r="N122" i="3"/>
  <c r="A138" i="1"/>
  <c r="B137" i="1"/>
  <c r="H122" i="3" s="1"/>
  <c r="J122" i="3" s="1"/>
  <c r="O121" i="3" l="1"/>
  <c r="G122" i="3"/>
  <c r="B123" i="3"/>
  <c r="K122" i="3"/>
  <c r="M122" i="3"/>
  <c r="L122" i="3"/>
  <c r="E122" i="3"/>
  <c r="F122" i="3"/>
  <c r="W121" i="3"/>
  <c r="A124" i="3"/>
  <c r="AG123" i="3"/>
  <c r="X123" i="3"/>
  <c r="I123" i="3"/>
  <c r="N123" i="3"/>
  <c r="D123" i="3"/>
  <c r="E123" i="3" s="1"/>
  <c r="C123" i="3"/>
  <c r="A139" i="1"/>
  <c r="B138" i="1"/>
  <c r="H123" i="3" s="1"/>
  <c r="J123" i="3" s="1"/>
  <c r="AJ123" i="3" l="1"/>
  <c r="O122" i="3"/>
  <c r="B124" i="3"/>
  <c r="AI124" i="3"/>
  <c r="AK124" i="3" s="1"/>
  <c r="K123" i="3"/>
  <c r="M123" i="3"/>
  <c r="L123" i="3"/>
  <c r="F123" i="3"/>
  <c r="G123" i="3"/>
  <c r="O123" i="3" s="1"/>
  <c r="A125" i="3"/>
  <c r="AG124" i="3"/>
  <c r="X124" i="3"/>
  <c r="H124" i="3"/>
  <c r="J124" i="3" s="1"/>
  <c r="I124" i="3"/>
  <c r="N124" i="3"/>
  <c r="D124" i="3"/>
  <c r="C124" i="3"/>
  <c r="A140" i="1"/>
  <c r="B139" i="1"/>
  <c r="AJ124" i="3" l="1"/>
  <c r="W122" i="3"/>
  <c r="F124" i="3"/>
  <c r="B125" i="3"/>
  <c r="AI125" i="3"/>
  <c r="AK125" i="3" s="1"/>
  <c r="M124" i="3"/>
  <c r="L124" i="3"/>
  <c r="K124" i="3"/>
  <c r="W123" i="3"/>
  <c r="G124" i="3"/>
  <c r="E124" i="3"/>
  <c r="O124" i="3" s="1"/>
  <c r="A126" i="3"/>
  <c r="AG125" i="3"/>
  <c r="X125" i="3"/>
  <c r="N125" i="3"/>
  <c r="I125" i="3"/>
  <c r="D125" i="3"/>
  <c r="C125" i="3"/>
  <c r="A141" i="1"/>
  <c r="B140" i="1"/>
  <c r="H125" i="3" s="1"/>
  <c r="J125" i="3" s="1"/>
  <c r="F125" i="3" l="1"/>
  <c r="B126" i="3"/>
  <c r="AI126" i="3"/>
  <c r="AK126" i="3" s="1"/>
  <c r="AJ125" i="3"/>
  <c r="K125" i="3"/>
  <c r="M125" i="3"/>
  <c r="L125" i="3"/>
  <c r="W124" i="3"/>
  <c r="E125" i="3"/>
  <c r="O125" i="3" s="1"/>
  <c r="G125" i="3"/>
  <c r="A127" i="3"/>
  <c r="AG126" i="3"/>
  <c r="X126" i="3"/>
  <c r="N126" i="3"/>
  <c r="I126" i="3"/>
  <c r="D126" i="3"/>
  <c r="C126" i="3"/>
  <c r="A142" i="1"/>
  <c r="B141" i="1"/>
  <c r="H126" i="3" s="1"/>
  <c r="G126" i="3" l="1"/>
  <c r="B127" i="3"/>
  <c r="AI127" i="3"/>
  <c r="AK127" i="3" s="1"/>
  <c r="AJ126" i="3"/>
  <c r="J126" i="3"/>
  <c r="L126" i="3" s="1"/>
  <c r="W125" i="3"/>
  <c r="E126" i="3"/>
  <c r="O126" i="3" s="1"/>
  <c r="F126" i="3"/>
  <c r="A128" i="3"/>
  <c r="AG127" i="3"/>
  <c r="X127" i="3"/>
  <c r="H127" i="3"/>
  <c r="N127" i="3"/>
  <c r="I127" i="3"/>
  <c r="C127" i="3"/>
  <c r="D127" i="3"/>
  <c r="E127" i="3" s="1"/>
  <c r="A143" i="1"/>
  <c r="B142" i="1"/>
  <c r="AJ127" i="3" l="1"/>
  <c r="M126" i="3"/>
  <c r="O127" i="3"/>
  <c r="K126" i="3"/>
  <c r="J127" i="3"/>
  <c r="L127" i="3" s="1"/>
  <c r="G127" i="3"/>
  <c r="B128" i="3"/>
  <c r="AI128" i="3"/>
  <c r="AK128" i="3" s="1"/>
  <c r="F127" i="3"/>
  <c r="W126" i="3"/>
  <c r="A129" i="3"/>
  <c r="AG128" i="3"/>
  <c r="X128" i="3"/>
  <c r="N128" i="3"/>
  <c r="D128" i="3"/>
  <c r="C128" i="3"/>
  <c r="E128" i="3"/>
  <c r="I128" i="3"/>
  <c r="A144" i="1"/>
  <c r="B143" i="1"/>
  <c r="H128" i="3" s="1"/>
  <c r="K127" i="3" l="1"/>
  <c r="M127" i="3"/>
  <c r="O128" i="3"/>
  <c r="B129" i="3"/>
  <c r="AI129" i="3"/>
  <c r="AK129" i="3" s="1"/>
  <c r="G128" i="3"/>
  <c r="J128" i="3"/>
  <c r="M128" i="3" s="1"/>
  <c r="AJ128" i="3"/>
  <c r="F128" i="3"/>
  <c r="W127" i="3"/>
  <c r="A130" i="3"/>
  <c r="AG129" i="3"/>
  <c r="X129" i="3"/>
  <c r="N129" i="3"/>
  <c r="I129" i="3"/>
  <c r="D129" i="3"/>
  <c r="C129" i="3"/>
  <c r="A145" i="1"/>
  <c r="B144" i="1"/>
  <c r="H129" i="3" s="1"/>
  <c r="J129" i="3" s="1"/>
  <c r="G129" i="3" l="1"/>
  <c r="B130" i="3"/>
  <c r="AI130" i="3"/>
  <c r="AK130" i="3" s="1"/>
  <c r="L128" i="3"/>
  <c r="AJ129" i="3"/>
  <c r="K128" i="3"/>
  <c r="F129" i="3"/>
  <c r="L129" i="3"/>
  <c r="M129" i="3"/>
  <c r="K129" i="3"/>
  <c r="W128" i="3"/>
  <c r="E129" i="3"/>
  <c r="O129" i="3" s="1"/>
  <c r="A131" i="3"/>
  <c r="AG130" i="3"/>
  <c r="X130" i="3"/>
  <c r="N130" i="3"/>
  <c r="I130" i="3"/>
  <c r="D130" i="3"/>
  <c r="E130" i="3" s="1"/>
  <c r="C130" i="3"/>
  <c r="G130" i="3" s="1"/>
  <c r="A146" i="1"/>
  <c r="B145" i="1"/>
  <c r="H130" i="3" s="1"/>
  <c r="O130" i="3" l="1"/>
  <c r="J130" i="3"/>
  <c r="L130" i="3" s="1"/>
  <c r="B131" i="3"/>
  <c r="AI131" i="3"/>
  <c r="AK131" i="3" s="1"/>
  <c r="AJ130" i="3"/>
  <c r="K130" i="3"/>
  <c r="F130" i="3"/>
  <c r="W129" i="3"/>
  <c r="A132" i="3"/>
  <c r="AG131" i="3"/>
  <c r="X131" i="3"/>
  <c r="D131" i="3"/>
  <c r="C131" i="3"/>
  <c r="F131" i="3" s="1"/>
  <c r="E131" i="3"/>
  <c r="I131" i="3"/>
  <c r="N131" i="3"/>
  <c r="A147" i="1"/>
  <c r="B146" i="1"/>
  <c r="H131" i="3" s="1"/>
  <c r="O131" i="3" l="1"/>
  <c r="AJ131" i="3"/>
  <c r="M130" i="3"/>
  <c r="J131" i="3"/>
  <c r="M131" i="3" s="1"/>
  <c r="B132" i="3"/>
  <c r="AI132" i="3"/>
  <c r="AK132" i="3" s="1"/>
  <c r="G131" i="3"/>
  <c r="W130" i="3"/>
  <c r="A133" i="3"/>
  <c r="AG132" i="3"/>
  <c r="X132" i="3"/>
  <c r="C132" i="3"/>
  <c r="D132" i="3"/>
  <c r="I132" i="3"/>
  <c r="N132" i="3"/>
  <c r="A148" i="1"/>
  <c r="B147" i="1"/>
  <c r="H132" i="3" s="1"/>
  <c r="AF133" i="3" l="1"/>
  <c r="Y133" i="3"/>
  <c r="L131" i="3"/>
  <c r="K131" i="3"/>
  <c r="J132" i="3"/>
  <c r="M132" i="3" s="1"/>
  <c r="G132" i="3"/>
  <c r="B133" i="3"/>
  <c r="AI133" i="3"/>
  <c r="AK133" i="3" s="1"/>
  <c r="E132" i="3"/>
  <c r="O132" i="3" s="1"/>
  <c r="F132" i="3"/>
  <c r="W131" i="3"/>
  <c r="A134" i="3"/>
  <c r="AG133" i="3"/>
  <c r="X133" i="3"/>
  <c r="N133" i="3"/>
  <c r="I133" i="3"/>
  <c r="D133" i="3"/>
  <c r="E133" i="3" s="1"/>
  <c r="O133" i="3" s="1"/>
  <c r="C133" i="3"/>
  <c r="A149" i="1"/>
  <c r="B148" i="1"/>
  <c r="H133" i="3" s="1"/>
  <c r="J133" i="3" s="1"/>
  <c r="AJ133" i="3" l="1"/>
  <c r="AF134" i="3"/>
  <c r="Y134" i="3"/>
  <c r="K132" i="3"/>
  <c r="L132" i="3"/>
  <c r="B134" i="3"/>
  <c r="AI134" i="3"/>
  <c r="AK134" i="3" s="1"/>
  <c r="M133" i="3"/>
  <c r="K133" i="3"/>
  <c r="L133" i="3"/>
  <c r="F133" i="3"/>
  <c r="G133" i="3"/>
  <c r="A135" i="3"/>
  <c r="AG134" i="3"/>
  <c r="X134" i="3"/>
  <c r="N134" i="3"/>
  <c r="D134" i="3"/>
  <c r="C134" i="3"/>
  <c r="I134" i="3"/>
  <c r="A150" i="1"/>
  <c r="B149" i="1"/>
  <c r="H134" i="3" s="1"/>
  <c r="J134" i="3" s="1"/>
  <c r="Y135" i="3" l="1"/>
  <c r="AF135" i="3"/>
  <c r="G134" i="3"/>
  <c r="B135" i="3"/>
  <c r="K134" i="3"/>
  <c r="L134" i="3"/>
  <c r="M134" i="3"/>
  <c r="W133" i="3"/>
  <c r="E134" i="3"/>
  <c r="O134" i="3" s="1"/>
  <c r="F134" i="3"/>
  <c r="A136" i="3"/>
  <c r="AG135" i="3"/>
  <c r="X135" i="3"/>
  <c r="N135" i="3"/>
  <c r="I135" i="3"/>
  <c r="D135" i="3"/>
  <c r="E135" i="3" s="1"/>
  <c r="O135" i="3" s="1"/>
  <c r="C135" i="3"/>
  <c r="A151" i="1"/>
  <c r="B150" i="1"/>
  <c r="H135" i="3" s="1"/>
  <c r="J135" i="3" s="1"/>
  <c r="AJ135" i="3" l="1"/>
  <c r="Y136" i="3"/>
  <c r="AF136" i="3"/>
  <c r="B136" i="3"/>
  <c r="AI136" i="3"/>
  <c r="AK136" i="3" s="1"/>
  <c r="K135" i="3"/>
  <c r="M135" i="3"/>
  <c r="L135" i="3"/>
  <c r="F135" i="3"/>
  <c r="G135" i="3"/>
  <c r="W134" i="3"/>
  <c r="A137" i="3"/>
  <c r="AG136" i="3"/>
  <c r="X136" i="3"/>
  <c r="N136" i="3"/>
  <c r="I136" i="3"/>
  <c r="D136" i="3"/>
  <c r="E136" i="3" s="1"/>
  <c r="O136" i="3" s="1"/>
  <c r="C136" i="3"/>
  <c r="A152" i="1"/>
  <c r="B151" i="1"/>
  <c r="H136" i="3" s="1"/>
  <c r="J136" i="3" s="1"/>
  <c r="AJ136" i="3" l="1"/>
  <c r="Y137" i="3"/>
  <c r="AF137" i="3"/>
  <c r="B137" i="3"/>
  <c r="AI137" i="3"/>
  <c r="AK137" i="3" s="1"/>
  <c r="K136" i="3"/>
  <c r="M136" i="3"/>
  <c r="L136" i="3"/>
  <c r="W135" i="3"/>
  <c r="F136" i="3"/>
  <c r="G136" i="3"/>
  <c r="A138" i="3"/>
  <c r="AG137" i="3"/>
  <c r="X137" i="3"/>
  <c r="N137" i="3"/>
  <c r="I137" i="3"/>
  <c r="C137" i="3"/>
  <c r="D137" i="3"/>
  <c r="A153" i="1"/>
  <c r="B152" i="1"/>
  <c r="H137" i="3" s="1"/>
  <c r="J137" i="3" s="1"/>
  <c r="L137" i="3" s="1"/>
  <c r="Y138" i="3" l="1"/>
  <c r="AF138" i="3"/>
  <c r="F137" i="3"/>
  <c r="G137" i="3"/>
  <c r="B138" i="3"/>
  <c r="AI138" i="3"/>
  <c r="AK138" i="3" s="1"/>
  <c r="AJ138" i="3"/>
  <c r="AJ137" i="3"/>
  <c r="W136" i="3"/>
  <c r="E137" i="3"/>
  <c r="O137" i="3" s="1"/>
  <c r="M137" i="3"/>
  <c r="K137" i="3"/>
  <c r="A139" i="3"/>
  <c r="AG138" i="3"/>
  <c r="X138" i="3"/>
  <c r="H138" i="3"/>
  <c r="N138" i="3"/>
  <c r="I138" i="3"/>
  <c r="C138" i="3"/>
  <c r="D138" i="3"/>
  <c r="A154" i="1"/>
  <c r="B153" i="1"/>
  <c r="Y139" i="3" l="1"/>
  <c r="AF139" i="3"/>
  <c r="G138" i="3"/>
  <c r="F138" i="3"/>
  <c r="J138" i="3"/>
  <c r="B139" i="3"/>
  <c r="AI139" i="3"/>
  <c r="AK139" i="3" s="1"/>
  <c r="E138" i="3"/>
  <c r="O138" i="3" s="1"/>
  <c r="M138" i="3"/>
  <c r="L138" i="3"/>
  <c r="K138" i="3"/>
  <c r="W137" i="3"/>
  <c r="A140" i="3"/>
  <c r="AG139" i="3"/>
  <c r="X139" i="3"/>
  <c r="N139" i="3"/>
  <c r="I139" i="3"/>
  <c r="D139" i="3"/>
  <c r="C139" i="3"/>
  <c r="G139" i="3" s="1"/>
  <c r="E139" i="3"/>
  <c r="O139" i="3" s="1"/>
  <c r="A155" i="1"/>
  <c r="B154" i="1"/>
  <c r="H139" i="3" s="1"/>
  <c r="J139" i="3" s="1"/>
  <c r="AJ139" i="3" l="1"/>
  <c r="Y140" i="3"/>
  <c r="AF140" i="3"/>
  <c r="B140" i="3"/>
  <c r="AI140" i="3"/>
  <c r="AK140" i="3" s="1"/>
  <c r="K139" i="3"/>
  <c r="L139" i="3"/>
  <c r="M139" i="3"/>
  <c r="F139" i="3"/>
  <c r="W138" i="3"/>
  <c r="A141" i="3"/>
  <c r="AG140" i="3"/>
  <c r="X140" i="3"/>
  <c r="N140" i="3"/>
  <c r="I140" i="3"/>
  <c r="D140" i="3"/>
  <c r="C140" i="3"/>
  <c r="A156" i="1"/>
  <c r="B155" i="1"/>
  <c r="H140" i="3" s="1"/>
  <c r="J140" i="3" s="1"/>
  <c r="Y141" i="3" l="1"/>
  <c r="AF141" i="3"/>
  <c r="G140" i="3"/>
  <c r="B141" i="3"/>
  <c r="AI141" i="3"/>
  <c r="AK141" i="3" s="1"/>
  <c r="AJ140" i="3"/>
  <c r="E140" i="3"/>
  <c r="O140" i="3" s="1"/>
  <c r="L140" i="3"/>
  <c r="M140" i="3"/>
  <c r="K140" i="3"/>
  <c r="F140" i="3"/>
  <c r="W139" i="3"/>
  <c r="A142" i="3"/>
  <c r="AG141" i="3"/>
  <c r="X141" i="3"/>
  <c r="N141" i="3"/>
  <c r="I141" i="3"/>
  <c r="D141" i="3"/>
  <c r="E141" i="3" s="1"/>
  <c r="O141" i="3" s="1"/>
  <c r="C141" i="3"/>
  <c r="A157" i="1"/>
  <c r="B156" i="1"/>
  <c r="H141" i="3" s="1"/>
  <c r="J141" i="3" s="1"/>
  <c r="Y142" i="3" l="1"/>
  <c r="AF142" i="3"/>
  <c r="B142" i="3"/>
  <c r="AI142" i="3"/>
  <c r="AK142" i="3" s="1"/>
  <c r="G141" i="3"/>
  <c r="AJ141" i="3"/>
  <c r="K141" i="3"/>
  <c r="M141" i="3"/>
  <c r="L141" i="3"/>
  <c r="F141" i="3"/>
  <c r="W140" i="3"/>
  <c r="A143" i="3"/>
  <c r="AG142" i="3"/>
  <c r="X142" i="3"/>
  <c r="N142" i="3"/>
  <c r="I142" i="3"/>
  <c r="D142" i="3"/>
  <c r="E142" i="3" s="1"/>
  <c r="O142" i="3" s="1"/>
  <c r="C142" i="3"/>
  <c r="F142" i="3" s="1"/>
  <c r="A158" i="1"/>
  <c r="B157" i="1"/>
  <c r="H142" i="3" s="1"/>
  <c r="J142" i="3" s="1"/>
  <c r="AF143" i="3" l="1"/>
  <c r="Y143" i="3"/>
  <c r="B143" i="3"/>
  <c r="AI143" i="3"/>
  <c r="AK143" i="3" s="1"/>
  <c r="AJ142" i="3"/>
  <c r="L142" i="3"/>
  <c r="K142" i="3"/>
  <c r="M142" i="3"/>
  <c r="W141" i="3"/>
  <c r="G142" i="3"/>
  <c r="A144" i="3"/>
  <c r="AG143" i="3"/>
  <c r="X143" i="3"/>
  <c r="N143" i="3"/>
  <c r="I143" i="3"/>
  <c r="C143" i="3"/>
  <c r="D143" i="3"/>
  <c r="E143" i="3" s="1"/>
  <c r="O143" i="3" s="1"/>
  <c r="A159" i="1"/>
  <c r="B158" i="1"/>
  <c r="H143" i="3" s="1"/>
  <c r="J143" i="3" s="1"/>
  <c r="AF144" i="3" l="1"/>
  <c r="Y144" i="3"/>
  <c r="G143" i="3"/>
  <c r="F143" i="3"/>
  <c r="B144" i="3"/>
  <c r="AI144" i="3"/>
  <c r="AK144" i="3" s="1"/>
  <c r="AJ143" i="3"/>
  <c r="M143" i="3"/>
  <c r="K143" i="3"/>
  <c r="L143" i="3"/>
  <c r="W142" i="3"/>
  <c r="A145" i="3"/>
  <c r="AG144" i="3"/>
  <c r="X144" i="3"/>
  <c r="N144" i="3"/>
  <c r="D144" i="3"/>
  <c r="I144" i="3"/>
  <c r="C144" i="3"/>
  <c r="A160" i="1"/>
  <c r="B159" i="1"/>
  <c r="H144" i="3" s="1"/>
  <c r="J144" i="3" s="1"/>
  <c r="AJ144" i="3" l="1"/>
  <c r="AF145" i="3"/>
  <c r="Y145" i="3"/>
  <c r="G144" i="3"/>
  <c r="B145" i="3"/>
  <c r="AI145" i="3"/>
  <c r="AK145" i="3" s="1"/>
  <c r="L144" i="3"/>
  <c r="M144" i="3"/>
  <c r="K144" i="3"/>
  <c r="E144" i="3"/>
  <c r="O144" i="3" s="1"/>
  <c r="F144" i="3"/>
  <c r="W143" i="3"/>
  <c r="A146" i="3"/>
  <c r="AG145" i="3"/>
  <c r="X145" i="3"/>
  <c r="I145" i="3"/>
  <c r="D145" i="3"/>
  <c r="C145" i="3"/>
  <c r="N145" i="3"/>
  <c r="A161" i="1"/>
  <c r="B160" i="1"/>
  <c r="H145" i="3" s="1"/>
  <c r="AJ145" i="3" l="1"/>
  <c r="AF146" i="3"/>
  <c r="Y146" i="3"/>
  <c r="B146" i="3"/>
  <c r="AI146" i="3"/>
  <c r="AK146" i="3" s="1"/>
  <c r="F145" i="3"/>
  <c r="G145" i="3"/>
  <c r="J145" i="3"/>
  <c r="K145" i="3"/>
  <c r="L145" i="3"/>
  <c r="M145" i="3"/>
  <c r="E145" i="3"/>
  <c r="O145" i="3" s="1"/>
  <c r="W144" i="3"/>
  <c r="A147" i="3"/>
  <c r="AG146" i="3"/>
  <c r="X146" i="3"/>
  <c r="D146" i="3"/>
  <c r="N146" i="3"/>
  <c r="I146" i="3"/>
  <c r="C146" i="3"/>
  <c r="A162" i="1"/>
  <c r="B161" i="1"/>
  <c r="H146" i="3" s="1"/>
  <c r="J146" i="3" s="1"/>
  <c r="Y147" i="3" l="1"/>
  <c r="AF147" i="3"/>
  <c r="F146" i="3"/>
  <c r="B147" i="3"/>
  <c r="L146" i="3"/>
  <c r="K146" i="3"/>
  <c r="M146" i="3"/>
  <c r="G146" i="3"/>
  <c r="E146" i="3"/>
  <c r="O146" i="3" s="1"/>
  <c r="W145" i="3"/>
  <c r="A148" i="3"/>
  <c r="AG147" i="3"/>
  <c r="X147" i="3"/>
  <c r="I147" i="3"/>
  <c r="N147" i="3"/>
  <c r="D147" i="3"/>
  <c r="C147" i="3"/>
  <c r="A163" i="1"/>
  <c r="B162" i="1"/>
  <c r="H147" i="3" s="1"/>
  <c r="J147" i="3" s="1"/>
  <c r="Y148" i="3" l="1"/>
  <c r="AF148" i="3"/>
  <c r="G147" i="3"/>
  <c r="B148" i="3"/>
  <c r="AI148" i="3"/>
  <c r="AK148" i="3" s="1"/>
  <c r="AJ147" i="3"/>
  <c r="F147" i="3"/>
  <c r="L147" i="3"/>
  <c r="M147" i="3"/>
  <c r="K147" i="3"/>
  <c r="W146" i="3"/>
  <c r="E147" i="3"/>
  <c r="O147" i="3" s="1"/>
  <c r="A149" i="3"/>
  <c r="AG148" i="3"/>
  <c r="X148" i="3"/>
  <c r="H148" i="3"/>
  <c r="I148" i="3"/>
  <c r="N148" i="3"/>
  <c r="D148" i="3"/>
  <c r="E148" i="3" s="1"/>
  <c r="O148" i="3" s="1"/>
  <c r="C148" i="3"/>
  <c r="A164" i="1"/>
  <c r="B163" i="1"/>
  <c r="Y149" i="3" l="1"/>
  <c r="AF149" i="3"/>
  <c r="F148" i="3"/>
  <c r="G148" i="3"/>
  <c r="B149" i="3"/>
  <c r="AI149" i="3"/>
  <c r="AK149" i="3" s="1"/>
  <c r="AJ148" i="3"/>
  <c r="J148" i="3"/>
  <c r="M148" i="3"/>
  <c r="K148" i="3"/>
  <c r="L148" i="3"/>
  <c r="W147" i="3"/>
  <c r="A150" i="3"/>
  <c r="AG149" i="3"/>
  <c r="X149" i="3"/>
  <c r="N149" i="3"/>
  <c r="I149" i="3"/>
  <c r="D149" i="3"/>
  <c r="C149" i="3"/>
  <c r="A165" i="1"/>
  <c r="B164" i="1"/>
  <c r="H149" i="3" s="1"/>
  <c r="J149" i="3" s="1"/>
  <c r="AJ149" i="3" l="1"/>
  <c r="Y150" i="3"/>
  <c r="AF150" i="3"/>
  <c r="F149" i="3"/>
  <c r="B150" i="3"/>
  <c r="AI150" i="3"/>
  <c r="AK150" i="3" s="1"/>
  <c r="K149" i="3"/>
  <c r="M149" i="3"/>
  <c r="L149" i="3"/>
  <c r="E149" i="3"/>
  <c r="O149" i="3" s="1"/>
  <c r="G149" i="3"/>
  <c r="W148" i="3"/>
  <c r="A151" i="3"/>
  <c r="AG150" i="3"/>
  <c r="H150" i="3"/>
  <c r="N150" i="3"/>
  <c r="X150" i="3"/>
  <c r="D150" i="3"/>
  <c r="I150" i="3"/>
  <c r="C150" i="3"/>
  <c r="A166" i="1"/>
  <c r="B165" i="1"/>
  <c r="AJ150" i="3" l="1"/>
  <c r="Y151" i="3"/>
  <c r="AF151" i="3"/>
  <c r="G150" i="3"/>
  <c r="J150" i="3"/>
  <c r="B151" i="3"/>
  <c r="AI151" i="3"/>
  <c r="AK151" i="3" s="1"/>
  <c r="AJ151" i="3"/>
  <c r="E150" i="3"/>
  <c r="O150" i="3" s="1"/>
  <c r="L150" i="3"/>
  <c r="M150" i="3"/>
  <c r="K150" i="3"/>
  <c r="F150" i="3"/>
  <c r="W149" i="3"/>
  <c r="A152" i="3"/>
  <c r="AG151" i="3"/>
  <c r="X151" i="3"/>
  <c r="N151" i="3"/>
  <c r="C151" i="3"/>
  <c r="D151" i="3"/>
  <c r="I151" i="3"/>
  <c r="E151" i="3"/>
  <c r="O151" i="3" s="1"/>
  <c r="A167" i="1"/>
  <c r="B166" i="1"/>
  <c r="H151" i="3" s="1"/>
  <c r="J151" i="3" s="1"/>
  <c r="Y152" i="3" l="1"/>
  <c r="AF152" i="3"/>
  <c r="G151" i="3"/>
  <c r="B152" i="3"/>
  <c r="AI152" i="3"/>
  <c r="AK152" i="3" s="1"/>
  <c r="K151" i="3"/>
  <c r="M151" i="3"/>
  <c r="L151" i="3"/>
  <c r="W150" i="3"/>
  <c r="F151" i="3"/>
  <c r="A153" i="3"/>
  <c r="AG152" i="3"/>
  <c r="X152" i="3"/>
  <c r="N152" i="3"/>
  <c r="C152" i="3"/>
  <c r="I152" i="3"/>
  <c r="D152" i="3"/>
  <c r="E152" i="3" s="1"/>
  <c r="O152" i="3" s="1"/>
  <c r="A168" i="1"/>
  <c r="B167" i="1"/>
  <c r="H152" i="3" s="1"/>
  <c r="J152" i="3" s="1"/>
  <c r="AF153" i="3" l="1"/>
  <c r="Y153" i="3"/>
  <c r="G152" i="3"/>
  <c r="B153" i="3"/>
  <c r="AI153" i="3"/>
  <c r="AK153" i="3" s="1"/>
  <c r="AJ152" i="3"/>
  <c r="K152" i="3"/>
  <c r="L152" i="3"/>
  <c r="M152" i="3"/>
  <c r="F152" i="3"/>
  <c r="W151" i="3"/>
  <c r="A154" i="3"/>
  <c r="AG153" i="3"/>
  <c r="X153" i="3"/>
  <c r="N153" i="3"/>
  <c r="I153" i="3"/>
  <c r="D153" i="3"/>
  <c r="C153" i="3"/>
  <c r="A169" i="1"/>
  <c r="B168" i="1"/>
  <c r="H153" i="3" s="1"/>
  <c r="AJ153" i="3" l="1"/>
  <c r="Y154" i="3"/>
  <c r="AF154" i="3"/>
  <c r="G153" i="3"/>
  <c r="B154" i="3"/>
  <c r="AI154" i="3"/>
  <c r="AK154" i="3" s="1"/>
  <c r="J153" i="3"/>
  <c r="M153" i="3"/>
  <c r="K153" i="3"/>
  <c r="L153" i="3"/>
  <c r="W152" i="3"/>
  <c r="E153" i="3"/>
  <c r="O153" i="3" s="1"/>
  <c r="F153" i="3"/>
  <c r="A155" i="3"/>
  <c r="AG154" i="3"/>
  <c r="X154" i="3"/>
  <c r="N154" i="3"/>
  <c r="I154" i="3"/>
  <c r="D154" i="3"/>
  <c r="E154" i="3" s="1"/>
  <c r="O154" i="3" s="1"/>
  <c r="C154" i="3"/>
  <c r="A170" i="1"/>
  <c r="B169" i="1"/>
  <c r="H154" i="3" s="1"/>
  <c r="Y155" i="3" l="1"/>
  <c r="AF155" i="3"/>
  <c r="G154" i="3"/>
  <c r="B155" i="3"/>
  <c r="AI155" i="3"/>
  <c r="AK155" i="3" s="1"/>
  <c r="AJ154" i="3"/>
  <c r="J154" i="3"/>
  <c r="M154" i="3" s="1"/>
  <c r="K154" i="3"/>
  <c r="F154" i="3"/>
  <c r="W153" i="3"/>
  <c r="A156" i="3"/>
  <c r="AG155" i="3"/>
  <c r="X155" i="3"/>
  <c r="I155" i="3"/>
  <c r="N155" i="3"/>
  <c r="D155" i="3"/>
  <c r="E155" i="3"/>
  <c r="O155" i="3" s="1"/>
  <c r="C155" i="3"/>
  <c r="A171" i="1"/>
  <c r="B170" i="1"/>
  <c r="H155" i="3" s="1"/>
  <c r="J155" i="3" s="1"/>
  <c r="Y156" i="3" l="1"/>
  <c r="AF156" i="3"/>
  <c r="G155" i="3"/>
  <c r="B156" i="3"/>
  <c r="AI156" i="3"/>
  <c r="AK156" i="3" s="1"/>
  <c r="AJ155" i="3"/>
  <c r="L154" i="3"/>
  <c r="F155" i="3"/>
  <c r="L155" i="3"/>
  <c r="K155" i="3"/>
  <c r="M155" i="3"/>
  <c r="W154" i="3"/>
  <c r="A157" i="3"/>
  <c r="AG156" i="3"/>
  <c r="X156" i="3"/>
  <c r="I156" i="3"/>
  <c r="N156" i="3"/>
  <c r="D156" i="3"/>
  <c r="C156" i="3"/>
  <c r="A172" i="1"/>
  <c r="B171" i="1"/>
  <c r="H156" i="3" s="1"/>
  <c r="J156" i="3" s="1"/>
  <c r="AJ156" i="3" l="1"/>
  <c r="AF157" i="3"/>
  <c r="Y157" i="3"/>
  <c r="G156" i="3"/>
  <c r="B157" i="3"/>
  <c r="AI157" i="3"/>
  <c r="AK157" i="3" s="1"/>
  <c r="L156" i="3"/>
  <c r="K156" i="3"/>
  <c r="M156" i="3"/>
  <c r="E156" i="3"/>
  <c r="O156" i="3" s="1"/>
  <c r="F156" i="3"/>
  <c r="W155" i="3"/>
  <c r="A158" i="3"/>
  <c r="AG157" i="3"/>
  <c r="X157" i="3"/>
  <c r="N157" i="3"/>
  <c r="I157" i="3"/>
  <c r="D157" i="3"/>
  <c r="C157" i="3"/>
  <c r="A173" i="1"/>
  <c r="B172" i="1"/>
  <c r="H157" i="3" s="1"/>
  <c r="J157" i="3" s="1"/>
  <c r="AJ157" i="3" l="1"/>
  <c r="AF158" i="3"/>
  <c r="Y158" i="3"/>
  <c r="G157" i="3"/>
  <c r="B158" i="3"/>
  <c r="AI158" i="3"/>
  <c r="AK158" i="3" s="1"/>
  <c r="M157" i="3"/>
  <c r="L157" i="3"/>
  <c r="K157" i="3"/>
  <c r="W156" i="3"/>
  <c r="E157" i="3"/>
  <c r="O157" i="3" s="1"/>
  <c r="F157" i="3"/>
  <c r="A159" i="3"/>
  <c r="AG158" i="3"/>
  <c r="X158" i="3"/>
  <c r="N158" i="3"/>
  <c r="D158" i="3"/>
  <c r="E158" i="3" s="1"/>
  <c r="O158" i="3" s="1"/>
  <c r="I158" i="3"/>
  <c r="C158" i="3"/>
  <c r="A174" i="1"/>
  <c r="B173" i="1"/>
  <c r="H158" i="3" s="1"/>
  <c r="Y159" i="3" l="1"/>
  <c r="AF159" i="3"/>
  <c r="J158" i="3"/>
  <c r="G158" i="3"/>
  <c r="B159" i="3"/>
  <c r="M158" i="3"/>
  <c r="K158" i="3"/>
  <c r="L158" i="3"/>
  <c r="F158" i="3"/>
  <c r="W157" i="3"/>
  <c r="A160" i="3"/>
  <c r="AG159" i="3"/>
  <c r="X159" i="3"/>
  <c r="N159" i="3"/>
  <c r="I159" i="3"/>
  <c r="D159" i="3"/>
  <c r="C159" i="3"/>
  <c r="A175" i="1"/>
  <c r="B174" i="1"/>
  <c r="H159" i="3" s="1"/>
  <c r="Y160" i="3" l="1"/>
  <c r="AF160" i="3"/>
  <c r="B160" i="3"/>
  <c r="AI160" i="3"/>
  <c r="AK160" i="3" s="1"/>
  <c r="AJ159" i="3"/>
  <c r="F159" i="3"/>
  <c r="J159" i="3"/>
  <c r="K159" i="3" s="1"/>
  <c r="E159" i="3"/>
  <c r="O159" i="3" s="1"/>
  <c r="G159" i="3"/>
  <c r="W158" i="3"/>
  <c r="A161" i="3"/>
  <c r="AG160" i="3"/>
  <c r="X160" i="3"/>
  <c r="N160" i="3"/>
  <c r="I160" i="3"/>
  <c r="D160" i="3"/>
  <c r="C160" i="3"/>
  <c r="A176" i="1"/>
  <c r="B175" i="1"/>
  <c r="H160" i="3" s="1"/>
  <c r="J160" i="3" s="1"/>
  <c r="Y161" i="3" l="1"/>
  <c r="AF161" i="3"/>
  <c r="B161" i="3"/>
  <c r="AI161" i="3"/>
  <c r="AK161" i="3" s="1"/>
  <c r="G160" i="3"/>
  <c r="M159" i="3"/>
  <c r="AJ160" i="3"/>
  <c r="L159" i="3"/>
  <c r="M160" i="3"/>
  <c r="K160" i="3"/>
  <c r="L160" i="3"/>
  <c r="E160" i="3"/>
  <c r="O160" i="3" s="1"/>
  <c r="F160" i="3"/>
  <c r="W159" i="3"/>
  <c r="A162" i="3"/>
  <c r="AG161" i="3"/>
  <c r="X161" i="3"/>
  <c r="N161" i="3"/>
  <c r="C161" i="3"/>
  <c r="I161" i="3"/>
  <c r="D161" i="3"/>
  <c r="E161" i="3" s="1"/>
  <c r="O161" i="3" s="1"/>
  <c r="A177" i="1"/>
  <c r="B176" i="1"/>
  <c r="H161" i="3" s="1"/>
  <c r="Y162" i="3" l="1"/>
  <c r="AF162" i="3"/>
  <c r="J161" i="3"/>
  <c r="B162" i="3"/>
  <c r="AI162" i="3"/>
  <c r="AK162" i="3" s="1"/>
  <c r="AJ161" i="3"/>
  <c r="M161" i="3"/>
  <c r="K161" i="3"/>
  <c r="L161" i="3"/>
  <c r="F161" i="3"/>
  <c r="G161" i="3"/>
  <c r="W160" i="3"/>
  <c r="A163" i="3"/>
  <c r="AG162" i="3"/>
  <c r="X162" i="3"/>
  <c r="N162" i="3"/>
  <c r="C162" i="3"/>
  <c r="I162" i="3"/>
  <c r="D162" i="3"/>
  <c r="A178" i="1"/>
  <c r="B177" i="1"/>
  <c r="H162" i="3" s="1"/>
  <c r="Y163" i="3" l="1"/>
  <c r="AF163" i="3"/>
  <c r="J162" i="3"/>
  <c r="G162" i="3"/>
  <c r="F162" i="3"/>
  <c r="B163" i="3"/>
  <c r="O163" i="3"/>
  <c r="AI163" i="3"/>
  <c r="AK163" i="3" s="1"/>
  <c r="AJ162" i="3"/>
  <c r="K162" i="3"/>
  <c r="M162" i="3"/>
  <c r="L162" i="3"/>
  <c r="W161" i="3"/>
  <c r="E162" i="3"/>
  <c r="O162" i="3" s="1"/>
  <c r="A164" i="3"/>
  <c r="AG163" i="3"/>
  <c r="X163" i="3"/>
  <c r="H163" i="3"/>
  <c r="J163" i="3" s="1"/>
  <c r="N163" i="3"/>
  <c r="C163" i="3"/>
  <c r="I163" i="3"/>
  <c r="D163" i="3"/>
  <c r="E163" i="3"/>
  <c r="A179" i="1"/>
  <c r="B178" i="1"/>
  <c r="AJ163" i="3" l="1"/>
  <c r="Y164" i="3"/>
  <c r="AF164" i="3"/>
  <c r="G163" i="3"/>
  <c r="B164" i="3"/>
  <c r="AI164" i="3"/>
  <c r="AK164" i="3" s="1"/>
  <c r="M163" i="3"/>
  <c r="K163" i="3"/>
  <c r="L163" i="3"/>
  <c r="W162" i="3"/>
  <c r="F163" i="3"/>
  <c r="A165" i="3"/>
  <c r="AG164" i="3"/>
  <c r="X164" i="3"/>
  <c r="N164" i="3"/>
  <c r="I164" i="3"/>
  <c r="D164" i="3"/>
  <c r="C164" i="3"/>
  <c r="A180" i="1"/>
  <c r="B179" i="1"/>
  <c r="H164" i="3" s="1"/>
  <c r="J164" i="3" s="1"/>
  <c r="AJ164" i="3" l="1"/>
  <c r="AF165" i="3"/>
  <c r="Y165" i="3"/>
  <c r="G164" i="3"/>
  <c r="B165" i="3"/>
  <c r="AI165" i="3"/>
  <c r="AK165" i="3" s="1"/>
  <c r="M164" i="3"/>
  <c r="K164" i="3"/>
  <c r="L164" i="3"/>
  <c r="W163" i="3"/>
  <c r="E164" i="3"/>
  <c r="O164" i="3" s="1"/>
  <c r="F164" i="3"/>
  <c r="A166" i="3"/>
  <c r="AG165" i="3"/>
  <c r="X165" i="3"/>
  <c r="H165" i="3"/>
  <c r="N165" i="3"/>
  <c r="D165" i="3"/>
  <c r="C165" i="3"/>
  <c r="I165" i="3"/>
  <c r="A181" i="1"/>
  <c r="B180" i="1"/>
  <c r="AF166" i="3" l="1"/>
  <c r="Y166" i="3"/>
  <c r="J165" i="3"/>
  <c r="L165" i="3" s="1"/>
  <c r="B166" i="3"/>
  <c r="AI166" i="3"/>
  <c r="AK166" i="3" s="1"/>
  <c r="G165" i="3"/>
  <c r="AJ165" i="3"/>
  <c r="E165" i="3"/>
  <c r="O165" i="3" s="1"/>
  <c r="W164" i="3"/>
  <c r="F165" i="3"/>
  <c r="A167" i="3"/>
  <c r="AG166" i="3"/>
  <c r="X166" i="3"/>
  <c r="N166" i="3"/>
  <c r="C166" i="3"/>
  <c r="D166" i="3"/>
  <c r="E166" i="3" s="1"/>
  <c r="O166" i="3" s="1"/>
  <c r="I166" i="3"/>
  <c r="A182" i="1"/>
  <c r="B181" i="1"/>
  <c r="H166" i="3" s="1"/>
  <c r="J166" i="3" s="1"/>
  <c r="AF167" i="3" l="1"/>
  <c r="Y167" i="3"/>
  <c r="G166" i="3"/>
  <c r="K165" i="3"/>
  <c r="B167" i="3"/>
  <c r="AI167" i="3"/>
  <c r="AK167" i="3" s="1"/>
  <c r="M165" i="3"/>
  <c r="AJ166" i="3"/>
  <c r="F166" i="3"/>
  <c r="M166" i="3"/>
  <c r="L166" i="3"/>
  <c r="K166" i="3"/>
  <c r="W165" i="3"/>
  <c r="A168" i="3"/>
  <c r="AG167" i="3"/>
  <c r="X167" i="3"/>
  <c r="N167" i="3"/>
  <c r="C167" i="3"/>
  <c r="D167" i="3"/>
  <c r="E167" i="3" s="1"/>
  <c r="O167" i="3" s="1"/>
  <c r="I167" i="3"/>
  <c r="A183" i="1"/>
  <c r="B182" i="1"/>
  <c r="H167" i="3" s="1"/>
  <c r="AJ167" i="3" l="1"/>
  <c r="AF168" i="3"/>
  <c r="Y168" i="3"/>
  <c r="B168" i="3"/>
  <c r="AI168" i="3"/>
  <c r="AK168" i="3" s="1"/>
  <c r="F167" i="3"/>
  <c r="G167" i="3"/>
  <c r="J167" i="3"/>
  <c r="L167" i="3" s="1"/>
  <c r="W166" i="3"/>
  <c r="A169" i="3"/>
  <c r="AG168" i="3"/>
  <c r="X168" i="3"/>
  <c r="I168" i="3"/>
  <c r="C168" i="3"/>
  <c r="N168" i="3"/>
  <c r="D168" i="3"/>
  <c r="A184" i="1"/>
  <c r="B183" i="1"/>
  <c r="H168" i="3" s="1"/>
  <c r="J168" i="3" s="1"/>
  <c r="AF169" i="3" l="1"/>
  <c r="Y169" i="3"/>
  <c r="G168" i="3"/>
  <c r="B169" i="3"/>
  <c r="AI169" i="3"/>
  <c r="AK169" i="3" s="1"/>
  <c r="AJ168" i="3"/>
  <c r="M167" i="3"/>
  <c r="K167" i="3"/>
  <c r="F168" i="3"/>
  <c r="L168" i="3"/>
  <c r="K168" i="3"/>
  <c r="M168" i="3"/>
  <c r="E168" i="3"/>
  <c r="O168" i="3" s="1"/>
  <c r="W167" i="3"/>
  <c r="A170" i="3"/>
  <c r="AG169" i="3"/>
  <c r="X169" i="3"/>
  <c r="H169" i="3"/>
  <c r="I169" i="3"/>
  <c r="D169" i="3"/>
  <c r="C169" i="3"/>
  <c r="N169" i="3"/>
  <c r="A185" i="1"/>
  <c r="B184" i="1"/>
  <c r="AF170" i="3" l="1"/>
  <c r="Y170" i="3"/>
  <c r="J169" i="3"/>
  <c r="B170" i="3"/>
  <c r="AI170" i="3"/>
  <c r="AK170" i="3" s="1"/>
  <c r="G169" i="3"/>
  <c r="AJ169" i="3"/>
  <c r="L169" i="3"/>
  <c r="K169" i="3"/>
  <c r="M169" i="3"/>
  <c r="W168" i="3"/>
  <c r="E169" i="3"/>
  <c r="O169" i="3" s="1"/>
  <c r="F169" i="3"/>
  <c r="A171" i="3"/>
  <c r="AG170" i="3"/>
  <c r="X170" i="3"/>
  <c r="I170" i="3"/>
  <c r="D170" i="3"/>
  <c r="N170" i="3"/>
  <c r="C170" i="3"/>
  <c r="A186" i="1"/>
  <c r="B185" i="1"/>
  <c r="H170" i="3" s="1"/>
  <c r="J170" i="3" s="1"/>
  <c r="Y171" i="3" l="1"/>
  <c r="AF171" i="3"/>
  <c r="G170" i="3"/>
  <c r="B171" i="3"/>
  <c r="M170" i="3"/>
  <c r="L170" i="3"/>
  <c r="K170" i="3"/>
  <c r="W169" i="3"/>
  <c r="E170" i="3"/>
  <c r="O170" i="3" s="1"/>
  <c r="F170" i="3"/>
  <c r="A172" i="3"/>
  <c r="AG171" i="3"/>
  <c r="X171" i="3"/>
  <c r="I171" i="3"/>
  <c r="N171" i="3"/>
  <c r="D171" i="3"/>
  <c r="C171" i="3"/>
  <c r="A187" i="1"/>
  <c r="B186" i="1"/>
  <c r="H171" i="3" s="1"/>
  <c r="J171" i="3" s="1"/>
  <c r="AJ171" i="3" l="1"/>
  <c r="Y172" i="3"/>
  <c r="AF172" i="3"/>
  <c r="G171" i="3"/>
  <c r="B172" i="3"/>
  <c r="AI172" i="3"/>
  <c r="AK172" i="3" s="1"/>
  <c r="K171" i="3"/>
  <c r="M171" i="3"/>
  <c r="L171" i="3"/>
  <c r="E171" i="3"/>
  <c r="O171" i="3" s="1"/>
  <c r="F171" i="3"/>
  <c r="W170" i="3"/>
  <c r="A173" i="3"/>
  <c r="AG172" i="3"/>
  <c r="X172" i="3"/>
  <c r="I172" i="3"/>
  <c r="N172" i="3"/>
  <c r="D172" i="3"/>
  <c r="E172" i="3" s="1"/>
  <c r="O172" i="3" s="1"/>
  <c r="C172" i="3"/>
  <c r="A188" i="1"/>
  <c r="B187" i="1"/>
  <c r="H172" i="3" s="1"/>
  <c r="J172" i="3" s="1"/>
  <c r="AJ172" i="3" l="1"/>
  <c r="Y173" i="3"/>
  <c r="AF173" i="3"/>
  <c r="G172" i="3"/>
  <c r="F172" i="3"/>
  <c r="B173" i="3"/>
  <c r="AI173" i="3"/>
  <c r="AK173" i="3" s="1"/>
  <c r="M172" i="3"/>
  <c r="K172" i="3"/>
  <c r="L172" i="3"/>
  <c r="W171" i="3"/>
  <c r="A174" i="3"/>
  <c r="AG173" i="3"/>
  <c r="X173" i="3"/>
  <c r="N173" i="3"/>
  <c r="I173" i="3"/>
  <c r="D173" i="3"/>
  <c r="C173" i="3"/>
  <c r="A189" i="1"/>
  <c r="B188" i="1"/>
  <c r="H173" i="3" s="1"/>
  <c r="J173" i="3" s="1"/>
  <c r="Y174" i="3" l="1"/>
  <c r="AF174" i="3"/>
  <c r="B174" i="3"/>
  <c r="AI174" i="3"/>
  <c r="AK174" i="3" s="1"/>
  <c r="G173" i="3"/>
  <c r="AJ173" i="3"/>
  <c r="K173" i="3"/>
  <c r="L173" i="3"/>
  <c r="M173" i="3"/>
  <c r="E173" i="3"/>
  <c r="O173" i="3" s="1"/>
  <c r="W172" i="3"/>
  <c r="F173" i="3"/>
  <c r="A175" i="3"/>
  <c r="AG174" i="3"/>
  <c r="X174" i="3"/>
  <c r="N174" i="3"/>
  <c r="I174" i="3"/>
  <c r="D174" i="3"/>
  <c r="E174" i="3" s="1"/>
  <c r="O174" i="3" s="1"/>
  <c r="C174" i="3"/>
  <c r="A190" i="1"/>
  <c r="B189" i="1"/>
  <c r="H174" i="3" s="1"/>
  <c r="Y175" i="3" l="1"/>
  <c r="AF175" i="3"/>
  <c r="B175" i="3"/>
  <c r="AI175" i="3"/>
  <c r="AK175" i="3" s="1"/>
  <c r="AJ174" i="3"/>
  <c r="J174" i="3"/>
  <c r="L174" i="3"/>
  <c r="M174" i="3"/>
  <c r="K174" i="3"/>
  <c r="F174" i="3"/>
  <c r="G174" i="3"/>
  <c r="W173" i="3"/>
  <c r="A176" i="3"/>
  <c r="AG175" i="3"/>
  <c r="X175" i="3"/>
  <c r="N175" i="3"/>
  <c r="I175" i="3"/>
  <c r="D175" i="3"/>
  <c r="C175" i="3"/>
  <c r="A191" i="1"/>
  <c r="B190" i="1"/>
  <c r="H175" i="3" s="1"/>
  <c r="J175" i="3" s="1"/>
  <c r="Y176" i="3" l="1"/>
  <c r="AF176" i="3"/>
  <c r="F175" i="3"/>
  <c r="B176" i="3"/>
  <c r="AI176" i="3"/>
  <c r="AK176" i="3" s="1"/>
  <c r="AJ175" i="3"/>
  <c r="L175" i="3"/>
  <c r="M175" i="3"/>
  <c r="K175" i="3"/>
  <c r="E175" i="3"/>
  <c r="O175" i="3" s="1"/>
  <c r="W174" i="3"/>
  <c r="G175" i="3"/>
  <c r="A177" i="3"/>
  <c r="AG176" i="3"/>
  <c r="H176" i="3"/>
  <c r="N176" i="3"/>
  <c r="C176" i="3"/>
  <c r="I176" i="3"/>
  <c r="X176" i="3"/>
  <c r="D176" i="3"/>
  <c r="A192" i="1"/>
  <c r="B191" i="1"/>
  <c r="Y177" i="3" l="1"/>
  <c r="AF177" i="3"/>
  <c r="J176" i="3"/>
  <c r="B177" i="3"/>
  <c r="AI177" i="3"/>
  <c r="AK177" i="3" s="1"/>
  <c r="AJ176" i="3"/>
  <c r="G176" i="3"/>
  <c r="L176" i="3"/>
  <c r="M176" i="3"/>
  <c r="K176" i="3"/>
  <c r="E176" i="3"/>
  <c r="O176" i="3" s="1"/>
  <c r="W175" i="3"/>
  <c r="F176" i="3"/>
  <c r="A178" i="3"/>
  <c r="AG177" i="3"/>
  <c r="X177" i="3"/>
  <c r="N177" i="3"/>
  <c r="C177" i="3"/>
  <c r="I177" i="3"/>
  <c r="D177" i="3"/>
  <c r="A193" i="1"/>
  <c r="B192" i="1"/>
  <c r="H177" i="3" s="1"/>
  <c r="Y178" i="3" l="1"/>
  <c r="AF178" i="3"/>
  <c r="B178" i="3"/>
  <c r="AI178" i="3"/>
  <c r="AK178" i="3" s="1"/>
  <c r="J177" i="3"/>
  <c r="AJ177" i="3"/>
  <c r="G177" i="3"/>
  <c r="M177" i="3"/>
  <c r="K177" i="3"/>
  <c r="L177" i="3"/>
  <c r="W176" i="3"/>
  <c r="E177" i="3"/>
  <c r="O177" i="3" s="1"/>
  <c r="F177" i="3"/>
  <c r="A179" i="3"/>
  <c r="AG178" i="3"/>
  <c r="X178" i="3"/>
  <c r="N178" i="3"/>
  <c r="I178" i="3"/>
  <c r="C178" i="3"/>
  <c r="D178" i="3"/>
  <c r="A194" i="1"/>
  <c r="B193" i="1"/>
  <c r="H178" i="3" s="1"/>
  <c r="J178" i="3" s="1"/>
  <c r="AJ178" i="3" l="1"/>
  <c r="Y179" i="3"/>
  <c r="AF179" i="3"/>
  <c r="F178" i="3"/>
  <c r="B179" i="3"/>
  <c r="AI179" i="3"/>
  <c r="AK179" i="3" s="1"/>
  <c r="L178" i="3"/>
  <c r="K178" i="3"/>
  <c r="M178" i="3"/>
  <c r="W177" i="3"/>
  <c r="G178" i="3"/>
  <c r="E178" i="3"/>
  <c r="O178" i="3" s="1"/>
  <c r="A180" i="3"/>
  <c r="AG179" i="3"/>
  <c r="X179" i="3"/>
  <c r="C179" i="3"/>
  <c r="I179" i="3"/>
  <c r="N179" i="3"/>
  <c r="D179" i="3"/>
  <c r="G179" i="3" s="1"/>
  <c r="A195" i="1"/>
  <c r="B194" i="1"/>
  <c r="H179" i="3" s="1"/>
  <c r="J179" i="3" s="1"/>
  <c r="AJ179" i="3" l="1"/>
  <c r="Y180" i="3"/>
  <c r="AF180" i="3"/>
  <c r="B180" i="3"/>
  <c r="AI180" i="3"/>
  <c r="AK180" i="3" s="1"/>
  <c r="K179" i="3"/>
  <c r="L179" i="3"/>
  <c r="M179" i="3"/>
  <c r="W178" i="3"/>
  <c r="F179" i="3"/>
  <c r="E179" i="3"/>
  <c r="O179" i="3" s="1"/>
  <c r="A181" i="3"/>
  <c r="AG180" i="3"/>
  <c r="X180" i="3"/>
  <c r="D180" i="3"/>
  <c r="E180" i="3" s="1"/>
  <c r="O180" i="3" s="1"/>
  <c r="C180" i="3"/>
  <c r="N180" i="3"/>
  <c r="I180" i="3"/>
  <c r="A196" i="1"/>
  <c r="B195" i="1"/>
  <c r="H180" i="3" s="1"/>
  <c r="J180" i="3" s="1"/>
  <c r="AF181" i="3" l="1"/>
  <c r="Y181" i="3"/>
  <c r="F180" i="3"/>
  <c r="G180" i="3"/>
  <c r="B181" i="3"/>
  <c r="AI181" i="3"/>
  <c r="AK181" i="3" s="1"/>
  <c r="AJ180" i="3"/>
  <c r="M180" i="3"/>
  <c r="K180" i="3"/>
  <c r="L180" i="3"/>
  <c r="W179" i="3"/>
  <c r="A182" i="3"/>
  <c r="AG181" i="3"/>
  <c r="X181" i="3"/>
  <c r="N181" i="3"/>
  <c r="D181" i="3"/>
  <c r="E181" i="3" s="1"/>
  <c r="O181" i="3" s="1"/>
  <c r="C181" i="3"/>
  <c r="I181" i="3"/>
  <c r="A197" i="1"/>
  <c r="B196" i="1"/>
  <c r="H181" i="3" s="1"/>
  <c r="AJ181" i="3" l="1"/>
  <c r="AF182" i="3"/>
  <c r="Y182" i="3"/>
  <c r="J181" i="3"/>
  <c r="B182" i="3"/>
  <c r="AI182" i="3"/>
  <c r="AK182" i="3" s="1"/>
  <c r="F181" i="3"/>
  <c r="G181" i="3"/>
  <c r="L181" i="3"/>
  <c r="K181" i="3"/>
  <c r="M181" i="3"/>
  <c r="W180" i="3"/>
  <c r="A183" i="3"/>
  <c r="AG182" i="3"/>
  <c r="X182" i="3"/>
  <c r="N182" i="3"/>
  <c r="I182" i="3"/>
  <c r="D182" i="3"/>
  <c r="C182" i="3"/>
  <c r="A198" i="1"/>
  <c r="B197" i="1"/>
  <c r="H182" i="3" s="1"/>
  <c r="J182" i="3" s="1"/>
  <c r="Y183" i="3" l="1"/>
  <c r="AF183" i="3"/>
  <c r="G182" i="3"/>
  <c r="B183" i="3"/>
  <c r="M182" i="3"/>
  <c r="K182" i="3"/>
  <c r="L182" i="3"/>
  <c r="E182" i="3"/>
  <c r="O182" i="3" s="1"/>
  <c r="F182" i="3"/>
  <c r="W181" i="3"/>
  <c r="A184" i="3"/>
  <c r="AG183" i="3"/>
  <c r="X183" i="3"/>
  <c r="N183" i="3"/>
  <c r="I183" i="3"/>
  <c r="H183" i="3"/>
  <c r="J183" i="3" s="1"/>
  <c r="D183" i="3"/>
  <c r="C183" i="3"/>
  <c r="A199" i="1"/>
  <c r="B198" i="1"/>
  <c r="Y184" i="3" l="1"/>
  <c r="AF184" i="3"/>
  <c r="G183" i="3"/>
  <c r="F183" i="3"/>
  <c r="E183" i="3"/>
  <c r="O183" i="3" s="1"/>
  <c r="B184" i="3"/>
  <c r="AI184" i="3"/>
  <c r="AK184" i="3" s="1"/>
  <c r="AJ183" i="3"/>
  <c r="K183" i="3"/>
  <c r="L183" i="3"/>
  <c r="M183" i="3"/>
  <c r="W182" i="3"/>
  <c r="A185" i="3"/>
  <c r="AG184" i="3"/>
  <c r="N184" i="3"/>
  <c r="I184" i="3"/>
  <c r="D184" i="3"/>
  <c r="C184" i="3"/>
  <c r="X184" i="3"/>
  <c r="A200" i="1"/>
  <c r="B199" i="1"/>
  <c r="H184" i="3" s="1"/>
  <c r="J184" i="3" s="1"/>
  <c r="Y185" i="3" l="1"/>
  <c r="AF185" i="3"/>
  <c r="B185" i="3"/>
  <c r="AI185" i="3"/>
  <c r="AK185" i="3" s="1"/>
  <c r="G184" i="3"/>
  <c r="AJ184" i="3"/>
  <c r="L184" i="3"/>
  <c r="M184" i="3"/>
  <c r="K184" i="3"/>
  <c r="W183" i="3"/>
  <c r="E184" i="3"/>
  <c r="O184" i="3" s="1"/>
  <c r="F184" i="3"/>
  <c r="A186" i="3"/>
  <c r="AG185" i="3"/>
  <c r="X185" i="3"/>
  <c r="N185" i="3"/>
  <c r="H185" i="3"/>
  <c r="I185" i="3"/>
  <c r="D185" i="3"/>
  <c r="C185" i="3"/>
  <c r="F185" i="3" s="1"/>
  <c r="A201" i="1"/>
  <c r="B200" i="1"/>
  <c r="Y186" i="3" l="1"/>
  <c r="AF186" i="3"/>
  <c r="J185" i="3"/>
  <c r="L185" i="3"/>
  <c r="B186" i="3"/>
  <c r="AI186" i="3"/>
  <c r="AK186" i="3" s="1"/>
  <c r="AJ185" i="3"/>
  <c r="G185" i="3"/>
  <c r="M185" i="3"/>
  <c r="W184" i="3"/>
  <c r="K185" i="3"/>
  <c r="E185" i="3"/>
  <c r="O185" i="3" s="1"/>
  <c r="W185" i="3" s="1"/>
  <c r="A187" i="3"/>
  <c r="AG186" i="3"/>
  <c r="N186" i="3"/>
  <c r="I186" i="3"/>
  <c r="D186" i="3"/>
  <c r="C186" i="3"/>
  <c r="X186" i="3"/>
  <c r="A202" i="1"/>
  <c r="B201" i="1"/>
  <c r="H186" i="3" s="1"/>
  <c r="J186" i="3" s="1"/>
  <c r="Y187" i="3" l="1"/>
  <c r="AF187" i="3"/>
  <c r="F186" i="3"/>
  <c r="B187" i="3"/>
  <c r="AI187" i="3"/>
  <c r="AK187" i="3" s="1"/>
  <c r="AJ186" i="3"/>
  <c r="K186" i="3"/>
  <c r="M186" i="3"/>
  <c r="L186" i="3"/>
  <c r="G186" i="3"/>
  <c r="E186" i="3"/>
  <c r="O186" i="3" s="1"/>
  <c r="A188" i="3"/>
  <c r="AG187" i="3"/>
  <c r="X187" i="3"/>
  <c r="N187" i="3"/>
  <c r="I187" i="3"/>
  <c r="H187" i="3"/>
  <c r="J187" i="3" s="1"/>
  <c r="D187" i="3"/>
  <c r="C187" i="3"/>
  <c r="G187" i="3" s="1"/>
  <c r="A203" i="1"/>
  <c r="B202" i="1"/>
  <c r="Y188" i="3" l="1"/>
  <c r="AF188" i="3"/>
  <c r="B188" i="3"/>
  <c r="AI188" i="3"/>
  <c r="AK188" i="3" s="1"/>
  <c r="AJ188" i="3"/>
  <c r="AJ187" i="3"/>
  <c r="F187" i="3"/>
  <c r="L187" i="3"/>
  <c r="M187" i="3"/>
  <c r="K187" i="3"/>
  <c r="W186" i="3"/>
  <c r="E187" i="3"/>
  <c r="O187" i="3" s="1"/>
  <c r="A189" i="3"/>
  <c r="AG188" i="3"/>
  <c r="X188" i="3"/>
  <c r="N188" i="3"/>
  <c r="H188" i="3"/>
  <c r="I188" i="3"/>
  <c r="D188" i="3"/>
  <c r="G188" i="3" s="1"/>
  <c r="C188" i="3"/>
  <c r="A204" i="1"/>
  <c r="B203" i="1"/>
  <c r="Y189" i="3" l="1"/>
  <c r="AF189" i="3"/>
  <c r="J188" i="3"/>
  <c r="E188" i="3"/>
  <c r="O188" i="3" s="1"/>
  <c r="F188" i="3"/>
  <c r="B189" i="3"/>
  <c r="AI189" i="3"/>
  <c r="AK189" i="3" s="1"/>
  <c r="L188" i="3"/>
  <c r="K188" i="3"/>
  <c r="M188" i="3"/>
  <c r="W187" i="3"/>
  <c r="A190" i="3"/>
  <c r="AG189" i="3"/>
  <c r="X189" i="3"/>
  <c r="H189" i="3"/>
  <c r="N189" i="3"/>
  <c r="D189" i="3"/>
  <c r="I189" i="3"/>
  <c r="C189" i="3"/>
  <c r="A205" i="1"/>
  <c r="B204" i="1"/>
  <c r="AF190" i="3" l="1"/>
  <c r="Y190" i="3"/>
  <c r="F189" i="3"/>
  <c r="J189" i="3"/>
  <c r="K189" i="3" s="1"/>
  <c r="B190" i="3"/>
  <c r="AI190" i="3"/>
  <c r="AK190" i="3" s="1"/>
  <c r="AJ189" i="3"/>
  <c r="G189" i="3"/>
  <c r="E189" i="3"/>
  <c r="O189" i="3" s="1"/>
  <c r="L189" i="3"/>
  <c r="M189" i="3"/>
  <c r="W188" i="3"/>
  <c r="A191" i="3"/>
  <c r="AG190" i="3"/>
  <c r="X190" i="3"/>
  <c r="N190" i="3"/>
  <c r="D190" i="3"/>
  <c r="I190" i="3"/>
  <c r="E190" i="3"/>
  <c r="O190" i="3" s="1"/>
  <c r="C190" i="3"/>
  <c r="G190" i="3" s="1"/>
  <c r="A206" i="1"/>
  <c r="B205" i="1"/>
  <c r="H190" i="3" s="1"/>
  <c r="Y191" i="3" l="1"/>
  <c r="AF191" i="3"/>
  <c r="F190" i="3"/>
  <c r="B191" i="3"/>
  <c r="AI191" i="3"/>
  <c r="AK191" i="3" s="1"/>
  <c r="AJ190" i="3"/>
  <c r="J190" i="3"/>
  <c r="L190" i="3" s="1"/>
  <c r="M190" i="3"/>
  <c r="K190" i="3"/>
  <c r="W189" i="3"/>
  <c r="A192" i="3"/>
  <c r="AG191" i="3"/>
  <c r="X191" i="3"/>
  <c r="N191" i="3"/>
  <c r="C191" i="3"/>
  <c r="D191" i="3"/>
  <c r="E191" i="3" s="1"/>
  <c r="O191" i="3" s="1"/>
  <c r="I191" i="3"/>
  <c r="A207" i="1"/>
  <c r="B206" i="1"/>
  <c r="H191" i="3" s="1"/>
  <c r="J191" i="3" s="1"/>
  <c r="AF192" i="3" l="1"/>
  <c r="Y192" i="3"/>
  <c r="F191" i="3"/>
  <c r="B192" i="3"/>
  <c r="AI192" i="3"/>
  <c r="AK192" i="3" s="1"/>
  <c r="AJ191" i="3"/>
  <c r="G191" i="3"/>
  <c r="K191" i="3"/>
  <c r="M191" i="3"/>
  <c r="L191" i="3"/>
  <c r="W190" i="3"/>
  <c r="A193" i="3"/>
  <c r="AG192" i="3"/>
  <c r="X192" i="3"/>
  <c r="N192" i="3"/>
  <c r="I192" i="3"/>
  <c r="C192" i="3"/>
  <c r="D192" i="3"/>
  <c r="A208" i="1"/>
  <c r="B207" i="1"/>
  <c r="H192" i="3" s="1"/>
  <c r="AF193" i="3" l="1"/>
  <c r="Y193" i="3"/>
  <c r="F192" i="3"/>
  <c r="G192" i="3"/>
  <c r="E192" i="3"/>
  <c r="O192" i="3" s="1"/>
  <c r="B193" i="3"/>
  <c r="AI193" i="3"/>
  <c r="AK193" i="3" s="1"/>
  <c r="J192" i="3"/>
  <c r="L192" i="3" s="1"/>
  <c r="AJ192" i="3"/>
  <c r="W191" i="3"/>
  <c r="A194" i="3"/>
  <c r="AG193" i="3"/>
  <c r="X193" i="3"/>
  <c r="D193" i="3"/>
  <c r="C193" i="3"/>
  <c r="N193" i="3"/>
  <c r="I193" i="3"/>
  <c r="A209" i="1"/>
  <c r="B208" i="1"/>
  <c r="H193" i="3" s="1"/>
  <c r="J193" i="3" s="1"/>
  <c r="AF194" i="3" l="1"/>
  <c r="Y194" i="3"/>
  <c r="F193" i="3"/>
  <c r="B194" i="3"/>
  <c r="AI194" i="3"/>
  <c r="AK194" i="3" s="1"/>
  <c r="K192" i="3"/>
  <c r="AJ193" i="3"/>
  <c r="M192" i="3"/>
  <c r="G193" i="3"/>
  <c r="K193" i="3"/>
  <c r="L193" i="3"/>
  <c r="M193" i="3"/>
  <c r="E193" i="3"/>
  <c r="O193" i="3" s="1"/>
  <c r="W192" i="3"/>
  <c r="A195" i="3"/>
  <c r="AG194" i="3"/>
  <c r="X194" i="3"/>
  <c r="H194" i="3"/>
  <c r="J194" i="3" s="1"/>
  <c r="D194" i="3"/>
  <c r="N194" i="3"/>
  <c r="C194" i="3"/>
  <c r="I194" i="3"/>
  <c r="A210" i="1"/>
  <c r="B209" i="1"/>
  <c r="Y195" i="3" l="1"/>
  <c r="AF195" i="3"/>
  <c r="G194" i="3"/>
  <c r="B195" i="3"/>
  <c r="K194" i="3"/>
  <c r="M194" i="3"/>
  <c r="L194" i="3"/>
  <c r="E194" i="3"/>
  <c r="O194" i="3" s="1"/>
  <c r="F194" i="3"/>
  <c r="W193" i="3"/>
  <c r="A196" i="3"/>
  <c r="AG195" i="3"/>
  <c r="X195" i="3"/>
  <c r="I195" i="3"/>
  <c r="N195" i="3"/>
  <c r="D195" i="3"/>
  <c r="E195" i="3" s="1"/>
  <c r="O195" i="3" s="1"/>
  <c r="C195" i="3"/>
  <c r="A211" i="1"/>
  <c r="B210" i="1"/>
  <c r="H195" i="3" s="1"/>
  <c r="J195" i="3" s="1"/>
  <c r="AJ195" i="3" l="1"/>
  <c r="Y196" i="3"/>
  <c r="AF196" i="3"/>
  <c r="F195" i="3"/>
  <c r="G195" i="3"/>
  <c r="B196" i="3"/>
  <c r="AJ196" i="3"/>
  <c r="AI196" i="3"/>
  <c r="AK196" i="3" s="1"/>
  <c r="W194" i="3"/>
  <c r="M195" i="3"/>
  <c r="K195" i="3"/>
  <c r="L195" i="3"/>
  <c r="A197" i="3"/>
  <c r="AG196" i="3"/>
  <c r="X196" i="3"/>
  <c r="I196" i="3"/>
  <c r="N196" i="3"/>
  <c r="D196" i="3"/>
  <c r="C196" i="3"/>
  <c r="A212" i="1"/>
  <c r="B211" i="1"/>
  <c r="H196" i="3" s="1"/>
  <c r="J196" i="3" s="1"/>
  <c r="Y197" i="3" l="1"/>
  <c r="AF197" i="3"/>
  <c r="B197" i="3"/>
  <c r="AI197" i="3"/>
  <c r="AK197" i="3" s="1"/>
  <c r="G196" i="3"/>
  <c r="M196" i="3"/>
  <c r="L196" i="3"/>
  <c r="K196" i="3"/>
  <c r="E196" i="3"/>
  <c r="O196" i="3" s="1"/>
  <c r="W195" i="3"/>
  <c r="F196" i="3"/>
  <c r="A198" i="3"/>
  <c r="AG197" i="3"/>
  <c r="X197" i="3"/>
  <c r="N197" i="3"/>
  <c r="H197" i="3"/>
  <c r="C197" i="3"/>
  <c r="D197" i="3"/>
  <c r="I197" i="3"/>
  <c r="A213" i="1"/>
  <c r="B212" i="1"/>
  <c r="Y198" i="3" l="1"/>
  <c r="AF198" i="3"/>
  <c r="J197" i="3"/>
  <c r="G197" i="3"/>
  <c r="B198" i="3"/>
  <c r="AI198" i="3"/>
  <c r="AK198" i="3" s="1"/>
  <c r="O198" i="3"/>
  <c r="AJ197" i="3"/>
  <c r="M197" i="3"/>
  <c r="L197" i="3"/>
  <c r="K197" i="3"/>
  <c r="W196" i="3"/>
  <c r="E197" i="3"/>
  <c r="O197" i="3" s="1"/>
  <c r="F197" i="3"/>
  <c r="A199" i="3"/>
  <c r="AG198" i="3"/>
  <c r="X198" i="3"/>
  <c r="N198" i="3"/>
  <c r="I198" i="3"/>
  <c r="C198" i="3"/>
  <c r="D198" i="3"/>
  <c r="E198" i="3" s="1"/>
  <c r="A214" i="1"/>
  <c r="B213" i="1"/>
  <c r="H198" i="3" s="1"/>
  <c r="Y199" i="3" l="1"/>
  <c r="AF199" i="3"/>
  <c r="B199" i="3"/>
  <c r="AI199" i="3"/>
  <c r="AK199" i="3" s="1"/>
  <c r="AJ198" i="3"/>
  <c r="J198" i="3"/>
  <c r="M198" i="3"/>
  <c r="K198" i="3"/>
  <c r="L198" i="3"/>
  <c r="F198" i="3"/>
  <c r="G198" i="3"/>
  <c r="W197" i="3"/>
  <c r="A200" i="3"/>
  <c r="AG199" i="3"/>
  <c r="X199" i="3"/>
  <c r="N199" i="3"/>
  <c r="I199" i="3"/>
  <c r="C199" i="3"/>
  <c r="D199" i="3"/>
  <c r="E199" i="3" s="1"/>
  <c r="O199" i="3" s="1"/>
  <c r="A215" i="1"/>
  <c r="B214" i="1"/>
  <c r="H199" i="3" s="1"/>
  <c r="J199" i="3" s="1"/>
  <c r="AJ199" i="3" l="1"/>
  <c r="Y200" i="3"/>
  <c r="AF200" i="3"/>
  <c r="B200" i="3"/>
  <c r="AI200" i="3"/>
  <c r="AK200" i="3" s="1"/>
  <c r="K199" i="3"/>
  <c r="M199" i="3"/>
  <c r="L199" i="3"/>
  <c r="F199" i="3"/>
  <c r="G199" i="3"/>
  <c r="W198" i="3"/>
  <c r="A201" i="3"/>
  <c r="AG200" i="3"/>
  <c r="X200" i="3"/>
  <c r="N200" i="3"/>
  <c r="I200" i="3"/>
  <c r="D200" i="3"/>
  <c r="C200" i="3"/>
  <c r="E200" i="3"/>
  <c r="O200" i="3" s="1"/>
  <c r="A216" i="1"/>
  <c r="B215" i="1"/>
  <c r="H200" i="3" s="1"/>
  <c r="J200" i="3" s="1"/>
  <c r="AJ200" i="3" l="1"/>
  <c r="AF201" i="3"/>
  <c r="Y201" i="3"/>
  <c r="G200" i="3"/>
  <c r="B201" i="3"/>
  <c r="AI201" i="3"/>
  <c r="AK201" i="3" s="1"/>
  <c r="M200" i="3"/>
  <c r="K200" i="3"/>
  <c r="L200" i="3"/>
  <c r="W199" i="3"/>
  <c r="F200" i="3"/>
  <c r="A202" i="3"/>
  <c r="X201" i="3"/>
  <c r="AG201" i="3"/>
  <c r="N201" i="3"/>
  <c r="H201" i="3"/>
  <c r="J201" i="3" s="1"/>
  <c r="I201" i="3"/>
  <c r="C201" i="3"/>
  <c r="D201" i="3"/>
  <c r="E201" i="3" s="1"/>
  <c r="O201" i="3" s="1"/>
  <c r="A217" i="1"/>
  <c r="B216" i="1"/>
  <c r="AJ201" i="3" l="1"/>
  <c r="Y202" i="3"/>
  <c r="AF202" i="3"/>
  <c r="G201" i="3"/>
  <c r="F201" i="3"/>
  <c r="B202" i="3"/>
  <c r="AI202" i="3"/>
  <c r="AK202" i="3" s="1"/>
  <c r="L201" i="3"/>
  <c r="K201" i="3"/>
  <c r="M201" i="3"/>
  <c r="W200" i="3"/>
  <c r="A203" i="3"/>
  <c r="AG202" i="3"/>
  <c r="X202" i="3"/>
  <c r="N202" i="3"/>
  <c r="I202" i="3"/>
  <c r="D202" i="3"/>
  <c r="C202" i="3"/>
  <c r="G202" i="3" s="1"/>
  <c r="E202" i="3"/>
  <c r="O202" i="3" s="1"/>
  <c r="A218" i="1"/>
  <c r="B217" i="1"/>
  <c r="H202" i="3" s="1"/>
  <c r="J202" i="3" s="1"/>
  <c r="AJ202" i="3" l="1"/>
  <c r="AF203" i="3"/>
  <c r="Y203" i="3"/>
  <c r="B203" i="3"/>
  <c r="AI203" i="3"/>
  <c r="AK203" i="3" s="1"/>
  <c r="L202" i="3"/>
  <c r="K202" i="3"/>
  <c r="M202" i="3"/>
  <c r="F202" i="3"/>
  <c r="W201" i="3"/>
  <c r="A204" i="3"/>
  <c r="X203" i="3"/>
  <c r="AG203" i="3"/>
  <c r="N203" i="3"/>
  <c r="I203" i="3"/>
  <c r="D203" i="3"/>
  <c r="C203" i="3"/>
  <c r="A219" i="1"/>
  <c r="B218" i="1"/>
  <c r="H203" i="3" s="1"/>
  <c r="J203" i="3" s="1"/>
  <c r="AJ203" i="3" l="1"/>
  <c r="Y204" i="3"/>
  <c r="AF204" i="3"/>
  <c r="G203" i="3"/>
  <c r="B204" i="3"/>
  <c r="AI204" i="3"/>
  <c r="AK204" i="3" s="1"/>
  <c r="M203" i="3"/>
  <c r="K203" i="3"/>
  <c r="L203" i="3"/>
  <c r="E203" i="3"/>
  <c r="O203" i="3" s="1"/>
  <c r="W202" i="3"/>
  <c r="F203" i="3"/>
  <c r="A205" i="3"/>
  <c r="AG204" i="3"/>
  <c r="X204" i="3"/>
  <c r="I204" i="3"/>
  <c r="N204" i="3"/>
  <c r="D204" i="3"/>
  <c r="C204" i="3"/>
  <c r="A220" i="1"/>
  <c r="B219" i="1"/>
  <c r="H204" i="3" s="1"/>
  <c r="J204" i="3" s="1"/>
  <c r="AF205" i="3" l="1"/>
  <c r="Y205" i="3"/>
  <c r="G204" i="3"/>
  <c r="B205" i="3"/>
  <c r="AI205" i="3"/>
  <c r="AK205" i="3" s="1"/>
  <c r="AJ204" i="3"/>
  <c r="K204" i="3"/>
  <c r="L204" i="3"/>
  <c r="M204" i="3"/>
  <c r="W203" i="3"/>
  <c r="E204" i="3"/>
  <c r="O204" i="3" s="1"/>
  <c r="F204" i="3"/>
  <c r="A206" i="3"/>
  <c r="AG205" i="3"/>
  <c r="X205" i="3"/>
  <c r="H205" i="3"/>
  <c r="N205" i="3"/>
  <c r="D205" i="3"/>
  <c r="C205" i="3"/>
  <c r="I205" i="3"/>
  <c r="A221" i="1"/>
  <c r="B220" i="1"/>
  <c r="AF206" i="3" l="1"/>
  <c r="Y206" i="3"/>
  <c r="F205" i="3"/>
  <c r="J205" i="3"/>
  <c r="L205" i="3" s="1"/>
  <c r="B206" i="3"/>
  <c r="AI206" i="3"/>
  <c r="AK206" i="3" s="1"/>
  <c r="AJ205" i="3"/>
  <c r="M205" i="3"/>
  <c r="K205" i="3"/>
  <c r="G205" i="3"/>
  <c r="E205" i="3"/>
  <c r="O205" i="3" s="1"/>
  <c r="W204" i="3"/>
  <c r="A207" i="3"/>
  <c r="AG206" i="3"/>
  <c r="X206" i="3"/>
  <c r="N206" i="3"/>
  <c r="D206" i="3"/>
  <c r="I206" i="3"/>
  <c r="C206" i="3"/>
  <c r="A222" i="1"/>
  <c r="B221" i="1"/>
  <c r="H206" i="3" s="1"/>
  <c r="Y207" i="3" l="1"/>
  <c r="AF207" i="3"/>
  <c r="J206" i="3"/>
  <c r="G206" i="3"/>
  <c r="B207" i="3"/>
  <c r="AJ207" i="3"/>
  <c r="L206" i="3"/>
  <c r="K206" i="3"/>
  <c r="M206" i="3"/>
  <c r="E206" i="3"/>
  <c r="O206" i="3" s="1"/>
  <c r="W205" i="3"/>
  <c r="F206" i="3"/>
  <c r="A208" i="3"/>
  <c r="AG207" i="3"/>
  <c r="X207" i="3"/>
  <c r="N207" i="3"/>
  <c r="I207" i="3"/>
  <c r="D207" i="3"/>
  <c r="E207" i="3" s="1"/>
  <c r="O207" i="3" s="1"/>
  <c r="C207" i="3"/>
  <c r="A223" i="1"/>
  <c r="B222" i="1"/>
  <c r="H207" i="3" s="1"/>
  <c r="J207" i="3" s="1"/>
  <c r="Y208" i="3" l="1"/>
  <c r="AF208" i="3"/>
  <c r="F207" i="3"/>
  <c r="G207" i="3"/>
  <c r="B208" i="3"/>
  <c r="AI208" i="3"/>
  <c r="AK208" i="3" s="1"/>
  <c r="AJ208" i="3"/>
  <c r="K207" i="3"/>
  <c r="M207" i="3"/>
  <c r="L207" i="3"/>
  <c r="W206" i="3"/>
  <c r="A209" i="3"/>
  <c r="AG208" i="3"/>
  <c r="X208" i="3"/>
  <c r="N208" i="3"/>
  <c r="I208" i="3"/>
  <c r="D208" i="3"/>
  <c r="C208" i="3"/>
  <c r="A224" i="1"/>
  <c r="B223" i="1"/>
  <c r="H208" i="3" s="1"/>
  <c r="J208" i="3" s="1"/>
  <c r="Y209" i="3" l="1"/>
  <c r="AF209" i="3"/>
  <c r="B209" i="3"/>
  <c r="AI209" i="3"/>
  <c r="AK209" i="3" s="1"/>
  <c r="F208" i="3"/>
  <c r="K208" i="3"/>
  <c r="L208" i="3"/>
  <c r="M208" i="3"/>
  <c r="E208" i="3"/>
  <c r="O208" i="3" s="1"/>
  <c r="G208" i="3"/>
  <c r="W207" i="3"/>
  <c r="A210" i="3"/>
  <c r="AG209" i="3"/>
  <c r="X209" i="3"/>
  <c r="N209" i="3"/>
  <c r="H209" i="3"/>
  <c r="J209" i="3" s="1"/>
  <c r="C209" i="3"/>
  <c r="D209" i="3"/>
  <c r="E209" i="3" s="1"/>
  <c r="O209" i="3" s="1"/>
  <c r="I209" i="3"/>
  <c r="A225" i="1"/>
  <c r="B224" i="1"/>
  <c r="AJ209" i="3" l="1"/>
  <c r="Y210" i="3"/>
  <c r="AF210" i="3"/>
  <c r="F209" i="3"/>
  <c r="G209" i="3"/>
  <c r="B210" i="3"/>
  <c r="AI210" i="3"/>
  <c r="AK210" i="3" s="1"/>
  <c r="K209" i="3"/>
  <c r="L209" i="3"/>
  <c r="M209" i="3"/>
  <c r="W208" i="3"/>
  <c r="A211" i="3"/>
  <c r="AG210" i="3"/>
  <c r="X210" i="3"/>
  <c r="N210" i="3"/>
  <c r="C210" i="3"/>
  <c r="D210" i="3"/>
  <c r="E210" i="3" s="1"/>
  <c r="O210" i="3" s="1"/>
  <c r="F210" i="3"/>
  <c r="I210" i="3"/>
  <c r="A226" i="1"/>
  <c r="B225" i="1"/>
  <c r="H210" i="3" s="1"/>
  <c r="J210" i="3" s="1"/>
  <c r="Y211" i="3" l="1"/>
  <c r="AF211" i="3"/>
  <c r="L210" i="3"/>
  <c r="M210" i="3"/>
  <c r="B211" i="3"/>
  <c r="AI211" i="3"/>
  <c r="AK211" i="3" s="1"/>
  <c r="AJ210" i="3"/>
  <c r="W210" i="3"/>
  <c r="K210" i="3"/>
  <c r="W209" i="3"/>
  <c r="G210" i="3"/>
  <c r="A212" i="3"/>
  <c r="AG211" i="3"/>
  <c r="X211" i="3"/>
  <c r="N211" i="3"/>
  <c r="C211" i="3"/>
  <c r="I211" i="3"/>
  <c r="D211" i="3"/>
  <c r="E211" i="3" s="1"/>
  <c r="O211" i="3" s="1"/>
  <c r="G211" i="3"/>
  <c r="A227" i="1"/>
  <c r="B226" i="1"/>
  <c r="H211" i="3" s="1"/>
  <c r="J211" i="3" s="1"/>
  <c r="Y212" i="3" l="1"/>
  <c r="AF212" i="3"/>
  <c r="B212" i="3"/>
  <c r="AI212" i="3"/>
  <c r="AK212" i="3" s="1"/>
  <c r="AJ211" i="3"/>
  <c r="F211" i="3"/>
  <c r="K211" i="3"/>
  <c r="M211" i="3"/>
  <c r="L211" i="3"/>
  <c r="A213" i="3"/>
  <c r="AG212" i="3"/>
  <c r="X212" i="3"/>
  <c r="N212" i="3"/>
  <c r="I212" i="3"/>
  <c r="C212" i="3"/>
  <c r="D212" i="3"/>
  <c r="A228" i="1"/>
  <c r="B227" i="1"/>
  <c r="H212" i="3" s="1"/>
  <c r="J212" i="3" s="1"/>
  <c r="Y213" i="3" l="1"/>
  <c r="AF213" i="3"/>
  <c r="B213" i="3"/>
  <c r="AI213" i="3"/>
  <c r="AK213" i="3" s="1"/>
  <c r="O213" i="3"/>
  <c r="AJ212" i="3"/>
  <c r="G212" i="3"/>
  <c r="K212" i="3"/>
  <c r="L212" i="3"/>
  <c r="M212" i="3"/>
  <c r="W211" i="3"/>
  <c r="E212" i="3"/>
  <c r="O212" i="3" s="1"/>
  <c r="F212" i="3"/>
  <c r="A214" i="3"/>
  <c r="AG213" i="3"/>
  <c r="X213" i="3"/>
  <c r="N213" i="3"/>
  <c r="I213" i="3"/>
  <c r="C213" i="3"/>
  <c r="D213" i="3"/>
  <c r="E213" i="3" s="1"/>
  <c r="A229" i="1"/>
  <c r="B228" i="1"/>
  <c r="H213" i="3" s="1"/>
  <c r="Y214" i="3" l="1"/>
  <c r="AF214" i="3"/>
  <c r="B214" i="3"/>
  <c r="AI214" i="3"/>
  <c r="AK214" i="3" s="1"/>
  <c r="AJ213" i="3"/>
  <c r="J213" i="3"/>
  <c r="M213" i="3"/>
  <c r="L213" i="3"/>
  <c r="K213" i="3"/>
  <c r="F213" i="3"/>
  <c r="G213" i="3"/>
  <c r="W212" i="3"/>
  <c r="A215" i="3"/>
  <c r="AG214" i="3"/>
  <c r="X214" i="3"/>
  <c r="N214" i="3"/>
  <c r="I214" i="3"/>
  <c r="C214" i="3"/>
  <c r="D214" i="3"/>
  <c r="E214" i="3" s="1"/>
  <c r="O214" i="3" s="1"/>
  <c r="A230" i="1"/>
  <c r="B229" i="1"/>
  <c r="H214" i="3" s="1"/>
  <c r="Y215" i="3" l="1"/>
  <c r="AF215" i="3"/>
  <c r="B215" i="3"/>
  <c r="AI215" i="3"/>
  <c r="AK215" i="3" s="1"/>
  <c r="AJ214" i="3"/>
  <c r="J214" i="3"/>
  <c r="K214" i="3"/>
  <c r="M214" i="3"/>
  <c r="L214" i="3"/>
  <c r="G214" i="3"/>
  <c r="F214" i="3"/>
  <c r="W213" i="3"/>
  <c r="A216" i="3"/>
  <c r="AG215" i="3"/>
  <c r="X215" i="3"/>
  <c r="I215" i="3"/>
  <c r="C215" i="3"/>
  <c r="N215" i="3"/>
  <c r="D215" i="3"/>
  <c r="E215" i="3" s="1"/>
  <c r="O215" i="3" s="1"/>
  <c r="A231" i="1"/>
  <c r="B230" i="1"/>
  <c r="H215" i="3" s="1"/>
  <c r="J215" i="3" s="1"/>
  <c r="Y216" i="3" l="1"/>
  <c r="AF216" i="3"/>
  <c r="B216" i="3"/>
  <c r="AI216" i="3"/>
  <c r="AK216" i="3" s="1"/>
  <c r="AJ215" i="3"/>
  <c r="G215" i="3"/>
  <c r="F215" i="3"/>
  <c r="L215" i="3"/>
  <c r="M215" i="3"/>
  <c r="K215" i="3"/>
  <c r="W214" i="3"/>
  <c r="A217" i="3"/>
  <c r="AG216" i="3"/>
  <c r="X216" i="3"/>
  <c r="I216" i="3"/>
  <c r="D216" i="3"/>
  <c r="C216" i="3"/>
  <c r="N216" i="3"/>
  <c r="A232" i="1"/>
  <c r="B231" i="1"/>
  <c r="H216" i="3" s="1"/>
  <c r="J216" i="3" s="1"/>
  <c r="AJ216" i="3" l="1"/>
  <c r="AF217" i="3"/>
  <c r="Y217" i="3"/>
  <c r="G216" i="3"/>
  <c r="B217" i="3"/>
  <c r="AI217" i="3"/>
  <c r="AK217" i="3" s="1"/>
  <c r="M216" i="3"/>
  <c r="K216" i="3"/>
  <c r="L216" i="3"/>
  <c r="W215" i="3"/>
  <c r="E216" i="3"/>
  <c r="O216" i="3" s="1"/>
  <c r="F216" i="3"/>
  <c r="A218" i="3"/>
  <c r="AG217" i="3"/>
  <c r="H217" i="3"/>
  <c r="X217" i="3"/>
  <c r="D217" i="3"/>
  <c r="E217" i="3" s="1"/>
  <c r="O217" i="3" s="1"/>
  <c r="C217" i="3"/>
  <c r="N217" i="3"/>
  <c r="I217" i="3"/>
  <c r="A233" i="1"/>
  <c r="B232" i="1"/>
  <c r="AJ217" i="3" l="1"/>
  <c r="AF218" i="3"/>
  <c r="Y218" i="3"/>
  <c r="J217" i="3"/>
  <c r="B218" i="3"/>
  <c r="AI218" i="3"/>
  <c r="AK218" i="3" s="1"/>
  <c r="M217" i="3"/>
  <c r="L217" i="3"/>
  <c r="K217" i="3"/>
  <c r="W216" i="3"/>
  <c r="F217" i="3"/>
  <c r="G217" i="3"/>
  <c r="A219" i="3"/>
  <c r="AG218" i="3"/>
  <c r="X218" i="3"/>
  <c r="D218" i="3"/>
  <c r="I218" i="3"/>
  <c r="C218" i="3"/>
  <c r="N218" i="3"/>
  <c r="A234" i="1"/>
  <c r="B233" i="1"/>
  <c r="H218" i="3" s="1"/>
  <c r="J218" i="3" s="1"/>
  <c r="Y219" i="3" l="1"/>
  <c r="AF219" i="3"/>
  <c r="B219" i="3"/>
  <c r="G218" i="3"/>
  <c r="M218" i="3"/>
  <c r="K218" i="3"/>
  <c r="L218" i="3"/>
  <c r="W217" i="3"/>
  <c r="E218" i="3"/>
  <c r="O218" i="3" s="1"/>
  <c r="F218" i="3"/>
  <c r="A220" i="3"/>
  <c r="AG219" i="3"/>
  <c r="X219" i="3"/>
  <c r="I219" i="3"/>
  <c r="N219" i="3"/>
  <c r="D219" i="3"/>
  <c r="C219" i="3"/>
  <c r="A235" i="1"/>
  <c r="B234" i="1"/>
  <c r="H219" i="3" s="1"/>
  <c r="J219" i="3" s="1"/>
  <c r="AJ219" i="3" l="1"/>
  <c r="Y220" i="3"/>
  <c r="AF220" i="3"/>
  <c r="G219" i="3"/>
  <c r="B220" i="3"/>
  <c r="AI220" i="3"/>
  <c r="AK220" i="3" s="1"/>
  <c r="K219" i="3"/>
  <c r="M219" i="3"/>
  <c r="L219" i="3"/>
  <c r="E219" i="3"/>
  <c r="O219" i="3" s="1"/>
  <c r="F219" i="3"/>
  <c r="W218" i="3"/>
  <c r="A221" i="3"/>
  <c r="AG220" i="3"/>
  <c r="X220" i="3"/>
  <c r="I220" i="3"/>
  <c r="N220" i="3"/>
  <c r="D220" i="3"/>
  <c r="C220" i="3"/>
  <c r="A236" i="1"/>
  <c r="B235" i="1"/>
  <c r="H220" i="3" s="1"/>
  <c r="J220" i="3" s="1"/>
  <c r="AJ220" i="3" l="1"/>
  <c r="Y221" i="3"/>
  <c r="AF221" i="3"/>
  <c r="G220" i="3"/>
  <c r="B221" i="3"/>
  <c r="AI221" i="3"/>
  <c r="AK221" i="3" s="1"/>
  <c r="M220" i="3"/>
  <c r="L220" i="3"/>
  <c r="K220" i="3"/>
  <c r="E220" i="3"/>
  <c r="O220" i="3" s="1"/>
  <c r="F220" i="3"/>
  <c r="W219" i="3"/>
  <c r="A222" i="3"/>
  <c r="AG221" i="3"/>
  <c r="X221" i="3"/>
  <c r="N221" i="3"/>
  <c r="D221" i="3"/>
  <c r="I221" i="3"/>
  <c r="E221" i="3"/>
  <c r="O221" i="3" s="1"/>
  <c r="C221" i="3"/>
  <c r="A237" i="1"/>
  <c r="B236" i="1"/>
  <c r="H221" i="3" s="1"/>
  <c r="AJ221" i="3" l="1"/>
  <c r="Y222" i="3"/>
  <c r="AF222" i="3"/>
  <c r="G221" i="3"/>
  <c r="J221" i="3"/>
  <c r="B222" i="3"/>
  <c r="AI222" i="3"/>
  <c r="AK222" i="3" s="1"/>
  <c r="AJ222" i="3"/>
  <c r="M221" i="3"/>
  <c r="K221" i="3"/>
  <c r="L221" i="3"/>
  <c r="F221" i="3"/>
  <c r="W220" i="3"/>
  <c r="A223" i="3"/>
  <c r="AG222" i="3"/>
  <c r="X222" i="3"/>
  <c r="N222" i="3"/>
  <c r="I222" i="3"/>
  <c r="D222" i="3"/>
  <c r="E222" i="3" s="1"/>
  <c r="O222" i="3" s="1"/>
  <c r="C222" i="3"/>
  <c r="A238" i="1"/>
  <c r="B237" i="1"/>
  <c r="H222" i="3" s="1"/>
  <c r="J222" i="3" s="1"/>
  <c r="Y223" i="3" l="1"/>
  <c r="AF223" i="3"/>
  <c r="B223" i="3"/>
  <c r="AI223" i="3"/>
  <c r="AK223" i="3" s="1"/>
  <c r="K222" i="3"/>
  <c r="M222" i="3"/>
  <c r="L222" i="3"/>
  <c r="G222" i="3"/>
  <c r="W221" i="3"/>
  <c r="F222" i="3"/>
  <c r="A224" i="3"/>
  <c r="AG223" i="3"/>
  <c r="X223" i="3"/>
  <c r="N223" i="3"/>
  <c r="D223" i="3"/>
  <c r="I223" i="3"/>
  <c r="C223" i="3"/>
  <c r="E223" i="3"/>
  <c r="O223" i="3" s="1"/>
  <c r="A239" i="1"/>
  <c r="B238" i="1"/>
  <c r="H223" i="3" s="1"/>
  <c r="Y224" i="3" l="1"/>
  <c r="AF224" i="3"/>
  <c r="J223" i="3"/>
  <c r="B224" i="3"/>
  <c r="AI224" i="3"/>
  <c r="AK224" i="3" s="1"/>
  <c r="AJ223" i="3"/>
  <c r="G223" i="3"/>
  <c r="M223" i="3"/>
  <c r="L223" i="3"/>
  <c r="K223" i="3"/>
  <c r="W222" i="3"/>
  <c r="F223" i="3"/>
  <c r="A225" i="3"/>
  <c r="AG224" i="3"/>
  <c r="X224" i="3"/>
  <c r="N224" i="3"/>
  <c r="C224" i="3"/>
  <c r="D224" i="3"/>
  <c r="E224" i="3" s="1"/>
  <c r="O224" i="3" s="1"/>
  <c r="I224" i="3"/>
  <c r="A240" i="1"/>
  <c r="B239" i="1"/>
  <c r="H224" i="3" s="1"/>
  <c r="AJ224" i="3" l="1"/>
  <c r="AF225" i="3"/>
  <c r="Y225" i="3"/>
  <c r="J224" i="3"/>
  <c r="G224" i="3"/>
  <c r="B225" i="3"/>
  <c r="AI225" i="3"/>
  <c r="AK225" i="3" s="1"/>
  <c r="M224" i="3"/>
  <c r="L224" i="3"/>
  <c r="K224" i="3"/>
  <c r="F224" i="3"/>
  <c r="W223" i="3"/>
  <c r="A226" i="3"/>
  <c r="AG225" i="3"/>
  <c r="X225" i="3"/>
  <c r="N225" i="3"/>
  <c r="H225" i="3"/>
  <c r="C225" i="3"/>
  <c r="D225" i="3"/>
  <c r="E225" i="3" s="1"/>
  <c r="O225" i="3" s="1"/>
  <c r="I225" i="3"/>
  <c r="A241" i="1"/>
  <c r="B240" i="1"/>
  <c r="AJ225" i="3" l="1"/>
  <c r="Y226" i="3"/>
  <c r="AF226" i="3"/>
  <c r="J225" i="3"/>
  <c r="B226" i="3"/>
  <c r="AI226" i="3"/>
  <c r="AK226" i="3" s="1"/>
  <c r="K225" i="3"/>
  <c r="L225" i="3"/>
  <c r="M225" i="3"/>
  <c r="F225" i="3"/>
  <c r="G225" i="3"/>
  <c r="W224" i="3"/>
  <c r="A227" i="3"/>
  <c r="AG226" i="3"/>
  <c r="X226" i="3"/>
  <c r="N226" i="3"/>
  <c r="H226" i="3"/>
  <c r="I226" i="3"/>
  <c r="C226" i="3"/>
  <c r="D226" i="3"/>
  <c r="A242" i="1"/>
  <c r="B241" i="1"/>
  <c r="Y227" i="3" l="1"/>
  <c r="AF227" i="3"/>
  <c r="J226" i="3"/>
  <c r="L226" i="3" s="1"/>
  <c r="B227" i="3"/>
  <c r="AI227" i="3"/>
  <c r="AK227" i="3" s="1"/>
  <c r="AJ226" i="3"/>
  <c r="G226" i="3"/>
  <c r="E226" i="3"/>
  <c r="O226" i="3" s="1"/>
  <c r="W226" i="3" s="1"/>
  <c r="M226" i="3"/>
  <c r="K226" i="3"/>
  <c r="W225" i="3"/>
  <c r="F226" i="3"/>
  <c r="A228" i="3"/>
  <c r="AG227" i="3"/>
  <c r="X227" i="3"/>
  <c r="I227" i="3"/>
  <c r="C227" i="3"/>
  <c r="D227" i="3"/>
  <c r="N227" i="3"/>
  <c r="A243" i="1"/>
  <c r="B242" i="1"/>
  <c r="H227" i="3" s="1"/>
  <c r="J227" i="3" s="1"/>
  <c r="Y228" i="3" l="1"/>
  <c r="AF228" i="3"/>
  <c r="F227" i="3"/>
  <c r="G227" i="3"/>
  <c r="E227" i="3"/>
  <c r="O227" i="3" s="1"/>
  <c r="B228" i="3"/>
  <c r="AI228" i="3"/>
  <c r="AK228" i="3" s="1"/>
  <c r="AJ227" i="3"/>
  <c r="M227" i="3"/>
  <c r="K227" i="3"/>
  <c r="L227" i="3"/>
  <c r="A229" i="3"/>
  <c r="AG228" i="3"/>
  <c r="X228" i="3"/>
  <c r="I228" i="3"/>
  <c r="C228" i="3"/>
  <c r="D228" i="3"/>
  <c r="N228" i="3"/>
  <c r="A244" i="1"/>
  <c r="B243" i="1"/>
  <c r="H228" i="3" s="1"/>
  <c r="J228" i="3" s="1"/>
  <c r="AJ228" i="3" l="1"/>
  <c r="AF229" i="3"/>
  <c r="Y229" i="3"/>
  <c r="G228" i="3"/>
  <c r="B229" i="3"/>
  <c r="AI229" i="3"/>
  <c r="AK229" i="3" s="1"/>
  <c r="K228" i="3"/>
  <c r="M228" i="3"/>
  <c r="L228" i="3"/>
  <c r="W227" i="3"/>
  <c r="E228" i="3"/>
  <c r="O228" i="3" s="1"/>
  <c r="F228" i="3"/>
  <c r="A230" i="3"/>
  <c r="AG229" i="3"/>
  <c r="X229" i="3"/>
  <c r="N229" i="3"/>
  <c r="D229" i="3"/>
  <c r="C229" i="3"/>
  <c r="I229" i="3"/>
  <c r="A245" i="1"/>
  <c r="B244" i="1"/>
  <c r="H229" i="3" s="1"/>
  <c r="J229" i="3" s="1"/>
  <c r="AF230" i="3" l="1"/>
  <c r="Y230" i="3"/>
  <c r="G229" i="3"/>
  <c r="B230" i="3"/>
  <c r="AI230" i="3"/>
  <c r="AK230" i="3" s="1"/>
  <c r="AJ229" i="3"/>
  <c r="K229" i="3"/>
  <c r="L229" i="3"/>
  <c r="M229" i="3"/>
  <c r="W228" i="3"/>
  <c r="E229" i="3"/>
  <c r="O229" i="3" s="1"/>
  <c r="F229" i="3"/>
  <c r="A231" i="3"/>
  <c r="AG230" i="3"/>
  <c r="X230" i="3"/>
  <c r="H230" i="3"/>
  <c r="N230" i="3"/>
  <c r="D230" i="3"/>
  <c r="I230" i="3"/>
  <c r="C230" i="3"/>
  <c r="A246" i="1"/>
  <c r="B245" i="1"/>
  <c r="Y231" i="3" l="1"/>
  <c r="AF231" i="3"/>
  <c r="G230" i="3"/>
  <c r="J230" i="3"/>
  <c r="B231" i="3"/>
  <c r="M230" i="3"/>
  <c r="L230" i="3"/>
  <c r="K230" i="3"/>
  <c r="E230" i="3"/>
  <c r="O230" i="3" s="1"/>
  <c r="F230" i="3"/>
  <c r="W229" i="3"/>
  <c r="A232" i="3"/>
  <c r="AG231" i="3"/>
  <c r="X231" i="3"/>
  <c r="N231" i="3"/>
  <c r="I231" i="3"/>
  <c r="D231" i="3"/>
  <c r="E231" i="3" s="1"/>
  <c r="O231" i="3" s="1"/>
  <c r="C231" i="3"/>
  <c r="A247" i="1"/>
  <c r="B246" i="1"/>
  <c r="H231" i="3" s="1"/>
  <c r="J231" i="3" s="1"/>
  <c r="L231" i="3" s="1"/>
  <c r="Y232" i="3" l="1"/>
  <c r="AF232" i="3"/>
  <c r="B232" i="3"/>
  <c r="AI232" i="3"/>
  <c r="AK232" i="3" s="1"/>
  <c r="AJ231" i="3"/>
  <c r="F231" i="3"/>
  <c r="G231" i="3"/>
  <c r="K231" i="3"/>
  <c r="W230" i="3"/>
  <c r="M231" i="3"/>
  <c r="A233" i="3"/>
  <c r="AG232" i="3"/>
  <c r="X232" i="3"/>
  <c r="N232" i="3"/>
  <c r="I232" i="3"/>
  <c r="D232" i="3"/>
  <c r="C232" i="3"/>
  <c r="A248" i="1"/>
  <c r="B247" i="1"/>
  <c r="H232" i="3" s="1"/>
  <c r="J232" i="3" s="1"/>
  <c r="Y233" i="3" l="1"/>
  <c r="AF233" i="3"/>
  <c r="F232" i="3"/>
  <c r="B233" i="3"/>
  <c r="AI233" i="3"/>
  <c r="AK233" i="3" s="1"/>
  <c r="AJ232" i="3"/>
  <c r="K232" i="3"/>
  <c r="L232" i="3"/>
  <c r="M232" i="3"/>
  <c r="E232" i="3"/>
  <c r="O232" i="3" s="1"/>
  <c r="G232" i="3"/>
  <c r="W231" i="3"/>
  <c r="A234" i="3"/>
  <c r="AG233" i="3"/>
  <c r="X233" i="3"/>
  <c r="N233" i="3"/>
  <c r="I233" i="3"/>
  <c r="C233" i="3"/>
  <c r="D233" i="3"/>
  <c r="E233" i="3" s="1"/>
  <c r="O233" i="3" s="1"/>
  <c r="A249" i="1"/>
  <c r="B248" i="1"/>
  <c r="H233" i="3" s="1"/>
  <c r="J233" i="3" s="1"/>
  <c r="AJ233" i="3" l="1"/>
  <c r="Y234" i="3"/>
  <c r="AF234" i="3"/>
  <c r="B234" i="3"/>
  <c r="AI234" i="3"/>
  <c r="AK234" i="3" s="1"/>
  <c r="K233" i="3"/>
  <c r="M233" i="3"/>
  <c r="L233" i="3"/>
  <c r="F233" i="3"/>
  <c r="G233" i="3"/>
  <c r="W232" i="3"/>
  <c r="A235" i="3"/>
  <c r="AG234" i="3"/>
  <c r="X234" i="3"/>
  <c r="H234" i="3"/>
  <c r="N234" i="3"/>
  <c r="I234" i="3"/>
  <c r="C234" i="3"/>
  <c r="F234" i="3" s="1"/>
  <c r="D234" i="3"/>
  <c r="E234" i="3" s="1"/>
  <c r="O234" i="3" s="1"/>
  <c r="A250" i="1"/>
  <c r="B249" i="1"/>
  <c r="Y235" i="3" l="1"/>
  <c r="AF235" i="3"/>
  <c r="J234" i="3"/>
  <c r="B235" i="3"/>
  <c r="AI235" i="3"/>
  <c r="AK235" i="3" s="1"/>
  <c r="AJ234" i="3"/>
  <c r="M234" i="3"/>
  <c r="L234" i="3"/>
  <c r="K234" i="3"/>
  <c r="G234" i="3"/>
  <c r="W233" i="3"/>
  <c r="A236" i="3"/>
  <c r="AG235" i="3"/>
  <c r="X235" i="3"/>
  <c r="N235" i="3"/>
  <c r="I235" i="3"/>
  <c r="C235" i="3"/>
  <c r="D235" i="3"/>
  <c r="E235" i="3" s="1"/>
  <c r="O235" i="3" s="1"/>
  <c r="A251" i="1"/>
  <c r="B250" i="1"/>
  <c r="H235" i="3" s="1"/>
  <c r="Y236" i="3" l="1"/>
  <c r="AF236" i="3"/>
  <c r="F235" i="3"/>
  <c r="B236" i="3"/>
  <c r="AI236" i="3"/>
  <c r="AK236" i="3" s="1"/>
  <c r="AJ236" i="3"/>
  <c r="AJ235" i="3"/>
  <c r="J235" i="3"/>
  <c r="L235" i="3" s="1"/>
  <c r="M235" i="3"/>
  <c r="K235" i="3"/>
  <c r="W234" i="3"/>
  <c r="G235" i="3"/>
  <c r="A237" i="3"/>
  <c r="AG236" i="3"/>
  <c r="X236" i="3"/>
  <c r="N236" i="3"/>
  <c r="I236" i="3"/>
  <c r="D236" i="3"/>
  <c r="E236" i="3"/>
  <c r="O236" i="3" s="1"/>
  <c r="C236" i="3"/>
  <c r="A252" i="1"/>
  <c r="B251" i="1"/>
  <c r="H236" i="3" s="1"/>
  <c r="J236" i="3" s="1"/>
  <c r="AF237" i="3" l="1"/>
  <c r="Y237" i="3"/>
  <c r="G236" i="3"/>
  <c r="B237" i="3"/>
  <c r="AI237" i="3"/>
  <c r="AK237" i="3" s="1"/>
  <c r="K236" i="3"/>
  <c r="M236" i="3"/>
  <c r="L236" i="3"/>
  <c r="F236" i="3"/>
  <c r="W235" i="3"/>
  <c r="A238" i="3"/>
  <c r="AG237" i="3"/>
  <c r="X237" i="3"/>
  <c r="N237" i="3"/>
  <c r="D237" i="3"/>
  <c r="I237" i="3"/>
  <c r="C237" i="3"/>
  <c r="A253" i="1"/>
  <c r="B252" i="1"/>
  <c r="H237" i="3" s="1"/>
  <c r="J237" i="3" s="1"/>
  <c r="AJ237" i="3" l="1"/>
  <c r="AF238" i="3"/>
  <c r="Y238" i="3"/>
  <c r="G237" i="3"/>
  <c r="E237" i="3"/>
  <c r="O237" i="3" s="1"/>
  <c r="B238" i="3"/>
  <c r="AI238" i="3"/>
  <c r="AK238" i="3" s="1"/>
  <c r="M237" i="3"/>
  <c r="L237" i="3"/>
  <c r="K237" i="3"/>
  <c r="W236" i="3"/>
  <c r="F237" i="3"/>
  <c r="A239" i="3"/>
  <c r="AG238" i="3"/>
  <c r="X238" i="3"/>
  <c r="N238" i="3"/>
  <c r="D238" i="3"/>
  <c r="I238" i="3"/>
  <c r="E238" i="3"/>
  <c r="O238" i="3" s="1"/>
  <c r="C238" i="3"/>
  <c r="A254" i="1"/>
  <c r="B253" i="1"/>
  <c r="H238" i="3" s="1"/>
  <c r="AF239" i="3" l="1"/>
  <c r="Y239" i="3"/>
  <c r="B239" i="3"/>
  <c r="AI239" i="3"/>
  <c r="AK239" i="3" s="1"/>
  <c r="AJ238" i="3"/>
  <c r="J238" i="3"/>
  <c r="G238" i="3"/>
  <c r="M238" i="3"/>
  <c r="K238" i="3"/>
  <c r="L238" i="3"/>
  <c r="F238" i="3"/>
  <c r="W237" i="3"/>
  <c r="A240" i="3"/>
  <c r="AG239" i="3"/>
  <c r="X239" i="3"/>
  <c r="N239" i="3"/>
  <c r="C239" i="3"/>
  <c r="H239" i="3"/>
  <c r="D239" i="3"/>
  <c r="I239" i="3"/>
  <c r="E239" i="3"/>
  <c r="O239" i="3" s="1"/>
  <c r="A255" i="1"/>
  <c r="B254" i="1"/>
  <c r="AF240" i="3" l="1"/>
  <c r="Y240" i="3"/>
  <c r="F239" i="3"/>
  <c r="B240" i="3"/>
  <c r="AI240" i="3"/>
  <c r="AK240" i="3" s="1"/>
  <c r="AJ239" i="3"/>
  <c r="J239" i="3"/>
  <c r="L239" i="3" s="1"/>
  <c r="M239" i="3"/>
  <c r="K239" i="3"/>
  <c r="W238" i="3"/>
  <c r="G239" i="3"/>
  <c r="A241" i="3"/>
  <c r="AG240" i="3"/>
  <c r="X240" i="3"/>
  <c r="I240" i="3"/>
  <c r="N240" i="3"/>
  <c r="C240" i="3"/>
  <c r="D240" i="3"/>
  <c r="A256" i="1"/>
  <c r="B255" i="1"/>
  <c r="H240" i="3" s="1"/>
  <c r="AJ240" i="3" l="1"/>
  <c r="AF241" i="3"/>
  <c r="Y241" i="3"/>
  <c r="F240" i="3"/>
  <c r="B241" i="3"/>
  <c r="AI241" i="3"/>
  <c r="AK241" i="3" s="1"/>
  <c r="J240" i="3"/>
  <c r="L240" i="3"/>
  <c r="K240" i="3"/>
  <c r="M240" i="3"/>
  <c r="G240" i="3"/>
  <c r="E240" i="3"/>
  <c r="O240" i="3" s="1"/>
  <c r="W239" i="3"/>
  <c r="A242" i="3"/>
  <c r="AG241" i="3"/>
  <c r="X241" i="3"/>
  <c r="I241" i="3"/>
  <c r="D241" i="3"/>
  <c r="E241" i="3" s="1"/>
  <c r="O241" i="3" s="1"/>
  <c r="C241" i="3"/>
  <c r="N241" i="3"/>
  <c r="A257" i="1"/>
  <c r="B256" i="1"/>
  <c r="H241" i="3" s="1"/>
  <c r="J241" i="3" s="1"/>
  <c r="AJ241" i="3" l="1"/>
  <c r="AF242" i="3"/>
  <c r="Y242" i="3"/>
  <c r="B242" i="3"/>
  <c r="AI242" i="3"/>
  <c r="AK242" i="3" s="1"/>
  <c r="L241" i="3"/>
  <c r="M241" i="3"/>
  <c r="K241" i="3"/>
  <c r="F241" i="3"/>
  <c r="G241" i="3"/>
  <c r="W240" i="3"/>
  <c r="A243" i="3"/>
  <c r="AG242" i="3"/>
  <c r="X242" i="3"/>
  <c r="I242" i="3"/>
  <c r="D242" i="3"/>
  <c r="N242" i="3"/>
  <c r="C242" i="3"/>
  <c r="A258" i="1"/>
  <c r="B257" i="1"/>
  <c r="H242" i="3" s="1"/>
  <c r="J242" i="3" s="1"/>
  <c r="Y243" i="3" l="1"/>
  <c r="AF243" i="3"/>
  <c r="B243" i="3"/>
  <c r="G242" i="3"/>
  <c r="M242" i="3"/>
  <c r="K242" i="3"/>
  <c r="L242" i="3"/>
  <c r="E242" i="3"/>
  <c r="O242" i="3" s="1"/>
  <c r="F242" i="3"/>
  <c r="W241" i="3"/>
  <c r="A244" i="3"/>
  <c r="AG243" i="3"/>
  <c r="X243" i="3"/>
  <c r="I243" i="3"/>
  <c r="N243" i="3"/>
  <c r="D243" i="3"/>
  <c r="E243" i="3" s="1"/>
  <c r="O243" i="3" s="1"/>
  <c r="C243" i="3"/>
  <c r="A259" i="1"/>
  <c r="B258" i="1"/>
  <c r="H243" i="3" s="1"/>
  <c r="J243" i="3" s="1"/>
  <c r="Y244" i="3" l="1"/>
  <c r="AF244" i="3"/>
  <c r="F243" i="3"/>
  <c r="G243" i="3"/>
  <c r="B244" i="3"/>
  <c r="AI244" i="3"/>
  <c r="AK244" i="3" s="1"/>
  <c r="AJ243" i="3"/>
  <c r="M243" i="3"/>
  <c r="L243" i="3"/>
  <c r="K243" i="3"/>
  <c r="W242" i="3"/>
  <c r="A245" i="3"/>
  <c r="AG244" i="3"/>
  <c r="X244" i="3"/>
  <c r="H244" i="3"/>
  <c r="J244" i="3" s="1"/>
  <c r="I244" i="3"/>
  <c r="N244" i="3"/>
  <c r="D244" i="3"/>
  <c r="C244" i="3"/>
  <c r="A260" i="1"/>
  <c r="B259" i="1"/>
  <c r="Y245" i="3" l="1"/>
  <c r="AF245" i="3"/>
  <c r="G244" i="3"/>
  <c r="B245" i="3"/>
  <c r="AI245" i="3"/>
  <c r="AK245" i="3" s="1"/>
  <c r="AJ244" i="3"/>
  <c r="K244" i="3"/>
  <c r="M244" i="3"/>
  <c r="L244" i="3"/>
  <c r="W243" i="3"/>
  <c r="E244" i="3"/>
  <c r="O244" i="3" s="1"/>
  <c r="F244" i="3"/>
  <c r="A246" i="3"/>
  <c r="AG245" i="3"/>
  <c r="X245" i="3"/>
  <c r="N245" i="3"/>
  <c r="I245" i="3"/>
  <c r="C245" i="3"/>
  <c r="D245" i="3"/>
  <c r="E245" i="3" s="1"/>
  <c r="O245" i="3" s="1"/>
  <c r="A261" i="1"/>
  <c r="B260" i="1"/>
  <c r="H245" i="3" s="1"/>
  <c r="J245" i="3" s="1"/>
  <c r="Y246" i="3" l="1"/>
  <c r="AF246" i="3"/>
  <c r="B246" i="3"/>
  <c r="AI246" i="3"/>
  <c r="AK246" i="3" s="1"/>
  <c r="AJ245" i="3"/>
  <c r="L245" i="3"/>
  <c r="K245" i="3"/>
  <c r="M245" i="3"/>
  <c r="W244" i="3"/>
  <c r="F245" i="3"/>
  <c r="G245" i="3"/>
  <c r="A247" i="3"/>
  <c r="AG246" i="3"/>
  <c r="X246" i="3"/>
  <c r="N246" i="3"/>
  <c r="I246" i="3"/>
  <c r="C246" i="3"/>
  <c r="D246" i="3"/>
  <c r="E246" i="3" s="1"/>
  <c r="O246" i="3" s="1"/>
  <c r="A262" i="1"/>
  <c r="B261" i="1"/>
  <c r="H246" i="3" s="1"/>
  <c r="J246" i="3" s="1"/>
  <c r="Y247" i="3" l="1"/>
  <c r="AF247" i="3"/>
  <c r="B247" i="3"/>
  <c r="AI247" i="3"/>
  <c r="AK247" i="3" s="1"/>
  <c r="AJ246" i="3"/>
  <c r="K246" i="3"/>
  <c r="L246" i="3"/>
  <c r="M246" i="3"/>
  <c r="W245" i="3"/>
  <c r="F246" i="3"/>
  <c r="G246" i="3"/>
  <c r="A248" i="3"/>
  <c r="AG247" i="3"/>
  <c r="X247" i="3"/>
  <c r="N247" i="3"/>
  <c r="D247" i="3"/>
  <c r="E247" i="3" s="1"/>
  <c r="O247" i="3" s="1"/>
  <c r="C247" i="3"/>
  <c r="F247" i="3" s="1"/>
  <c r="I247" i="3"/>
  <c r="A263" i="1"/>
  <c r="B262" i="1"/>
  <c r="H247" i="3" s="1"/>
  <c r="J247" i="3" s="1"/>
  <c r="Y248" i="3" l="1"/>
  <c r="AF248" i="3"/>
  <c r="B248" i="3"/>
  <c r="AI248" i="3"/>
  <c r="AK248" i="3" s="1"/>
  <c r="AJ247" i="3"/>
  <c r="K247" i="3"/>
  <c r="M247" i="3"/>
  <c r="L247" i="3"/>
  <c r="G247" i="3"/>
  <c r="W246" i="3"/>
  <c r="A249" i="3"/>
  <c r="AG248" i="3"/>
  <c r="X248" i="3"/>
  <c r="N248" i="3"/>
  <c r="I248" i="3"/>
  <c r="C248" i="3"/>
  <c r="D248" i="3"/>
  <c r="A264" i="1"/>
  <c r="B263" i="1"/>
  <c r="H248" i="3" s="1"/>
  <c r="J248" i="3" s="1"/>
  <c r="Y249" i="3" l="1"/>
  <c r="AF249" i="3"/>
  <c r="B249" i="3"/>
  <c r="AI249" i="3"/>
  <c r="AK249" i="3" s="1"/>
  <c r="AJ248" i="3"/>
  <c r="G248" i="3"/>
  <c r="L248" i="3"/>
  <c r="M248" i="3"/>
  <c r="K248" i="3"/>
  <c r="E248" i="3"/>
  <c r="O248" i="3" s="1"/>
  <c r="W247" i="3"/>
  <c r="F248" i="3"/>
  <c r="A250" i="3"/>
  <c r="AG249" i="3"/>
  <c r="X249" i="3"/>
  <c r="N249" i="3"/>
  <c r="H249" i="3"/>
  <c r="C249" i="3"/>
  <c r="I249" i="3"/>
  <c r="D249" i="3"/>
  <c r="A265" i="1"/>
  <c r="B264" i="1"/>
  <c r="Y250" i="3" l="1"/>
  <c r="AF250" i="3"/>
  <c r="J249" i="3"/>
  <c r="G249" i="3"/>
  <c r="E249" i="3"/>
  <c r="O249" i="3" s="1"/>
  <c r="B250" i="3"/>
  <c r="AI250" i="3"/>
  <c r="AK250" i="3" s="1"/>
  <c r="AJ249" i="3"/>
  <c r="F249" i="3"/>
  <c r="L249" i="3"/>
  <c r="K249" i="3"/>
  <c r="M249" i="3"/>
  <c r="W248" i="3"/>
  <c r="A251" i="3"/>
  <c r="AG250" i="3"/>
  <c r="X250" i="3"/>
  <c r="N250" i="3"/>
  <c r="I250" i="3"/>
  <c r="C250" i="3"/>
  <c r="D250" i="3"/>
  <c r="E250" i="3" s="1"/>
  <c r="O250" i="3" s="1"/>
  <c r="A266" i="1"/>
  <c r="B265" i="1"/>
  <c r="H250" i="3" s="1"/>
  <c r="J250" i="3" s="1"/>
  <c r="AJ250" i="3" l="1"/>
  <c r="Y251" i="3"/>
  <c r="AF251" i="3"/>
  <c r="B251" i="3"/>
  <c r="AI251" i="3"/>
  <c r="AK251" i="3" s="1"/>
  <c r="AJ251" i="3"/>
  <c r="L250" i="3"/>
  <c r="K250" i="3"/>
  <c r="M250" i="3"/>
  <c r="F250" i="3"/>
  <c r="G250" i="3"/>
  <c r="W249" i="3"/>
  <c r="A252" i="3"/>
  <c r="AG251" i="3"/>
  <c r="X251" i="3"/>
  <c r="N251" i="3"/>
  <c r="I251" i="3"/>
  <c r="C251" i="3"/>
  <c r="D251" i="3"/>
  <c r="E251" i="3" s="1"/>
  <c r="O251" i="3" s="1"/>
  <c r="A267" i="1"/>
  <c r="B266" i="1"/>
  <c r="H251" i="3" s="1"/>
  <c r="J251" i="3" s="1"/>
  <c r="Y252" i="3" l="1"/>
  <c r="AF252" i="3"/>
  <c r="F251" i="3"/>
  <c r="B252" i="3"/>
  <c r="AI252" i="3"/>
  <c r="AK252" i="3" s="1"/>
  <c r="M251" i="3"/>
  <c r="L251" i="3"/>
  <c r="K251" i="3"/>
  <c r="G251" i="3"/>
  <c r="W250" i="3"/>
  <c r="A253" i="3"/>
  <c r="AG252" i="3"/>
  <c r="X252" i="3"/>
  <c r="N252" i="3"/>
  <c r="D252" i="3"/>
  <c r="I252" i="3"/>
  <c r="C252" i="3"/>
  <c r="A268" i="1"/>
  <c r="B267" i="1"/>
  <c r="H252" i="3" s="1"/>
  <c r="J252" i="3" s="1"/>
  <c r="AJ252" i="3" l="1"/>
  <c r="AF253" i="3"/>
  <c r="Y253" i="3"/>
  <c r="G252" i="3"/>
  <c r="B253" i="3"/>
  <c r="AI253" i="3"/>
  <c r="AK253" i="3" s="1"/>
  <c r="K252" i="3"/>
  <c r="L252" i="3"/>
  <c r="M252" i="3"/>
  <c r="W251" i="3"/>
  <c r="E252" i="3"/>
  <c r="O252" i="3" s="1"/>
  <c r="F252" i="3"/>
  <c r="A254" i="3"/>
  <c r="AG253" i="3"/>
  <c r="X253" i="3"/>
  <c r="N253" i="3"/>
  <c r="D253" i="3"/>
  <c r="C253" i="3"/>
  <c r="I253" i="3"/>
  <c r="A269" i="1"/>
  <c r="B268" i="1"/>
  <c r="H253" i="3" s="1"/>
  <c r="J253" i="3" s="1"/>
  <c r="AF254" i="3" l="1"/>
  <c r="Y254" i="3"/>
  <c r="F253" i="3"/>
  <c r="B254" i="3"/>
  <c r="AI254" i="3"/>
  <c r="AK254" i="3" s="1"/>
  <c r="AJ253" i="3"/>
  <c r="K253" i="3"/>
  <c r="M253" i="3"/>
  <c r="L253" i="3"/>
  <c r="W252" i="3"/>
  <c r="G253" i="3"/>
  <c r="E253" i="3"/>
  <c r="O253" i="3" s="1"/>
  <c r="A255" i="3"/>
  <c r="AG254" i="3"/>
  <c r="X254" i="3"/>
  <c r="N254" i="3"/>
  <c r="I254" i="3"/>
  <c r="D254" i="3"/>
  <c r="C254" i="3"/>
  <c r="A270" i="1"/>
  <c r="B269" i="1"/>
  <c r="H254" i="3" s="1"/>
  <c r="J254" i="3" s="1"/>
  <c r="Y255" i="3" l="1"/>
  <c r="AF255" i="3"/>
  <c r="B255" i="3"/>
  <c r="G254" i="3"/>
  <c r="K254" i="3"/>
  <c r="L254" i="3"/>
  <c r="M254" i="3"/>
  <c r="E254" i="3"/>
  <c r="O254" i="3" s="1"/>
  <c r="W253" i="3"/>
  <c r="F254" i="3"/>
  <c r="A256" i="3"/>
  <c r="AG255" i="3"/>
  <c r="X255" i="3"/>
  <c r="N255" i="3"/>
  <c r="I255" i="3"/>
  <c r="D255" i="3"/>
  <c r="C255" i="3"/>
  <c r="A271" i="1"/>
  <c r="B270" i="1"/>
  <c r="H255" i="3" s="1"/>
  <c r="J255" i="3" s="1"/>
  <c r="Y256" i="3" l="1"/>
  <c r="AF256" i="3"/>
  <c r="F255" i="3"/>
  <c r="E255" i="3"/>
  <c r="O255" i="3" s="1"/>
  <c r="G255" i="3"/>
  <c r="B256" i="3"/>
  <c r="AI256" i="3"/>
  <c r="AK256" i="3" s="1"/>
  <c r="AJ255" i="3"/>
  <c r="K255" i="3"/>
  <c r="M255" i="3"/>
  <c r="L255" i="3"/>
  <c r="W254" i="3"/>
  <c r="A257" i="3"/>
  <c r="AG256" i="3"/>
  <c r="X256" i="3"/>
  <c r="H256" i="3"/>
  <c r="N256" i="3"/>
  <c r="I256" i="3"/>
  <c r="D256" i="3"/>
  <c r="C256" i="3"/>
  <c r="A272" i="1"/>
  <c r="B271" i="1"/>
  <c r="AJ256" i="3" l="1"/>
  <c r="Y257" i="3"/>
  <c r="AF257" i="3"/>
  <c r="J256" i="3"/>
  <c r="G256" i="3"/>
  <c r="B257" i="3"/>
  <c r="AI257" i="3"/>
  <c r="AK257" i="3" s="1"/>
  <c r="M256" i="3"/>
  <c r="K256" i="3"/>
  <c r="L256" i="3"/>
  <c r="E256" i="3"/>
  <c r="O256" i="3" s="1"/>
  <c r="F256" i="3"/>
  <c r="W255" i="3"/>
  <c r="A258" i="3"/>
  <c r="AG257" i="3"/>
  <c r="X257" i="3"/>
  <c r="N257" i="3"/>
  <c r="I257" i="3"/>
  <c r="C257" i="3"/>
  <c r="D257" i="3"/>
  <c r="A273" i="1"/>
  <c r="B272" i="1"/>
  <c r="H257" i="3" s="1"/>
  <c r="Y258" i="3" l="1"/>
  <c r="AF258" i="3"/>
  <c r="G257" i="3"/>
  <c r="B258" i="3"/>
  <c r="AI258" i="3"/>
  <c r="AK258" i="3" s="1"/>
  <c r="J257" i="3"/>
  <c r="M257" i="3" s="1"/>
  <c r="AJ257" i="3"/>
  <c r="F257" i="3"/>
  <c r="E257" i="3"/>
  <c r="O257" i="3" s="1"/>
  <c r="K257" i="3"/>
  <c r="L257" i="3"/>
  <c r="W256" i="3"/>
  <c r="A259" i="3"/>
  <c r="AG258" i="3"/>
  <c r="X258" i="3"/>
  <c r="N258" i="3"/>
  <c r="I258" i="3"/>
  <c r="C258" i="3"/>
  <c r="F258" i="3" s="1"/>
  <c r="D258" i="3"/>
  <c r="E258" i="3" s="1"/>
  <c r="O258" i="3" s="1"/>
  <c r="A274" i="1"/>
  <c r="B273" i="1"/>
  <c r="H258" i="3" s="1"/>
  <c r="J258" i="3" s="1"/>
  <c r="M258" i="3" s="1"/>
  <c r="Y259" i="3" l="1"/>
  <c r="AF259" i="3"/>
  <c r="G258" i="3"/>
  <c r="B259" i="3"/>
  <c r="AI259" i="3"/>
  <c r="AK259" i="3" s="1"/>
  <c r="AJ258" i="3"/>
  <c r="K258" i="3"/>
  <c r="L258" i="3"/>
  <c r="W257" i="3"/>
  <c r="A260" i="3"/>
  <c r="AG259" i="3"/>
  <c r="X259" i="3"/>
  <c r="N259" i="3"/>
  <c r="I259" i="3"/>
  <c r="C259" i="3"/>
  <c r="D259" i="3"/>
  <c r="E259" i="3" s="1"/>
  <c r="O259" i="3" s="1"/>
  <c r="A275" i="1"/>
  <c r="B274" i="1"/>
  <c r="H259" i="3" s="1"/>
  <c r="J259" i="3" s="1"/>
  <c r="AJ259" i="3" l="1"/>
  <c r="Y260" i="3"/>
  <c r="AF260" i="3"/>
  <c r="F259" i="3"/>
  <c r="G259" i="3"/>
  <c r="B260" i="3"/>
  <c r="AI260" i="3"/>
  <c r="AK260" i="3" s="1"/>
  <c r="AJ260" i="3"/>
  <c r="K259" i="3"/>
  <c r="M259" i="3"/>
  <c r="L259" i="3"/>
  <c r="W258" i="3"/>
  <c r="A261" i="3"/>
  <c r="AG260" i="3"/>
  <c r="X260" i="3"/>
  <c r="N260" i="3"/>
  <c r="I260" i="3"/>
  <c r="C260" i="3"/>
  <c r="D260" i="3"/>
  <c r="A276" i="1"/>
  <c r="B275" i="1"/>
  <c r="H260" i="3" s="1"/>
  <c r="J260" i="3" s="1"/>
  <c r="AF261" i="3" l="1"/>
  <c r="Y261" i="3"/>
  <c r="G260" i="3"/>
  <c r="E260" i="3"/>
  <c r="O260" i="3" s="1"/>
  <c r="B261" i="3"/>
  <c r="AI261" i="3"/>
  <c r="AK261" i="3" s="1"/>
  <c r="L260" i="3"/>
  <c r="M260" i="3"/>
  <c r="K260" i="3"/>
  <c r="F260" i="3"/>
  <c r="W259" i="3"/>
  <c r="A262" i="3"/>
  <c r="AG261" i="3"/>
  <c r="X261" i="3"/>
  <c r="N261" i="3"/>
  <c r="I261" i="3"/>
  <c r="C261" i="3"/>
  <c r="D261" i="3"/>
  <c r="A277" i="1"/>
  <c r="B276" i="1"/>
  <c r="H261" i="3" s="1"/>
  <c r="J261" i="3" s="1"/>
  <c r="AJ261" i="3" l="1"/>
  <c r="Y262" i="3"/>
  <c r="AF262" i="3"/>
  <c r="G261" i="3"/>
  <c r="F261" i="3"/>
  <c r="E261" i="3"/>
  <c r="O261" i="3" s="1"/>
  <c r="B262" i="3"/>
  <c r="AI262" i="3"/>
  <c r="AK262" i="3" s="1"/>
  <c r="M261" i="3"/>
  <c r="L261" i="3"/>
  <c r="K261" i="3"/>
  <c r="W260" i="3"/>
  <c r="A263" i="3"/>
  <c r="AG262" i="3"/>
  <c r="X262" i="3"/>
  <c r="N262" i="3"/>
  <c r="I262" i="3"/>
  <c r="D262" i="3"/>
  <c r="E262" i="3" s="1"/>
  <c r="O262" i="3" s="1"/>
  <c r="C262" i="3"/>
  <c r="G262" i="3" s="1"/>
  <c r="A278" i="1"/>
  <c r="B277" i="1"/>
  <c r="H262" i="3" s="1"/>
  <c r="J262" i="3" s="1"/>
  <c r="AJ262" i="3" l="1"/>
  <c r="AF263" i="3"/>
  <c r="Y263" i="3"/>
  <c r="B263" i="3"/>
  <c r="AI263" i="3"/>
  <c r="AK263" i="3" s="1"/>
  <c r="F262" i="3"/>
  <c r="M262" i="3"/>
  <c r="L262" i="3"/>
  <c r="K262" i="3"/>
  <c r="W261" i="3"/>
  <c r="A264" i="3"/>
  <c r="AG263" i="3"/>
  <c r="X263" i="3"/>
  <c r="C263" i="3"/>
  <c r="D263" i="3"/>
  <c r="N263" i="3"/>
  <c r="I263" i="3"/>
  <c r="E263" i="3"/>
  <c r="O263" i="3" s="1"/>
  <c r="A279" i="1"/>
  <c r="B278" i="1"/>
  <c r="H263" i="3" s="1"/>
  <c r="J263" i="3" s="1"/>
  <c r="AF264" i="3" l="1"/>
  <c r="Y264" i="3"/>
  <c r="G263" i="3"/>
  <c r="B264" i="3"/>
  <c r="AI264" i="3"/>
  <c r="AK264" i="3" s="1"/>
  <c r="AJ263" i="3"/>
  <c r="F263" i="3"/>
  <c r="L263" i="3"/>
  <c r="M263" i="3"/>
  <c r="K263" i="3"/>
  <c r="W262" i="3"/>
  <c r="A265" i="3"/>
  <c r="AG264" i="3"/>
  <c r="X264" i="3"/>
  <c r="I264" i="3"/>
  <c r="N264" i="3"/>
  <c r="C264" i="3"/>
  <c r="D264" i="3"/>
  <c r="E264" i="3" s="1"/>
  <c r="O264" i="3" s="1"/>
  <c r="A280" i="1"/>
  <c r="B279" i="1"/>
  <c r="H264" i="3" s="1"/>
  <c r="J264" i="3" s="1"/>
  <c r="AF265" i="3" l="1"/>
  <c r="Y265" i="3"/>
  <c r="G264" i="3"/>
  <c r="B265" i="3"/>
  <c r="AI265" i="3"/>
  <c r="AK265" i="3" s="1"/>
  <c r="F264" i="3"/>
  <c r="AJ264" i="3"/>
  <c r="L264" i="3"/>
  <c r="K264" i="3"/>
  <c r="M264" i="3"/>
  <c r="W263" i="3"/>
  <c r="A266" i="3"/>
  <c r="AG265" i="3"/>
  <c r="X265" i="3"/>
  <c r="D265" i="3"/>
  <c r="C265" i="3"/>
  <c r="N265" i="3"/>
  <c r="I265" i="3"/>
  <c r="A281" i="1"/>
  <c r="B280" i="1"/>
  <c r="H265" i="3" s="1"/>
  <c r="J265" i="3" s="1"/>
  <c r="AF266" i="3" l="1"/>
  <c r="Y266" i="3"/>
  <c r="G265" i="3"/>
  <c r="B266" i="3"/>
  <c r="AI266" i="3"/>
  <c r="AK266" i="3" s="1"/>
  <c r="AJ265" i="3"/>
  <c r="M265" i="3"/>
  <c r="K265" i="3"/>
  <c r="L265" i="3"/>
  <c r="W264" i="3"/>
  <c r="E265" i="3"/>
  <c r="O265" i="3" s="1"/>
  <c r="F265" i="3"/>
  <c r="A267" i="3"/>
  <c r="AG266" i="3"/>
  <c r="X266" i="3"/>
  <c r="D266" i="3"/>
  <c r="N266" i="3"/>
  <c r="I266" i="3"/>
  <c r="C266" i="3"/>
  <c r="H266" i="3"/>
  <c r="J266" i="3" s="1"/>
  <c r="A282" i="1"/>
  <c r="B281" i="1"/>
  <c r="Y267" i="3" l="1"/>
  <c r="AF267" i="3"/>
  <c r="G266" i="3"/>
  <c r="B267" i="3"/>
  <c r="L266" i="3"/>
  <c r="K266" i="3"/>
  <c r="M266" i="3"/>
  <c r="E266" i="3"/>
  <c r="O266" i="3" s="1"/>
  <c r="W265" i="3"/>
  <c r="F266" i="3"/>
  <c r="A268" i="3"/>
  <c r="AG267" i="3"/>
  <c r="X267" i="3"/>
  <c r="I267" i="3"/>
  <c r="H267" i="3"/>
  <c r="J267" i="3" s="1"/>
  <c r="N267" i="3"/>
  <c r="D267" i="3"/>
  <c r="E267" i="3" s="1"/>
  <c r="O267" i="3" s="1"/>
  <c r="C267" i="3"/>
  <c r="A283" i="1"/>
  <c r="B282" i="1"/>
  <c r="AJ267" i="3" l="1"/>
  <c r="Y268" i="3"/>
  <c r="AF268" i="3"/>
  <c r="F267" i="3"/>
  <c r="G267" i="3"/>
  <c r="B268" i="3"/>
  <c r="AI268" i="3"/>
  <c r="AK268" i="3" s="1"/>
  <c r="M267" i="3"/>
  <c r="K267" i="3"/>
  <c r="L267" i="3"/>
  <c r="W266" i="3"/>
  <c r="A269" i="3"/>
  <c r="AG268" i="3"/>
  <c r="X268" i="3"/>
  <c r="I268" i="3"/>
  <c r="N268" i="3"/>
  <c r="D268" i="3"/>
  <c r="C268" i="3"/>
  <c r="A284" i="1"/>
  <c r="B283" i="1"/>
  <c r="H268" i="3" s="1"/>
  <c r="J268" i="3" s="1"/>
  <c r="AJ268" i="3" l="1"/>
  <c r="Y269" i="3"/>
  <c r="AF269" i="3"/>
  <c r="F268" i="3"/>
  <c r="B269" i="3"/>
  <c r="AI269" i="3"/>
  <c r="AK269" i="3" s="1"/>
  <c r="K268" i="3"/>
  <c r="L268" i="3"/>
  <c r="M268" i="3"/>
  <c r="W267" i="3"/>
  <c r="E268" i="3"/>
  <c r="O268" i="3" s="1"/>
  <c r="G268" i="3"/>
  <c r="A270" i="3"/>
  <c r="AG269" i="3"/>
  <c r="X269" i="3"/>
  <c r="N269" i="3"/>
  <c r="I269" i="3"/>
  <c r="D269" i="3"/>
  <c r="C269" i="3"/>
  <c r="A285" i="1"/>
  <c r="B284" i="1"/>
  <c r="H269" i="3" s="1"/>
  <c r="J269" i="3" s="1"/>
  <c r="AJ269" i="3" l="1"/>
  <c r="Y270" i="3"/>
  <c r="AF270" i="3"/>
  <c r="G269" i="3"/>
  <c r="B270" i="3"/>
  <c r="AI270" i="3"/>
  <c r="AK270" i="3" s="1"/>
  <c r="K269" i="3"/>
  <c r="L269" i="3"/>
  <c r="M269" i="3"/>
  <c r="E269" i="3"/>
  <c r="O269" i="3" s="1"/>
  <c r="F269" i="3"/>
  <c r="W268" i="3"/>
  <c r="A271" i="3"/>
  <c r="AG270" i="3"/>
  <c r="X270" i="3"/>
  <c r="N270" i="3"/>
  <c r="I270" i="3"/>
  <c r="D270" i="3"/>
  <c r="E270" i="3" s="1"/>
  <c r="O270" i="3" s="1"/>
  <c r="C270" i="3"/>
  <c r="A286" i="1"/>
  <c r="B285" i="1"/>
  <c r="H270" i="3" s="1"/>
  <c r="J270" i="3" s="1"/>
  <c r="Y271" i="3" l="1"/>
  <c r="AF271" i="3"/>
  <c r="B271" i="3"/>
  <c r="AI271" i="3"/>
  <c r="AK271" i="3" s="1"/>
  <c r="AJ270" i="3"/>
  <c r="L270" i="3"/>
  <c r="M270" i="3"/>
  <c r="K270" i="3"/>
  <c r="F270" i="3"/>
  <c r="G270" i="3"/>
  <c r="W269" i="3"/>
  <c r="A272" i="3"/>
  <c r="AG271" i="3"/>
  <c r="X271" i="3"/>
  <c r="N271" i="3"/>
  <c r="I271" i="3"/>
  <c r="D271" i="3"/>
  <c r="C271" i="3"/>
  <c r="A287" i="1"/>
  <c r="B286" i="1"/>
  <c r="H271" i="3" s="1"/>
  <c r="J271" i="3" s="1"/>
  <c r="AJ271" i="3" l="1"/>
  <c r="Y272" i="3"/>
  <c r="AF272" i="3"/>
  <c r="F271" i="3"/>
  <c r="B272" i="3"/>
  <c r="AI272" i="3"/>
  <c r="AK272" i="3" s="1"/>
  <c r="L271" i="3"/>
  <c r="M271" i="3"/>
  <c r="K271" i="3"/>
  <c r="E271" i="3"/>
  <c r="O271" i="3" s="1"/>
  <c r="G271" i="3"/>
  <c r="W270" i="3"/>
  <c r="A273" i="3"/>
  <c r="AG272" i="3"/>
  <c r="X272" i="3"/>
  <c r="N272" i="3"/>
  <c r="I272" i="3"/>
  <c r="D272" i="3"/>
  <c r="C272" i="3"/>
  <c r="A288" i="1"/>
  <c r="B287" i="1"/>
  <c r="H272" i="3" s="1"/>
  <c r="J272" i="3" s="1"/>
  <c r="AJ272" i="3" l="1"/>
  <c r="AF273" i="3"/>
  <c r="Y273" i="3"/>
  <c r="G272" i="3"/>
  <c r="E272" i="3"/>
  <c r="O272" i="3" s="1"/>
  <c r="B273" i="3"/>
  <c r="AI273" i="3"/>
  <c r="AK273" i="3" s="1"/>
  <c r="AJ273" i="3"/>
  <c r="M272" i="3"/>
  <c r="K272" i="3"/>
  <c r="L272" i="3"/>
  <c r="F272" i="3"/>
  <c r="W271" i="3"/>
  <c r="A274" i="3"/>
  <c r="X273" i="3"/>
  <c r="AG273" i="3"/>
  <c r="N273" i="3"/>
  <c r="I273" i="3"/>
  <c r="D273" i="3"/>
  <c r="C273" i="3"/>
  <c r="A289" i="1"/>
  <c r="B288" i="1"/>
  <c r="H273" i="3" s="1"/>
  <c r="J273" i="3" s="1"/>
  <c r="Y274" i="3" l="1"/>
  <c r="AF274" i="3"/>
  <c r="G273" i="3"/>
  <c r="B274" i="3"/>
  <c r="AI274" i="3"/>
  <c r="AK274" i="3" s="1"/>
  <c r="K273" i="3"/>
  <c r="L273" i="3"/>
  <c r="M273" i="3"/>
  <c r="E273" i="3"/>
  <c r="O273" i="3" s="1"/>
  <c r="W272" i="3"/>
  <c r="F273" i="3"/>
  <c r="A275" i="3"/>
  <c r="AG274" i="3"/>
  <c r="X274" i="3"/>
  <c r="N274" i="3"/>
  <c r="I274" i="3"/>
  <c r="C274" i="3"/>
  <c r="D274" i="3"/>
  <c r="E274" i="3" s="1"/>
  <c r="O274" i="3" s="1"/>
  <c r="A290" i="1"/>
  <c r="B289" i="1"/>
  <c r="H274" i="3" s="1"/>
  <c r="J274" i="3" s="1"/>
  <c r="AF275" i="3" l="1"/>
  <c r="Y275" i="3"/>
  <c r="F274" i="3"/>
  <c r="G274" i="3"/>
  <c r="B275" i="3"/>
  <c r="AI275" i="3"/>
  <c r="AK275" i="3" s="1"/>
  <c r="AJ274" i="3"/>
  <c r="L274" i="3"/>
  <c r="K274" i="3"/>
  <c r="M274" i="3"/>
  <c r="W273" i="3"/>
  <c r="A276" i="3"/>
  <c r="AG275" i="3"/>
  <c r="X275" i="3"/>
  <c r="I275" i="3"/>
  <c r="D275" i="3"/>
  <c r="C275" i="3"/>
  <c r="F275" i="3" s="1"/>
  <c r="E275" i="3"/>
  <c r="O275" i="3" s="1"/>
  <c r="N275" i="3"/>
  <c r="A291" i="1"/>
  <c r="B290" i="1"/>
  <c r="H275" i="3" s="1"/>
  <c r="J275" i="3" s="1"/>
  <c r="AJ275" i="3" l="1"/>
  <c r="Y276" i="3"/>
  <c r="AF276" i="3"/>
  <c r="G275" i="3"/>
  <c r="B276" i="3"/>
  <c r="AI276" i="3"/>
  <c r="AK276" i="3" s="1"/>
  <c r="M275" i="3"/>
  <c r="L275" i="3"/>
  <c r="K275" i="3"/>
  <c r="W274" i="3"/>
  <c r="A277" i="3"/>
  <c r="AG276" i="3"/>
  <c r="X276" i="3"/>
  <c r="C276" i="3"/>
  <c r="N276" i="3"/>
  <c r="I276" i="3"/>
  <c r="D276" i="3"/>
  <c r="G276" i="3" s="1"/>
  <c r="A292" i="1"/>
  <c r="B291" i="1"/>
  <c r="H276" i="3" s="1"/>
  <c r="J276" i="3" s="1"/>
  <c r="AJ276" i="3" l="1"/>
  <c r="AF277" i="3"/>
  <c r="Y277" i="3"/>
  <c r="B277" i="3"/>
  <c r="AI277" i="3"/>
  <c r="AK277" i="3" s="1"/>
  <c r="K276" i="3"/>
  <c r="L276" i="3"/>
  <c r="M276" i="3"/>
  <c r="W275" i="3"/>
  <c r="E276" i="3"/>
  <c r="O276" i="3" s="1"/>
  <c r="F276" i="3"/>
  <c r="A278" i="3"/>
  <c r="AG277" i="3"/>
  <c r="X277" i="3"/>
  <c r="H277" i="3"/>
  <c r="N277" i="3"/>
  <c r="D277" i="3"/>
  <c r="C277" i="3"/>
  <c r="I277" i="3"/>
  <c r="A293" i="1"/>
  <c r="B292" i="1"/>
  <c r="AJ277" i="3" l="1"/>
  <c r="AF278" i="3"/>
  <c r="Y278" i="3"/>
  <c r="J277" i="3"/>
  <c r="G277" i="3"/>
  <c r="B278" i="3"/>
  <c r="AI278" i="3"/>
  <c r="AK278" i="3" s="1"/>
  <c r="M277" i="3"/>
  <c r="L277" i="3"/>
  <c r="K277" i="3"/>
  <c r="E277" i="3"/>
  <c r="O277" i="3" s="1"/>
  <c r="F277" i="3"/>
  <c r="W276" i="3"/>
  <c r="A279" i="3"/>
  <c r="AG278" i="3"/>
  <c r="X278" i="3"/>
  <c r="N278" i="3"/>
  <c r="D278" i="3"/>
  <c r="I278" i="3"/>
  <c r="C278" i="3"/>
  <c r="A294" i="1"/>
  <c r="B293" i="1"/>
  <c r="H278" i="3" s="1"/>
  <c r="J278" i="3" s="1"/>
  <c r="Y279" i="3" l="1"/>
  <c r="AF279" i="3"/>
  <c r="B279" i="3"/>
  <c r="G278" i="3"/>
  <c r="M278" i="3"/>
  <c r="L278" i="3"/>
  <c r="K278" i="3"/>
  <c r="F278" i="3"/>
  <c r="W277" i="3"/>
  <c r="E278" i="3"/>
  <c r="O278" i="3" s="1"/>
  <c r="A280" i="3"/>
  <c r="AG279" i="3"/>
  <c r="X279" i="3"/>
  <c r="N279" i="3"/>
  <c r="I279" i="3"/>
  <c r="D279" i="3"/>
  <c r="C279" i="3"/>
  <c r="A295" i="1"/>
  <c r="B294" i="1"/>
  <c r="H279" i="3" s="1"/>
  <c r="J279" i="3" s="1"/>
  <c r="Y280" i="3" l="1"/>
  <c r="AF280" i="3"/>
  <c r="G279" i="3"/>
  <c r="F279" i="3"/>
  <c r="E279" i="3"/>
  <c r="O279" i="3" s="1"/>
  <c r="B280" i="3"/>
  <c r="AI280" i="3"/>
  <c r="AK280" i="3" s="1"/>
  <c r="AJ279" i="3"/>
  <c r="M279" i="3"/>
  <c r="L279" i="3"/>
  <c r="K279" i="3"/>
  <c r="W278" i="3"/>
  <c r="A281" i="3"/>
  <c r="AG280" i="3"/>
  <c r="X280" i="3"/>
  <c r="N280" i="3"/>
  <c r="I280" i="3"/>
  <c r="D280" i="3"/>
  <c r="C280" i="3"/>
  <c r="A296" i="1"/>
  <c r="B295" i="1"/>
  <c r="H280" i="3" s="1"/>
  <c r="J280" i="3" s="1"/>
  <c r="AJ280" i="3" l="1"/>
  <c r="Y281" i="3"/>
  <c r="AF281" i="3"/>
  <c r="G280" i="3"/>
  <c r="B281" i="3"/>
  <c r="AI281" i="3"/>
  <c r="AK281" i="3" s="1"/>
  <c r="M280" i="3"/>
  <c r="L280" i="3"/>
  <c r="K280" i="3"/>
  <c r="F280" i="3"/>
  <c r="E280" i="3"/>
  <c r="O280" i="3" s="1"/>
  <c r="W279" i="3"/>
  <c r="A282" i="3"/>
  <c r="AG281" i="3"/>
  <c r="X281" i="3"/>
  <c r="H281" i="3"/>
  <c r="N281" i="3"/>
  <c r="D281" i="3"/>
  <c r="E281" i="3" s="1"/>
  <c r="O281" i="3" s="1"/>
  <c r="C281" i="3"/>
  <c r="G281" i="3" s="1"/>
  <c r="I281" i="3"/>
  <c r="A297" i="1"/>
  <c r="B296" i="1"/>
  <c r="Y282" i="3" l="1"/>
  <c r="AF282" i="3"/>
  <c r="J281" i="3"/>
  <c r="B282" i="3"/>
  <c r="AI282" i="3"/>
  <c r="AK282" i="3" s="1"/>
  <c r="AJ281" i="3"/>
  <c r="L281" i="3"/>
  <c r="K281" i="3"/>
  <c r="M281" i="3"/>
  <c r="F281" i="3"/>
  <c r="W280" i="3"/>
  <c r="A283" i="3"/>
  <c r="AG282" i="3"/>
  <c r="X282" i="3"/>
  <c r="N282" i="3"/>
  <c r="C282" i="3"/>
  <c r="D282" i="3"/>
  <c r="E282" i="3" s="1"/>
  <c r="O282" i="3" s="1"/>
  <c r="I282" i="3"/>
  <c r="A298" i="1"/>
  <c r="B297" i="1"/>
  <c r="H282" i="3" s="1"/>
  <c r="J282" i="3" s="1"/>
  <c r="Y283" i="3" l="1"/>
  <c r="AF283" i="3"/>
  <c r="G282" i="3"/>
  <c r="B283" i="3"/>
  <c r="AI283" i="3"/>
  <c r="AK283" i="3" s="1"/>
  <c r="AJ282" i="3"/>
  <c r="F282" i="3"/>
  <c r="L282" i="3"/>
  <c r="K282" i="3"/>
  <c r="M282" i="3"/>
  <c r="W281" i="3"/>
  <c r="A284" i="3"/>
  <c r="AG283" i="3"/>
  <c r="X283" i="3"/>
  <c r="N283" i="3"/>
  <c r="D283" i="3"/>
  <c r="E283" i="3" s="1"/>
  <c r="O283" i="3" s="1"/>
  <c r="C283" i="3"/>
  <c r="G283" i="3" s="1"/>
  <c r="I283" i="3"/>
  <c r="A299" i="1"/>
  <c r="B298" i="1"/>
  <c r="H283" i="3" s="1"/>
  <c r="J283" i="3" s="1"/>
  <c r="Y284" i="3" l="1"/>
  <c r="AF284" i="3"/>
  <c r="B284" i="3"/>
  <c r="AI284" i="3"/>
  <c r="AK284" i="3" s="1"/>
  <c r="AJ283" i="3"/>
  <c r="M283" i="3"/>
  <c r="K283" i="3"/>
  <c r="L283" i="3"/>
  <c r="W282" i="3"/>
  <c r="F283" i="3"/>
  <c r="A285" i="3"/>
  <c r="AG284" i="3"/>
  <c r="X284" i="3"/>
  <c r="N284" i="3"/>
  <c r="I284" i="3"/>
  <c r="D284" i="3"/>
  <c r="E284" i="3" s="1"/>
  <c r="O284" i="3" s="1"/>
  <c r="C284" i="3"/>
  <c r="A300" i="1"/>
  <c r="B299" i="1"/>
  <c r="H284" i="3" s="1"/>
  <c r="J284" i="3" s="1"/>
  <c r="Y285" i="3" l="1"/>
  <c r="AF285" i="3"/>
  <c r="G284" i="3"/>
  <c r="B285" i="3"/>
  <c r="AI285" i="3"/>
  <c r="AK285" i="3" s="1"/>
  <c r="AJ284" i="3"/>
  <c r="L284" i="3"/>
  <c r="K284" i="3"/>
  <c r="M284" i="3"/>
  <c r="W283" i="3"/>
  <c r="F284" i="3"/>
  <c r="A286" i="3"/>
  <c r="AG285" i="3"/>
  <c r="X285" i="3"/>
  <c r="N285" i="3"/>
  <c r="I285" i="3"/>
  <c r="D285" i="3"/>
  <c r="E285" i="3" s="1"/>
  <c r="O285" i="3" s="1"/>
  <c r="C285" i="3"/>
  <c r="A301" i="1"/>
  <c r="B300" i="1"/>
  <c r="H285" i="3" s="1"/>
  <c r="J285" i="3" s="1"/>
  <c r="AJ285" i="3" l="1"/>
  <c r="Y286" i="3"/>
  <c r="AF286" i="3"/>
  <c r="F285" i="3"/>
  <c r="B286" i="3"/>
  <c r="AI286" i="3"/>
  <c r="AK286" i="3" s="1"/>
  <c r="K285" i="3"/>
  <c r="L285" i="3"/>
  <c r="M285" i="3"/>
  <c r="G285" i="3"/>
  <c r="W284" i="3"/>
  <c r="A287" i="3"/>
  <c r="AG286" i="3"/>
  <c r="X286" i="3"/>
  <c r="N286" i="3"/>
  <c r="I286" i="3"/>
  <c r="D286" i="3"/>
  <c r="C286" i="3"/>
  <c r="H286" i="3"/>
  <c r="J286" i="3" s="1"/>
  <c r="A302" i="1"/>
  <c r="B301" i="1"/>
  <c r="AJ286" i="3" l="1"/>
  <c r="Y287" i="3"/>
  <c r="AF287" i="3"/>
  <c r="G286" i="3"/>
  <c r="B287" i="3"/>
  <c r="AI287" i="3"/>
  <c r="AK287" i="3" s="1"/>
  <c r="K286" i="3"/>
  <c r="L286" i="3"/>
  <c r="M286" i="3"/>
  <c r="F286" i="3"/>
  <c r="E286" i="3"/>
  <c r="O286" i="3" s="1"/>
  <c r="W285" i="3"/>
  <c r="A288" i="3"/>
  <c r="AG287" i="3"/>
  <c r="X287" i="3"/>
  <c r="N287" i="3"/>
  <c r="I287" i="3"/>
  <c r="C287" i="3"/>
  <c r="D287" i="3"/>
  <c r="A303" i="1"/>
  <c r="B302" i="1"/>
  <c r="H287" i="3" s="1"/>
  <c r="Y288" i="3" l="1"/>
  <c r="AF288" i="3"/>
  <c r="F287" i="3"/>
  <c r="B288" i="3"/>
  <c r="AI288" i="3"/>
  <c r="AK288" i="3" s="1"/>
  <c r="AJ287" i="3"/>
  <c r="G287" i="3"/>
  <c r="J287" i="3"/>
  <c r="K287" i="3" s="1"/>
  <c r="M287" i="3"/>
  <c r="W286" i="3"/>
  <c r="E287" i="3"/>
  <c r="O287" i="3" s="1"/>
  <c r="A289" i="3"/>
  <c r="AG288" i="3"/>
  <c r="X288" i="3"/>
  <c r="N288" i="3"/>
  <c r="I288" i="3"/>
  <c r="D288" i="3"/>
  <c r="C288" i="3"/>
  <c r="A304" i="1"/>
  <c r="B303" i="1"/>
  <c r="H288" i="3" s="1"/>
  <c r="AF289" i="3" l="1"/>
  <c r="Y289" i="3"/>
  <c r="G288" i="3"/>
  <c r="E288" i="3"/>
  <c r="O288" i="3" s="1"/>
  <c r="F288" i="3"/>
  <c r="J288" i="3"/>
  <c r="K288" i="3" s="1"/>
  <c r="B289" i="3"/>
  <c r="AI289" i="3"/>
  <c r="AK289" i="3" s="1"/>
  <c r="AJ288" i="3"/>
  <c r="L287" i="3"/>
  <c r="M288" i="3"/>
  <c r="L288" i="3"/>
  <c r="W287" i="3"/>
  <c r="A290" i="3"/>
  <c r="AG289" i="3"/>
  <c r="X289" i="3"/>
  <c r="D289" i="3"/>
  <c r="E289" i="3" s="1"/>
  <c r="O289" i="3" s="1"/>
  <c r="C289" i="3"/>
  <c r="N289" i="3"/>
  <c r="I289" i="3"/>
  <c r="A305" i="1"/>
  <c r="B304" i="1"/>
  <c r="H289" i="3" s="1"/>
  <c r="J289" i="3" s="1"/>
  <c r="AJ289" i="3" l="1"/>
  <c r="AF290" i="3"/>
  <c r="Y290" i="3"/>
  <c r="G289" i="3"/>
  <c r="F289" i="3"/>
  <c r="B290" i="3"/>
  <c r="AI290" i="3"/>
  <c r="AK290" i="3" s="1"/>
  <c r="L289" i="3"/>
  <c r="M289" i="3"/>
  <c r="K289" i="3"/>
  <c r="W288" i="3"/>
  <c r="A291" i="3"/>
  <c r="AG290" i="3"/>
  <c r="X290" i="3"/>
  <c r="D290" i="3"/>
  <c r="N290" i="3"/>
  <c r="I290" i="3"/>
  <c r="C290" i="3"/>
  <c r="A306" i="1"/>
  <c r="B305" i="1"/>
  <c r="H290" i="3" s="1"/>
  <c r="J290" i="3" s="1"/>
  <c r="Y291" i="3" l="1"/>
  <c r="AF291" i="3"/>
  <c r="F290" i="3"/>
  <c r="G290" i="3"/>
  <c r="B291" i="3"/>
  <c r="M290" i="3"/>
  <c r="L290" i="3"/>
  <c r="K290" i="3"/>
  <c r="E290" i="3"/>
  <c r="O290" i="3" s="1"/>
  <c r="W289" i="3"/>
  <c r="A292" i="3"/>
  <c r="AG291" i="3"/>
  <c r="X291" i="3"/>
  <c r="H291" i="3"/>
  <c r="I291" i="3"/>
  <c r="N291" i="3"/>
  <c r="D291" i="3"/>
  <c r="C291" i="3"/>
  <c r="A307" i="1"/>
  <c r="B306" i="1"/>
  <c r="Y292" i="3" l="1"/>
  <c r="AF292" i="3"/>
  <c r="J291" i="3"/>
  <c r="F291" i="3"/>
  <c r="B292" i="3"/>
  <c r="AI292" i="3"/>
  <c r="AK292" i="3" s="1"/>
  <c r="AJ291" i="3"/>
  <c r="L291" i="3"/>
  <c r="K291" i="3"/>
  <c r="M291" i="3"/>
  <c r="E291" i="3"/>
  <c r="O291" i="3" s="1"/>
  <c r="G291" i="3"/>
  <c r="W290" i="3"/>
  <c r="A293" i="3"/>
  <c r="AG292" i="3"/>
  <c r="X292" i="3"/>
  <c r="I292" i="3"/>
  <c r="N292" i="3"/>
  <c r="D292" i="3"/>
  <c r="C292" i="3"/>
  <c r="A308" i="1"/>
  <c r="B307" i="1"/>
  <c r="H292" i="3" s="1"/>
  <c r="J292" i="3" s="1"/>
  <c r="Y293" i="3" l="1"/>
  <c r="AF293" i="3"/>
  <c r="G292" i="3"/>
  <c r="B293" i="3"/>
  <c r="AI293" i="3"/>
  <c r="AK293" i="3" s="1"/>
  <c r="AJ292" i="3"/>
  <c r="L292" i="3"/>
  <c r="K292" i="3"/>
  <c r="M292" i="3"/>
  <c r="W291" i="3"/>
  <c r="F292" i="3"/>
  <c r="E292" i="3"/>
  <c r="O292" i="3" s="1"/>
  <c r="A294" i="3"/>
  <c r="AG293" i="3"/>
  <c r="X293" i="3"/>
  <c r="N293" i="3"/>
  <c r="H293" i="3"/>
  <c r="D293" i="3"/>
  <c r="E293" i="3" s="1"/>
  <c r="O293" i="3" s="1"/>
  <c r="I293" i="3"/>
  <c r="C293" i="3"/>
  <c r="A309" i="1"/>
  <c r="B308" i="1"/>
  <c r="Y294" i="3" l="1"/>
  <c r="AF294" i="3"/>
  <c r="J293" i="3"/>
  <c r="G293" i="3"/>
  <c r="B294" i="3"/>
  <c r="AI294" i="3"/>
  <c r="AK294" i="3" s="1"/>
  <c r="AJ293" i="3"/>
  <c r="K293" i="3"/>
  <c r="L293" i="3"/>
  <c r="M293" i="3"/>
  <c r="F293" i="3"/>
  <c r="W292" i="3"/>
  <c r="A295" i="3"/>
  <c r="AG294" i="3"/>
  <c r="H294" i="3"/>
  <c r="N294" i="3"/>
  <c r="X294" i="3"/>
  <c r="I294" i="3"/>
  <c r="D294" i="3"/>
  <c r="C294" i="3"/>
  <c r="A310" i="1"/>
  <c r="B309" i="1"/>
  <c r="Y295" i="3" l="1"/>
  <c r="AF295" i="3"/>
  <c r="J294" i="3"/>
  <c r="G294" i="3"/>
  <c r="B295" i="3"/>
  <c r="AI295" i="3"/>
  <c r="AK295" i="3" s="1"/>
  <c r="AJ294" i="3"/>
  <c r="K294" i="3"/>
  <c r="M294" i="3"/>
  <c r="L294" i="3"/>
  <c r="W293" i="3"/>
  <c r="F294" i="3"/>
  <c r="E294" i="3"/>
  <c r="O294" i="3" s="1"/>
  <c r="A296" i="3"/>
  <c r="AG295" i="3"/>
  <c r="X295" i="3"/>
  <c r="N295" i="3"/>
  <c r="I295" i="3"/>
  <c r="D295" i="3"/>
  <c r="C295" i="3"/>
  <c r="A311" i="1"/>
  <c r="B310" i="1"/>
  <c r="H295" i="3" s="1"/>
  <c r="J295" i="3" s="1"/>
  <c r="Y296" i="3" l="1"/>
  <c r="AF296" i="3"/>
  <c r="F295" i="3"/>
  <c r="B296" i="3"/>
  <c r="AI296" i="3"/>
  <c r="AK296" i="3" s="1"/>
  <c r="AJ295" i="3"/>
  <c r="E295" i="3"/>
  <c r="O295" i="3" s="1"/>
  <c r="K295" i="3"/>
  <c r="M295" i="3"/>
  <c r="L295" i="3"/>
  <c r="W294" i="3"/>
  <c r="G295" i="3"/>
  <c r="A297" i="3"/>
  <c r="AG296" i="3"/>
  <c r="X296" i="3"/>
  <c r="N296" i="3"/>
  <c r="C296" i="3"/>
  <c r="I296" i="3"/>
  <c r="D296" i="3"/>
  <c r="A312" i="1"/>
  <c r="B311" i="1"/>
  <c r="H296" i="3" s="1"/>
  <c r="J296" i="3" s="1"/>
  <c r="AJ296" i="3" l="1"/>
  <c r="AF297" i="3"/>
  <c r="Y297" i="3"/>
  <c r="G296" i="3"/>
  <c r="B297" i="3"/>
  <c r="AI297" i="3"/>
  <c r="AK297" i="3" s="1"/>
  <c r="L296" i="3"/>
  <c r="M296" i="3"/>
  <c r="K296" i="3"/>
  <c r="E296" i="3"/>
  <c r="O296" i="3" s="1"/>
  <c r="W295" i="3"/>
  <c r="F296" i="3"/>
  <c r="A298" i="3"/>
  <c r="AG297" i="3"/>
  <c r="X297" i="3"/>
  <c r="N297" i="3"/>
  <c r="D297" i="3"/>
  <c r="E297" i="3" s="1"/>
  <c r="O297" i="3" s="1"/>
  <c r="C297" i="3"/>
  <c r="I297" i="3"/>
  <c r="A313" i="1"/>
  <c r="B312" i="1"/>
  <c r="H297" i="3" s="1"/>
  <c r="J297" i="3" s="1"/>
  <c r="AJ297" i="3" l="1"/>
  <c r="Y298" i="3"/>
  <c r="AF298" i="3"/>
  <c r="G297" i="3"/>
  <c r="F297" i="3"/>
  <c r="B298" i="3"/>
  <c r="AI298" i="3"/>
  <c r="AK298" i="3" s="1"/>
  <c r="L297" i="3"/>
  <c r="K297" i="3"/>
  <c r="M297" i="3"/>
  <c r="W296" i="3"/>
  <c r="A299" i="3"/>
  <c r="AG298" i="3"/>
  <c r="X298" i="3"/>
  <c r="H298" i="3"/>
  <c r="N298" i="3"/>
  <c r="I298" i="3"/>
  <c r="D298" i="3"/>
  <c r="E298" i="3"/>
  <c r="O298" i="3" s="1"/>
  <c r="C298" i="3"/>
  <c r="G298" i="3" s="1"/>
  <c r="A314" i="1"/>
  <c r="B313" i="1"/>
  <c r="Y299" i="3" l="1"/>
  <c r="AF299" i="3"/>
  <c r="J298" i="3"/>
  <c r="B299" i="3"/>
  <c r="AI299" i="3"/>
  <c r="AK299" i="3" s="1"/>
  <c r="AJ298" i="3"/>
  <c r="K298" i="3"/>
  <c r="M298" i="3"/>
  <c r="L298" i="3"/>
  <c r="W297" i="3"/>
  <c r="F298" i="3"/>
  <c r="A300" i="3"/>
  <c r="AG299" i="3"/>
  <c r="X299" i="3"/>
  <c r="I299" i="3"/>
  <c r="N299" i="3"/>
  <c r="D299" i="3"/>
  <c r="E299" i="3"/>
  <c r="O299" i="3" s="1"/>
  <c r="C299" i="3"/>
  <c r="A315" i="1"/>
  <c r="B314" i="1"/>
  <c r="H299" i="3" s="1"/>
  <c r="J299" i="3" s="1"/>
  <c r="AJ299" i="3" l="1"/>
  <c r="Y300" i="3"/>
  <c r="AF300" i="3"/>
  <c r="F299" i="3"/>
  <c r="B300" i="3"/>
  <c r="AJ300" i="3"/>
  <c r="AI300" i="3"/>
  <c r="AK300" i="3" s="1"/>
  <c r="M299" i="3"/>
  <c r="L299" i="3"/>
  <c r="K299" i="3"/>
  <c r="W298" i="3"/>
  <c r="G299" i="3"/>
  <c r="A301" i="3"/>
  <c r="AG300" i="3"/>
  <c r="X300" i="3"/>
  <c r="I300" i="3"/>
  <c r="N300" i="3"/>
  <c r="D300" i="3"/>
  <c r="C300" i="3"/>
  <c r="A316" i="1"/>
  <c r="B315" i="1"/>
  <c r="H300" i="3" s="1"/>
  <c r="J300" i="3" s="1"/>
  <c r="AF301" i="3" l="1"/>
  <c r="Y301" i="3"/>
  <c r="G300" i="3"/>
  <c r="F300" i="3"/>
  <c r="E300" i="3"/>
  <c r="O300" i="3" s="1"/>
  <c r="B301" i="3"/>
  <c r="AI301" i="3"/>
  <c r="AK301" i="3" s="1"/>
  <c r="M300" i="3"/>
  <c r="L300" i="3"/>
  <c r="K300" i="3"/>
  <c r="W299" i="3"/>
  <c r="A302" i="3"/>
  <c r="AG301" i="3"/>
  <c r="X301" i="3"/>
  <c r="N301" i="3"/>
  <c r="D301" i="3"/>
  <c r="C301" i="3"/>
  <c r="I301" i="3"/>
  <c r="A317" i="1"/>
  <c r="B316" i="1"/>
  <c r="H301" i="3" s="1"/>
  <c r="J301" i="3" s="1"/>
  <c r="AJ301" i="3" l="1"/>
  <c r="AF302" i="3"/>
  <c r="Y302" i="3"/>
  <c r="G301" i="3"/>
  <c r="B302" i="3"/>
  <c r="AI302" i="3"/>
  <c r="AK302" i="3" s="1"/>
  <c r="K301" i="3"/>
  <c r="L301" i="3"/>
  <c r="M301" i="3"/>
  <c r="F301" i="3"/>
  <c r="W300" i="3"/>
  <c r="E301" i="3"/>
  <c r="O301" i="3" s="1"/>
  <c r="A303" i="3"/>
  <c r="AG302" i="3"/>
  <c r="X302" i="3"/>
  <c r="N302" i="3"/>
  <c r="D302" i="3"/>
  <c r="E302" i="3" s="1"/>
  <c r="O302" i="3" s="1"/>
  <c r="I302" i="3"/>
  <c r="C302" i="3"/>
  <c r="A318" i="1"/>
  <c r="B317" i="1"/>
  <c r="H302" i="3" s="1"/>
  <c r="J302" i="3" s="1"/>
  <c r="L302" i="3" s="1"/>
  <c r="Y303" i="3" l="1"/>
  <c r="AF303" i="3"/>
  <c r="AA303" i="3"/>
  <c r="U303" i="3"/>
  <c r="B303" i="3"/>
  <c r="O303" i="3"/>
  <c r="AK303" i="3"/>
  <c r="AI303" i="3"/>
  <c r="AJ303" i="3"/>
  <c r="M302" i="3"/>
  <c r="G302" i="3"/>
  <c r="W301" i="3"/>
  <c r="F302" i="3"/>
  <c r="K302" i="3"/>
  <c r="F314" i="1"/>
  <c r="G314" i="1"/>
  <c r="J314" i="1"/>
  <c r="H314" i="1"/>
  <c r="I314" i="1"/>
  <c r="A304" i="3"/>
  <c r="AH303" i="3"/>
  <c r="P303" i="3"/>
  <c r="F313" i="1" s="1"/>
  <c r="AG303" i="3"/>
  <c r="AE303" i="3"/>
  <c r="AD303" i="3"/>
  <c r="AC303" i="3"/>
  <c r="AB303" i="3"/>
  <c r="Z303" i="3"/>
  <c r="W303" i="3"/>
  <c r="V303" i="3"/>
  <c r="X303" i="3"/>
  <c r="Q303" i="3"/>
  <c r="G313" i="1" s="1"/>
  <c r="M303" i="3"/>
  <c r="R303" i="3"/>
  <c r="H313" i="1" s="1"/>
  <c r="H303" i="3"/>
  <c r="N303" i="3"/>
  <c r="J303" i="3"/>
  <c r="I303" i="3"/>
  <c r="G303" i="3"/>
  <c r="F303" i="3"/>
  <c r="E303" i="3"/>
  <c r="D303" i="3"/>
  <c r="C303" i="3"/>
  <c r="T303" i="3"/>
  <c r="J313" i="1" s="1"/>
  <c r="K303" i="3"/>
  <c r="L303" i="3"/>
  <c r="S303" i="3"/>
  <c r="I313" i="1" s="1"/>
  <c r="A319" i="1"/>
  <c r="B318" i="1"/>
  <c r="Y304" i="3" l="1"/>
  <c r="AF304" i="3"/>
  <c r="AA304" i="3"/>
  <c r="U304" i="3"/>
  <c r="B304" i="3"/>
  <c r="AI304" i="3"/>
  <c r="AK304" i="3"/>
  <c r="O304" i="3"/>
  <c r="AJ304" i="3"/>
  <c r="F315" i="1"/>
  <c r="G315" i="1"/>
  <c r="H315" i="1"/>
  <c r="J315" i="1"/>
  <c r="I315" i="1"/>
  <c r="A305" i="3"/>
  <c r="AH304" i="3"/>
  <c r="P304" i="3"/>
  <c r="AE304" i="3"/>
  <c r="AD304" i="3"/>
  <c r="AB304" i="3"/>
  <c r="Z304" i="3"/>
  <c r="AC304" i="3"/>
  <c r="W304" i="3"/>
  <c r="AG304" i="3"/>
  <c r="X304" i="3"/>
  <c r="S304" i="3"/>
  <c r="Q304" i="3"/>
  <c r="R304" i="3"/>
  <c r="M304" i="3"/>
  <c r="N304" i="3"/>
  <c r="J304" i="3"/>
  <c r="I304" i="3"/>
  <c r="H304" i="3"/>
  <c r="G304" i="3"/>
  <c r="F304" i="3"/>
  <c r="E304" i="3"/>
  <c r="D304" i="3"/>
  <c r="C304" i="3"/>
  <c r="L304" i="3"/>
  <c r="K304" i="3"/>
  <c r="V304" i="3"/>
  <c r="T304" i="3"/>
  <c r="A320" i="1"/>
  <c r="B319" i="1"/>
  <c r="Y305" i="3" l="1"/>
  <c r="AF305" i="3"/>
  <c r="AA305" i="3"/>
  <c r="U305" i="3"/>
  <c r="B305" i="3"/>
  <c r="AK305" i="3"/>
  <c r="AI305" i="3"/>
  <c r="O305" i="3"/>
  <c r="AJ305" i="3"/>
  <c r="G316" i="1"/>
  <c r="H316" i="1"/>
  <c r="F316" i="1"/>
  <c r="I316" i="1"/>
  <c r="J316" i="1"/>
  <c r="A306" i="3"/>
  <c r="AH305" i="3"/>
  <c r="AG305" i="3"/>
  <c r="P305" i="3"/>
  <c r="AE305" i="3"/>
  <c r="AD305" i="3"/>
  <c r="AB305" i="3"/>
  <c r="Z305" i="3"/>
  <c r="AC305" i="3"/>
  <c r="X305" i="3"/>
  <c r="W305" i="3"/>
  <c r="Q305" i="3"/>
  <c r="R305" i="3"/>
  <c r="S305" i="3"/>
  <c r="T305" i="3"/>
  <c r="V305" i="3"/>
  <c r="N305" i="3"/>
  <c r="K305" i="3"/>
  <c r="J305" i="3"/>
  <c r="H305" i="3"/>
  <c r="L305" i="3"/>
  <c r="C305" i="3"/>
  <c r="F305" i="3"/>
  <c r="I305" i="3"/>
  <c r="G305" i="3"/>
  <c r="M305" i="3"/>
  <c r="E305" i="3"/>
  <c r="D305" i="3"/>
  <c r="A321" i="1"/>
  <c r="B320" i="1"/>
  <c r="Y306" i="3" l="1"/>
  <c r="AF306" i="3"/>
  <c r="AA306" i="3"/>
  <c r="U306" i="3"/>
  <c r="B306" i="3"/>
  <c r="AK306" i="3"/>
  <c r="O306" i="3"/>
  <c r="AJ306" i="3"/>
  <c r="AI306" i="3"/>
  <c r="J317" i="1"/>
  <c r="G317" i="1"/>
  <c r="H317" i="1"/>
  <c r="I317" i="1"/>
  <c r="F317" i="1"/>
  <c r="A307" i="3"/>
  <c r="P306" i="3"/>
  <c r="AH306" i="3"/>
  <c r="AG306" i="3"/>
  <c r="AE306" i="3"/>
  <c r="AD306" i="3"/>
  <c r="AC306" i="3"/>
  <c r="W306" i="3"/>
  <c r="AB306" i="3"/>
  <c r="S306" i="3"/>
  <c r="R306" i="3"/>
  <c r="T306" i="3"/>
  <c r="Q306" i="3"/>
  <c r="Z306" i="3"/>
  <c r="N306" i="3"/>
  <c r="L306" i="3"/>
  <c r="X306" i="3"/>
  <c r="V306" i="3"/>
  <c r="J306" i="3"/>
  <c r="H306" i="3"/>
  <c r="M306" i="3"/>
  <c r="C306" i="3"/>
  <c r="G306" i="3"/>
  <c r="F306" i="3"/>
  <c r="K306" i="3"/>
  <c r="I306" i="3"/>
  <c r="E306" i="3"/>
  <c r="D306" i="3"/>
  <c r="A322" i="1"/>
  <c r="B321" i="1"/>
  <c r="Y307" i="3" l="1"/>
  <c r="AF307" i="3"/>
  <c r="AA307" i="3"/>
  <c r="U307" i="3"/>
  <c r="B307" i="3"/>
  <c r="AI307" i="3"/>
  <c r="AK307" i="3"/>
  <c r="AJ307" i="3"/>
  <c r="O307" i="3"/>
  <c r="I318" i="1"/>
  <c r="J318" i="1"/>
  <c r="F318" i="1"/>
  <c r="G318" i="1"/>
  <c r="H318" i="1"/>
  <c r="A308" i="3"/>
  <c r="AH307" i="3"/>
  <c r="P307" i="3"/>
  <c r="AG307" i="3"/>
  <c r="AE307" i="3"/>
  <c r="AD307" i="3"/>
  <c r="Z307" i="3"/>
  <c r="AB307" i="3"/>
  <c r="AC307" i="3"/>
  <c r="W307" i="3"/>
  <c r="V307" i="3"/>
  <c r="Q307" i="3"/>
  <c r="H307" i="3"/>
  <c r="R307" i="3"/>
  <c r="S307" i="3"/>
  <c r="X307" i="3"/>
  <c r="T307" i="3"/>
  <c r="N307" i="3"/>
  <c r="L307" i="3"/>
  <c r="M307" i="3"/>
  <c r="J307" i="3"/>
  <c r="C307" i="3"/>
  <c r="K307" i="3"/>
  <c r="I307" i="3"/>
  <c r="G307" i="3"/>
  <c r="F307" i="3"/>
  <c r="E307" i="3"/>
  <c r="D307" i="3"/>
  <c r="A323" i="1"/>
  <c r="B322" i="1"/>
  <c r="Y308" i="3" l="1"/>
  <c r="AF308" i="3"/>
  <c r="AA308" i="3"/>
  <c r="U308" i="3"/>
  <c r="B308" i="3"/>
  <c r="AI308" i="3"/>
  <c r="AK308" i="3"/>
  <c r="AJ308" i="3"/>
  <c r="O308" i="3"/>
  <c r="F319" i="1"/>
  <c r="I319" i="1"/>
  <c r="H319" i="1"/>
  <c r="J319" i="1"/>
  <c r="G319" i="1"/>
  <c r="A309" i="3"/>
  <c r="AH308" i="3"/>
  <c r="P308" i="3"/>
  <c r="AE308" i="3"/>
  <c r="AG308" i="3"/>
  <c r="AD308" i="3"/>
  <c r="AC308" i="3"/>
  <c r="Z308" i="3"/>
  <c r="V308" i="3"/>
  <c r="Q308" i="3"/>
  <c r="AB308" i="3"/>
  <c r="W308" i="3"/>
  <c r="T308" i="3"/>
  <c r="H308" i="3"/>
  <c r="R308" i="3"/>
  <c r="S308" i="3"/>
  <c r="N308" i="3"/>
  <c r="X308" i="3"/>
  <c r="M308" i="3"/>
  <c r="K308" i="3"/>
  <c r="J308" i="3"/>
  <c r="I308" i="3"/>
  <c r="G308" i="3"/>
  <c r="F308" i="3"/>
  <c r="E308" i="3"/>
  <c r="D308" i="3"/>
  <c r="C308" i="3"/>
  <c r="L308" i="3"/>
  <c r="A324" i="1"/>
  <c r="B323" i="1"/>
  <c r="AF309" i="3" l="1"/>
  <c r="Y309" i="3"/>
  <c r="AA309" i="3"/>
  <c r="U309" i="3"/>
  <c r="B309" i="3"/>
  <c r="AK309" i="3"/>
  <c r="AJ309" i="3"/>
  <c r="AI309" i="3"/>
  <c r="O309" i="3"/>
  <c r="I320" i="1"/>
  <c r="J320" i="1"/>
  <c r="G320" i="1"/>
  <c r="F320" i="1"/>
  <c r="H320" i="1"/>
  <c r="A310" i="3"/>
  <c r="P309" i="3"/>
  <c r="AH309" i="3"/>
  <c r="AG309" i="3"/>
  <c r="AE309" i="3"/>
  <c r="AC309" i="3"/>
  <c r="AB309" i="3"/>
  <c r="X309" i="3"/>
  <c r="Z309" i="3"/>
  <c r="V309" i="3"/>
  <c r="W309" i="3"/>
  <c r="AD309" i="3"/>
  <c r="S309" i="3"/>
  <c r="T309" i="3"/>
  <c r="H309" i="3"/>
  <c r="Q309" i="3"/>
  <c r="R309" i="3"/>
  <c r="N309" i="3"/>
  <c r="L309" i="3"/>
  <c r="K309" i="3"/>
  <c r="M309" i="3"/>
  <c r="J309" i="3"/>
  <c r="E309" i="3"/>
  <c r="D309" i="3"/>
  <c r="C309" i="3"/>
  <c r="I309" i="3"/>
  <c r="G309" i="3"/>
  <c r="F309" i="3"/>
  <c r="A325" i="1"/>
  <c r="B324" i="1"/>
  <c r="AF310" i="3" l="1"/>
  <c r="Y310" i="3"/>
  <c r="AA310" i="3"/>
  <c r="U310" i="3"/>
  <c r="B310" i="3"/>
  <c r="AJ310" i="3"/>
  <c r="AI310" i="3"/>
  <c r="O310" i="3"/>
  <c r="AK310" i="3"/>
  <c r="F321" i="1"/>
  <c r="G321" i="1"/>
  <c r="H321" i="1"/>
  <c r="J321" i="1"/>
  <c r="I321" i="1"/>
  <c r="A311" i="3"/>
  <c r="P310" i="3"/>
  <c r="AH310" i="3"/>
  <c r="AG310" i="3"/>
  <c r="AD310" i="3"/>
  <c r="AC310" i="3"/>
  <c r="Z310" i="3"/>
  <c r="AE310" i="3"/>
  <c r="X310" i="3"/>
  <c r="V310" i="3"/>
  <c r="S310" i="3"/>
  <c r="AB310" i="3"/>
  <c r="W310" i="3"/>
  <c r="T310" i="3"/>
  <c r="H310" i="3"/>
  <c r="Q310" i="3"/>
  <c r="R310" i="3"/>
  <c r="N310" i="3"/>
  <c r="K310" i="3"/>
  <c r="M310" i="3"/>
  <c r="L310" i="3"/>
  <c r="J310" i="3"/>
  <c r="E310" i="3"/>
  <c r="D310" i="3"/>
  <c r="C310" i="3"/>
  <c r="I310" i="3"/>
  <c r="G310" i="3"/>
  <c r="F310" i="3"/>
  <c r="A326" i="1"/>
  <c r="B325" i="1"/>
  <c r="AF311" i="3" l="1"/>
  <c r="Y311" i="3"/>
  <c r="AA311" i="3"/>
  <c r="U311" i="3"/>
  <c r="B311" i="3"/>
  <c r="AK311" i="3"/>
  <c r="AJ311" i="3"/>
  <c r="AI311" i="3"/>
  <c r="O311" i="3"/>
  <c r="F322" i="1"/>
  <c r="G322" i="1"/>
  <c r="H322" i="1"/>
  <c r="I322" i="1"/>
  <c r="J322" i="1"/>
  <c r="A312" i="3"/>
  <c r="AG311" i="3"/>
  <c r="P311" i="3"/>
  <c r="AH311" i="3"/>
  <c r="AE311" i="3"/>
  <c r="AD311" i="3"/>
  <c r="AC311" i="3"/>
  <c r="Z311" i="3"/>
  <c r="X311" i="3"/>
  <c r="V311" i="3"/>
  <c r="AB311" i="3"/>
  <c r="W311" i="3"/>
  <c r="S311" i="3"/>
  <c r="T311" i="3"/>
  <c r="H311" i="3"/>
  <c r="M311" i="3"/>
  <c r="Q311" i="3"/>
  <c r="R311" i="3"/>
  <c r="K311" i="3"/>
  <c r="L311" i="3"/>
  <c r="J311" i="3"/>
  <c r="N311" i="3"/>
  <c r="E311" i="3"/>
  <c r="D311" i="3"/>
  <c r="C311" i="3"/>
  <c r="G311" i="3"/>
  <c r="F311" i="3"/>
  <c r="I311" i="3"/>
  <c r="A327" i="1"/>
  <c r="B326" i="1"/>
  <c r="AF312" i="3" l="1"/>
  <c r="Y312" i="3"/>
  <c r="AA312" i="3"/>
  <c r="U312" i="3"/>
  <c r="B312" i="3"/>
  <c r="AI312" i="3"/>
  <c r="O312" i="3"/>
  <c r="AJ312" i="3"/>
  <c r="AK312" i="3"/>
  <c r="H323" i="1"/>
  <c r="I323" i="1"/>
  <c r="J323" i="1"/>
  <c r="F323" i="1"/>
  <c r="G323" i="1"/>
  <c r="A313" i="3"/>
  <c r="P312" i="3"/>
  <c r="AH312" i="3"/>
  <c r="AG312" i="3"/>
  <c r="AD312" i="3"/>
  <c r="AC312" i="3"/>
  <c r="AE312" i="3"/>
  <c r="AB312" i="3"/>
  <c r="Z312" i="3"/>
  <c r="X312" i="3"/>
  <c r="V312" i="3"/>
  <c r="W312" i="3"/>
  <c r="R312" i="3"/>
  <c r="S312" i="3"/>
  <c r="T312" i="3"/>
  <c r="H312" i="3"/>
  <c r="M312" i="3"/>
  <c r="Q312" i="3"/>
  <c r="K312" i="3"/>
  <c r="I312" i="3"/>
  <c r="G312" i="3"/>
  <c r="F312" i="3"/>
  <c r="D312" i="3"/>
  <c r="J312" i="3"/>
  <c r="L312" i="3"/>
  <c r="E312" i="3"/>
  <c r="N312" i="3"/>
  <c r="C312" i="3"/>
  <c r="A328" i="1"/>
  <c r="B327" i="1"/>
  <c r="AF313" i="3" l="1"/>
  <c r="Y313" i="3"/>
  <c r="AA313" i="3"/>
  <c r="U313" i="3"/>
  <c r="B313" i="3"/>
  <c r="AJ313" i="3"/>
  <c r="AK313" i="3"/>
  <c r="AI313" i="3"/>
  <c r="O313" i="3"/>
  <c r="F324" i="1"/>
  <c r="G324" i="1"/>
  <c r="I324" i="1"/>
  <c r="H324" i="1"/>
  <c r="J324" i="1"/>
  <c r="A314" i="3"/>
  <c r="AG313" i="3"/>
  <c r="AE313" i="3"/>
  <c r="P313" i="3"/>
  <c r="AH313" i="3"/>
  <c r="AD313" i="3"/>
  <c r="AC313" i="3"/>
  <c r="AB313" i="3"/>
  <c r="Z313" i="3"/>
  <c r="X313" i="3"/>
  <c r="V313" i="3"/>
  <c r="W313" i="3"/>
  <c r="R313" i="3"/>
  <c r="H313" i="3"/>
  <c r="T313" i="3"/>
  <c r="M313" i="3"/>
  <c r="Q313" i="3"/>
  <c r="J313" i="3"/>
  <c r="S313" i="3"/>
  <c r="K313" i="3"/>
  <c r="I313" i="3"/>
  <c r="G313" i="3"/>
  <c r="F313" i="3"/>
  <c r="E313" i="3"/>
  <c r="D313" i="3"/>
  <c r="C313" i="3"/>
  <c r="N313" i="3"/>
  <c r="L313" i="3"/>
  <c r="A329" i="1"/>
  <c r="B328" i="1"/>
  <c r="AF314" i="3" l="1"/>
  <c r="Y314" i="3"/>
  <c r="AA314" i="3"/>
  <c r="U314" i="3"/>
  <c r="B314" i="3"/>
  <c r="AI314" i="3"/>
  <c r="AJ314" i="3"/>
  <c r="AK314" i="3"/>
  <c r="O314" i="3"/>
  <c r="J325" i="1"/>
  <c r="I325" i="1"/>
  <c r="G325" i="1"/>
  <c r="H325" i="1"/>
  <c r="F325" i="1"/>
  <c r="A315" i="3"/>
  <c r="P314" i="3"/>
  <c r="AG314" i="3"/>
  <c r="AE314" i="3"/>
  <c r="AH314" i="3"/>
  <c r="AD314" i="3"/>
  <c r="AC314" i="3"/>
  <c r="AB314" i="3"/>
  <c r="Z314" i="3"/>
  <c r="X314" i="3"/>
  <c r="S314" i="3"/>
  <c r="V314" i="3"/>
  <c r="W314" i="3"/>
  <c r="R314" i="3"/>
  <c r="Q314" i="3"/>
  <c r="H314" i="3"/>
  <c r="M314" i="3"/>
  <c r="L314" i="3"/>
  <c r="J314" i="3"/>
  <c r="T314" i="3"/>
  <c r="K314" i="3"/>
  <c r="I314" i="3"/>
  <c r="G314" i="3"/>
  <c r="F314" i="3"/>
  <c r="E314" i="3"/>
  <c r="D314" i="3"/>
  <c r="C314" i="3"/>
  <c r="N314" i="3"/>
  <c r="A330" i="1"/>
  <c r="B329" i="1"/>
  <c r="Y315" i="3" l="1"/>
  <c r="AF315" i="3"/>
  <c r="AA315" i="3"/>
  <c r="U315" i="3"/>
  <c r="B315" i="3"/>
  <c r="AK315" i="3"/>
  <c r="O315" i="3"/>
  <c r="AJ315" i="3"/>
  <c r="AI315" i="3"/>
  <c r="F326" i="1"/>
  <c r="I326" i="1"/>
  <c r="J326" i="1"/>
  <c r="G326" i="1"/>
  <c r="H326" i="1"/>
  <c r="A316" i="3"/>
  <c r="AH315" i="3"/>
  <c r="P315" i="3"/>
  <c r="AG315" i="3"/>
  <c r="AC315" i="3"/>
  <c r="AB315" i="3"/>
  <c r="Z315" i="3"/>
  <c r="AD315" i="3"/>
  <c r="W315" i="3"/>
  <c r="AE315" i="3"/>
  <c r="X315" i="3"/>
  <c r="V315" i="3"/>
  <c r="H315" i="3"/>
  <c r="M315" i="3"/>
  <c r="Q315" i="3"/>
  <c r="R315" i="3"/>
  <c r="L315" i="3"/>
  <c r="J315" i="3"/>
  <c r="N315" i="3"/>
  <c r="K315" i="3"/>
  <c r="I315" i="3"/>
  <c r="G315" i="3"/>
  <c r="F315" i="3"/>
  <c r="E315" i="3"/>
  <c r="D315" i="3"/>
  <c r="C315" i="3"/>
  <c r="S315" i="3"/>
  <c r="T315" i="3"/>
  <c r="A331" i="1"/>
  <c r="B330" i="1"/>
  <c r="Y316" i="3" l="1"/>
  <c r="AF316" i="3"/>
  <c r="AA316" i="3"/>
  <c r="U316" i="3"/>
  <c r="B316" i="3"/>
  <c r="AI316" i="3"/>
  <c r="AJ316" i="3"/>
  <c r="AK316" i="3"/>
  <c r="O316" i="3"/>
  <c r="F327" i="1"/>
  <c r="H327" i="1"/>
  <c r="G327" i="1"/>
  <c r="I327" i="1"/>
  <c r="J327" i="1"/>
  <c r="A317" i="3"/>
  <c r="P316" i="3"/>
  <c r="AH316" i="3"/>
  <c r="AG316" i="3"/>
  <c r="AD316" i="3"/>
  <c r="AB316" i="3"/>
  <c r="Z316" i="3"/>
  <c r="AC316" i="3"/>
  <c r="W316" i="3"/>
  <c r="AE316" i="3"/>
  <c r="X316" i="3"/>
  <c r="V316" i="3"/>
  <c r="T316" i="3"/>
  <c r="Q316" i="3"/>
  <c r="R316" i="3"/>
  <c r="H316" i="3"/>
  <c r="M316" i="3"/>
  <c r="S316" i="3"/>
  <c r="L316" i="3"/>
  <c r="J316" i="3"/>
  <c r="N316" i="3"/>
  <c r="K316" i="3"/>
  <c r="I316" i="3"/>
  <c r="G316" i="3"/>
  <c r="F316" i="3"/>
  <c r="E316" i="3"/>
  <c r="D316" i="3"/>
  <c r="C316" i="3"/>
  <c r="A332" i="1"/>
  <c r="B331" i="1"/>
  <c r="Y317" i="3" l="1"/>
  <c r="AF317" i="3"/>
  <c r="AA317" i="3"/>
  <c r="U317" i="3"/>
  <c r="B317" i="3"/>
  <c r="AJ317" i="3"/>
  <c r="AK317" i="3"/>
  <c r="AI317" i="3"/>
  <c r="O317" i="3"/>
  <c r="G328" i="1"/>
  <c r="H328" i="1"/>
  <c r="I328" i="1"/>
  <c r="F328" i="1"/>
  <c r="J328" i="1"/>
  <c r="A318" i="3"/>
  <c r="AH317" i="3"/>
  <c r="AG317" i="3"/>
  <c r="P317" i="3"/>
  <c r="AD317" i="3"/>
  <c r="AB317" i="3"/>
  <c r="Z317" i="3"/>
  <c r="AC317" i="3"/>
  <c r="X317" i="3"/>
  <c r="S317" i="3"/>
  <c r="V317" i="3"/>
  <c r="W317" i="3"/>
  <c r="R317" i="3"/>
  <c r="Q317" i="3"/>
  <c r="AE317" i="3"/>
  <c r="T317" i="3"/>
  <c r="N317" i="3"/>
  <c r="H317" i="3"/>
  <c r="L317" i="3"/>
  <c r="K317" i="3"/>
  <c r="M317" i="3"/>
  <c r="I317" i="3"/>
  <c r="G317" i="3"/>
  <c r="F317" i="3"/>
  <c r="D317" i="3"/>
  <c r="J317" i="3"/>
  <c r="E317" i="3"/>
  <c r="C317" i="3"/>
  <c r="A333" i="1"/>
  <c r="B332" i="1"/>
  <c r="Y318" i="3" l="1"/>
  <c r="AF318" i="3"/>
  <c r="AA318" i="3"/>
  <c r="U318" i="3"/>
  <c r="B318" i="3"/>
  <c r="AK318" i="3"/>
  <c r="O318" i="3"/>
  <c r="AI318" i="3"/>
  <c r="AJ318" i="3"/>
  <c r="H329" i="1"/>
  <c r="I329" i="1"/>
  <c r="J329" i="1"/>
  <c r="F329" i="1"/>
  <c r="G329" i="1"/>
  <c r="A319" i="3"/>
  <c r="P318" i="3"/>
  <c r="AG318" i="3"/>
  <c r="AE318" i="3"/>
  <c r="AH318" i="3"/>
  <c r="AD318" i="3"/>
  <c r="AB318" i="3"/>
  <c r="AC318" i="3"/>
  <c r="Z318" i="3"/>
  <c r="W318" i="3"/>
  <c r="X318" i="3"/>
  <c r="S318" i="3"/>
  <c r="Q318" i="3"/>
  <c r="V318" i="3"/>
  <c r="R318" i="3"/>
  <c r="T318" i="3"/>
  <c r="N318" i="3"/>
  <c r="L318" i="3"/>
  <c r="M318" i="3"/>
  <c r="H318" i="3"/>
  <c r="J318" i="3"/>
  <c r="K318" i="3"/>
  <c r="E318" i="3"/>
  <c r="I318" i="3"/>
  <c r="G318" i="3"/>
  <c r="F318" i="3"/>
  <c r="D318" i="3"/>
  <c r="C318" i="3"/>
  <c r="A334" i="1"/>
  <c r="B333" i="1"/>
  <c r="Y319" i="3" l="1"/>
  <c r="AF319" i="3"/>
  <c r="AA319" i="3"/>
  <c r="U319" i="3"/>
  <c r="B319" i="3"/>
  <c r="AK319" i="3"/>
  <c r="O319" i="3"/>
  <c r="AJ319" i="3"/>
  <c r="AI319" i="3"/>
  <c r="I330" i="1"/>
  <c r="J330" i="1"/>
  <c r="G330" i="1"/>
  <c r="H330" i="1"/>
  <c r="F330" i="1"/>
  <c r="A320" i="3"/>
  <c r="AH319" i="3"/>
  <c r="AG319" i="3"/>
  <c r="AE319" i="3"/>
  <c r="P319" i="3"/>
  <c r="AD319" i="3"/>
  <c r="AC319" i="3"/>
  <c r="AB319" i="3"/>
  <c r="Z319" i="3"/>
  <c r="W319" i="3"/>
  <c r="X319" i="3"/>
  <c r="V319" i="3"/>
  <c r="Q319" i="3"/>
  <c r="R319" i="3"/>
  <c r="S319" i="3"/>
  <c r="T319" i="3"/>
  <c r="N319" i="3"/>
  <c r="L319" i="3"/>
  <c r="H319" i="3"/>
  <c r="M319" i="3"/>
  <c r="K319" i="3"/>
  <c r="D319" i="3"/>
  <c r="I319" i="3"/>
  <c r="G319" i="3"/>
  <c r="F319" i="3"/>
  <c r="J319" i="3"/>
  <c r="E319" i="3"/>
  <c r="C319" i="3"/>
  <c r="A335" i="1"/>
  <c r="B334" i="1"/>
  <c r="Y320" i="3" l="1"/>
  <c r="AF320" i="3"/>
  <c r="AA320" i="3"/>
  <c r="U320" i="3"/>
  <c r="B320" i="3"/>
  <c r="AK320" i="3"/>
  <c r="AI320" i="3"/>
  <c r="AJ320" i="3"/>
  <c r="O320" i="3"/>
  <c r="F331" i="1"/>
  <c r="G331" i="1"/>
  <c r="H331" i="1"/>
  <c r="I331" i="1"/>
  <c r="J331" i="1"/>
  <c r="A321" i="3"/>
  <c r="P320" i="3"/>
  <c r="AG320" i="3"/>
  <c r="AH320" i="3"/>
  <c r="AE320" i="3"/>
  <c r="AD320" i="3"/>
  <c r="AB320" i="3"/>
  <c r="AC320" i="3"/>
  <c r="Z320" i="3"/>
  <c r="Q320" i="3"/>
  <c r="X320" i="3"/>
  <c r="V320" i="3"/>
  <c r="W320" i="3"/>
  <c r="H320" i="3"/>
  <c r="R320" i="3"/>
  <c r="S320" i="3"/>
  <c r="T320" i="3"/>
  <c r="N320" i="3"/>
  <c r="L320" i="3"/>
  <c r="M320" i="3"/>
  <c r="I320" i="3"/>
  <c r="G320" i="3"/>
  <c r="F320" i="3"/>
  <c r="C320" i="3"/>
  <c r="J320" i="3"/>
  <c r="K320" i="3"/>
  <c r="E320" i="3"/>
  <c r="D320" i="3"/>
  <c r="A336" i="1"/>
  <c r="B335" i="1"/>
  <c r="Y321" i="3" l="1"/>
  <c r="AF321" i="3"/>
  <c r="AA321" i="3"/>
  <c r="U321" i="3"/>
  <c r="B321" i="3"/>
  <c r="AK321" i="3"/>
  <c r="AJ321" i="3"/>
  <c r="AI321" i="3"/>
  <c r="O321" i="3"/>
  <c r="G332" i="1"/>
  <c r="H332" i="1"/>
  <c r="I332" i="1"/>
  <c r="F332" i="1"/>
  <c r="J332" i="1"/>
  <c r="A322" i="3"/>
  <c r="P321" i="3"/>
  <c r="AH321" i="3"/>
  <c r="AG321" i="3"/>
  <c r="AE321" i="3"/>
  <c r="AB321" i="3"/>
  <c r="X321" i="3"/>
  <c r="V321" i="3"/>
  <c r="AC321" i="3"/>
  <c r="Z321" i="3"/>
  <c r="W321" i="3"/>
  <c r="AD321" i="3"/>
  <c r="T321" i="3"/>
  <c r="Q321" i="3"/>
  <c r="H321" i="3"/>
  <c r="S321" i="3"/>
  <c r="R321" i="3"/>
  <c r="N321" i="3"/>
  <c r="L321" i="3"/>
  <c r="K321" i="3"/>
  <c r="M321" i="3"/>
  <c r="J321" i="3"/>
  <c r="C321" i="3"/>
  <c r="I321" i="3"/>
  <c r="G321" i="3"/>
  <c r="F321" i="3"/>
  <c r="E321" i="3"/>
  <c r="D321" i="3"/>
  <c r="A337" i="1"/>
  <c r="B336" i="1"/>
  <c r="Y322" i="3" l="1"/>
  <c r="AF322" i="3"/>
  <c r="AA322" i="3"/>
  <c r="U322" i="3"/>
  <c r="B322" i="3"/>
  <c r="AI322" i="3"/>
  <c r="AK322" i="3"/>
  <c r="AJ322" i="3"/>
  <c r="O322" i="3"/>
  <c r="F333" i="1"/>
  <c r="G333" i="1"/>
  <c r="H333" i="1"/>
  <c r="I333" i="1"/>
  <c r="J333" i="1"/>
  <c r="A323" i="3"/>
  <c r="P322" i="3"/>
  <c r="AH322" i="3"/>
  <c r="AG322" i="3"/>
  <c r="AE322" i="3"/>
  <c r="Z322" i="3"/>
  <c r="AB322" i="3"/>
  <c r="V322" i="3"/>
  <c r="AD322" i="3"/>
  <c r="AC322" i="3"/>
  <c r="W322" i="3"/>
  <c r="S322" i="3"/>
  <c r="X322" i="3"/>
  <c r="T322" i="3"/>
  <c r="H322" i="3"/>
  <c r="Q322" i="3"/>
  <c r="R322" i="3"/>
  <c r="N322" i="3"/>
  <c r="K322" i="3"/>
  <c r="M322" i="3"/>
  <c r="L322" i="3"/>
  <c r="J322" i="3"/>
  <c r="C322" i="3"/>
  <c r="I322" i="3"/>
  <c r="G322" i="3"/>
  <c r="F322" i="3"/>
  <c r="D322" i="3"/>
  <c r="E322" i="3"/>
  <c r="A338" i="1"/>
  <c r="B337" i="1"/>
  <c r="Y323" i="3" l="1"/>
  <c r="AF323" i="3"/>
  <c r="AA323" i="3"/>
  <c r="U323" i="3"/>
  <c r="B323" i="3"/>
  <c r="AK323" i="3"/>
  <c r="AJ323" i="3"/>
  <c r="AI323" i="3"/>
  <c r="O323" i="3"/>
  <c r="H334" i="1"/>
  <c r="I334" i="1"/>
  <c r="J334" i="1"/>
  <c r="F334" i="1"/>
  <c r="G334" i="1"/>
  <c r="A324" i="3"/>
  <c r="P323" i="3"/>
  <c r="AH323" i="3"/>
  <c r="AG323" i="3"/>
  <c r="AE323" i="3"/>
  <c r="AD323" i="3"/>
  <c r="AC323" i="3"/>
  <c r="Z323" i="3"/>
  <c r="X323" i="3"/>
  <c r="AB323" i="3"/>
  <c r="W323" i="3"/>
  <c r="R323" i="3"/>
  <c r="V323" i="3"/>
  <c r="S323" i="3"/>
  <c r="T323" i="3"/>
  <c r="Q323" i="3"/>
  <c r="M323" i="3"/>
  <c r="H323" i="3"/>
  <c r="K323" i="3"/>
  <c r="J323" i="3"/>
  <c r="L323" i="3"/>
  <c r="I323" i="3"/>
  <c r="C323" i="3"/>
  <c r="F323" i="3"/>
  <c r="G323" i="3"/>
  <c r="N323" i="3"/>
  <c r="E323" i="3"/>
  <c r="D323" i="3"/>
  <c r="A339" i="1"/>
  <c r="B338" i="1"/>
  <c r="Y324" i="3" l="1"/>
  <c r="AF324" i="3"/>
  <c r="AA324" i="3"/>
  <c r="U324" i="3"/>
  <c r="B324" i="3"/>
  <c r="AI324" i="3"/>
  <c r="AK324" i="3"/>
  <c r="AJ324" i="3"/>
  <c r="O324" i="3"/>
  <c r="H335" i="1"/>
  <c r="I335" i="1"/>
  <c r="F335" i="1"/>
  <c r="G335" i="1"/>
  <c r="J335" i="1"/>
  <c r="A325" i="3"/>
  <c r="P324" i="3"/>
  <c r="AG324" i="3"/>
  <c r="AH324" i="3"/>
  <c r="AE324" i="3"/>
  <c r="AD324" i="3"/>
  <c r="AC324" i="3"/>
  <c r="Z324" i="3"/>
  <c r="X324" i="3"/>
  <c r="AB324" i="3"/>
  <c r="V324" i="3"/>
  <c r="W324" i="3"/>
  <c r="R324" i="3"/>
  <c r="S324" i="3"/>
  <c r="T324" i="3"/>
  <c r="H324" i="3"/>
  <c r="M324" i="3"/>
  <c r="K324" i="3"/>
  <c r="I324" i="3"/>
  <c r="G324" i="3"/>
  <c r="F324" i="3"/>
  <c r="J324" i="3"/>
  <c r="L324" i="3"/>
  <c r="Q324" i="3"/>
  <c r="E324" i="3"/>
  <c r="D324" i="3"/>
  <c r="C324" i="3"/>
  <c r="N324" i="3"/>
  <c r="A340" i="1"/>
  <c r="B339" i="1"/>
  <c r="AF325" i="3" l="1"/>
  <c r="Y325" i="3"/>
  <c r="AA325" i="3"/>
  <c r="U325" i="3"/>
  <c r="B325" i="3"/>
  <c r="AJ325" i="3"/>
  <c r="AI325" i="3"/>
  <c r="O325" i="3"/>
  <c r="AK325" i="3"/>
  <c r="G336" i="1"/>
  <c r="F336" i="1"/>
  <c r="J336" i="1"/>
  <c r="H336" i="1"/>
  <c r="I336" i="1"/>
  <c r="A326" i="3"/>
  <c r="P325" i="3"/>
  <c r="AH325" i="3"/>
  <c r="AG325" i="3"/>
  <c r="AE325" i="3"/>
  <c r="AD325" i="3"/>
  <c r="AC325" i="3"/>
  <c r="Z325" i="3"/>
  <c r="AB325" i="3"/>
  <c r="X325" i="3"/>
  <c r="V325" i="3"/>
  <c r="W325" i="3"/>
  <c r="H325" i="3"/>
  <c r="M325" i="3"/>
  <c r="T325" i="3"/>
  <c r="N325" i="3"/>
  <c r="J325" i="3"/>
  <c r="R325" i="3"/>
  <c r="S325" i="3"/>
  <c r="L325" i="3"/>
  <c r="I325" i="3"/>
  <c r="G325" i="3"/>
  <c r="F325" i="3"/>
  <c r="E325" i="3"/>
  <c r="D325" i="3"/>
  <c r="C325" i="3"/>
  <c r="K325" i="3"/>
  <c r="Q325" i="3"/>
  <c r="A341" i="1"/>
  <c r="B340" i="1"/>
  <c r="AF326" i="3" l="1"/>
  <c r="Y326" i="3"/>
  <c r="AA326" i="3"/>
  <c r="U326" i="3"/>
  <c r="B326" i="3"/>
  <c r="AI326" i="3"/>
  <c r="AJ326" i="3"/>
  <c r="AK326" i="3"/>
  <c r="O326" i="3"/>
  <c r="J337" i="1"/>
  <c r="I337" i="1"/>
  <c r="F337" i="1"/>
  <c r="G337" i="1"/>
  <c r="H337" i="1"/>
  <c r="A327" i="3"/>
  <c r="AH326" i="3"/>
  <c r="AE326" i="3"/>
  <c r="AD326" i="3"/>
  <c r="AG326" i="3"/>
  <c r="P326" i="3"/>
  <c r="AC326" i="3"/>
  <c r="AB326" i="3"/>
  <c r="Z326" i="3"/>
  <c r="X326" i="3"/>
  <c r="S326" i="3"/>
  <c r="R326" i="3"/>
  <c r="V326" i="3"/>
  <c r="W326" i="3"/>
  <c r="M326" i="3"/>
  <c r="Q326" i="3"/>
  <c r="N326" i="3"/>
  <c r="J326" i="3"/>
  <c r="T326" i="3"/>
  <c r="H326" i="3"/>
  <c r="L326" i="3"/>
  <c r="I326" i="3"/>
  <c r="G326" i="3"/>
  <c r="F326" i="3"/>
  <c r="E326" i="3"/>
  <c r="D326" i="3"/>
  <c r="C326" i="3"/>
  <c r="K326" i="3"/>
  <c r="A342" i="1"/>
  <c r="B341" i="1"/>
  <c r="Y327" i="3" l="1"/>
  <c r="AF327" i="3"/>
  <c r="AA327" i="3"/>
  <c r="U327" i="3"/>
  <c r="B327" i="3"/>
  <c r="O327" i="3"/>
  <c r="AI327" i="3"/>
  <c r="AK327" i="3"/>
  <c r="AJ327" i="3"/>
  <c r="F338" i="1"/>
  <c r="G338" i="1"/>
  <c r="H338" i="1"/>
  <c r="I338" i="1"/>
  <c r="J338" i="1"/>
  <c r="A328" i="3"/>
  <c r="AH327" i="3"/>
  <c r="P327" i="3"/>
  <c r="AG327" i="3"/>
  <c r="AD327" i="3"/>
  <c r="AC327" i="3"/>
  <c r="AE327" i="3"/>
  <c r="AB327" i="3"/>
  <c r="W327" i="3"/>
  <c r="X327" i="3"/>
  <c r="V327" i="3"/>
  <c r="Z327" i="3"/>
  <c r="R327" i="3"/>
  <c r="S327" i="3"/>
  <c r="M327" i="3"/>
  <c r="N327" i="3"/>
  <c r="J327" i="3"/>
  <c r="Q327" i="3"/>
  <c r="T327" i="3"/>
  <c r="I327" i="3"/>
  <c r="G327" i="3"/>
  <c r="F327" i="3"/>
  <c r="E327" i="3"/>
  <c r="D327" i="3"/>
  <c r="C327" i="3"/>
  <c r="H327" i="3"/>
  <c r="L327" i="3"/>
  <c r="K327" i="3"/>
  <c r="A343" i="1"/>
  <c r="B342" i="1"/>
  <c r="Y328" i="3" l="1"/>
  <c r="AF328" i="3"/>
  <c r="AA328" i="3"/>
  <c r="U328" i="3"/>
  <c r="B328" i="3"/>
  <c r="AI328" i="3"/>
  <c r="AJ328" i="3"/>
  <c r="AK328" i="3"/>
  <c r="O328" i="3"/>
  <c r="F339" i="1"/>
  <c r="G339" i="1"/>
  <c r="H339" i="1"/>
  <c r="I339" i="1"/>
  <c r="J339" i="1"/>
  <c r="A329" i="3"/>
  <c r="AH328" i="3"/>
  <c r="P328" i="3"/>
  <c r="AD328" i="3"/>
  <c r="AG328" i="3"/>
  <c r="AE328" i="3"/>
  <c r="AC328" i="3"/>
  <c r="AB328" i="3"/>
  <c r="Z328" i="3"/>
  <c r="W328" i="3"/>
  <c r="V328" i="3"/>
  <c r="X328" i="3"/>
  <c r="T328" i="3"/>
  <c r="R328" i="3"/>
  <c r="M328" i="3"/>
  <c r="N328" i="3"/>
  <c r="J328" i="3"/>
  <c r="Q328" i="3"/>
  <c r="S328" i="3"/>
  <c r="I328" i="3"/>
  <c r="G328" i="3"/>
  <c r="F328" i="3"/>
  <c r="E328" i="3"/>
  <c r="D328" i="3"/>
  <c r="C328" i="3"/>
  <c r="H328" i="3"/>
  <c r="L328" i="3"/>
  <c r="K328" i="3"/>
  <c r="A344" i="1"/>
  <c r="B343" i="1"/>
  <c r="Y329" i="3" l="1"/>
  <c r="AF329" i="3"/>
  <c r="AA329" i="3"/>
  <c r="U329" i="3"/>
  <c r="B329" i="3"/>
  <c r="AK329" i="3"/>
  <c r="AJ329" i="3"/>
  <c r="AI329" i="3"/>
  <c r="O329" i="3"/>
  <c r="G340" i="1"/>
  <c r="H340" i="1"/>
  <c r="F340" i="1"/>
  <c r="I340" i="1"/>
  <c r="J340" i="1"/>
  <c r="A330" i="3"/>
  <c r="AH329" i="3"/>
  <c r="P329" i="3"/>
  <c r="AD329" i="3"/>
  <c r="AG329" i="3"/>
  <c r="AE329" i="3"/>
  <c r="AC329" i="3"/>
  <c r="AB329" i="3"/>
  <c r="Z329" i="3"/>
  <c r="V329" i="3"/>
  <c r="X329" i="3"/>
  <c r="R329" i="3"/>
  <c r="W329" i="3"/>
  <c r="S329" i="3"/>
  <c r="T329" i="3"/>
  <c r="H329" i="3"/>
  <c r="N329" i="3"/>
  <c r="L329" i="3"/>
  <c r="K329" i="3"/>
  <c r="J329" i="3"/>
  <c r="M329" i="3"/>
  <c r="E329" i="3"/>
  <c r="D329" i="3"/>
  <c r="F329" i="3"/>
  <c r="C329" i="3"/>
  <c r="I329" i="3"/>
  <c r="G329" i="3"/>
  <c r="Q329" i="3"/>
  <c r="A345" i="1"/>
  <c r="B344" i="1"/>
  <c r="Y330" i="3" l="1"/>
  <c r="AF330" i="3"/>
  <c r="AA330" i="3"/>
  <c r="U330" i="3"/>
  <c r="B330" i="3"/>
  <c r="AJ330" i="3"/>
  <c r="AK330" i="3"/>
  <c r="AI330" i="3"/>
  <c r="O330" i="3"/>
  <c r="F341" i="1"/>
  <c r="G341" i="1"/>
  <c r="H341" i="1"/>
  <c r="J341" i="1"/>
  <c r="I341" i="1"/>
  <c r="A331" i="3"/>
  <c r="P330" i="3"/>
  <c r="AG330" i="3"/>
  <c r="AH330" i="3"/>
  <c r="AE330" i="3"/>
  <c r="AC330" i="3"/>
  <c r="AD330" i="3"/>
  <c r="AB330" i="3"/>
  <c r="W330" i="3"/>
  <c r="S330" i="3"/>
  <c r="Z330" i="3"/>
  <c r="V330" i="3"/>
  <c r="X330" i="3"/>
  <c r="T330" i="3"/>
  <c r="R330" i="3"/>
  <c r="Q330" i="3"/>
  <c r="H330" i="3"/>
  <c r="N330" i="3"/>
  <c r="L330" i="3"/>
  <c r="K330" i="3"/>
  <c r="J330" i="3"/>
  <c r="D330" i="3"/>
  <c r="I330" i="3"/>
  <c r="E330" i="3"/>
  <c r="M330" i="3"/>
  <c r="G330" i="3"/>
  <c r="F330" i="3"/>
  <c r="C330" i="3"/>
  <c r="A346" i="1"/>
  <c r="B345" i="1"/>
  <c r="Y331" i="3" l="1"/>
  <c r="AF331" i="3"/>
  <c r="AA331" i="3"/>
  <c r="U331" i="3"/>
  <c r="B331" i="3"/>
  <c r="AK331" i="3"/>
  <c r="AI331" i="3"/>
  <c r="O331" i="3"/>
  <c r="AJ331" i="3"/>
  <c r="I342" i="1"/>
  <c r="J342" i="1"/>
  <c r="G342" i="1"/>
  <c r="F342" i="1"/>
  <c r="H342" i="1"/>
  <c r="A332" i="3"/>
  <c r="P331" i="3"/>
  <c r="AG331" i="3"/>
  <c r="AH331" i="3"/>
  <c r="AE331" i="3"/>
  <c r="AD331" i="3"/>
  <c r="AC331" i="3"/>
  <c r="AB331" i="3"/>
  <c r="W331" i="3"/>
  <c r="Z331" i="3"/>
  <c r="X331" i="3"/>
  <c r="V331" i="3"/>
  <c r="Q331" i="3"/>
  <c r="S331" i="3"/>
  <c r="T331" i="3"/>
  <c r="R331" i="3"/>
  <c r="H331" i="3"/>
  <c r="N331" i="3"/>
  <c r="L331" i="3"/>
  <c r="M331" i="3"/>
  <c r="K331" i="3"/>
  <c r="J331" i="3"/>
  <c r="E331" i="3"/>
  <c r="D331" i="3"/>
  <c r="I331" i="3"/>
  <c r="G331" i="3"/>
  <c r="F331" i="3"/>
  <c r="C331" i="3"/>
  <c r="A347" i="1"/>
  <c r="B346" i="1"/>
  <c r="Y332" i="3" l="1"/>
  <c r="AF332" i="3"/>
  <c r="AA332" i="3"/>
  <c r="U332" i="3"/>
  <c r="B332" i="3"/>
  <c r="AJ332" i="3"/>
  <c r="O332" i="3"/>
  <c r="AK332" i="3"/>
  <c r="AI332" i="3"/>
  <c r="J343" i="1"/>
  <c r="G343" i="1"/>
  <c r="H343" i="1"/>
  <c r="I343" i="1"/>
  <c r="F343" i="1"/>
  <c r="A333" i="3"/>
  <c r="AG332" i="3"/>
  <c r="AH332" i="3"/>
  <c r="P332" i="3"/>
  <c r="AE332" i="3"/>
  <c r="AC332" i="3"/>
  <c r="Z332" i="3"/>
  <c r="Q332" i="3"/>
  <c r="AB332" i="3"/>
  <c r="AD332" i="3"/>
  <c r="X332" i="3"/>
  <c r="W332" i="3"/>
  <c r="V332" i="3"/>
  <c r="R332" i="3"/>
  <c r="S332" i="3"/>
  <c r="T332" i="3"/>
  <c r="H332" i="3"/>
  <c r="N332" i="3"/>
  <c r="M332" i="3"/>
  <c r="L332" i="3"/>
  <c r="K332" i="3"/>
  <c r="I332" i="3"/>
  <c r="G332" i="3"/>
  <c r="F332" i="3"/>
  <c r="J332" i="3"/>
  <c r="E332" i="3"/>
  <c r="D332" i="3"/>
  <c r="C332" i="3"/>
  <c r="A348" i="1"/>
  <c r="B347" i="1"/>
  <c r="AF333" i="3" l="1"/>
  <c r="Y333" i="3"/>
  <c r="AA333" i="3"/>
  <c r="U333" i="3"/>
  <c r="B333" i="3"/>
  <c r="AK333" i="3"/>
  <c r="AJ333" i="3"/>
  <c r="AI333" i="3"/>
  <c r="O333" i="3"/>
  <c r="F344" i="1"/>
  <c r="G344" i="1"/>
  <c r="I344" i="1"/>
  <c r="H344" i="1"/>
  <c r="J344" i="1"/>
  <c r="A334" i="3"/>
  <c r="P333" i="3"/>
  <c r="AH333" i="3"/>
  <c r="AE333" i="3"/>
  <c r="AB333" i="3"/>
  <c r="X333" i="3"/>
  <c r="AC333" i="3"/>
  <c r="V333" i="3"/>
  <c r="Z333" i="3"/>
  <c r="AG333" i="3"/>
  <c r="W333" i="3"/>
  <c r="AD333" i="3"/>
  <c r="Q333" i="3"/>
  <c r="H333" i="3"/>
  <c r="S333" i="3"/>
  <c r="R333" i="3"/>
  <c r="N333" i="3"/>
  <c r="L333" i="3"/>
  <c r="T333" i="3"/>
  <c r="K333" i="3"/>
  <c r="M333" i="3"/>
  <c r="J333" i="3"/>
  <c r="E333" i="3"/>
  <c r="D333" i="3"/>
  <c r="I333" i="3"/>
  <c r="G333" i="3"/>
  <c r="F333" i="3"/>
  <c r="C333" i="3"/>
  <c r="A349" i="1"/>
  <c r="B348" i="1"/>
  <c r="Y334" i="3" l="1"/>
  <c r="AF334" i="3"/>
  <c r="AA334" i="3"/>
  <c r="U334" i="3"/>
  <c r="B334" i="3"/>
  <c r="AK334" i="3"/>
  <c r="O334" i="3"/>
  <c r="AJ334" i="3"/>
  <c r="AI334" i="3"/>
  <c r="F345" i="1"/>
  <c r="G345" i="1"/>
  <c r="I345" i="1"/>
  <c r="H345" i="1"/>
  <c r="J345" i="1"/>
  <c r="A335" i="3"/>
  <c r="P334" i="3"/>
  <c r="AG334" i="3"/>
  <c r="AE334" i="3"/>
  <c r="AH334" i="3"/>
  <c r="AC334" i="3"/>
  <c r="AB334" i="3"/>
  <c r="V334" i="3"/>
  <c r="S334" i="3"/>
  <c r="Z334" i="3"/>
  <c r="Q334" i="3"/>
  <c r="X334" i="3"/>
  <c r="R334" i="3"/>
  <c r="T334" i="3"/>
  <c r="H334" i="3"/>
  <c r="W334" i="3"/>
  <c r="AD334" i="3"/>
  <c r="N334" i="3"/>
  <c r="K334" i="3"/>
  <c r="L334" i="3"/>
  <c r="M334" i="3"/>
  <c r="E334" i="3"/>
  <c r="D334" i="3"/>
  <c r="J334" i="3"/>
  <c r="I334" i="3"/>
  <c r="C334" i="3"/>
  <c r="G334" i="3"/>
  <c r="F334" i="3"/>
  <c r="A350" i="1"/>
  <c r="B349" i="1"/>
  <c r="Y335" i="3" l="1"/>
  <c r="AF335" i="3"/>
  <c r="AA335" i="3"/>
  <c r="U335" i="3"/>
  <c r="B335" i="3"/>
  <c r="AK335" i="3"/>
  <c r="AJ335" i="3"/>
  <c r="AI335" i="3"/>
  <c r="O335" i="3"/>
  <c r="I346" i="1"/>
  <c r="J346" i="1"/>
  <c r="F346" i="1"/>
  <c r="G346" i="1"/>
  <c r="H346" i="1"/>
  <c r="A336" i="3"/>
  <c r="AH335" i="3"/>
  <c r="AG335" i="3"/>
  <c r="P335" i="3"/>
  <c r="AE335" i="3"/>
  <c r="AD335" i="3"/>
  <c r="AB335" i="3"/>
  <c r="AC335" i="3"/>
  <c r="Z335" i="3"/>
  <c r="R335" i="3"/>
  <c r="T335" i="3"/>
  <c r="X335" i="3"/>
  <c r="Q335" i="3"/>
  <c r="V335" i="3"/>
  <c r="S335" i="3"/>
  <c r="H335" i="3"/>
  <c r="W335" i="3"/>
  <c r="M335" i="3"/>
  <c r="K335" i="3"/>
  <c r="L335" i="3"/>
  <c r="N335" i="3"/>
  <c r="C335" i="3"/>
  <c r="E335" i="3"/>
  <c r="D335" i="3"/>
  <c r="J335" i="3"/>
  <c r="I335" i="3"/>
  <c r="F335" i="3"/>
  <c r="G335" i="3"/>
  <c r="A351" i="1"/>
  <c r="B350" i="1"/>
  <c r="Y336" i="3" l="1"/>
  <c r="AF336" i="3"/>
  <c r="AA336" i="3"/>
  <c r="U336" i="3"/>
  <c r="B336" i="3"/>
  <c r="AI336" i="3"/>
  <c r="AK336" i="3"/>
  <c r="O336" i="3"/>
  <c r="AJ336" i="3"/>
  <c r="H347" i="1"/>
  <c r="I347" i="1"/>
  <c r="F347" i="1"/>
  <c r="J347" i="1"/>
  <c r="G347" i="1"/>
  <c r="A337" i="3"/>
  <c r="P336" i="3"/>
  <c r="AH336" i="3"/>
  <c r="AG336" i="3"/>
  <c r="AE336" i="3"/>
  <c r="AD336" i="3"/>
  <c r="Z336" i="3"/>
  <c r="AB336" i="3"/>
  <c r="AC336" i="3"/>
  <c r="X336" i="3"/>
  <c r="V336" i="3"/>
  <c r="R336" i="3"/>
  <c r="Q336" i="3"/>
  <c r="S336" i="3"/>
  <c r="T336" i="3"/>
  <c r="M336" i="3"/>
  <c r="H336" i="3"/>
  <c r="K336" i="3"/>
  <c r="I336" i="3"/>
  <c r="G336" i="3"/>
  <c r="F336" i="3"/>
  <c r="N336" i="3"/>
  <c r="W336" i="3"/>
  <c r="J336" i="3"/>
  <c r="C336" i="3"/>
  <c r="L336" i="3"/>
  <c r="E336" i="3"/>
  <c r="D336" i="3"/>
  <c r="A352" i="1"/>
  <c r="B351" i="1"/>
  <c r="AF337" i="3" l="1"/>
  <c r="Y337" i="3"/>
  <c r="AA337" i="3"/>
  <c r="U337" i="3"/>
  <c r="B337" i="3"/>
  <c r="AK337" i="3"/>
  <c r="AJ337" i="3"/>
  <c r="AI337" i="3"/>
  <c r="O337" i="3"/>
  <c r="F348" i="1"/>
  <c r="G348" i="1"/>
  <c r="H348" i="1"/>
  <c r="I348" i="1"/>
  <c r="J348" i="1"/>
  <c r="A338" i="3"/>
  <c r="AH337" i="3"/>
  <c r="AG337" i="3"/>
  <c r="P337" i="3"/>
  <c r="AE337" i="3"/>
  <c r="AD337" i="3"/>
  <c r="AC337" i="3"/>
  <c r="Z337" i="3"/>
  <c r="AB337" i="3"/>
  <c r="X337" i="3"/>
  <c r="V337" i="3"/>
  <c r="W337" i="3"/>
  <c r="Q337" i="3"/>
  <c r="H337" i="3"/>
  <c r="M337" i="3"/>
  <c r="T337" i="3"/>
  <c r="J337" i="3"/>
  <c r="I337" i="3"/>
  <c r="G337" i="3"/>
  <c r="F337" i="3"/>
  <c r="E337" i="3"/>
  <c r="D337" i="3"/>
  <c r="C337" i="3"/>
  <c r="R337" i="3"/>
  <c r="N337" i="3"/>
  <c r="S337" i="3"/>
  <c r="K337" i="3"/>
  <c r="L337" i="3"/>
  <c r="A353" i="1"/>
  <c r="B352" i="1"/>
  <c r="AF338" i="3" l="1"/>
  <c r="Y338" i="3"/>
  <c r="AA338" i="3"/>
  <c r="U338" i="3"/>
  <c r="B338" i="3"/>
  <c r="AI338" i="3"/>
  <c r="AK338" i="3"/>
  <c r="O338" i="3"/>
  <c r="AJ338" i="3"/>
  <c r="J349" i="1"/>
  <c r="H349" i="1"/>
  <c r="I349" i="1"/>
  <c r="F349" i="1"/>
  <c r="G349" i="1"/>
  <c r="A339" i="3"/>
  <c r="P338" i="3"/>
  <c r="AG338" i="3"/>
  <c r="AE338" i="3"/>
  <c r="AD338" i="3"/>
  <c r="AC338" i="3"/>
  <c r="AH338" i="3"/>
  <c r="AB338" i="3"/>
  <c r="Z338" i="3"/>
  <c r="X338" i="3"/>
  <c r="W338" i="3"/>
  <c r="S338" i="3"/>
  <c r="V338" i="3"/>
  <c r="Q338" i="3"/>
  <c r="M338" i="3"/>
  <c r="H338" i="3"/>
  <c r="J338" i="3"/>
  <c r="R338" i="3"/>
  <c r="T338" i="3"/>
  <c r="I338" i="3"/>
  <c r="G338" i="3"/>
  <c r="F338" i="3"/>
  <c r="E338" i="3"/>
  <c r="D338" i="3"/>
  <c r="N338" i="3"/>
  <c r="K338" i="3"/>
  <c r="L338" i="3"/>
  <c r="C338" i="3"/>
  <c r="A354" i="1"/>
  <c r="B353" i="1"/>
  <c r="Y339" i="3" l="1"/>
  <c r="AF339" i="3"/>
  <c r="AA339" i="3"/>
  <c r="U339" i="3"/>
  <c r="B339" i="3"/>
  <c r="AJ339" i="3"/>
  <c r="O339" i="3"/>
  <c r="AI339" i="3"/>
  <c r="AK339" i="3"/>
  <c r="F350" i="1"/>
  <c r="G350" i="1"/>
  <c r="I350" i="1"/>
  <c r="H350" i="1"/>
  <c r="J350" i="1"/>
  <c r="A340" i="3"/>
  <c r="AH339" i="3"/>
  <c r="P339" i="3"/>
  <c r="AE339" i="3"/>
  <c r="AC339" i="3"/>
  <c r="AD339" i="3"/>
  <c r="AB339" i="3"/>
  <c r="Z339" i="3"/>
  <c r="W339" i="3"/>
  <c r="X339" i="3"/>
  <c r="V339" i="3"/>
  <c r="AG339" i="3"/>
  <c r="S339" i="3"/>
  <c r="R339" i="3"/>
  <c r="Q339" i="3"/>
  <c r="M339" i="3"/>
  <c r="H339" i="3"/>
  <c r="J339" i="3"/>
  <c r="N339" i="3"/>
  <c r="I339" i="3"/>
  <c r="G339" i="3"/>
  <c r="F339" i="3"/>
  <c r="E339" i="3"/>
  <c r="D339" i="3"/>
  <c r="C339" i="3"/>
  <c r="T339" i="3"/>
  <c r="K339" i="3"/>
  <c r="L339" i="3"/>
  <c r="A355" i="1"/>
  <c r="B354" i="1"/>
  <c r="Y340" i="3" l="1"/>
  <c r="AF340" i="3"/>
  <c r="AA340" i="3"/>
  <c r="U340" i="3"/>
  <c r="B340" i="3"/>
  <c r="AI340" i="3"/>
  <c r="AK340" i="3"/>
  <c r="AJ340" i="3"/>
  <c r="O340" i="3"/>
  <c r="I351" i="1"/>
  <c r="J351" i="1"/>
  <c r="G351" i="1"/>
  <c r="H351" i="1"/>
  <c r="F351" i="1"/>
  <c r="A341" i="3"/>
  <c r="P340" i="3"/>
  <c r="AH340" i="3"/>
  <c r="AD340" i="3"/>
  <c r="AE340" i="3"/>
  <c r="AG340" i="3"/>
  <c r="AB340" i="3"/>
  <c r="Z340" i="3"/>
  <c r="W340" i="3"/>
  <c r="X340" i="3"/>
  <c r="AC340" i="3"/>
  <c r="R340" i="3"/>
  <c r="S340" i="3"/>
  <c r="T340" i="3"/>
  <c r="V340" i="3"/>
  <c r="Q340" i="3"/>
  <c r="M340" i="3"/>
  <c r="H340" i="3"/>
  <c r="J340" i="3"/>
  <c r="L340" i="3"/>
  <c r="N340" i="3"/>
  <c r="I340" i="3"/>
  <c r="G340" i="3"/>
  <c r="F340" i="3"/>
  <c r="E340" i="3"/>
  <c r="D340" i="3"/>
  <c r="C340" i="3"/>
  <c r="K340" i="3"/>
  <c r="A356" i="1"/>
  <c r="B355" i="1"/>
  <c r="Y341" i="3" l="1"/>
  <c r="AF341" i="3"/>
  <c r="AA341" i="3"/>
  <c r="U341" i="3"/>
  <c r="B341" i="3"/>
  <c r="AI341" i="3"/>
  <c r="AJ341" i="3"/>
  <c r="AK341" i="3"/>
  <c r="O341" i="3"/>
  <c r="G352" i="1"/>
  <c r="H352" i="1"/>
  <c r="I352" i="1"/>
  <c r="J352" i="1"/>
  <c r="F352" i="1"/>
  <c r="A342" i="3"/>
  <c r="AH341" i="3"/>
  <c r="P341" i="3"/>
  <c r="AD341" i="3"/>
  <c r="AE341" i="3"/>
  <c r="AC341" i="3"/>
  <c r="AG341" i="3"/>
  <c r="AB341" i="3"/>
  <c r="Z341" i="3"/>
  <c r="X341" i="3"/>
  <c r="W341" i="3"/>
  <c r="R341" i="3"/>
  <c r="S341" i="3"/>
  <c r="T341" i="3"/>
  <c r="V341" i="3"/>
  <c r="N341" i="3"/>
  <c r="Q341" i="3"/>
  <c r="H341" i="3"/>
  <c r="K341" i="3"/>
  <c r="L341" i="3"/>
  <c r="I341" i="3"/>
  <c r="G341" i="3"/>
  <c r="F341" i="3"/>
  <c r="M341" i="3"/>
  <c r="C341" i="3"/>
  <c r="J341" i="3"/>
  <c r="E341" i="3"/>
  <c r="D341" i="3"/>
  <c r="A357" i="1"/>
  <c r="B356" i="1"/>
  <c r="Y342" i="3" l="1"/>
  <c r="AF342" i="3"/>
  <c r="AA342" i="3"/>
  <c r="U342" i="3"/>
  <c r="B342" i="3"/>
  <c r="AI342" i="3"/>
  <c r="AK342" i="3"/>
  <c r="O342" i="3"/>
  <c r="AJ342" i="3"/>
  <c r="F353" i="1"/>
  <c r="H353" i="1"/>
  <c r="G353" i="1"/>
  <c r="I353" i="1"/>
  <c r="J353" i="1"/>
  <c r="A343" i="3"/>
  <c r="P342" i="3"/>
  <c r="AH342" i="3"/>
  <c r="AG342" i="3"/>
  <c r="AE342" i="3"/>
  <c r="AC342" i="3"/>
  <c r="AD342" i="3"/>
  <c r="AB342" i="3"/>
  <c r="Z342" i="3"/>
  <c r="W342" i="3"/>
  <c r="X342" i="3"/>
  <c r="S342" i="3"/>
  <c r="R342" i="3"/>
  <c r="V342" i="3"/>
  <c r="T342" i="3"/>
  <c r="N342" i="3"/>
  <c r="L342" i="3"/>
  <c r="Q342" i="3"/>
  <c r="H342" i="3"/>
  <c r="I342" i="3"/>
  <c r="G342" i="3"/>
  <c r="F342" i="3"/>
  <c r="K342" i="3"/>
  <c r="C342" i="3"/>
  <c r="M342" i="3"/>
  <c r="J342" i="3"/>
  <c r="D342" i="3"/>
  <c r="E342" i="3"/>
  <c r="A358" i="1"/>
  <c r="B357" i="1"/>
  <c r="Y343" i="3" l="1"/>
  <c r="AF343" i="3"/>
  <c r="AA343" i="3"/>
  <c r="U343" i="3"/>
  <c r="B343" i="3"/>
  <c r="AK343" i="3"/>
  <c r="AJ343" i="3"/>
  <c r="AI343" i="3"/>
  <c r="O343" i="3"/>
  <c r="I354" i="1"/>
  <c r="J354" i="1"/>
  <c r="F354" i="1"/>
  <c r="G354" i="1"/>
  <c r="H354" i="1"/>
  <c r="A344" i="3"/>
  <c r="AH343" i="3"/>
  <c r="P343" i="3"/>
  <c r="AD343" i="3"/>
  <c r="AG343" i="3"/>
  <c r="AC343" i="3"/>
  <c r="AE343" i="3"/>
  <c r="Z343" i="3"/>
  <c r="W343" i="3"/>
  <c r="V343" i="3"/>
  <c r="X343" i="3"/>
  <c r="T343" i="3"/>
  <c r="AB343" i="3"/>
  <c r="R343" i="3"/>
  <c r="S343" i="3"/>
  <c r="N343" i="3"/>
  <c r="L343" i="3"/>
  <c r="Q343" i="3"/>
  <c r="H343" i="3"/>
  <c r="M343" i="3"/>
  <c r="K343" i="3"/>
  <c r="C343" i="3"/>
  <c r="I343" i="3"/>
  <c r="G343" i="3"/>
  <c r="F343" i="3"/>
  <c r="J343" i="3"/>
  <c r="D343" i="3"/>
  <c r="E343" i="3"/>
  <c r="A359" i="1"/>
  <c r="B358" i="1"/>
  <c r="Y344" i="3" l="1"/>
  <c r="AF344" i="3"/>
  <c r="AA344" i="3"/>
  <c r="U344" i="3"/>
  <c r="B344" i="3"/>
  <c r="AJ344" i="3"/>
  <c r="AI344" i="3"/>
  <c r="AK344" i="3"/>
  <c r="O344" i="3"/>
  <c r="H355" i="1"/>
  <c r="I355" i="1"/>
  <c r="J355" i="1"/>
  <c r="G355" i="1"/>
  <c r="F355" i="1"/>
  <c r="A345" i="3"/>
  <c r="P344" i="3"/>
  <c r="AG344" i="3"/>
  <c r="AD344" i="3"/>
  <c r="AC344" i="3"/>
  <c r="AE344" i="3"/>
  <c r="AH344" i="3"/>
  <c r="Z344" i="3"/>
  <c r="X344" i="3"/>
  <c r="V344" i="3"/>
  <c r="Q344" i="3"/>
  <c r="W344" i="3"/>
  <c r="AB344" i="3"/>
  <c r="S344" i="3"/>
  <c r="T344" i="3"/>
  <c r="R344" i="3"/>
  <c r="N344" i="3"/>
  <c r="J344" i="3"/>
  <c r="I344" i="3"/>
  <c r="G344" i="3"/>
  <c r="F344" i="3"/>
  <c r="E344" i="3"/>
  <c r="D344" i="3"/>
  <c r="C344" i="3"/>
  <c r="H344" i="3"/>
  <c r="K344" i="3"/>
  <c r="M344" i="3"/>
  <c r="L344" i="3"/>
  <c r="A360" i="1"/>
  <c r="B359" i="1"/>
  <c r="Y345" i="3" l="1"/>
  <c r="AF345" i="3"/>
  <c r="AA345" i="3"/>
  <c r="U345" i="3"/>
  <c r="B345" i="3"/>
  <c r="AK345" i="3"/>
  <c r="AJ345" i="3"/>
  <c r="O345" i="3"/>
  <c r="AI345" i="3"/>
  <c r="G356" i="1"/>
  <c r="H356" i="1"/>
  <c r="I356" i="1"/>
  <c r="J356" i="1"/>
  <c r="F356" i="1"/>
  <c r="A346" i="3"/>
  <c r="P345" i="3"/>
  <c r="AG345" i="3"/>
  <c r="AH345" i="3"/>
  <c r="AD345" i="3"/>
  <c r="AC345" i="3"/>
  <c r="AB345" i="3"/>
  <c r="AE345" i="3"/>
  <c r="X345" i="3"/>
  <c r="Z345" i="3"/>
  <c r="V345" i="3"/>
  <c r="W345" i="3"/>
  <c r="Q345" i="3"/>
  <c r="H345" i="3"/>
  <c r="S345" i="3"/>
  <c r="R345" i="3"/>
  <c r="N345" i="3"/>
  <c r="L345" i="3"/>
  <c r="T345" i="3"/>
  <c r="K345" i="3"/>
  <c r="M345" i="3"/>
  <c r="J345" i="3"/>
  <c r="E345" i="3"/>
  <c r="D345" i="3"/>
  <c r="I345" i="3"/>
  <c r="G345" i="3"/>
  <c r="F345" i="3"/>
  <c r="C345" i="3"/>
  <c r="A361" i="1"/>
  <c r="B360" i="1"/>
  <c r="AF346" i="3" l="1"/>
  <c r="Y346" i="3"/>
  <c r="AA346" i="3"/>
  <c r="U346" i="3"/>
  <c r="B346" i="3"/>
  <c r="AJ346" i="3"/>
  <c r="AI346" i="3"/>
  <c r="O346" i="3"/>
  <c r="AK346" i="3"/>
  <c r="F357" i="1"/>
  <c r="G357" i="1"/>
  <c r="J357" i="1"/>
  <c r="H357" i="1"/>
  <c r="I357" i="1"/>
  <c r="A347" i="3"/>
  <c r="P346" i="3"/>
  <c r="AG346" i="3"/>
  <c r="AH346" i="3"/>
  <c r="AD346" i="3"/>
  <c r="AE346" i="3"/>
  <c r="V346" i="3"/>
  <c r="Z346" i="3"/>
  <c r="AB346" i="3"/>
  <c r="S346" i="3"/>
  <c r="AC346" i="3"/>
  <c r="X346" i="3"/>
  <c r="W346" i="3"/>
  <c r="R346" i="3"/>
  <c r="T346" i="3"/>
  <c r="H346" i="3"/>
  <c r="N346" i="3"/>
  <c r="K346" i="3"/>
  <c r="M346" i="3"/>
  <c r="J346" i="3"/>
  <c r="E346" i="3"/>
  <c r="D346" i="3"/>
  <c r="Q346" i="3"/>
  <c r="I346" i="3"/>
  <c r="G346" i="3"/>
  <c r="F346" i="3"/>
  <c r="C346" i="3"/>
  <c r="L346" i="3"/>
  <c r="A362" i="1"/>
  <c r="B361" i="1"/>
  <c r="AF347" i="3" l="1"/>
  <c r="Y347" i="3"/>
  <c r="AA347" i="3"/>
  <c r="U347" i="3"/>
  <c r="B347" i="3"/>
  <c r="AK347" i="3"/>
  <c r="AJ347" i="3"/>
  <c r="AI347" i="3"/>
  <c r="O347" i="3"/>
  <c r="G358" i="1"/>
  <c r="H358" i="1"/>
  <c r="I358" i="1"/>
  <c r="F358" i="1"/>
  <c r="J358" i="1"/>
  <c r="A348" i="3"/>
  <c r="AG347" i="3"/>
  <c r="AH347" i="3"/>
  <c r="P347" i="3"/>
  <c r="AE347" i="3"/>
  <c r="AD347" i="3"/>
  <c r="AB347" i="3"/>
  <c r="Z347" i="3"/>
  <c r="AC347" i="3"/>
  <c r="V347" i="3"/>
  <c r="X347" i="3"/>
  <c r="W347" i="3"/>
  <c r="Q347" i="3"/>
  <c r="R347" i="3"/>
  <c r="H347" i="3"/>
  <c r="S347" i="3"/>
  <c r="T347" i="3"/>
  <c r="M347" i="3"/>
  <c r="L347" i="3"/>
  <c r="K347" i="3"/>
  <c r="J347" i="3"/>
  <c r="N347" i="3"/>
  <c r="I347" i="3"/>
  <c r="G347" i="3"/>
  <c r="F347" i="3"/>
  <c r="E347" i="3"/>
  <c r="D347" i="3"/>
  <c r="C347" i="3"/>
  <c r="A363" i="1"/>
  <c r="B362" i="1"/>
  <c r="Y348" i="3" l="1"/>
  <c r="AF348" i="3"/>
  <c r="AA348" i="3"/>
  <c r="U348" i="3"/>
  <c r="B348" i="3"/>
  <c r="AK348" i="3"/>
  <c r="AJ348" i="3"/>
  <c r="AI348" i="3"/>
  <c r="O348" i="3"/>
  <c r="H359" i="1"/>
  <c r="I359" i="1"/>
  <c r="F359" i="1"/>
  <c r="G359" i="1"/>
  <c r="J359" i="1"/>
  <c r="A349" i="3"/>
  <c r="P348" i="3"/>
  <c r="AH348" i="3"/>
  <c r="AG348" i="3"/>
  <c r="AD348" i="3"/>
  <c r="AE348" i="3"/>
  <c r="AC348" i="3"/>
  <c r="V348" i="3"/>
  <c r="R348" i="3"/>
  <c r="Z348" i="3"/>
  <c r="W348" i="3"/>
  <c r="T348" i="3"/>
  <c r="AB348" i="3"/>
  <c r="X348" i="3"/>
  <c r="H348" i="3"/>
  <c r="M348" i="3"/>
  <c r="Q348" i="3"/>
  <c r="L348" i="3"/>
  <c r="K348" i="3"/>
  <c r="I348" i="3"/>
  <c r="G348" i="3"/>
  <c r="F348" i="3"/>
  <c r="J348" i="3"/>
  <c r="S348" i="3"/>
  <c r="N348" i="3"/>
  <c r="D348" i="3"/>
  <c r="E348" i="3"/>
  <c r="C348" i="3"/>
  <c r="A364" i="1"/>
  <c r="B363" i="1"/>
  <c r="AF349" i="3" l="1"/>
  <c r="Y349" i="3"/>
  <c r="AA349" i="3"/>
  <c r="U349" i="3"/>
  <c r="B349" i="3"/>
  <c r="AI349" i="3"/>
  <c r="AJ349" i="3"/>
  <c r="O349" i="3"/>
  <c r="AK349" i="3"/>
  <c r="H360" i="1"/>
  <c r="I360" i="1"/>
  <c r="J360" i="1"/>
  <c r="F360" i="1"/>
  <c r="G360" i="1"/>
  <c r="A350" i="3"/>
  <c r="AH349" i="3"/>
  <c r="AG349" i="3"/>
  <c r="P349" i="3"/>
  <c r="AE349" i="3"/>
  <c r="AD349" i="3"/>
  <c r="AC349" i="3"/>
  <c r="Z349" i="3"/>
  <c r="X349" i="3"/>
  <c r="V349" i="3"/>
  <c r="W349" i="3"/>
  <c r="R349" i="3"/>
  <c r="AB349" i="3"/>
  <c r="Q349" i="3"/>
  <c r="H349" i="3"/>
  <c r="M349" i="3"/>
  <c r="T349" i="3"/>
  <c r="S349" i="3"/>
  <c r="N349" i="3"/>
  <c r="J349" i="3"/>
  <c r="L349" i="3"/>
  <c r="I349" i="3"/>
  <c r="G349" i="3"/>
  <c r="F349" i="3"/>
  <c r="E349" i="3"/>
  <c r="D349" i="3"/>
  <c r="C349" i="3"/>
  <c r="K349" i="3"/>
  <c r="A365" i="1"/>
  <c r="B364" i="1"/>
  <c r="AF350" i="3" l="1"/>
  <c r="Y350" i="3"/>
  <c r="AA350" i="3"/>
  <c r="U350" i="3"/>
  <c r="B350" i="3"/>
  <c r="AK350" i="3"/>
  <c r="AI350" i="3"/>
  <c r="AJ350" i="3"/>
  <c r="O350" i="3"/>
  <c r="J361" i="1"/>
  <c r="F361" i="1"/>
  <c r="G361" i="1"/>
  <c r="H361" i="1"/>
  <c r="I361" i="1"/>
  <c r="A351" i="3"/>
  <c r="AH350" i="3"/>
  <c r="AG350" i="3"/>
  <c r="P350" i="3"/>
  <c r="AE350" i="3"/>
  <c r="AD350" i="3"/>
  <c r="AC350" i="3"/>
  <c r="AB350" i="3"/>
  <c r="Z350" i="3"/>
  <c r="X350" i="3"/>
  <c r="S350" i="3"/>
  <c r="V350" i="3"/>
  <c r="W350" i="3"/>
  <c r="Q350" i="3"/>
  <c r="H350" i="3"/>
  <c r="M350" i="3"/>
  <c r="R350" i="3"/>
  <c r="N350" i="3"/>
  <c r="J350" i="3"/>
  <c r="T350" i="3"/>
  <c r="L350" i="3"/>
  <c r="I350" i="3"/>
  <c r="G350" i="3"/>
  <c r="F350" i="3"/>
  <c r="E350" i="3"/>
  <c r="K350" i="3"/>
  <c r="D350" i="3"/>
  <c r="C350" i="3"/>
  <c r="A366" i="1"/>
  <c r="B365" i="1"/>
  <c r="Y351" i="3" l="1"/>
  <c r="AF351" i="3"/>
  <c r="AA351" i="3"/>
  <c r="U351" i="3"/>
  <c r="B351" i="3"/>
  <c r="O351" i="3"/>
  <c r="AK351" i="3"/>
  <c r="AJ351" i="3"/>
  <c r="AI351" i="3"/>
  <c r="F362" i="1"/>
  <c r="G362" i="1"/>
  <c r="I362" i="1"/>
  <c r="H362" i="1"/>
  <c r="J362" i="1"/>
  <c r="A352" i="3"/>
  <c r="AH351" i="3"/>
  <c r="P351" i="3"/>
  <c r="AE351" i="3"/>
  <c r="AG351" i="3"/>
  <c r="AC351" i="3"/>
  <c r="AB351" i="3"/>
  <c r="AD351" i="3"/>
  <c r="Z351" i="3"/>
  <c r="W351" i="3"/>
  <c r="X351" i="3"/>
  <c r="V351" i="3"/>
  <c r="T351" i="3"/>
  <c r="Q351" i="3"/>
  <c r="R351" i="3"/>
  <c r="H351" i="3"/>
  <c r="M351" i="3"/>
  <c r="N351" i="3"/>
  <c r="J351" i="3"/>
  <c r="S351" i="3"/>
  <c r="L351" i="3"/>
  <c r="K351" i="3"/>
  <c r="I351" i="3"/>
  <c r="G351" i="3"/>
  <c r="F351" i="3"/>
  <c r="E351" i="3"/>
  <c r="D351" i="3"/>
  <c r="C351" i="3"/>
  <c r="A367" i="1"/>
  <c r="B366" i="1"/>
  <c r="Y352" i="3" l="1"/>
  <c r="AF352" i="3"/>
  <c r="AA352" i="3"/>
  <c r="U352" i="3"/>
  <c r="B352" i="3"/>
  <c r="AI352" i="3"/>
  <c r="AK352" i="3"/>
  <c r="O352" i="3"/>
  <c r="AJ352" i="3"/>
  <c r="J363" i="1"/>
  <c r="G363" i="1"/>
  <c r="I363" i="1"/>
  <c r="F363" i="1"/>
  <c r="H363" i="1"/>
  <c r="A353" i="3"/>
  <c r="AH352" i="3"/>
  <c r="AG352" i="3"/>
  <c r="AE352" i="3"/>
  <c r="AD352" i="3"/>
  <c r="AB352" i="3"/>
  <c r="AC352" i="3"/>
  <c r="P352" i="3"/>
  <c r="Z352" i="3"/>
  <c r="W352" i="3"/>
  <c r="X352" i="3"/>
  <c r="V352" i="3"/>
  <c r="S352" i="3"/>
  <c r="R352" i="3"/>
  <c r="T352" i="3"/>
  <c r="H352" i="3"/>
  <c r="M352" i="3"/>
  <c r="Q352" i="3"/>
  <c r="N352" i="3"/>
  <c r="J352" i="3"/>
  <c r="L352" i="3"/>
  <c r="K352" i="3"/>
  <c r="I352" i="3"/>
  <c r="G352" i="3"/>
  <c r="F352" i="3"/>
  <c r="E352" i="3"/>
  <c r="D352" i="3"/>
  <c r="C352" i="3"/>
  <c r="A368" i="1"/>
  <c r="B367" i="1"/>
  <c r="Y353" i="3" l="1"/>
  <c r="AF353" i="3"/>
  <c r="AA353" i="3"/>
  <c r="U353" i="3"/>
  <c r="B353" i="3"/>
  <c r="AJ353" i="3"/>
  <c r="AI353" i="3"/>
  <c r="AK353" i="3"/>
  <c r="O353" i="3"/>
  <c r="G364" i="1"/>
  <c r="H364" i="1"/>
  <c r="F364" i="1"/>
  <c r="I364" i="1"/>
  <c r="J364" i="1"/>
  <c r="A354" i="3"/>
  <c r="AH353" i="3"/>
  <c r="P353" i="3"/>
  <c r="AE353" i="3"/>
  <c r="AG353" i="3"/>
  <c r="AD353" i="3"/>
  <c r="AB353" i="3"/>
  <c r="Z353" i="3"/>
  <c r="X353" i="3"/>
  <c r="AC353" i="3"/>
  <c r="V353" i="3"/>
  <c r="R353" i="3"/>
  <c r="S353" i="3"/>
  <c r="W353" i="3"/>
  <c r="T353" i="3"/>
  <c r="Q353" i="3"/>
  <c r="N353" i="3"/>
  <c r="H353" i="3"/>
  <c r="K353" i="3"/>
  <c r="L353" i="3"/>
  <c r="J353" i="3"/>
  <c r="C353" i="3"/>
  <c r="I353" i="3"/>
  <c r="G353" i="3"/>
  <c r="E353" i="3"/>
  <c r="F353" i="3"/>
  <c r="D353" i="3"/>
  <c r="M353" i="3"/>
  <c r="A369" i="1"/>
  <c r="B368" i="1"/>
  <c r="Y354" i="3" l="1"/>
  <c r="AF354" i="3"/>
  <c r="AA354" i="3"/>
  <c r="U354" i="3"/>
  <c r="B354" i="3"/>
  <c r="AI354" i="3"/>
  <c r="AK354" i="3"/>
  <c r="O354" i="3"/>
  <c r="AJ354" i="3"/>
  <c r="F365" i="1"/>
  <c r="G365" i="1"/>
  <c r="H365" i="1"/>
  <c r="I365" i="1"/>
  <c r="J365" i="1"/>
  <c r="A355" i="3"/>
  <c r="P354" i="3"/>
  <c r="AH354" i="3"/>
  <c r="AG354" i="3"/>
  <c r="AE354" i="3"/>
  <c r="AD354" i="3"/>
  <c r="Z354" i="3"/>
  <c r="W354" i="3"/>
  <c r="S354" i="3"/>
  <c r="AC354" i="3"/>
  <c r="V354" i="3"/>
  <c r="AB354" i="3"/>
  <c r="X354" i="3"/>
  <c r="R354" i="3"/>
  <c r="T354" i="3"/>
  <c r="N354" i="3"/>
  <c r="L354" i="3"/>
  <c r="H354" i="3"/>
  <c r="Q354" i="3"/>
  <c r="K354" i="3"/>
  <c r="J354" i="3"/>
  <c r="C354" i="3"/>
  <c r="F354" i="3"/>
  <c r="D354" i="3"/>
  <c r="E354" i="3"/>
  <c r="I354" i="3"/>
  <c r="G354" i="3"/>
  <c r="M354" i="3"/>
  <c r="A370" i="1"/>
  <c r="B369" i="1"/>
  <c r="Y355" i="3" l="1"/>
  <c r="AF355" i="3"/>
  <c r="AA355" i="3"/>
  <c r="U355" i="3"/>
  <c r="B355" i="3"/>
  <c r="AI355" i="3"/>
  <c r="AK355" i="3"/>
  <c r="AJ355" i="3"/>
  <c r="O355" i="3"/>
  <c r="I366" i="1"/>
  <c r="J366" i="1"/>
  <c r="F366" i="1"/>
  <c r="G366" i="1"/>
  <c r="H366" i="1"/>
  <c r="A356" i="3"/>
  <c r="P355" i="3"/>
  <c r="AH355" i="3"/>
  <c r="AG355" i="3"/>
  <c r="AE355" i="3"/>
  <c r="AD355" i="3"/>
  <c r="AB355" i="3"/>
  <c r="W355" i="3"/>
  <c r="V355" i="3"/>
  <c r="Z355" i="3"/>
  <c r="X355" i="3"/>
  <c r="AC355" i="3"/>
  <c r="R355" i="3"/>
  <c r="S355" i="3"/>
  <c r="N355" i="3"/>
  <c r="T355" i="3"/>
  <c r="M355" i="3"/>
  <c r="Q355" i="3"/>
  <c r="L355" i="3"/>
  <c r="K355" i="3"/>
  <c r="J355" i="3"/>
  <c r="E355" i="3"/>
  <c r="H355" i="3"/>
  <c r="C355" i="3"/>
  <c r="I355" i="3"/>
  <c r="G355" i="3"/>
  <c r="F355" i="3"/>
  <c r="D355" i="3"/>
  <c r="A371" i="1"/>
  <c r="B370" i="1"/>
  <c r="Y356" i="3" l="1"/>
  <c r="AF356" i="3"/>
  <c r="AA356" i="3"/>
  <c r="U356" i="3"/>
  <c r="B356" i="3"/>
  <c r="AJ356" i="3"/>
  <c r="AI356" i="3"/>
  <c r="AK356" i="3"/>
  <c r="O356" i="3"/>
  <c r="F367" i="1"/>
  <c r="G367" i="1"/>
  <c r="H367" i="1"/>
  <c r="J367" i="1"/>
  <c r="I367" i="1"/>
  <c r="A357" i="3"/>
  <c r="AG356" i="3"/>
  <c r="AE356" i="3"/>
  <c r="P356" i="3"/>
  <c r="AD356" i="3"/>
  <c r="AC356" i="3"/>
  <c r="AH356" i="3"/>
  <c r="AB356" i="3"/>
  <c r="Q356" i="3"/>
  <c r="Z356" i="3"/>
  <c r="X356" i="3"/>
  <c r="T356" i="3"/>
  <c r="V356" i="3"/>
  <c r="S356" i="3"/>
  <c r="N356" i="3"/>
  <c r="R356" i="3"/>
  <c r="M356" i="3"/>
  <c r="L356" i="3"/>
  <c r="W356" i="3"/>
  <c r="K356" i="3"/>
  <c r="H356" i="3"/>
  <c r="I356" i="3"/>
  <c r="G356" i="3"/>
  <c r="F356" i="3"/>
  <c r="J356" i="3"/>
  <c r="C356" i="3"/>
  <c r="E356" i="3"/>
  <c r="D356" i="3"/>
  <c r="A372" i="1"/>
  <c r="B371" i="1"/>
  <c r="AF357" i="3" l="1"/>
  <c r="Y357" i="3"/>
  <c r="AA357" i="3"/>
  <c r="U357" i="3"/>
  <c r="B357" i="3"/>
  <c r="AK357" i="3"/>
  <c r="AJ357" i="3"/>
  <c r="AI357" i="3"/>
  <c r="O357" i="3"/>
  <c r="J368" i="1"/>
  <c r="I368" i="1"/>
  <c r="F368" i="1"/>
  <c r="G368" i="1"/>
  <c r="H368" i="1"/>
  <c r="A358" i="3"/>
  <c r="P357" i="3"/>
  <c r="AH357" i="3"/>
  <c r="AG357" i="3"/>
  <c r="AC357" i="3"/>
  <c r="AE357" i="3"/>
  <c r="AB357" i="3"/>
  <c r="X357" i="3"/>
  <c r="AD357" i="3"/>
  <c r="V357" i="3"/>
  <c r="Z357" i="3"/>
  <c r="W357" i="3"/>
  <c r="S357" i="3"/>
  <c r="T357" i="3"/>
  <c r="H357" i="3"/>
  <c r="N357" i="3"/>
  <c r="L357" i="3"/>
  <c r="R357" i="3"/>
  <c r="K357" i="3"/>
  <c r="M357" i="3"/>
  <c r="Q357" i="3"/>
  <c r="J357" i="3"/>
  <c r="C357" i="3"/>
  <c r="I357" i="3"/>
  <c r="G357" i="3"/>
  <c r="F357" i="3"/>
  <c r="E357" i="3"/>
  <c r="D357" i="3"/>
  <c r="A373" i="1"/>
  <c r="B372" i="1"/>
  <c r="AF358" i="3" l="1"/>
  <c r="Y358" i="3"/>
  <c r="AA358" i="3"/>
  <c r="U358" i="3"/>
  <c r="B358" i="3"/>
  <c r="AK358" i="3"/>
  <c r="O358" i="3"/>
  <c r="AJ358" i="3"/>
  <c r="AI358" i="3"/>
  <c r="F369" i="1"/>
  <c r="G369" i="1"/>
  <c r="J369" i="1"/>
  <c r="H369" i="1"/>
  <c r="I369" i="1"/>
  <c r="A359" i="3"/>
  <c r="P358" i="3"/>
  <c r="AH358" i="3"/>
  <c r="AE358" i="3"/>
  <c r="AC358" i="3"/>
  <c r="AG358" i="3"/>
  <c r="AB358" i="3"/>
  <c r="AD358" i="3"/>
  <c r="Z358" i="3"/>
  <c r="V358" i="3"/>
  <c r="X358" i="3"/>
  <c r="W358" i="3"/>
  <c r="S358" i="3"/>
  <c r="Q358" i="3"/>
  <c r="R358" i="3"/>
  <c r="T358" i="3"/>
  <c r="H358" i="3"/>
  <c r="N358" i="3"/>
  <c r="K358" i="3"/>
  <c r="M358" i="3"/>
  <c r="L358" i="3"/>
  <c r="J358" i="3"/>
  <c r="C358" i="3"/>
  <c r="I358" i="3"/>
  <c r="E358" i="3"/>
  <c r="F358" i="3"/>
  <c r="G358" i="3"/>
  <c r="D358" i="3"/>
  <c r="A374" i="1"/>
  <c r="B373" i="1"/>
  <c r="AF359" i="3" l="1"/>
  <c r="Y359" i="3"/>
  <c r="AA359" i="3"/>
  <c r="U359" i="3"/>
  <c r="B359" i="3"/>
  <c r="AK359" i="3"/>
  <c r="AJ359" i="3"/>
  <c r="O359" i="3"/>
  <c r="AI359" i="3"/>
  <c r="F370" i="1"/>
  <c r="G370" i="1"/>
  <c r="I370" i="1"/>
  <c r="H370" i="1"/>
  <c r="J370" i="1"/>
  <c r="A360" i="3"/>
  <c r="AG359" i="3"/>
  <c r="P359" i="3"/>
  <c r="AE359" i="3"/>
  <c r="AD359" i="3"/>
  <c r="AH359" i="3"/>
  <c r="AC359" i="3"/>
  <c r="AB359" i="3"/>
  <c r="W359" i="3"/>
  <c r="Z359" i="3"/>
  <c r="V359" i="3"/>
  <c r="R359" i="3"/>
  <c r="H359" i="3"/>
  <c r="X359" i="3"/>
  <c r="S359" i="3"/>
  <c r="T359" i="3"/>
  <c r="Q359" i="3"/>
  <c r="M359" i="3"/>
  <c r="K359" i="3"/>
  <c r="L359" i="3"/>
  <c r="D359" i="3"/>
  <c r="N359" i="3"/>
  <c r="J359" i="3"/>
  <c r="C359" i="3"/>
  <c r="E359" i="3"/>
  <c r="G359" i="3"/>
  <c r="I359" i="3"/>
  <c r="F359" i="3"/>
  <c r="A375" i="1"/>
  <c r="B374" i="1"/>
  <c r="Y360" i="3" l="1"/>
  <c r="AF360" i="3"/>
  <c r="AA360" i="3"/>
  <c r="U360" i="3"/>
  <c r="B360" i="3"/>
  <c r="AJ360" i="3"/>
  <c r="AI360" i="3"/>
  <c r="AK360" i="3"/>
  <c r="O360" i="3"/>
  <c r="H371" i="1"/>
  <c r="I371" i="1"/>
  <c r="F371" i="1"/>
  <c r="G371" i="1"/>
  <c r="J371" i="1"/>
  <c r="A361" i="3"/>
  <c r="P360" i="3"/>
  <c r="AG360" i="3"/>
  <c r="AD360" i="3"/>
  <c r="AC360" i="3"/>
  <c r="AE360" i="3"/>
  <c r="AB360" i="3"/>
  <c r="AH360" i="3"/>
  <c r="V360" i="3"/>
  <c r="W360" i="3"/>
  <c r="Q360" i="3"/>
  <c r="Z360" i="3"/>
  <c r="X360" i="3"/>
  <c r="M360" i="3"/>
  <c r="T360" i="3"/>
  <c r="H360" i="3"/>
  <c r="K360" i="3"/>
  <c r="I360" i="3"/>
  <c r="G360" i="3"/>
  <c r="F360" i="3"/>
  <c r="L360" i="3"/>
  <c r="E360" i="3"/>
  <c r="R360" i="3"/>
  <c r="D360" i="3"/>
  <c r="S360" i="3"/>
  <c r="N360" i="3"/>
  <c r="J360" i="3"/>
  <c r="C360" i="3"/>
  <c r="A376" i="1"/>
  <c r="B375" i="1"/>
  <c r="AF361" i="3" l="1"/>
  <c r="Y361" i="3"/>
  <c r="AA361" i="3"/>
  <c r="U361" i="3"/>
  <c r="B361" i="3"/>
  <c r="AJ361" i="3"/>
  <c r="AK361" i="3"/>
  <c r="O361" i="3"/>
  <c r="AI361" i="3"/>
  <c r="I372" i="1"/>
  <c r="J372" i="1"/>
  <c r="F372" i="1"/>
  <c r="G372" i="1"/>
  <c r="H372" i="1"/>
  <c r="A362" i="3"/>
  <c r="AG361" i="3"/>
  <c r="AH361" i="3"/>
  <c r="P361" i="3"/>
  <c r="AE361" i="3"/>
  <c r="AD361" i="3"/>
  <c r="AC361" i="3"/>
  <c r="AB361" i="3"/>
  <c r="V361" i="3"/>
  <c r="W361" i="3"/>
  <c r="R361" i="3"/>
  <c r="T361" i="3"/>
  <c r="H361" i="3"/>
  <c r="Z361" i="3"/>
  <c r="Q361" i="3"/>
  <c r="M361" i="3"/>
  <c r="L361" i="3"/>
  <c r="J361" i="3"/>
  <c r="X361" i="3"/>
  <c r="I361" i="3"/>
  <c r="G361" i="3"/>
  <c r="F361" i="3"/>
  <c r="E361" i="3"/>
  <c r="D361" i="3"/>
  <c r="C361" i="3"/>
  <c r="S361" i="3"/>
  <c r="N361" i="3"/>
  <c r="K361" i="3"/>
  <c r="A377" i="1"/>
  <c r="B376" i="1"/>
  <c r="AF362" i="3" l="1"/>
  <c r="Y362" i="3"/>
  <c r="AA362" i="3"/>
  <c r="U362" i="3"/>
  <c r="B362" i="3"/>
  <c r="AI362" i="3"/>
  <c r="AJ362" i="3"/>
  <c r="AK362" i="3"/>
  <c r="O362" i="3"/>
  <c r="J373" i="1"/>
  <c r="F373" i="1"/>
  <c r="H373" i="1"/>
  <c r="I373" i="1"/>
  <c r="G373" i="1"/>
  <c r="AG362" i="3"/>
  <c r="AE362" i="3"/>
  <c r="AH362" i="3"/>
  <c r="AD362" i="3"/>
  <c r="AC362" i="3"/>
  <c r="AB362" i="3"/>
  <c r="Z362" i="3"/>
  <c r="P362" i="3"/>
  <c r="X362" i="3"/>
  <c r="S362" i="3"/>
  <c r="R362" i="3"/>
  <c r="V362" i="3"/>
  <c r="Q362" i="3"/>
  <c r="M362" i="3"/>
  <c r="W362" i="3"/>
  <c r="L362" i="3"/>
  <c r="J362" i="3"/>
  <c r="I362" i="3"/>
  <c r="G362" i="3"/>
  <c r="F362" i="3"/>
  <c r="E362" i="3"/>
  <c r="K362" i="3"/>
  <c r="D362" i="3"/>
  <c r="T362" i="3"/>
  <c r="H362" i="3"/>
  <c r="N362" i="3"/>
  <c r="C362" i="3"/>
  <c r="A378" i="1"/>
  <c r="B377" i="1"/>
  <c r="Y15" i="3" l="1"/>
  <c r="Y17" i="3"/>
  <c r="Y16" i="3"/>
  <c r="Y19" i="3"/>
  <c r="Y18" i="3"/>
  <c r="Y20" i="3"/>
  <c r="Y21" i="3"/>
  <c r="Y23" i="3"/>
  <c r="Y24" i="3"/>
  <c r="Y22" i="3"/>
  <c r="Y25" i="3"/>
  <c r="Y26" i="3"/>
  <c r="Y27" i="3"/>
  <c r="Y28" i="3"/>
  <c r="Y29" i="3"/>
  <c r="Y30" i="3"/>
  <c r="Y32" i="3"/>
  <c r="Y33" i="3"/>
  <c r="Y31" i="3"/>
  <c r="Y35" i="3"/>
  <c r="Y34" i="3"/>
  <c r="Y36" i="3"/>
  <c r="Y38" i="3"/>
  <c r="Y37" i="3"/>
  <c r="Y40" i="3"/>
  <c r="Y41" i="3"/>
  <c r="Y39" i="3"/>
  <c r="Y42" i="3"/>
  <c r="Y43" i="3"/>
  <c r="Y44" i="3"/>
  <c r="Y45" i="3"/>
  <c r="Y46" i="3"/>
  <c r="Y48" i="3"/>
  <c r="Y47" i="3"/>
  <c r="Y50" i="3"/>
  <c r="Y51" i="3"/>
  <c r="Y49" i="3"/>
  <c r="Y52" i="3"/>
  <c r="Y53" i="3"/>
  <c r="Y54" i="3"/>
  <c r="Y55" i="3"/>
  <c r="Y57" i="3"/>
  <c r="Y56" i="3"/>
  <c r="Y58" i="3"/>
  <c r="Y59" i="3"/>
  <c r="Y60" i="3"/>
  <c r="Y62" i="3"/>
  <c r="Y61" i="3"/>
  <c r="Y64" i="3"/>
  <c r="Y63" i="3"/>
  <c r="Y65" i="3"/>
  <c r="Y67" i="3"/>
  <c r="Y66" i="3"/>
  <c r="Y68" i="3"/>
  <c r="Y69" i="3"/>
  <c r="Y71" i="3"/>
  <c r="Y72" i="3"/>
  <c r="Y73" i="3"/>
  <c r="Y70" i="3"/>
  <c r="Y74" i="3"/>
  <c r="Y75" i="3"/>
  <c r="Y76" i="3"/>
  <c r="Y77" i="3"/>
  <c r="Y79" i="3"/>
  <c r="Y78" i="3"/>
  <c r="Y80" i="3"/>
  <c r="Y81" i="3"/>
  <c r="Y82" i="3"/>
  <c r="Y83" i="3"/>
  <c r="Y84" i="3"/>
  <c r="Y85" i="3"/>
  <c r="Y86" i="3"/>
  <c r="Y89" i="3"/>
  <c r="Y87" i="3"/>
  <c r="Y88" i="3"/>
  <c r="Y90" i="3"/>
  <c r="Y91" i="3"/>
  <c r="Y93" i="3"/>
  <c r="Y92" i="3"/>
  <c r="Y94" i="3"/>
  <c r="Y95" i="3"/>
  <c r="Y96" i="3"/>
  <c r="Y97" i="3"/>
  <c r="Y99" i="3"/>
  <c r="Y98" i="3"/>
  <c r="Y100" i="3"/>
  <c r="Y101" i="3"/>
  <c r="Y102" i="3"/>
  <c r="Y103" i="3"/>
  <c r="Y104" i="3"/>
  <c r="Y105" i="3"/>
  <c r="Y106" i="3"/>
  <c r="Y108" i="3"/>
  <c r="Y107" i="3"/>
  <c r="Y109" i="3"/>
  <c r="Y110" i="3"/>
  <c r="Y112" i="3"/>
  <c r="Y113" i="3"/>
  <c r="Y111" i="3"/>
  <c r="Y114" i="3"/>
  <c r="Y115" i="3"/>
  <c r="Y117" i="3"/>
  <c r="Y118" i="3"/>
  <c r="Y116" i="3"/>
  <c r="Y119" i="3"/>
  <c r="Y120" i="3"/>
  <c r="Y122" i="3"/>
  <c r="Y121" i="3"/>
  <c r="Y124" i="3"/>
  <c r="Y123" i="3"/>
  <c r="Y126" i="3"/>
  <c r="Y125" i="3"/>
  <c r="Y127" i="3"/>
  <c r="Y128" i="3"/>
  <c r="Y129" i="3"/>
  <c r="Y130" i="3"/>
  <c r="Y131" i="3"/>
  <c r="Y3" i="3"/>
  <c r="AA3" i="3" s="1"/>
  <c r="F374" i="1"/>
  <c r="G374" i="1"/>
  <c r="H374" i="1"/>
  <c r="I374" i="1"/>
  <c r="J374" i="1"/>
  <c r="A379" i="1"/>
  <c r="B378" i="1"/>
  <c r="AF3" i="3" l="1"/>
  <c r="AC3" i="3"/>
  <c r="AE3" i="3" s="1"/>
  <c r="S3" i="3" s="1"/>
  <c r="I13" i="1" s="1"/>
  <c r="AH3" i="3"/>
  <c r="Q3" i="3"/>
  <c r="G13" i="1" s="1"/>
  <c r="H375" i="1"/>
  <c r="I375" i="1"/>
  <c r="J375" i="1"/>
  <c r="F375" i="1"/>
  <c r="G375" i="1"/>
  <c r="A380" i="1"/>
  <c r="B379" i="1"/>
  <c r="AD3" i="3" l="1"/>
  <c r="T3" i="3" s="1"/>
  <c r="R3" i="3"/>
  <c r="H13" i="1" s="1"/>
  <c r="G376" i="1"/>
  <c r="H376" i="1"/>
  <c r="I376" i="1"/>
  <c r="F376" i="1"/>
  <c r="J376" i="1"/>
  <c r="A381" i="1"/>
  <c r="B380" i="1"/>
  <c r="J13" i="1" l="1"/>
  <c r="P4" i="3"/>
  <c r="I377" i="1"/>
  <c r="J377" i="1"/>
  <c r="F377" i="1"/>
  <c r="G377" i="1"/>
  <c r="H377" i="1"/>
  <c r="A382" i="1"/>
  <c r="B381" i="1"/>
  <c r="Y4" i="3" l="1"/>
  <c r="AI4" i="3"/>
  <c r="AK4" i="3" s="1"/>
  <c r="F14" i="1"/>
  <c r="U4" i="3"/>
  <c r="Z4" i="3"/>
  <c r="V4" i="3"/>
  <c r="AB4" i="3"/>
  <c r="I378" i="1"/>
  <c r="J378" i="1"/>
  <c r="G378" i="1"/>
  <c r="H378" i="1"/>
  <c r="F378" i="1"/>
  <c r="A383" i="1"/>
  <c r="B382" i="1"/>
  <c r="AA4" i="3" l="1"/>
  <c r="Q4" i="3" s="1"/>
  <c r="G14" i="1" s="1"/>
  <c r="A384" i="1"/>
  <c r="B383" i="1"/>
  <c r="AH4" i="3" l="1"/>
  <c r="AF4" i="3"/>
  <c r="AC4" i="3"/>
  <c r="AE4" i="3" s="1"/>
  <c r="S4" i="3" s="1"/>
  <c r="I14" i="1" s="1"/>
  <c r="A385" i="1"/>
  <c r="B384" i="1"/>
  <c r="R4" i="3" l="1"/>
  <c r="H14" i="1" s="1"/>
  <c r="AD4" i="3"/>
  <c r="T4" i="3" s="1"/>
  <c r="P5" i="3" s="1"/>
  <c r="Y5" i="3" s="1"/>
  <c r="A386" i="1"/>
  <c r="B385" i="1"/>
  <c r="AB5" i="3" l="1"/>
  <c r="U5" i="3"/>
  <c r="AA5" i="3" s="1"/>
  <c r="V5" i="3"/>
  <c r="Z5" i="3"/>
  <c r="J14" i="1"/>
  <c r="F15" i="1"/>
  <c r="A387" i="1"/>
  <c r="B386" i="1"/>
  <c r="AC5" i="3" l="1"/>
  <c r="R5" i="3" s="1"/>
  <c r="H15" i="1" s="1"/>
  <c r="Q5" i="3"/>
  <c r="G15" i="1" s="1"/>
  <c r="AH5" i="3"/>
  <c r="AF5" i="3"/>
  <c r="A388" i="1"/>
  <c r="B387" i="1"/>
  <c r="AE5" i="3" l="1"/>
  <c r="S5" i="3" s="1"/>
  <c r="I15" i="1" s="1"/>
  <c r="AD5" i="3"/>
  <c r="T5" i="3"/>
  <c r="A389" i="1"/>
  <c r="B388" i="1"/>
  <c r="J15" i="1" l="1"/>
  <c r="P6" i="3"/>
  <c r="A390" i="1"/>
  <c r="B389" i="1"/>
  <c r="Y6" i="3" l="1"/>
  <c r="U6" i="3"/>
  <c r="AA6" i="3" s="1"/>
  <c r="AH6" i="3" s="1"/>
  <c r="F16" i="1"/>
  <c r="Z6" i="3"/>
  <c r="AB6" i="3"/>
  <c r="V6" i="3"/>
  <c r="A391" i="1"/>
  <c r="B390" i="1"/>
  <c r="AF6" i="3" l="1"/>
  <c r="T6" i="3" s="1"/>
  <c r="J16" i="1" s="1"/>
  <c r="Q6" i="3"/>
  <c r="G16" i="1" s="1"/>
  <c r="AC6" i="3"/>
  <c r="AD6" i="3" s="1"/>
  <c r="A392" i="1"/>
  <c r="B391" i="1"/>
  <c r="P7" i="3" l="1"/>
  <c r="Y7" i="3" s="1"/>
  <c r="AE6" i="3"/>
  <c r="S6" i="3" s="1"/>
  <c r="I16" i="1" s="1"/>
  <c r="R6" i="3"/>
  <c r="H16" i="1" s="1"/>
  <c r="A393" i="1"/>
  <c r="B392" i="1"/>
  <c r="Z7" i="3" l="1"/>
  <c r="F17" i="1"/>
  <c r="AB7" i="3"/>
  <c r="U7" i="3"/>
  <c r="AA7" i="3" s="1"/>
  <c r="AH7" i="3" s="1"/>
  <c r="V7" i="3"/>
  <c r="A394" i="1"/>
  <c r="B393" i="1"/>
  <c r="Q7" i="3" l="1"/>
  <c r="G17" i="1" s="1"/>
  <c r="AC7" i="3"/>
  <c r="AE7" i="3" s="1"/>
  <c r="S7" i="3" s="1"/>
  <c r="I17" i="1" s="1"/>
  <c r="AF7" i="3"/>
  <c r="T7" i="3" s="1"/>
  <c r="P8" i="3" s="1"/>
  <c r="Y8" i="3" s="1"/>
  <c r="A395" i="1"/>
  <c r="B394" i="1"/>
  <c r="J17" i="1" l="1"/>
  <c r="AD7" i="3"/>
  <c r="R7" i="3"/>
  <c r="H17" i="1" s="1"/>
  <c r="Z8" i="3"/>
  <c r="F18" i="1"/>
  <c r="U8" i="3"/>
  <c r="AB8" i="3"/>
  <c r="V8" i="3"/>
  <c r="A396" i="1"/>
  <c r="B395" i="1"/>
  <c r="AA8" i="3" l="1"/>
  <c r="AH8" i="3" s="1"/>
  <c r="A397" i="1"/>
  <c r="B396" i="1"/>
  <c r="Q8" i="3" l="1"/>
  <c r="G18" i="1" s="1"/>
  <c r="AF8" i="3"/>
  <c r="T8" i="3" s="1"/>
  <c r="AC8" i="3"/>
  <c r="AE8" i="3" s="1"/>
  <c r="S8" i="3" s="1"/>
  <c r="I18" i="1" s="1"/>
  <c r="A398" i="1"/>
  <c r="B397" i="1"/>
  <c r="R8" i="3" l="1"/>
  <c r="H18" i="1" s="1"/>
  <c r="AD8" i="3"/>
  <c r="J18" i="1"/>
  <c r="P9" i="3"/>
  <c r="Y9" i="3" s="1"/>
  <c r="A399" i="1"/>
  <c r="B398" i="1"/>
  <c r="F19" i="1" l="1"/>
  <c r="AB9" i="3"/>
  <c r="U9" i="3"/>
  <c r="Z9" i="3"/>
  <c r="V9" i="3"/>
  <c r="A400" i="1"/>
  <c r="B399" i="1"/>
  <c r="AA9" i="3" l="1"/>
  <c r="AH9" i="3" s="1"/>
  <c r="A401" i="1"/>
  <c r="B400" i="1"/>
  <c r="Q9" i="3" l="1"/>
  <c r="G19" i="1" s="1"/>
  <c r="AF9" i="3"/>
  <c r="AC9" i="3"/>
  <c r="AE9" i="3" s="1"/>
  <c r="S9" i="3" s="1"/>
  <c r="I19" i="1" s="1"/>
  <c r="A402" i="1"/>
  <c r="B401" i="1"/>
  <c r="AD9" i="3" l="1"/>
  <c r="T9" i="3" s="1"/>
  <c r="P10" i="3" s="1"/>
  <c r="Y10" i="3" s="1"/>
  <c r="R9" i="3"/>
  <c r="H19" i="1" s="1"/>
  <c r="A403" i="1"/>
  <c r="B402" i="1"/>
  <c r="Z10" i="3" l="1"/>
  <c r="AB10" i="3"/>
  <c r="U10" i="3"/>
  <c r="AA10" i="3" s="1"/>
  <c r="V10" i="3"/>
  <c r="F20" i="1"/>
  <c r="J19" i="1"/>
  <c r="A404" i="1"/>
  <c r="B403" i="1"/>
  <c r="AF10" i="3" l="1"/>
  <c r="Q10" i="3"/>
  <c r="G20" i="1" s="1"/>
  <c r="AH10" i="3"/>
  <c r="AC10" i="3"/>
  <c r="R10" i="3" s="1"/>
  <c r="H20" i="1" s="1"/>
  <c r="A405" i="1"/>
  <c r="B404" i="1"/>
  <c r="AE10" i="3" l="1"/>
  <c r="S10" i="3" s="1"/>
  <c r="I20" i="1" s="1"/>
  <c r="AD10" i="3"/>
  <c r="T10" i="3" s="1"/>
  <c r="P11" i="3" s="1"/>
  <c r="Y11" i="3" s="1"/>
  <c r="A406" i="1"/>
  <c r="B405" i="1"/>
  <c r="J20" i="1" l="1"/>
  <c r="V11" i="3"/>
  <c r="Z11" i="3"/>
  <c r="F21" i="1"/>
  <c r="AB11" i="3"/>
  <c r="U11" i="3"/>
  <c r="A407" i="1"/>
  <c r="B406" i="1"/>
  <c r="AA11" i="3" l="1"/>
  <c r="AF11" i="3" s="1"/>
  <c r="A408" i="1"/>
  <c r="B407" i="1"/>
  <c r="AC11" i="3" l="1"/>
  <c r="AE11" i="3" s="1"/>
  <c r="S11" i="3" s="1"/>
  <c r="I21" i="1" s="1"/>
  <c r="Q11" i="3"/>
  <c r="G21" i="1" s="1"/>
  <c r="AH11" i="3"/>
  <c r="A409" i="1"/>
  <c r="B408" i="1"/>
  <c r="R11" i="3" l="1"/>
  <c r="H21" i="1" s="1"/>
  <c r="AD11" i="3"/>
  <c r="T11" i="3" s="1"/>
  <c r="J21" i="1" s="1"/>
  <c r="A410" i="1"/>
  <c r="B409" i="1"/>
  <c r="P12" i="3" l="1"/>
  <c r="Y12" i="3" s="1"/>
  <c r="Z12" i="3"/>
  <c r="V12" i="3"/>
  <c r="F22" i="1"/>
  <c r="U12" i="3"/>
  <c r="AA12" i="3" s="1"/>
  <c r="AB12" i="3"/>
  <c r="A411" i="1"/>
  <c r="B410" i="1"/>
  <c r="AF12" i="3" l="1"/>
  <c r="AC12" i="3"/>
  <c r="AE12" i="3" s="1"/>
  <c r="S12" i="3" s="1"/>
  <c r="I22" i="1" s="1"/>
  <c r="Q12" i="3"/>
  <c r="G22" i="1" s="1"/>
  <c r="AH12" i="3"/>
  <c r="A412" i="1"/>
  <c r="B411" i="1"/>
  <c r="AD12" i="3" l="1"/>
  <c r="T12" i="3" s="1"/>
  <c r="R12" i="3"/>
  <c r="H22" i="1" s="1"/>
  <c r="A413" i="1"/>
  <c r="B412" i="1"/>
  <c r="J22" i="1" l="1"/>
  <c r="P13" i="3"/>
  <c r="Y13" i="3" s="1"/>
  <c r="A414" i="1"/>
  <c r="B413" i="1"/>
  <c r="AB13" i="3" l="1"/>
  <c r="F23" i="1"/>
  <c r="Z13" i="3"/>
  <c r="U13" i="3"/>
  <c r="V13" i="3"/>
  <c r="A415" i="1"/>
  <c r="B414" i="1"/>
  <c r="AA13" i="3" l="1"/>
  <c r="AF13" i="3" s="1"/>
  <c r="A416" i="1"/>
  <c r="B415" i="1"/>
  <c r="AH13" i="3" l="1"/>
  <c r="Q13" i="3"/>
  <c r="G23" i="1" s="1"/>
  <c r="AC13" i="3"/>
  <c r="AD13" i="3" s="1"/>
  <c r="T13" i="3" s="1"/>
  <c r="A417" i="1"/>
  <c r="B416" i="1"/>
  <c r="R13" i="3" l="1"/>
  <c r="H23" i="1" s="1"/>
  <c r="AE13" i="3"/>
  <c r="S13" i="3" s="1"/>
  <c r="I23" i="1" s="1"/>
  <c r="P14" i="3"/>
  <c r="Y14" i="3" s="1"/>
  <c r="J23" i="1"/>
  <c r="A418" i="1"/>
  <c r="B417" i="1"/>
  <c r="W14" i="3" l="1"/>
  <c r="AB14" i="3"/>
  <c r="U14" i="3"/>
  <c r="V14" i="3"/>
  <c r="Z14" i="3"/>
  <c r="F24" i="1"/>
  <c r="A419" i="1"/>
  <c r="B418" i="1"/>
  <c r="AA14" i="3" l="1"/>
  <c r="AF14" i="3" s="1"/>
  <c r="A420" i="1"/>
  <c r="B419" i="1"/>
  <c r="AH14" i="3" l="1"/>
  <c r="Q14" i="3"/>
  <c r="G24" i="1" s="1"/>
  <c r="AC14" i="3"/>
  <c r="AE14" i="3" s="1"/>
  <c r="S14" i="3" s="1"/>
  <c r="I24" i="1" s="1"/>
  <c r="A421" i="1"/>
  <c r="B420" i="1"/>
  <c r="AD14" i="3" l="1"/>
  <c r="T14" i="3" s="1"/>
  <c r="P15" i="3" s="1"/>
  <c r="V15" i="3" s="1"/>
  <c r="R14" i="3"/>
  <c r="H24" i="1" s="1"/>
  <c r="A422" i="1"/>
  <c r="B421" i="1"/>
  <c r="AJ14" i="3" l="1"/>
  <c r="Z15" i="3"/>
  <c r="J24" i="1"/>
  <c r="AB15" i="3"/>
  <c r="AI15" i="3"/>
  <c r="AK15" i="3" s="1"/>
  <c r="U15" i="3"/>
  <c r="AA15" i="3" s="1"/>
  <c r="Q15" i="3" s="1"/>
  <c r="G25" i="1" s="1"/>
  <c r="F25" i="1"/>
  <c r="A423" i="1"/>
  <c r="B422" i="1"/>
  <c r="AF15" i="3" l="1"/>
  <c r="AC15" i="3"/>
  <c r="AE15" i="3" s="1"/>
  <c r="S15" i="3" s="1"/>
  <c r="I25" i="1" s="1"/>
  <c r="AH15" i="3"/>
  <c r="A424" i="1"/>
  <c r="B423" i="1"/>
  <c r="R15" i="3" l="1"/>
  <c r="H25" i="1" s="1"/>
  <c r="AD15" i="3"/>
  <c r="T15" i="3" s="1"/>
  <c r="AJ15" i="3" s="1"/>
  <c r="P16" i="3"/>
  <c r="A425" i="1"/>
  <c r="B424" i="1"/>
  <c r="J25" i="1" l="1"/>
  <c r="F26" i="1"/>
  <c r="U16" i="3"/>
  <c r="AA16" i="3" s="1"/>
  <c r="AB16" i="3"/>
  <c r="Z16" i="3"/>
  <c r="V16" i="3"/>
  <c r="A426" i="1"/>
  <c r="B425" i="1"/>
  <c r="AC16" i="3" l="1"/>
  <c r="AH16" i="3"/>
  <c r="Q16" i="3"/>
  <c r="G26" i="1" s="1"/>
  <c r="AE16" i="3"/>
  <c r="S16" i="3" s="1"/>
  <c r="I26" i="1" s="1"/>
  <c r="AF16" i="3"/>
  <c r="A427" i="1"/>
  <c r="B426" i="1"/>
  <c r="AD16" i="3" l="1"/>
  <c r="T16" i="3" s="1"/>
  <c r="R16" i="3"/>
  <c r="H26" i="1" s="1"/>
  <c r="A428" i="1"/>
  <c r="B427" i="1"/>
  <c r="J26" i="1" l="1"/>
  <c r="P17" i="3"/>
  <c r="A429" i="1"/>
  <c r="B429" i="1" s="1"/>
  <c r="B428" i="1"/>
  <c r="F27" i="1" l="1"/>
  <c r="Z17" i="3"/>
  <c r="AB17" i="3"/>
  <c r="U17" i="3"/>
  <c r="AA17" i="3" s="1"/>
  <c r="V17" i="3"/>
  <c r="AH17" i="3" l="1"/>
  <c r="AC17" i="3"/>
  <c r="AE17" i="3" s="1"/>
  <c r="S17" i="3" s="1"/>
  <c r="I27" i="1" s="1"/>
  <c r="Q17" i="3"/>
  <c r="G27" i="1" s="1"/>
  <c r="AF17" i="3"/>
  <c r="R17" i="3" l="1"/>
  <c r="H27" i="1" s="1"/>
  <c r="AD17" i="3"/>
  <c r="T17" i="3" s="1"/>
  <c r="J27" i="1" l="1"/>
  <c r="P18" i="3"/>
  <c r="Z18" i="3" l="1"/>
  <c r="AB18" i="3"/>
  <c r="U18" i="3"/>
  <c r="AA18" i="3" s="1"/>
  <c r="F28" i="1"/>
  <c r="V18" i="3"/>
  <c r="AC18" i="3" l="1"/>
  <c r="AE18" i="3" s="1"/>
  <c r="S18" i="3" s="1"/>
  <c r="I28" i="1" s="1"/>
  <c r="Q18" i="3"/>
  <c r="G28" i="1" s="1"/>
  <c r="AH18" i="3"/>
  <c r="AF18" i="3"/>
  <c r="R18" i="3" l="1"/>
  <c r="H28" i="1" s="1"/>
  <c r="AD18" i="3"/>
  <c r="T18" i="3" s="1"/>
  <c r="J28" i="1" l="1"/>
  <c r="P19" i="3"/>
  <c r="V19" i="3" l="1"/>
  <c r="U19" i="3"/>
  <c r="AA19" i="3" s="1"/>
  <c r="F29" i="1"/>
  <c r="Z19" i="3"/>
  <c r="AB19" i="3"/>
  <c r="AC19" i="3" l="1"/>
  <c r="AH19" i="3"/>
  <c r="Q19" i="3"/>
  <c r="G29" i="1" s="1"/>
  <c r="AE19" i="3"/>
  <c r="S19" i="3" s="1"/>
  <c r="I29" i="1" s="1"/>
  <c r="AF19" i="3"/>
  <c r="R19" i="3" l="1"/>
  <c r="H29" i="1" s="1"/>
  <c r="AD19" i="3"/>
  <c r="T19" i="3" s="1"/>
  <c r="P20" i="3" l="1"/>
  <c r="J29" i="1"/>
  <c r="F30" i="1" l="1"/>
  <c r="U20" i="3"/>
  <c r="AA20" i="3" s="1"/>
  <c r="AB20" i="3"/>
  <c r="V20" i="3"/>
  <c r="Z20" i="3"/>
  <c r="Q20" i="3" l="1"/>
  <c r="G30" i="1" s="1"/>
  <c r="AC20" i="3"/>
  <c r="AH20" i="3"/>
  <c r="AF20" i="3"/>
  <c r="AE20" i="3" l="1"/>
  <c r="S20" i="3" s="1"/>
  <c r="I30" i="1" s="1"/>
  <c r="AD20" i="3"/>
  <c r="T20" i="3" s="1"/>
  <c r="R20" i="3"/>
  <c r="H30" i="1" s="1"/>
  <c r="P21" i="3" l="1"/>
  <c r="J30" i="1"/>
  <c r="V21" i="3" l="1"/>
  <c r="U21" i="3"/>
  <c r="AA21" i="3" s="1"/>
  <c r="Z21" i="3"/>
  <c r="AB21" i="3"/>
  <c r="F31" i="1"/>
  <c r="AC21" i="3" l="1"/>
  <c r="Q21" i="3"/>
  <c r="G31" i="1" s="1"/>
  <c r="AH21" i="3"/>
  <c r="AE21" i="3"/>
  <c r="S21" i="3" s="1"/>
  <c r="I31" i="1" s="1"/>
  <c r="AF21" i="3"/>
  <c r="AD21" i="3" l="1"/>
  <c r="T21" i="3" s="1"/>
  <c r="R21" i="3"/>
  <c r="H31" i="1" s="1"/>
  <c r="J31" i="1" l="1"/>
  <c r="P22" i="3"/>
  <c r="AB22" i="3" l="1"/>
  <c r="U22" i="3"/>
  <c r="AA22" i="3" s="1"/>
  <c r="Z22" i="3"/>
  <c r="V22" i="3"/>
  <c r="F32" i="1"/>
  <c r="AC22" i="3" l="1"/>
  <c r="AE22" i="3" s="1"/>
  <c r="S22" i="3" s="1"/>
  <c r="I32" i="1" s="1"/>
  <c r="Q22" i="3"/>
  <c r="G32" i="1" s="1"/>
  <c r="AH22" i="3"/>
  <c r="AF22" i="3"/>
  <c r="R22" i="3" l="1"/>
  <c r="H32" i="1" s="1"/>
  <c r="AD22" i="3"/>
  <c r="T22" i="3" s="1"/>
  <c r="J32" i="1" l="1"/>
  <c r="P23" i="3"/>
  <c r="AB23" i="3" l="1"/>
  <c r="F33" i="1"/>
  <c r="U23" i="3"/>
  <c r="AA23" i="3" s="1"/>
  <c r="V23" i="3"/>
  <c r="Z23" i="3"/>
  <c r="AH23" i="3" l="1"/>
  <c r="Q23" i="3"/>
  <c r="G33" i="1" s="1"/>
  <c r="AC23" i="3"/>
  <c r="AF23" i="3"/>
  <c r="R23" i="3" l="1"/>
  <c r="H33" i="1" s="1"/>
  <c r="AD23" i="3"/>
  <c r="T23" i="3" s="1"/>
  <c r="AE23" i="3"/>
  <c r="S23" i="3" s="1"/>
  <c r="I33" i="1" s="1"/>
  <c r="P24" i="3" l="1"/>
  <c r="J33" i="1"/>
  <c r="AB24" i="3" l="1"/>
  <c r="F34" i="1"/>
  <c r="V24" i="3"/>
  <c r="Z24" i="3"/>
  <c r="U24" i="3"/>
  <c r="AA24" i="3" s="1"/>
  <c r="AH24" i="3" l="1"/>
  <c r="AC24" i="3"/>
  <c r="Q24" i="3"/>
  <c r="G34" i="1" s="1"/>
  <c r="AF24" i="3"/>
  <c r="R24" i="3" l="1"/>
  <c r="H34" i="1" s="1"/>
  <c r="AD24" i="3"/>
  <c r="T24" i="3" s="1"/>
  <c r="AE24" i="3"/>
  <c r="S24" i="3" s="1"/>
  <c r="I34" i="1" s="1"/>
  <c r="P25" i="3" l="1"/>
  <c r="J34" i="1"/>
  <c r="F35" i="1" l="1"/>
  <c r="Z25" i="3"/>
  <c r="U25" i="3"/>
  <c r="AA25" i="3" s="1"/>
  <c r="V25" i="3"/>
  <c r="AB25" i="3"/>
  <c r="AH25" i="3" l="1"/>
  <c r="AC25" i="3"/>
  <c r="Q25" i="3"/>
  <c r="G35" i="1" s="1"/>
  <c r="AE25" i="3"/>
  <c r="S25" i="3" s="1"/>
  <c r="I35" i="1" s="1"/>
  <c r="AF25" i="3"/>
  <c r="AD25" i="3" l="1"/>
  <c r="T25" i="3" s="1"/>
  <c r="R25" i="3"/>
  <c r="H35" i="1" s="1"/>
  <c r="J35" i="1" l="1"/>
  <c r="P26" i="3"/>
  <c r="Z26" i="3" l="1"/>
  <c r="F36" i="1"/>
  <c r="AB26" i="3"/>
  <c r="V26" i="3"/>
  <c r="U26" i="3"/>
  <c r="AA26" i="3" s="1"/>
  <c r="AC26" i="3" l="1"/>
  <c r="Q26" i="3"/>
  <c r="G36" i="1" s="1"/>
  <c r="AH26" i="3"/>
  <c r="AF26" i="3"/>
  <c r="R26" i="3" l="1"/>
  <c r="H36" i="1" s="1"/>
  <c r="AD26" i="3"/>
  <c r="T26" i="3" s="1"/>
  <c r="AE26" i="3"/>
  <c r="S26" i="3" s="1"/>
  <c r="I36" i="1" s="1"/>
  <c r="P27" i="3" l="1"/>
  <c r="J36" i="1"/>
  <c r="AJ26" i="3"/>
  <c r="Z27" i="3" l="1"/>
  <c r="U27" i="3"/>
  <c r="AA27" i="3" s="1"/>
  <c r="F37" i="1"/>
  <c r="AI27" i="3"/>
  <c r="AK27" i="3" s="1"/>
  <c r="V27" i="3"/>
  <c r="AB27" i="3"/>
  <c r="AC27" i="3" l="1"/>
  <c r="AH27" i="3"/>
  <c r="Q27" i="3"/>
  <c r="G37" i="1" s="1"/>
  <c r="AE27" i="3"/>
  <c r="S27" i="3" s="1"/>
  <c r="I37" i="1" s="1"/>
  <c r="AF27" i="3"/>
  <c r="R27" i="3" l="1"/>
  <c r="H37" i="1" s="1"/>
  <c r="AD27" i="3"/>
  <c r="T27" i="3" s="1"/>
  <c r="J37" i="1" l="1"/>
  <c r="P28" i="3"/>
  <c r="AB28" i="3" l="1"/>
  <c r="Z28" i="3"/>
  <c r="U28" i="3"/>
  <c r="AA28" i="3" s="1"/>
  <c r="F38" i="1"/>
  <c r="V28" i="3"/>
  <c r="AC28" i="3" l="1"/>
  <c r="AH28" i="3"/>
  <c r="Q28" i="3"/>
  <c r="G38" i="1" s="1"/>
  <c r="AE28" i="3"/>
  <c r="S28" i="3" s="1"/>
  <c r="I38" i="1" s="1"/>
  <c r="AF28" i="3"/>
  <c r="AD28" i="3" l="1"/>
  <c r="T28" i="3" s="1"/>
  <c r="R28" i="3"/>
  <c r="H38" i="1" s="1"/>
  <c r="J38" i="1" l="1"/>
  <c r="P29" i="3"/>
  <c r="AB29" i="3" l="1"/>
  <c r="Z29" i="3"/>
  <c r="F39" i="1"/>
  <c r="U29" i="3"/>
  <c r="AA29" i="3" s="1"/>
  <c r="V29" i="3"/>
  <c r="Q29" i="3" l="1"/>
  <c r="G39" i="1" s="1"/>
  <c r="AH29" i="3"/>
  <c r="AC29" i="3"/>
  <c r="AE29" i="3" s="1"/>
  <c r="S29" i="3" s="1"/>
  <c r="I39" i="1" s="1"/>
  <c r="AF29" i="3"/>
  <c r="R29" i="3" l="1"/>
  <c r="H39" i="1" s="1"/>
  <c r="AD29" i="3"/>
  <c r="T29" i="3" s="1"/>
  <c r="P30" i="3" l="1"/>
  <c r="J39" i="1"/>
  <c r="U30" i="3" l="1"/>
  <c r="AA30" i="3" s="1"/>
  <c r="AB30" i="3"/>
  <c r="V30" i="3"/>
  <c r="F40" i="1"/>
  <c r="Z30" i="3"/>
  <c r="Q30" i="3" l="1"/>
  <c r="G40" i="1" s="1"/>
  <c r="AH30" i="3"/>
  <c r="AC30" i="3"/>
  <c r="AF30" i="3"/>
  <c r="AD30" i="3" l="1"/>
  <c r="T30" i="3" s="1"/>
  <c r="R30" i="3"/>
  <c r="H40" i="1" s="1"/>
  <c r="AE30" i="3"/>
  <c r="S30" i="3" s="1"/>
  <c r="I40" i="1" s="1"/>
  <c r="J40" i="1" l="1"/>
  <c r="P31" i="3"/>
  <c r="Z31" i="3" l="1"/>
  <c r="V31" i="3"/>
  <c r="AB31" i="3"/>
  <c r="F41" i="1"/>
  <c r="U31" i="3"/>
  <c r="AA31" i="3" s="1"/>
  <c r="Q31" i="3" l="1"/>
  <c r="G41" i="1" s="1"/>
  <c r="AH31" i="3"/>
  <c r="AC31" i="3"/>
  <c r="AE31" i="3" s="1"/>
  <c r="S31" i="3" s="1"/>
  <c r="I41" i="1" s="1"/>
  <c r="AF31" i="3"/>
  <c r="AD31" i="3" l="1"/>
  <c r="T31" i="3" s="1"/>
  <c r="R31" i="3"/>
  <c r="H41" i="1" s="1"/>
  <c r="J41" i="1" l="1"/>
  <c r="P32" i="3"/>
  <c r="V32" i="3" l="1"/>
  <c r="F42" i="1"/>
  <c r="U32" i="3"/>
  <c r="AA32" i="3" s="1"/>
  <c r="AB32" i="3"/>
  <c r="Z32" i="3"/>
  <c r="Q32" i="3" l="1"/>
  <c r="G42" i="1" s="1"/>
  <c r="AH32" i="3"/>
  <c r="AC32" i="3"/>
  <c r="AE32" i="3"/>
  <c r="S32" i="3" s="1"/>
  <c r="I42" i="1" s="1"/>
  <c r="AF32" i="3"/>
  <c r="R32" i="3" l="1"/>
  <c r="H42" i="1" s="1"/>
  <c r="AD32" i="3"/>
  <c r="T32" i="3" s="1"/>
  <c r="P33" i="3" l="1"/>
  <c r="J42" i="1"/>
  <c r="V33" i="3" l="1"/>
  <c r="AB33" i="3"/>
  <c r="Z33" i="3"/>
  <c r="F43" i="1"/>
  <c r="U33" i="3"/>
  <c r="AA33" i="3" s="1"/>
  <c r="Q33" i="3" l="1"/>
  <c r="G43" i="1" s="1"/>
  <c r="AH33" i="3"/>
  <c r="AC33" i="3"/>
  <c r="AF33" i="3"/>
  <c r="R33" i="3" l="1"/>
  <c r="H43" i="1" s="1"/>
  <c r="AD33" i="3"/>
  <c r="T33" i="3" s="1"/>
  <c r="AE33" i="3"/>
  <c r="S33" i="3" s="1"/>
  <c r="I43" i="1" s="1"/>
  <c r="P34" i="3" l="1"/>
  <c r="J43" i="1"/>
  <c r="V34" i="3" l="1"/>
  <c r="F44" i="1"/>
  <c r="U34" i="3"/>
  <c r="AA34" i="3" s="1"/>
  <c r="Z34" i="3"/>
  <c r="AB34" i="3"/>
  <c r="AH34" i="3" l="1"/>
  <c r="Q34" i="3"/>
  <c r="G44" i="1" s="1"/>
  <c r="AC34" i="3"/>
  <c r="AF34" i="3"/>
  <c r="R34" i="3" l="1"/>
  <c r="H44" i="1" s="1"/>
  <c r="AD34" i="3"/>
  <c r="T34" i="3" s="1"/>
  <c r="AE34" i="3"/>
  <c r="S34" i="3" s="1"/>
  <c r="I44" i="1" s="1"/>
  <c r="J44" i="1" l="1"/>
  <c r="P35" i="3"/>
  <c r="V35" i="3" l="1"/>
  <c r="U35" i="3"/>
  <c r="AA35" i="3" s="1"/>
  <c r="Z35" i="3"/>
  <c r="F45" i="1"/>
  <c r="AB35" i="3"/>
  <c r="AH35" i="3" l="1"/>
  <c r="AC35" i="3"/>
  <c r="AE35" i="3" s="1"/>
  <c r="S35" i="3" s="1"/>
  <c r="I45" i="1" s="1"/>
  <c r="Q35" i="3"/>
  <c r="G45" i="1" s="1"/>
  <c r="AF35" i="3"/>
  <c r="R35" i="3" l="1"/>
  <c r="H45" i="1" s="1"/>
  <c r="AD35" i="3"/>
  <c r="T35" i="3" s="1"/>
  <c r="J45" i="1" l="1"/>
  <c r="P36" i="3"/>
  <c r="U36" i="3" l="1"/>
  <c r="AA36" i="3" s="1"/>
  <c r="V36" i="3"/>
  <c r="AB36" i="3"/>
  <c r="Z36" i="3"/>
  <c r="F46" i="1"/>
  <c r="AH36" i="3" l="1"/>
  <c r="Q36" i="3"/>
  <c r="G46" i="1" s="1"/>
  <c r="AC36" i="3"/>
  <c r="AF36" i="3"/>
  <c r="AD36" i="3" l="1"/>
  <c r="T36" i="3" s="1"/>
  <c r="R36" i="3"/>
  <c r="H46" i="1" s="1"/>
  <c r="AE36" i="3"/>
  <c r="S36" i="3" s="1"/>
  <c r="I46" i="1" s="1"/>
  <c r="P37" i="3" l="1"/>
  <c r="J46" i="1"/>
  <c r="U37" i="3" l="1"/>
  <c r="AA37" i="3" s="1"/>
  <c r="V37" i="3"/>
  <c r="AB37" i="3"/>
  <c r="F47" i="1"/>
  <c r="Z37" i="3"/>
  <c r="Q37" i="3" l="1"/>
  <c r="G47" i="1" s="1"/>
  <c r="AC37" i="3"/>
  <c r="AE37" i="3" s="1"/>
  <c r="S37" i="3" s="1"/>
  <c r="I47" i="1" s="1"/>
  <c r="AH37" i="3"/>
  <c r="AF37" i="3"/>
  <c r="R37" i="3" l="1"/>
  <c r="H47" i="1" s="1"/>
  <c r="AD37" i="3"/>
  <c r="T37" i="3" s="1"/>
  <c r="P38" i="3" l="1"/>
  <c r="J47" i="1"/>
  <c r="U38" i="3" l="1"/>
  <c r="AA38" i="3" s="1"/>
  <c r="V38" i="3"/>
  <c r="Z38" i="3"/>
  <c r="F48" i="1"/>
  <c r="AB38" i="3"/>
  <c r="AC38" i="3" l="1"/>
  <c r="AH38" i="3"/>
  <c r="Q38" i="3"/>
  <c r="G48" i="1" s="1"/>
  <c r="AE38" i="3"/>
  <c r="S38" i="3" s="1"/>
  <c r="I48" i="1" s="1"/>
  <c r="AF38" i="3"/>
  <c r="R38" i="3" l="1"/>
  <c r="H48" i="1" s="1"/>
  <c r="AD38" i="3"/>
  <c r="T38" i="3" s="1"/>
  <c r="P39" i="3" l="1"/>
  <c r="AJ38" i="3"/>
  <c r="J48" i="1"/>
  <c r="U39" i="3" l="1"/>
  <c r="AA39" i="3" s="1"/>
  <c r="AI39" i="3"/>
  <c r="AK39" i="3" s="1"/>
  <c r="Z39" i="3"/>
  <c r="V39" i="3"/>
  <c r="F49" i="1"/>
  <c r="AB39" i="3"/>
  <c r="Q39" i="3" l="1"/>
  <c r="G49" i="1" s="1"/>
  <c r="AC39" i="3"/>
  <c r="AE39" i="3" s="1"/>
  <c r="S39" i="3" s="1"/>
  <c r="I49" i="1" s="1"/>
  <c r="AH39" i="3"/>
  <c r="AF39" i="3"/>
  <c r="AD39" i="3" l="1"/>
  <c r="T39" i="3" s="1"/>
  <c r="R39" i="3"/>
  <c r="H49" i="1" s="1"/>
  <c r="J49" i="1" l="1"/>
  <c r="P40" i="3"/>
  <c r="U40" i="3" l="1"/>
  <c r="AA40" i="3" s="1"/>
  <c r="V40" i="3"/>
  <c r="F50" i="1"/>
  <c r="AB40" i="3"/>
  <c r="Z40" i="3"/>
  <c r="AC40" i="3" l="1"/>
  <c r="AH40" i="3"/>
  <c r="Q40" i="3"/>
  <c r="G50" i="1" s="1"/>
  <c r="AE40" i="3"/>
  <c r="S40" i="3" s="1"/>
  <c r="I50" i="1" s="1"/>
  <c r="AF40" i="3"/>
  <c r="AD40" i="3" l="1"/>
  <c r="T40" i="3" s="1"/>
  <c r="R40" i="3"/>
  <c r="H50" i="1" s="1"/>
  <c r="J50" i="1" l="1"/>
  <c r="P41" i="3"/>
  <c r="AB41" i="3" l="1"/>
  <c r="V41" i="3"/>
  <c r="U41" i="3"/>
  <c r="AA41" i="3" s="1"/>
  <c r="F51" i="1"/>
  <c r="Z41" i="3"/>
  <c r="AC41" i="3" l="1"/>
  <c r="Q41" i="3"/>
  <c r="G51" i="1" s="1"/>
  <c r="AH41" i="3"/>
  <c r="AE41" i="3"/>
  <c r="S41" i="3" s="1"/>
  <c r="I51" i="1" s="1"/>
  <c r="AF41" i="3"/>
  <c r="AD41" i="3" l="1"/>
  <c r="T41" i="3" s="1"/>
  <c r="R41" i="3"/>
  <c r="H51" i="1" s="1"/>
  <c r="P42" i="3" l="1"/>
  <c r="J51" i="1"/>
  <c r="U42" i="3" l="1"/>
  <c r="AA42" i="3" s="1"/>
  <c r="AB42" i="3"/>
  <c r="Z42" i="3"/>
  <c r="F52" i="1"/>
  <c r="V42" i="3"/>
  <c r="AC42" i="3" l="1"/>
  <c r="AE42" i="3" s="1"/>
  <c r="S42" i="3" s="1"/>
  <c r="I52" i="1" s="1"/>
  <c r="Q42" i="3"/>
  <c r="G52" i="1" s="1"/>
  <c r="AH42" i="3"/>
  <c r="AF42" i="3"/>
  <c r="R42" i="3" l="1"/>
  <c r="H52" i="1" s="1"/>
  <c r="AD42" i="3"/>
  <c r="T42" i="3" s="1"/>
  <c r="P43" i="3" l="1"/>
  <c r="J52" i="1"/>
  <c r="U43" i="3" l="1"/>
  <c r="AA43" i="3" s="1"/>
  <c r="F53" i="1"/>
  <c r="Z43" i="3"/>
  <c r="AB43" i="3"/>
  <c r="AF43" i="3" s="1"/>
  <c r="V43" i="3"/>
  <c r="AC43" i="3" l="1"/>
  <c r="AE43" i="3" s="1"/>
  <c r="S43" i="3" s="1"/>
  <c r="I53" i="1" s="1"/>
  <c r="AH43" i="3"/>
  <c r="Q43" i="3"/>
  <c r="G53" i="1" s="1"/>
  <c r="AD43" i="3" l="1"/>
  <c r="T43" i="3" s="1"/>
  <c r="R43" i="3"/>
  <c r="H53" i="1" s="1"/>
  <c r="J53" i="1" l="1"/>
  <c r="P44" i="3"/>
  <c r="U44" i="3" l="1"/>
  <c r="AA44" i="3" s="1"/>
  <c r="Z44" i="3"/>
  <c r="F54" i="1"/>
  <c r="AB44" i="3"/>
  <c r="V44" i="3"/>
  <c r="AF44" i="3" l="1"/>
  <c r="AC44" i="3"/>
  <c r="Q44" i="3"/>
  <c r="G54" i="1" s="1"/>
  <c r="AH44" i="3"/>
  <c r="AE44" i="3"/>
  <c r="S44" i="3" s="1"/>
  <c r="I54" i="1" s="1"/>
  <c r="R44" i="3" l="1"/>
  <c r="H54" i="1" s="1"/>
  <c r="AD44" i="3"/>
  <c r="T44" i="3" s="1"/>
  <c r="P45" i="3" l="1"/>
  <c r="J54" i="1"/>
  <c r="U45" i="3" l="1"/>
  <c r="AA45" i="3" s="1"/>
  <c r="AB45" i="3"/>
  <c r="V45" i="3"/>
  <c r="Z45" i="3"/>
  <c r="F55" i="1"/>
  <c r="AF45" i="3" l="1"/>
  <c r="Q45" i="3"/>
  <c r="G55" i="1" s="1"/>
  <c r="AH45" i="3"/>
  <c r="AC45" i="3"/>
  <c r="AD45" i="3" l="1"/>
  <c r="T45" i="3" s="1"/>
  <c r="R45" i="3"/>
  <c r="H55" i="1" s="1"/>
  <c r="AE45" i="3"/>
  <c r="S45" i="3" s="1"/>
  <c r="I55" i="1" s="1"/>
  <c r="P46" i="3" l="1"/>
  <c r="J55" i="1"/>
  <c r="U46" i="3" l="1"/>
  <c r="AA46" i="3" s="1"/>
  <c r="AB46" i="3"/>
  <c r="Z46" i="3"/>
  <c r="F56" i="1"/>
  <c r="V46" i="3"/>
  <c r="AF46" i="3" l="1"/>
  <c r="Q46" i="3"/>
  <c r="G56" i="1" s="1"/>
  <c r="AH46" i="3"/>
  <c r="AC46" i="3"/>
  <c r="AE46" i="3" l="1"/>
  <c r="S46" i="3" s="1"/>
  <c r="I56" i="1" s="1"/>
  <c r="R46" i="3"/>
  <c r="H56" i="1" s="1"/>
  <c r="AD46" i="3"/>
  <c r="T46" i="3" s="1"/>
  <c r="J56" i="1" l="1"/>
  <c r="P47" i="3"/>
  <c r="U47" i="3" l="1"/>
  <c r="AA47" i="3" s="1"/>
  <c r="V47" i="3"/>
  <c r="AB47" i="3"/>
  <c r="Z47" i="3"/>
  <c r="F57" i="1"/>
  <c r="AF47" i="3" l="1"/>
  <c r="AC47" i="3"/>
  <c r="AE47" i="3" s="1"/>
  <c r="S47" i="3" s="1"/>
  <c r="I57" i="1" s="1"/>
  <c r="AH47" i="3"/>
  <c r="Q47" i="3"/>
  <c r="G57" i="1" s="1"/>
  <c r="R47" i="3" l="1"/>
  <c r="H57" i="1" s="1"/>
  <c r="AD47" i="3"/>
  <c r="T47" i="3" s="1"/>
  <c r="P48" i="3" l="1"/>
  <c r="J57" i="1"/>
  <c r="U48" i="3" l="1"/>
  <c r="AA48" i="3" s="1"/>
  <c r="V48" i="3"/>
  <c r="AB48" i="3"/>
  <c r="F58" i="1"/>
  <c r="Z48" i="3"/>
  <c r="AF48" i="3" l="1"/>
  <c r="AC48" i="3"/>
  <c r="Q48" i="3"/>
  <c r="G58" i="1" s="1"/>
  <c r="AH48" i="3"/>
  <c r="AE48" i="3" l="1"/>
  <c r="S48" i="3" s="1"/>
  <c r="I58" i="1" s="1"/>
  <c r="AD48" i="3"/>
  <c r="T48" i="3" s="1"/>
  <c r="R48" i="3"/>
  <c r="H58" i="1" s="1"/>
  <c r="J58" i="1" l="1"/>
  <c r="P49" i="3"/>
  <c r="U49" i="3" l="1"/>
  <c r="AA49" i="3" s="1"/>
  <c r="Z49" i="3"/>
  <c r="F59" i="1"/>
  <c r="V49" i="3"/>
  <c r="AB49" i="3"/>
  <c r="AF49" i="3" l="1"/>
  <c r="AC49" i="3"/>
  <c r="Q49" i="3"/>
  <c r="G59" i="1" s="1"/>
  <c r="AH49" i="3"/>
  <c r="P133" i="3"/>
  <c r="U133" i="3" s="1"/>
  <c r="AA133" i="3" s="1"/>
  <c r="AE49" i="3" l="1"/>
  <c r="S49" i="3" s="1"/>
  <c r="I59" i="1" s="1"/>
  <c r="R49" i="3"/>
  <c r="H59" i="1" s="1"/>
  <c r="AD49" i="3"/>
  <c r="T49" i="3" s="1"/>
  <c r="V133" i="3"/>
  <c r="F143" i="1"/>
  <c r="AB133" i="3"/>
  <c r="Z133" i="3"/>
  <c r="P50" i="3" l="1"/>
  <c r="J59" i="1"/>
  <c r="AC133" i="3"/>
  <c r="AE133" i="3" s="1"/>
  <c r="S133" i="3" s="1"/>
  <c r="I143" i="1" s="1"/>
  <c r="AH133" i="3"/>
  <c r="Q133" i="3"/>
  <c r="G143" i="1" s="1"/>
  <c r="U50" i="3" l="1"/>
  <c r="AA50" i="3" s="1"/>
  <c r="F60" i="1"/>
  <c r="Z50" i="3"/>
  <c r="V50" i="3"/>
  <c r="AB50" i="3"/>
  <c r="R133" i="3"/>
  <c r="H143" i="1" s="1"/>
  <c r="AD133" i="3"/>
  <c r="T133" i="3" s="1"/>
  <c r="AF50" i="3" l="1"/>
  <c r="Q50" i="3"/>
  <c r="G60" i="1" s="1"/>
  <c r="AH50" i="3"/>
  <c r="AC50" i="3"/>
  <c r="AE50" i="3" s="1"/>
  <c r="S50" i="3" s="1"/>
  <c r="I60" i="1" s="1"/>
  <c r="J143" i="1"/>
  <c r="P134" i="3"/>
  <c r="U134" i="3" s="1"/>
  <c r="AA134" i="3" s="1"/>
  <c r="R50" i="3" l="1"/>
  <c r="H60" i="1" s="1"/>
  <c r="AD50" i="3"/>
  <c r="T50" i="3" s="1"/>
  <c r="F144" i="1"/>
  <c r="V134" i="3"/>
  <c r="AB134" i="3"/>
  <c r="Z134" i="3"/>
  <c r="P51" i="3" l="1"/>
  <c r="J60" i="1"/>
  <c r="AJ50" i="3"/>
  <c r="Q134" i="3"/>
  <c r="G144" i="1" s="1"/>
  <c r="AH134" i="3"/>
  <c r="AC134" i="3"/>
  <c r="AE134" i="3" s="1"/>
  <c r="S134" i="3" s="1"/>
  <c r="I144" i="1" s="1"/>
  <c r="U51" i="3" l="1"/>
  <c r="AA51" i="3" s="1"/>
  <c r="AI51" i="3"/>
  <c r="AK51" i="3" s="1"/>
  <c r="V51" i="3"/>
  <c r="Z51" i="3"/>
  <c r="AB51" i="3"/>
  <c r="F61" i="1"/>
  <c r="AD134" i="3"/>
  <c r="T134" i="3" s="1"/>
  <c r="R134" i="3"/>
  <c r="H144" i="1" s="1"/>
  <c r="AF51" i="3" l="1"/>
  <c r="AH51" i="3"/>
  <c r="Q51" i="3"/>
  <c r="G61" i="1" s="1"/>
  <c r="AC51" i="3"/>
  <c r="AJ134" i="3"/>
  <c r="J144" i="1"/>
  <c r="P135" i="3"/>
  <c r="U135" i="3" s="1"/>
  <c r="AA135" i="3" s="1"/>
  <c r="AE51" i="3" l="1"/>
  <c r="S51" i="3" s="1"/>
  <c r="I61" i="1" s="1"/>
  <c r="R51" i="3"/>
  <c r="H61" i="1" s="1"/>
  <c r="AD51" i="3"/>
  <c r="T51" i="3" s="1"/>
  <c r="AI135" i="3"/>
  <c r="AK135" i="3" s="1"/>
  <c r="F145" i="1"/>
  <c r="AB135" i="3"/>
  <c r="V135" i="3"/>
  <c r="Z135" i="3"/>
  <c r="J61" i="1" l="1"/>
  <c r="P52" i="3"/>
  <c r="AH135" i="3"/>
  <c r="AC135" i="3"/>
  <c r="AE135" i="3" s="1"/>
  <c r="S135" i="3" s="1"/>
  <c r="I145" i="1" s="1"/>
  <c r="Q135" i="3"/>
  <c r="G145" i="1" s="1"/>
  <c r="U52" i="3" l="1"/>
  <c r="AA52" i="3" s="1"/>
  <c r="AB52" i="3"/>
  <c r="V52" i="3"/>
  <c r="Z52" i="3"/>
  <c r="F62" i="1"/>
  <c r="AD135" i="3"/>
  <c r="T135" i="3" s="1"/>
  <c r="R135" i="3"/>
  <c r="H145" i="1" s="1"/>
  <c r="AF52" i="3" l="1"/>
  <c r="AH52" i="3"/>
  <c r="Q52" i="3"/>
  <c r="G62" i="1" s="1"/>
  <c r="AC52" i="3"/>
  <c r="AE52" i="3" s="1"/>
  <c r="S52" i="3" s="1"/>
  <c r="I62" i="1" s="1"/>
  <c r="P136" i="3"/>
  <c r="U136" i="3" s="1"/>
  <c r="AA136" i="3" s="1"/>
  <c r="J145" i="1"/>
  <c r="R52" i="3" l="1"/>
  <c r="H62" i="1" s="1"/>
  <c r="AD52" i="3"/>
  <c r="T52" i="3" s="1"/>
  <c r="F146" i="1"/>
  <c r="V136" i="3"/>
  <c r="AB136" i="3"/>
  <c r="Z136" i="3"/>
  <c r="J62" i="1" l="1"/>
  <c r="P53" i="3"/>
  <c r="Q136" i="3"/>
  <c r="G146" i="1" s="1"/>
  <c r="AC136" i="3"/>
  <c r="AE136" i="3" s="1"/>
  <c r="S136" i="3" s="1"/>
  <c r="I146" i="1" s="1"/>
  <c r="AH136" i="3"/>
  <c r="U53" i="3" l="1"/>
  <c r="AA53" i="3" s="1"/>
  <c r="AB53" i="3"/>
  <c r="F63" i="1"/>
  <c r="Z53" i="3"/>
  <c r="V53" i="3"/>
  <c r="AD136" i="3"/>
  <c r="T136" i="3" s="1"/>
  <c r="R136" i="3"/>
  <c r="H146" i="1" s="1"/>
  <c r="AF53" i="3" l="1"/>
  <c r="AC53" i="3"/>
  <c r="AH53" i="3"/>
  <c r="Q53" i="3"/>
  <c r="G63" i="1" s="1"/>
  <c r="P137" i="3"/>
  <c r="U137" i="3" s="1"/>
  <c r="AA137" i="3" s="1"/>
  <c r="J146" i="1"/>
  <c r="AE53" i="3" l="1"/>
  <c r="S53" i="3" s="1"/>
  <c r="I63" i="1" s="1"/>
  <c r="R53" i="3"/>
  <c r="H63" i="1" s="1"/>
  <c r="AD53" i="3"/>
  <c r="T53" i="3" s="1"/>
  <c r="AB137" i="3"/>
  <c r="F147" i="1"/>
  <c r="V137" i="3"/>
  <c r="Z137" i="3"/>
  <c r="P54" i="3" l="1"/>
  <c r="J63" i="1"/>
  <c r="Q137" i="3"/>
  <c r="G147" i="1" s="1"/>
  <c r="AH137" i="3"/>
  <c r="AC137" i="3"/>
  <c r="AE137" i="3" s="1"/>
  <c r="S137" i="3" s="1"/>
  <c r="I147" i="1" s="1"/>
  <c r="U54" i="3" l="1"/>
  <c r="AA54" i="3" s="1"/>
  <c r="F64" i="1"/>
  <c r="V54" i="3"/>
  <c r="AB54" i="3"/>
  <c r="Z54" i="3"/>
  <c r="R137" i="3"/>
  <c r="H147" i="1" s="1"/>
  <c r="AD137" i="3"/>
  <c r="T137" i="3" s="1"/>
  <c r="AF54" i="3" l="1"/>
  <c r="Q54" i="3"/>
  <c r="G64" i="1" s="1"/>
  <c r="AH54" i="3"/>
  <c r="AC54" i="3"/>
  <c r="P138" i="3"/>
  <c r="U138" i="3" s="1"/>
  <c r="AA138" i="3" s="1"/>
  <c r="J147" i="1"/>
  <c r="R54" i="3" l="1"/>
  <c r="H64" i="1" s="1"/>
  <c r="AD54" i="3"/>
  <c r="T54" i="3" s="1"/>
  <c r="AE54" i="3"/>
  <c r="S54" i="3" s="1"/>
  <c r="I64" i="1" s="1"/>
  <c r="F148" i="1"/>
  <c r="AB138" i="3"/>
  <c r="Z138" i="3"/>
  <c r="V138" i="3"/>
  <c r="P55" i="3" l="1"/>
  <c r="J64" i="1"/>
  <c r="AC138" i="3"/>
  <c r="AH138" i="3"/>
  <c r="Q138" i="3"/>
  <c r="G148" i="1" s="1"/>
  <c r="U55" i="3" l="1"/>
  <c r="AA55" i="3" s="1"/>
  <c r="Z55" i="3"/>
  <c r="AB55" i="3"/>
  <c r="V55" i="3"/>
  <c r="F65" i="1"/>
  <c r="R138" i="3"/>
  <c r="H148" i="1" s="1"/>
  <c r="AD138" i="3"/>
  <c r="T138" i="3" s="1"/>
  <c r="AE138" i="3"/>
  <c r="S138" i="3" s="1"/>
  <c r="I148" i="1" s="1"/>
  <c r="AF55" i="3" l="1"/>
  <c r="AH55" i="3"/>
  <c r="AC55" i="3"/>
  <c r="AE55" i="3" s="1"/>
  <c r="S55" i="3" s="1"/>
  <c r="I65" i="1" s="1"/>
  <c r="Q55" i="3"/>
  <c r="G65" i="1" s="1"/>
  <c r="J148" i="1"/>
  <c r="P139" i="3"/>
  <c r="U139" i="3" s="1"/>
  <c r="AA139" i="3" s="1"/>
  <c r="AD55" i="3" l="1"/>
  <c r="T55" i="3" s="1"/>
  <c r="R55" i="3"/>
  <c r="H65" i="1" s="1"/>
  <c r="V139" i="3"/>
  <c r="AB139" i="3"/>
  <c r="Z139" i="3"/>
  <c r="F149" i="1"/>
  <c r="J65" i="1" l="1"/>
  <c r="P56" i="3"/>
  <c r="AC139" i="3"/>
  <c r="AE139" i="3" s="1"/>
  <c r="S139" i="3" s="1"/>
  <c r="I149" i="1" s="1"/>
  <c r="U56" i="3" l="1"/>
  <c r="AA56" i="3" s="1"/>
  <c r="AB56" i="3"/>
  <c r="V56" i="3"/>
  <c r="Z56" i="3"/>
  <c r="F66" i="1"/>
  <c r="Q139" i="3"/>
  <c r="G149" i="1" s="1"/>
  <c r="AH139" i="3"/>
  <c r="R139" i="3"/>
  <c r="H149" i="1" s="1"/>
  <c r="AD139" i="3"/>
  <c r="T139" i="3" s="1"/>
  <c r="AH56" i="3" l="1"/>
  <c r="Q56" i="3"/>
  <c r="G66" i="1" s="1"/>
  <c r="AC56" i="3"/>
  <c r="AF56" i="3"/>
  <c r="P140" i="3"/>
  <c r="U140" i="3" s="1"/>
  <c r="AA140" i="3" s="1"/>
  <c r="J149" i="1"/>
  <c r="AE56" i="3" l="1"/>
  <c r="S56" i="3" s="1"/>
  <c r="I66" i="1" s="1"/>
  <c r="AD56" i="3"/>
  <c r="T56" i="3" s="1"/>
  <c r="R56" i="3"/>
  <c r="H66" i="1" s="1"/>
  <c r="F150" i="1"/>
  <c r="V140" i="3"/>
  <c r="AB140" i="3"/>
  <c r="Z140" i="3"/>
  <c r="P57" i="3" l="1"/>
  <c r="J66" i="1"/>
  <c r="AC140" i="3"/>
  <c r="AE140" i="3" s="1"/>
  <c r="S140" i="3" s="1"/>
  <c r="I150" i="1" s="1"/>
  <c r="Q140" i="3"/>
  <c r="G150" i="1" s="1"/>
  <c r="AH140" i="3"/>
  <c r="U57" i="3" l="1"/>
  <c r="AA57" i="3" s="1"/>
  <c r="F67" i="1"/>
  <c r="AB57" i="3"/>
  <c r="Z57" i="3"/>
  <c r="V57" i="3"/>
  <c r="AD140" i="3"/>
  <c r="T140" i="3" s="1"/>
  <c r="R140" i="3"/>
  <c r="H150" i="1" s="1"/>
  <c r="AF57" i="3" l="1"/>
  <c r="AC57" i="3"/>
  <c r="AE57" i="3" s="1"/>
  <c r="S57" i="3" s="1"/>
  <c r="I67" i="1" s="1"/>
  <c r="Q57" i="3"/>
  <c r="G67" i="1" s="1"/>
  <c r="AH57" i="3"/>
  <c r="J150" i="1"/>
  <c r="P141" i="3"/>
  <c r="U141" i="3" s="1"/>
  <c r="AA141" i="3" s="1"/>
  <c r="AD57" i="3" l="1"/>
  <c r="T57" i="3" s="1"/>
  <c r="R57" i="3"/>
  <c r="H67" i="1" s="1"/>
  <c r="AB141" i="3"/>
  <c r="V141" i="3"/>
  <c r="F151" i="1"/>
  <c r="Z141" i="3"/>
  <c r="P58" i="3" l="1"/>
  <c r="J67" i="1"/>
  <c r="AH141" i="3"/>
  <c r="Q141" i="3"/>
  <c r="G151" i="1" s="1"/>
  <c r="AC141" i="3"/>
  <c r="AE141" i="3" s="1"/>
  <c r="S141" i="3" s="1"/>
  <c r="I151" i="1" s="1"/>
  <c r="U58" i="3" l="1"/>
  <c r="AA58" i="3" s="1"/>
  <c r="AB58" i="3"/>
  <c r="F68" i="1"/>
  <c r="V58" i="3"/>
  <c r="Z58" i="3"/>
  <c r="AD141" i="3"/>
  <c r="T141" i="3" s="1"/>
  <c r="R141" i="3"/>
  <c r="H151" i="1" s="1"/>
  <c r="AF58" i="3" l="1"/>
  <c r="Q58" i="3"/>
  <c r="G68" i="1" s="1"/>
  <c r="AC58" i="3"/>
  <c r="AE58" i="3" s="1"/>
  <c r="S58" i="3" s="1"/>
  <c r="I68" i="1" s="1"/>
  <c r="AH58" i="3"/>
  <c r="J151" i="1"/>
  <c r="P142" i="3"/>
  <c r="U142" i="3" s="1"/>
  <c r="AA142" i="3" s="1"/>
  <c r="R58" i="3" l="1"/>
  <c r="H68" i="1" s="1"/>
  <c r="AD58" i="3"/>
  <c r="T58" i="3" s="1"/>
  <c r="F152" i="1"/>
  <c r="V142" i="3"/>
  <c r="Z142" i="3"/>
  <c r="AB142" i="3"/>
  <c r="P59" i="3" l="1"/>
  <c r="J68" i="1"/>
  <c r="AC142" i="3"/>
  <c r="AE142" i="3" s="1"/>
  <c r="S142" i="3" s="1"/>
  <c r="I152" i="1" s="1"/>
  <c r="AH142" i="3"/>
  <c r="Q142" i="3"/>
  <c r="G152" i="1" s="1"/>
  <c r="U59" i="3" l="1"/>
  <c r="AA59" i="3" s="1"/>
  <c r="AB59" i="3"/>
  <c r="Z59" i="3"/>
  <c r="V59" i="3"/>
  <c r="F69" i="1"/>
  <c r="R142" i="3"/>
  <c r="H152" i="1" s="1"/>
  <c r="AD142" i="3"/>
  <c r="T142" i="3" s="1"/>
  <c r="AF59" i="3" l="1"/>
  <c r="Q59" i="3"/>
  <c r="G69" i="1" s="1"/>
  <c r="AH59" i="3"/>
  <c r="AC59" i="3"/>
  <c r="J152" i="1"/>
  <c r="P143" i="3"/>
  <c r="U143" i="3" s="1"/>
  <c r="AA143" i="3" s="1"/>
  <c r="AE59" i="3" l="1"/>
  <c r="S59" i="3" s="1"/>
  <c r="I69" i="1" s="1"/>
  <c r="R59" i="3"/>
  <c r="H69" i="1" s="1"/>
  <c r="AD59" i="3"/>
  <c r="T59" i="3" s="1"/>
  <c r="F153" i="1"/>
  <c r="V143" i="3"/>
  <c r="AB143" i="3"/>
  <c r="Z143" i="3"/>
  <c r="P60" i="3" l="1"/>
  <c r="J69" i="1"/>
  <c r="Q143" i="3"/>
  <c r="G153" i="1" s="1"/>
  <c r="AC143" i="3"/>
  <c r="AE143" i="3" s="1"/>
  <c r="S143" i="3" s="1"/>
  <c r="I153" i="1" s="1"/>
  <c r="AH143" i="3"/>
  <c r="U60" i="3" l="1"/>
  <c r="AA60" i="3" s="1"/>
  <c r="V60" i="3"/>
  <c r="AB60" i="3"/>
  <c r="F70" i="1"/>
  <c r="Z60" i="3"/>
  <c r="R143" i="3"/>
  <c r="H153" i="1" s="1"/>
  <c r="AD143" i="3"/>
  <c r="T143" i="3" s="1"/>
  <c r="AF60" i="3" l="1"/>
  <c r="AH60" i="3"/>
  <c r="AC60" i="3"/>
  <c r="AE60" i="3" s="1"/>
  <c r="S60" i="3" s="1"/>
  <c r="I70" i="1" s="1"/>
  <c r="Q60" i="3"/>
  <c r="G70" i="1" s="1"/>
  <c r="J153" i="1"/>
  <c r="P144" i="3"/>
  <c r="U144" i="3" s="1"/>
  <c r="AA144" i="3" s="1"/>
  <c r="R60" i="3" l="1"/>
  <c r="H70" i="1" s="1"/>
  <c r="AD60" i="3"/>
  <c r="T60" i="3" s="1"/>
  <c r="F154" i="1"/>
  <c r="V144" i="3"/>
  <c r="Z144" i="3"/>
  <c r="AB144" i="3"/>
  <c r="P61" i="3" l="1"/>
  <c r="J70" i="1"/>
  <c r="AH144" i="3"/>
  <c r="U61" i="3" l="1"/>
  <c r="AA61" i="3" s="1"/>
  <c r="AB61" i="3"/>
  <c r="AF61" i="3" s="1"/>
  <c r="Z61" i="3"/>
  <c r="F71" i="1"/>
  <c r="V61" i="3"/>
  <c r="Q144" i="3"/>
  <c r="G154" i="1" s="1"/>
  <c r="AC144" i="3"/>
  <c r="AE144" i="3" s="1"/>
  <c r="S144" i="3" s="1"/>
  <c r="I154" i="1" s="1"/>
  <c r="Q61" i="3" l="1"/>
  <c r="G71" i="1" s="1"/>
  <c r="AH61" i="3"/>
  <c r="AC61" i="3"/>
  <c r="AE61" i="3"/>
  <c r="S61" i="3" s="1"/>
  <c r="I71" i="1" s="1"/>
  <c r="AD144" i="3"/>
  <c r="T144" i="3" s="1"/>
  <c r="P145" i="3" s="1"/>
  <c r="U145" i="3" s="1"/>
  <c r="AA145" i="3" s="1"/>
  <c r="R144" i="3"/>
  <c r="H154" i="1" s="1"/>
  <c r="AD61" i="3" l="1"/>
  <c r="T61" i="3" s="1"/>
  <c r="R61" i="3"/>
  <c r="H71" i="1" s="1"/>
  <c r="J154" i="1"/>
  <c r="F155" i="1"/>
  <c r="AB145" i="3"/>
  <c r="Z145" i="3"/>
  <c r="V145" i="3"/>
  <c r="J71" i="1" l="1"/>
  <c r="P62" i="3"/>
  <c r="AC145" i="3"/>
  <c r="AE145" i="3" s="1"/>
  <c r="S145" i="3" s="1"/>
  <c r="I155" i="1" s="1"/>
  <c r="Q145" i="3"/>
  <c r="G155" i="1" s="1"/>
  <c r="AH145" i="3"/>
  <c r="U62" i="3" l="1"/>
  <c r="AA62" i="3" s="1"/>
  <c r="V62" i="3"/>
  <c r="AB62" i="3"/>
  <c r="Z62" i="3"/>
  <c r="F72" i="1"/>
  <c r="AD145" i="3"/>
  <c r="T145" i="3" s="1"/>
  <c r="R145" i="3"/>
  <c r="H155" i="1" s="1"/>
  <c r="AF62" i="3" l="1"/>
  <c r="Q62" i="3"/>
  <c r="G72" i="1" s="1"/>
  <c r="AC62" i="3"/>
  <c r="AH62" i="3"/>
  <c r="J155" i="1"/>
  <c r="P146" i="3"/>
  <c r="U146" i="3" s="1"/>
  <c r="AA146" i="3" s="1"/>
  <c r="AE62" i="3" l="1"/>
  <c r="S62" i="3" s="1"/>
  <c r="I72" i="1" s="1"/>
  <c r="AD62" i="3"/>
  <c r="T62" i="3" s="1"/>
  <c r="R62" i="3"/>
  <c r="H72" i="1" s="1"/>
  <c r="AB146" i="3"/>
  <c r="V146" i="3"/>
  <c r="F156" i="1"/>
  <c r="Z146" i="3"/>
  <c r="AJ62" i="3" l="1"/>
  <c r="J72" i="1"/>
  <c r="P63" i="3"/>
  <c r="AC146" i="3"/>
  <c r="AE146" i="3" s="1"/>
  <c r="S146" i="3" s="1"/>
  <c r="I156" i="1" s="1"/>
  <c r="Q146" i="3"/>
  <c r="G156" i="1" s="1"/>
  <c r="AH146" i="3"/>
  <c r="U63" i="3" l="1"/>
  <c r="AA63" i="3" s="1"/>
  <c r="V63" i="3"/>
  <c r="Z63" i="3"/>
  <c r="F73" i="1"/>
  <c r="AI63" i="3"/>
  <c r="AK63" i="3" s="1"/>
  <c r="AB63" i="3"/>
  <c r="AF63" i="3" s="1"/>
  <c r="AD146" i="3"/>
  <c r="T146" i="3" s="1"/>
  <c r="R146" i="3"/>
  <c r="H156" i="1" s="1"/>
  <c r="AH63" i="3" l="1"/>
  <c r="AC63" i="3"/>
  <c r="AE63" i="3" s="1"/>
  <c r="S63" i="3" s="1"/>
  <c r="I73" i="1" s="1"/>
  <c r="Q63" i="3"/>
  <c r="G73" i="1" s="1"/>
  <c r="AJ146" i="3"/>
  <c r="J156" i="1"/>
  <c r="P147" i="3"/>
  <c r="U147" i="3" s="1"/>
  <c r="AA147" i="3" s="1"/>
  <c r="R63" i="3" l="1"/>
  <c r="H73" i="1" s="1"/>
  <c r="AD63" i="3"/>
  <c r="T63" i="3" s="1"/>
  <c r="AI147" i="3"/>
  <c r="AK147" i="3" s="1"/>
  <c r="F157" i="1"/>
  <c r="Z147" i="3"/>
  <c r="AB147" i="3"/>
  <c r="V147" i="3"/>
  <c r="P64" i="3" l="1"/>
  <c r="J73" i="1"/>
  <c r="Q147" i="3"/>
  <c r="G157" i="1" s="1"/>
  <c r="AH147" i="3"/>
  <c r="AC147" i="3"/>
  <c r="AE147" i="3" s="1"/>
  <c r="S147" i="3" s="1"/>
  <c r="I157" i="1" s="1"/>
  <c r="U64" i="3" l="1"/>
  <c r="AA64" i="3" s="1"/>
  <c r="F74" i="1"/>
  <c r="V64" i="3"/>
  <c r="Z64" i="3"/>
  <c r="AB64" i="3"/>
  <c r="AD147" i="3"/>
  <c r="T147" i="3" s="1"/>
  <c r="R147" i="3"/>
  <c r="H157" i="1" s="1"/>
  <c r="AF64" i="3" l="1"/>
  <c r="AH64" i="3"/>
  <c r="AC64" i="3"/>
  <c r="Q64" i="3"/>
  <c r="G74" i="1" s="1"/>
  <c r="P148" i="3"/>
  <c r="U148" i="3" s="1"/>
  <c r="AA148" i="3" s="1"/>
  <c r="J157" i="1"/>
  <c r="AE64" i="3" l="1"/>
  <c r="S64" i="3" s="1"/>
  <c r="I74" i="1" s="1"/>
  <c r="AD64" i="3"/>
  <c r="T64" i="3" s="1"/>
  <c r="R64" i="3"/>
  <c r="H74" i="1" s="1"/>
  <c r="F158" i="1"/>
  <c r="Z148" i="3"/>
  <c r="AB148" i="3"/>
  <c r="V148" i="3"/>
  <c r="J74" i="1" l="1"/>
  <c r="P65" i="3"/>
  <c r="AC148" i="3"/>
  <c r="AE148" i="3" s="1"/>
  <c r="S148" i="3" s="1"/>
  <c r="I158" i="1" s="1"/>
  <c r="Q148" i="3"/>
  <c r="G158" i="1" s="1"/>
  <c r="AH148" i="3"/>
  <c r="U65" i="3" l="1"/>
  <c r="AA65" i="3" s="1"/>
  <c r="V65" i="3"/>
  <c r="F75" i="1"/>
  <c r="AB65" i="3"/>
  <c r="AF65" i="3" s="1"/>
  <c r="Z65" i="3"/>
  <c r="R148" i="3"/>
  <c r="H158" i="1" s="1"/>
  <c r="AD148" i="3"/>
  <c r="T148" i="3" s="1"/>
  <c r="AH65" i="3" l="1"/>
  <c r="AC65" i="3"/>
  <c r="AE65" i="3" s="1"/>
  <c r="S65" i="3" s="1"/>
  <c r="I75" i="1" s="1"/>
  <c r="Q65" i="3"/>
  <c r="G75" i="1" s="1"/>
  <c r="J158" i="1"/>
  <c r="P149" i="3"/>
  <c r="U149" i="3" s="1"/>
  <c r="AA149" i="3" s="1"/>
  <c r="R65" i="3" l="1"/>
  <c r="H75" i="1" s="1"/>
  <c r="AD65" i="3"/>
  <c r="T65" i="3" s="1"/>
  <c r="F159" i="1"/>
  <c r="AB149" i="3"/>
  <c r="Z149" i="3"/>
  <c r="V149" i="3"/>
  <c r="P66" i="3" l="1"/>
  <c r="J75" i="1"/>
  <c r="AH149" i="3"/>
  <c r="Q149" i="3"/>
  <c r="G159" i="1" s="1"/>
  <c r="AC149" i="3"/>
  <c r="U66" i="3" l="1"/>
  <c r="AA66" i="3" s="1"/>
  <c r="F76" i="1"/>
  <c r="V66" i="3"/>
  <c r="AB66" i="3"/>
  <c r="Z66" i="3"/>
  <c r="Q66" i="3" s="1"/>
  <c r="G76" i="1" s="1"/>
  <c r="AD149" i="3"/>
  <c r="T149" i="3" s="1"/>
  <c r="R149" i="3"/>
  <c r="H159" i="1" s="1"/>
  <c r="AE149" i="3"/>
  <c r="S149" i="3" s="1"/>
  <c r="I159" i="1" s="1"/>
  <c r="AF66" i="3" l="1"/>
  <c r="AH66" i="3"/>
  <c r="AC66" i="3"/>
  <c r="P150" i="3"/>
  <c r="U150" i="3" s="1"/>
  <c r="AA150" i="3" s="1"/>
  <c r="J159" i="1"/>
  <c r="AE66" i="3" l="1"/>
  <c r="S66" i="3" s="1"/>
  <c r="I76" i="1" s="1"/>
  <c r="R66" i="3"/>
  <c r="H76" i="1" s="1"/>
  <c r="AD66" i="3"/>
  <c r="T66" i="3" s="1"/>
  <c r="F160" i="1"/>
  <c r="Z150" i="3"/>
  <c r="AB150" i="3"/>
  <c r="V150" i="3"/>
  <c r="J76" i="1" l="1"/>
  <c r="P67" i="3"/>
  <c r="AH150" i="3"/>
  <c r="Q150" i="3"/>
  <c r="G160" i="1" s="1"/>
  <c r="AC150" i="3"/>
  <c r="AE150" i="3" s="1"/>
  <c r="S150" i="3" s="1"/>
  <c r="I160" i="1" s="1"/>
  <c r="U67" i="3" l="1"/>
  <c r="AA67" i="3" s="1"/>
  <c r="V67" i="3"/>
  <c r="AB67" i="3"/>
  <c r="F77" i="1"/>
  <c r="Z67" i="3"/>
  <c r="AD150" i="3"/>
  <c r="T150" i="3" s="1"/>
  <c r="R150" i="3"/>
  <c r="H160" i="1" s="1"/>
  <c r="AF67" i="3" l="1"/>
  <c r="AH67" i="3"/>
  <c r="AC67" i="3"/>
  <c r="AE67" i="3" s="1"/>
  <c r="S67" i="3" s="1"/>
  <c r="I77" i="1" s="1"/>
  <c r="Q67" i="3"/>
  <c r="G77" i="1" s="1"/>
  <c r="J160" i="1"/>
  <c r="P151" i="3"/>
  <c r="U151" i="3" s="1"/>
  <c r="AA151" i="3" s="1"/>
  <c r="R67" i="3" l="1"/>
  <c r="H77" i="1" s="1"/>
  <c r="AD67" i="3"/>
  <c r="T67" i="3" s="1"/>
  <c r="F161" i="1"/>
  <c r="AB151" i="3"/>
  <c r="Z151" i="3"/>
  <c r="V151" i="3"/>
  <c r="P68" i="3" l="1"/>
  <c r="J77" i="1"/>
  <c r="AC151" i="3"/>
  <c r="AE151" i="3" s="1"/>
  <c r="S151" i="3" s="1"/>
  <c r="I161" i="1" s="1"/>
  <c r="Q151" i="3"/>
  <c r="G161" i="1" s="1"/>
  <c r="AH151" i="3"/>
  <c r="U68" i="3" l="1"/>
  <c r="AA68" i="3" s="1"/>
  <c r="AB68" i="3"/>
  <c r="Z68" i="3"/>
  <c r="F78" i="1"/>
  <c r="V68" i="3"/>
  <c r="R151" i="3"/>
  <c r="H161" i="1" s="1"/>
  <c r="AD151" i="3"/>
  <c r="T151" i="3" s="1"/>
  <c r="AF68" i="3" l="1"/>
  <c r="AH68" i="3"/>
  <c r="AC68" i="3"/>
  <c r="Q68" i="3"/>
  <c r="G78" i="1" s="1"/>
  <c r="J161" i="1"/>
  <c r="P152" i="3"/>
  <c r="U152" i="3" s="1"/>
  <c r="AA152" i="3" s="1"/>
  <c r="AE68" i="3" l="1"/>
  <c r="S68" i="3" s="1"/>
  <c r="I78" i="1" s="1"/>
  <c r="R68" i="3"/>
  <c r="H78" i="1" s="1"/>
  <c r="AD68" i="3"/>
  <c r="T68" i="3" s="1"/>
  <c r="F162" i="1"/>
  <c r="AB152" i="3"/>
  <c r="Z152" i="3"/>
  <c r="V152" i="3"/>
  <c r="J78" i="1" l="1"/>
  <c r="P69" i="3"/>
  <c r="Q152" i="3"/>
  <c r="G162" i="1" s="1"/>
  <c r="AH152" i="3"/>
  <c r="AC152" i="3"/>
  <c r="AE152" i="3" s="1"/>
  <c r="S152" i="3" s="1"/>
  <c r="I162" i="1" s="1"/>
  <c r="U69" i="3" l="1"/>
  <c r="AA69" i="3" s="1"/>
  <c r="Z69" i="3"/>
  <c r="V69" i="3"/>
  <c r="F79" i="1"/>
  <c r="AB69" i="3"/>
  <c r="R152" i="3"/>
  <c r="H162" i="1" s="1"/>
  <c r="AD152" i="3"/>
  <c r="T152" i="3" s="1"/>
  <c r="AF69" i="3" l="1"/>
  <c r="Q69" i="3"/>
  <c r="G79" i="1" s="1"/>
  <c r="AC69" i="3"/>
  <c r="AH69" i="3"/>
  <c r="J162" i="1"/>
  <c r="P153" i="3"/>
  <c r="U153" i="3" s="1"/>
  <c r="AA153" i="3" s="1"/>
  <c r="AE69" i="3" l="1"/>
  <c r="S69" i="3" s="1"/>
  <c r="I79" i="1" s="1"/>
  <c r="AD69" i="3"/>
  <c r="T69" i="3" s="1"/>
  <c r="R69" i="3"/>
  <c r="H79" i="1" s="1"/>
  <c r="F163" i="1"/>
  <c r="AB153" i="3"/>
  <c r="Z153" i="3"/>
  <c r="V153" i="3"/>
  <c r="J79" i="1" l="1"/>
  <c r="P70" i="3"/>
  <c r="AC153" i="3"/>
  <c r="AH153" i="3"/>
  <c r="Q153" i="3"/>
  <c r="G163" i="1" s="1"/>
  <c r="AE153" i="3"/>
  <c r="S153" i="3" s="1"/>
  <c r="I163" i="1" s="1"/>
  <c r="U70" i="3" l="1"/>
  <c r="AA70" i="3" s="1"/>
  <c r="Z70" i="3"/>
  <c r="AB70" i="3"/>
  <c r="F80" i="1"/>
  <c r="V70" i="3"/>
  <c r="AD153" i="3"/>
  <c r="T153" i="3" s="1"/>
  <c r="R153" i="3"/>
  <c r="H163" i="1" s="1"/>
  <c r="AF70" i="3" l="1"/>
  <c r="AC70" i="3"/>
  <c r="AH70" i="3"/>
  <c r="Q70" i="3"/>
  <c r="G80" i="1" s="1"/>
  <c r="J163" i="1"/>
  <c r="P154" i="3"/>
  <c r="U154" i="3" s="1"/>
  <c r="AA154" i="3" s="1"/>
  <c r="AE70" i="3" l="1"/>
  <c r="S70" i="3" s="1"/>
  <c r="I80" i="1" s="1"/>
  <c r="R70" i="3"/>
  <c r="H80" i="1" s="1"/>
  <c r="AD70" i="3"/>
  <c r="T70" i="3" s="1"/>
  <c r="F164" i="1"/>
  <c r="Z154" i="3"/>
  <c r="V154" i="3"/>
  <c r="AB154" i="3"/>
  <c r="P71" i="3" l="1"/>
  <c r="J80" i="1"/>
  <c r="AC154" i="3"/>
  <c r="AE154" i="3" s="1"/>
  <c r="S154" i="3" s="1"/>
  <c r="I164" i="1" s="1"/>
  <c r="Q154" i="3"/>
  <c r="G164" i="1" s="1"/>
  <c r="AH154" i="3"/>
  <c r="U71" i="3" l="1"/>
  <c r="AA71" i="3" s="1"/>
  <c r="F81" i="1"/>
  <c r="AB71" i="3"/>
  <c r="Z71" i="3"/>
  <c r="V71" i="3"/>
  <c r="R154" i="3"/>
  <c r="H164" i="1" s="1"/>
  <c r="AD154" i="3"/>
  <c r="T154" i="3" s="1"/>
  <c r="AF71" i="3" l="1"/>
  <c r="AC71" i="3"/>
  <c r="AH71" i="3"/>
  <c r="AE71" i="3"/>
  <c r="S71" i="3" s="1"/>
  <c r="I81" i="1" s="1"/>
  <c r="Q71" i="3"/>
  <c r="G81" i="1" s="1"/>
  <c r="J164" i="1"/>
  <c r="P155" i="3"/>
  <c r="U155" i="3" s="1"/>
  <c r="AA155" i="3" s="1"/>
  <c r="AD71" i="3" l="1"/>
  <c r="T71" i="3" s="1"/>
  <c r="R71" i="3"/>
  <c r="H81" i="1" s="1"/>
  <c r="F165" i="1"/>
  <c r="V155" i="3"/>
  <c r="AB155" i="3"/>
  <c r="Z155" i="3"/>
  <c r="J81" i="1" l="1"/>
  <c r="P72" i="3"/>
  <c r="AH155" i="3"/>
  <c r="Q155" i="3"/>
  <c r="G165" i="1" s="1"/>
  <c r="AC155" i="3"/>
  <c r="AE155" i="3" s="1"/>
  <c r="S155" i="3" s="1"/>
  <c r="I165" i="1" s="1"/>
  <c r="U72" i="3" l="1"/>
  <c r="AA72" i="3" s="1"/>
  <c r="Z72" i="3"/>
  <c r="V72" i="3"/>
  <c r="AB72" i="3"/>
  <c r="F82" i="1"/>
  <c r="R155" i="3"/>
  <c r="H165" i="1" s="1"/>
  <c r="AD155" i="3"/>
  <c r="T155" i="3" s="1"/>
  <c r="AF72" i="3" l="1"/>
  <c r="AH72" i="3"/>
  <c r="AC72" i="3"/>
  <c r="Q72" i="3"/>
  <c r="G82" i="1" s="1"/>
  <c r="AE72" i="3"/>
  <c r="S72" i="3" s="1"/>
  <c r="I82" i="1" s="1"/>
  <c r="J165" i="1"/>
  <c r="P156" i="3"/>
  <c r="U156" i="3" s="1"/>
  <c r="AA156" i="3" s="1"/>
  <c r="AD72" i="3" l="1"/>
  <c r="T72" i="3" s="1"/>
  <c r="R72" i="3"/>
  <c r="H82" i="1" s="1"/>
  <c r="V156" i="3"/>
  <c r="AB156" i="3"/>
  <c r="F166" i="1"/>
  <c r="Z156" i="3"/>
  <c r="J82" i="1" l="1"/>
  <c r="P73" i="3"/>
  <c r="AC156" i="3"/>
  <c r="AE156" i="3" s="1"/>
  <c r="S156" i="3" s="1"/>
  <c r="I166" i="1" s="1"/>
  <c r="Q156" i="3"/>
  <c r="G166" i="1" s="1"/>
  <c r="AH156" i="3"/>
  <c r="U73" i="3" l="1"/>
  <c r="AA73" i="3" s="1"/>
  <c r="Z73" i="3"/>
  <c r="AB73" i="3"/>
  <c r="F83" i="1"/>
  <c r="V73" i="3"/>
  <c r="AD156" i="3"/>
  <c r="T156" i="3" s="1"/>
  <c r="R156" i="3"/>
  <c r="H166" i="1" s="1"/>
  <c r="AF73" i="3" l="1"/>
  <c r="AH73" i="3"/>
  <c r="Q73" i="3"/>
  <c r="G83" i="1" s="1"/>
  <c r="AC73" i="3"/>
  <c r="J166" i="1"/>
  <c r="P157" i="3"/>
  <c r="U157" i="3" s="1"/>
  <c r="AA157" i="3" s="1"/>
  <c r="AE73" i="3" l="1"/>
  <c r="S73" i="3" s="1"/>
  <c r="I83" i="1" s="1"/>
  <c r="AD73" i="3"/>
  <c r="T73" i="3" s="1"/>
  <c r="R73" i="3"/>
  <c r="H83" i="1" s="1"/>
  <c r="AB157" i="3"/>
  <c r="V157" i="3"/>
  <c r="F167" i="1"/>
  <c r="Z157" i="3"/>
  <c r="J83" i="1" l="1"/>
  <c r="P74" i="3"/>
  <c r="Q157" i="3"/>
  <c r="G167" i="1" s="1"/>
  <c r="AC157" i="3"/>
  <c r="AE157" i="3" s="1"/>
  <c r="S157" i="3" s="1"/>
  <c r="I167" i="1" s="1"/>
  <c r="AH157" i="3"/>
  <c r="U74" i="3" l="1"/>
  <c r="AA74" i="3" s="1"/>
  <c r="Z74" i="3"/>
  <c r="AB74" i="3"/>
  <c r="F84" i="1"/>
  <c r="V74" i="3"/>
  <c r="AD157" i="3"/>
  <c r="T157" i="3" s="1"/>
  <c r="R157" i="3"/>
  <c r="H167" i="1" s="1"/>
  <c r="AF74" i="3" l="1"/>
  <c r="Q74" i="3"/>
  <c r="G84" i="1" s="1"/>
  <c r="AH74" i="3"/>
  <c r="AC74" i="3"/>
  <c r="J167" i="1"/>
  <c r="P158" i="3"/>
  <c r="U158" i="3" s="1"/>
  <c r="AA158" i="3" s="1"/>
  <c r="AE74" i="3" l="1"/>
  <c r="S74" i="3" s="1"/>
  <c r="I84" i="1" s="1"/>
  <c r="R74" i="3"/>
  <c r="H84" i="1" s="1"/>
  <c r="AD74" i="3"/>
  <c r="T74" i="3" s="1"/>
  <c r="F168" i="1"/>
  <c r="V158" i="3"/>
  <c r="Z158" i="3"/>
  <c r="AB158" i="3"/>
  <c r="AJ74" i="3" l="1"/>
  <c r="J84" i="1"/>
  <c r="P75" i="3"/>
  <c r="AC158" i="3"/>
  <c r="AE158" i="3" s="1"/>
  <c r="S158" i="3" s="1"/>
  <c r="I168" i="1" s="1"/>
  <c r="Q158" i="3"/>
  <c r="G168" i="1" s="1"/>
  <c r="AH158" i="3"/>
  <c r="U75" i="3" l="1"/>
  <c r="AA75" i="3" s="1"/>
  <c r="AI75" i="3"/>
  <c r="AK75" i="3" s="1"/>
  <c r="V75" i="3"/>
  <c r="F85" i="1"/>
  <c r="Z75" i="3"/>
  <c r="AB75" i="3"/>
  <c r="R158" i="3"/>
  <c r="H168" i="1" s="1"/>
  <c r="AD158" i="3"/>
  <c r="T158" i="3" s="1"/>
  <c r="AF75" i="3" l="1"/>
  <c r="AH75" i="3"/>
  <c r="Q75" i="3"/>
  <c r="G85" i="1" s="1"/>
  <c r="AC75" i="3"/>
  <c r="AJ158" i="3"/>
  <c r="P159" i="3"/>
  <c r="U159" i="3" s="1"/>
  <c r="AA159" i="3" s="1"/>
  <c r="J168" i="1"/>
  <c r="AE75" i="3" l="1"/>
  <c r="S75" i="3" s="1"/>
  <c r="I85" i="1" s="1"/>
  <c r="R75" i="3"/>
  <c r="H85" i="1" s="1"/>
  <c r="AD75" i="3"/>
  <c r="T75" i="3" s="1"/>
  <c r="AI159" i="3"/>
  <c r="AK159" i="3" s="1"/>
  <c r="F169" i="1"/>
  <c r="AB159" i="3"/>
  <c r="V159" i="3"/>
  <c r="Z159" i="3"/>
  <c r="P76" i="3" l="1"/>
  <c r="J85" i="1"/>
  <c r="AC159" i="3"/>
  <c r="AH159" i="3"/>
  <c r="Q159" i="3"/>
  <c r="G169" i="1" s="1"/>
  <c r="AE159" i="3"/>
  <c r="S159" i="3" s="1"/>
  <c r="I169" i="1" s="1"/>
  <c r="U76" i="3" l="1"/>
  <c r="AA76" i="3" s="1"/>
  <c r="AB76" i="3"/>
  <c r="F86" i="1"/>
  <c r="Z76" i="3"/>
  <c r="V76" i="3"/>
  <c r="AD159" i="3"/>
  <c r="T159" i="3" s="1"/>
  <c r="R159" i="3"/>
  <c r="H169" i="1" s="1"/>
  <c r="AF76" i="3" l="1"/>
  <c r="AH76" i="3"/>
  <c r="Q76" i="3"/>
  <c r="G86" i="1" s="1"/>
  <c r="AC76" i="3"/>
  <c r="AE76" i="3"/>
  <c r="S76" i="3" s="1"/>
  <c r="I86" i="1" s="1"/>
  <c r="J169" i="1"/>
  <c r="P160" i="3"/>
  <c r="U160" i="3" s="1"/>
  <c r="AA160" i="3" s="1"/>
  <c r="AD76" i="3" l="1"/>
  <c r="T76" i="3" s="1"/>
  <c r="R76" i="3"/>
  <c r="H86" i="1" s="1"/>
  <c r="V160" i="3"/>
  <c r="Z160" i="3"/>
  <c r="F170" i="1"/>
  <c r="AB160" i="3"/>
  <c r="P77" i="3" l="1"/>
  <c r="J86" i="1"/>
  <c r="Q160" i="3"/>
  <c r="G170" i="1" s="1"/>
  <c r="AH160" i="3"/>
  <c r="AC160" i="3"/>
  <c r="U77" i="3" l="1"/>
  <c r="AA77" i="3" s="1"/>
  <c r="AB77" i="3"/>
  <c r="Z77" i="3"/>
  <c r="V77" i="3"/>
  <c r="F87" i="1"/>
  <c r="R160" i="3"/>
  <c r="H170" i="1" s="1"/>
  <c r="AD160" i="3"/>
  <c r="T160" i="3" s="1"/>
  <c r="AE160" i="3"/>
  <c r="S160" i="3" s="1"/>
  <c r="I170" i="1" s="1"/>
  <c r="AF77" i="3" l="1"/>
  <c r="AC77" i="3"/>
  <c r="Q77" i="3"/>
  <c r="G87" i="1" s="1"/>
  <c r="AH77" i="3"/>
  <c r="J170" i="1"/>
  <c r="P161" i="3"/>
  <c r="U161" i="3" s="1"/>
  <c r="AA161" i="3" s="1"/>
  <c r="AE77" i="3" l="1"/>
  <c r="S77" i="3" s="1"/>
  <c r="I87" i="1" s="1"/>
  <c r="AD77" i="3"/>
  <c r="T77" i="3" s="1"/>
  <c r="R77" i="3"/>
  <c r="H87" i="1" s="1"/>
  <c r="F171" i="1"/>
  <c r="Z161" i="3"/>
  <c r="V161" i="3"/>
  <c r="AB161" i="3"/>
  <c r="P78" i="3" l="1"/>
  <c r="J87" i="1"/>
  <c r="AH161" i="3"/>
  <c r="AC161" i="3"/>
  <c r="AE161" i="3" s="1"/>
  <c r="S161" i="3" s="1"/>
  <c r="I171" i="1" s="1"/>
  <c r="U78" i="3" l="1"/>
  <c r="AA78" i="3" s="1"/>
  <c r="F88" i="1"/>
  <c r="Z78" i="3"/>
  <c r="AB78" i="3"/>
  <c r="AF78" i="3" s="1"/>
  <c r="V78" i="3"/>
  <c r="Q161" i="3"/>
  <c r="G171" i="1" s="1"/>
  <c r="R161" i="3"/>
  <c r="H171" i="1" s="1"/>
  <c r="AD161" i="3"/>
  <c r="T161" i="3" s="1"/>
  <c r="AH78" i="3" l="1"/>
  <c r="AC78" i="3"/>
  <c r="Q78" i="3"/>
  <c r="G88" i="1" s="1"/>
  <c r="J171" i="1"/>
  <c r="P162" i="3"/>
  <c r="U162" i="3" s="1"/>
  <c r="AA162" i="3" s="1"/>
  <c r="AE78" i="3" l="1"/>
  <c r="S78" i="3" s="1"/>
  <c r="I88" i="1" s="1"/>
  <c r="AD78" i="3"/>
  <c r="T78" i="3" s="1"/>
  <c r="R78" i="3"/>
  <c r="H88" i="1" s="1"/>
  <c r="F172" i="1"/>
  <c r="Z162" i="3"/>
  <c r="AB162" i="3"/>
  <c r="V162" i="3"/>
  <c r="P79" i="3" l="1"/>
  <c r="J88" i="1"/>
  <c r="AH162" i="3"/>
  <c r="U79" i="3" l="1"/>
  <c r="AA79" i="3" s="1"/>
  <c r="F89" i="1"/>
  <c r="V79" i="3"/>
  <c r="AB79" i="3"/>
  <c r="Z79" i="3"/>
  <c r="AC162" i="3"/>
  <c r="AE162" i="3" s="1"/>
  <c r="S162" i="3" s="1"/>
  <c r="I172" i="1" s="1"/>
  <c r="Q162" i="3"/>
  <c r="G172" i="1" s="1"/>
  <c r="AF79" i="3" l="1"/>
  <c r="AC79" i="3"/>
  <c r="AE79" i="3" s="1"/>
  <c r="S79" i="3" s="1"/>
  <c r="I89" i="1" s="1"/>
  <c r="AH79" i="3"/>
  <c r="Q79" i="3"/>
  <c r="G89" i="1" s="1"/>
  <c r="AD162" i="3"/>
  <c r="T162" i="3" s="1"/>
  <c r="P163" i="3" s="1"/>
  <c r="U163" i="3" s="1"/>
  <c r="AA163" i="3" s="1"/>
  <c r="R162" i="3"/>
  <c r="H172" i="1" s="1"/>
  <c r="AD79" i="3" l="1"/>
  <c r="T79" i="3" s="1"/>
  <c r="R79" i="3"/>
  <c r="H89" i="1" s="1"/>
  <c r="J172" i="1"/>
  <c r="F173" i="1"/>
  <c r="V163" i="3"/>
  <c r="Z163" i="3"/>
  <c r="AB163" i="3"/>
  <c r="P80" i="3" l="1"/>
  <c r="J89" i="1"/>
  <c r="Q163" i="3"/>
  <c r="G173" i="1" s="1"/>
  <c r="AH163" i="3"/>
  <c r="AC163" i="3"/>
  <c r="U80" i="3" l="1"/>
  <c r="AA80" i="3" s="1"/>
  <c r="Z80" i="3"/>
  <c r="AB80" i="3"/>
  <c r="F90" i="1"/>
  <c r="V80" i="3"/>
  <c r="R163" i="3"/>
  <c r="H173" i="1" s="1"/>
  <c r="AD163" i="3"/>
  <c r="T163" i="3" s="1"/>
  <c r="AE163" i="3"/>
  <c r="S163" i="3" s="1"/>
  <c r="I173" i="1" s="1"/>
  <c r="AF80" i="3" l="1"/>
  <c r="AH80" i="3"/>
  <c r="AC80" i="3"/>
  <c r="AE80" i="3" s="1"/>
  <c r="S80" i="3" s="1"/>
  <c r="I90" i="1" s="1"/>
  <c r="Q80" i="3"/>
  <c r="G90" i="1" s="1"/>
  <c r="J173" i="1"/>
  <c r="P164" i="3"/>
  <c r="U164" i="3" s="1"/>
  <c r="AA164" i="3" s="1"/>
  <c r="AD80" i="3" l="1"/>
  <c r="T80" i="3" s="1"/>
  <c r="R80" i="3"/>
  <c r="H90" i="1" s="1"/>
  <c r="F174" i="1"/>
  <c r="V164" i="3"/>
  <c r="AB164" i="3"/>
  <c r="Z164" i="3"/>
  <c r="J90" i="1" l="1"/>
  <c r="P81" i="3"/>
  <c r="AC164" i="3"/>
  <c r="AE164" i="3" s="1"/>
  <c r="S164" i="3" s="1"/>
  <c r="I174" i="1" s="1"/>
  <c r="AH164" i="3"/>
  <c r="Q164" i="3"/>
  <c r="G174" i="1" s="1"/>
  <c r="U81" i="3" l="1"/>
  <c r="AA81" i="3" s="1"/>
  <c r="AB81" i="3"/>
  <c r="AF81" i="3" s="1"/>
  <c r="V81" i="3"/>
  <c r="F91" i="1"/>
  <c r="Z81" i="3"/>
  <c r="R164" i="3"/>
  <c r="H174" i="1" s="1"/>
  <c r="AD164" i="3"/>
  <c r="T164" i="3" s="1"/>
  <c r="AC81" i="3" l="1"/>
  <c r="Q81" i="3"/>
  <c r="G91" i="1" s="1"/>
  <c r="AH81" i="3"/>
  <c r="AE81" i="3"/>
  <c r="S81" i="3" s="1"/>
  <c r="I91" i="1" s="1"/>
  <c r="P165" i="3"/>
  <c r="U165" i="3" s="1"/>
  <c r="AA165" i="3" s="1"/>
  <c r="J174" i="1"/>
  <c r="R81" i="3" l="1"/>
  <c r="H91" i="1" s="1"/>
  <c r="AD81" i="3"/>
  <c r="T81" i="3" s="1"/>
  <c r="F175" i="1"/>
  <c r="AB165" i="3"/>
  <c r="Z165" i="3"/>
  <c r="V165" i="3"/>
  <c r="J91" i="1" l="1"/>
  <c r="P82" i="3"/>
  <c r="AH165" i="3"/>
  <c r="AC165" i="3"/>
  <c r="AE165" i="3" s="1"/>
  <c r="S165" i="3" s="1"/>
  <c r="I175" i="1" s="1"/>
  <c r="Q165" i="3"/>
  <c r="G175" i="1" s="1"/>
  <c r="U82" i="3" l="1"/>
  <c r="AA82" i="3" s="1"/>
  <c r="F92" i="1"/>
  <c r="V82" i="3"/>
  <c r="AB82" i="3"/>
  <c r="Z82" i="3"/>
  <c r="R165" i="3"/>
  <c r="H175" i="1" s="1"/>
  <c r="AD165" i="3"/>
  <c r="T165" i="3" s="1"/>
  <c r="AF82" i="3" l="1"/>
  <c r="AC82" i="3"/>
  <c r="AH82" i="3"/>
  <c r="Q82" i="3"/>
  <c r="G92" i="1" s="1"/>
  <c r="AE82" i="3"/>
  <c r="S82" i="3" s="1"/>
  <c r="I92" i="1" s="1"/>
  <c r="J175" i="1"/>
  <c r="P166" i="3"/>
  <c r="U166" i="3" s="1"/>
  <c r="AA166" i="3" s="1"/>
  <c r="R82" i="3" l="1"/>
  <c r="H92" i="1" s="1"/>
  <c r="AD82" i="3"/>
  <c r="T82" i="3" s="1"/>
  <c r="Z166" i="3"/>
  <c r="AB166" i="3"/>
  <c r="F176" i="1"/>
  <c r="V166" i="3"/>
  <c r="P83" i="3" l="1"/>
  <c r="J92" i="1"/>
  <c r="AH166" i="3"/>
  <c r="AC166" i="3"/>
  <c r="AE166" i="3" s="1"/>
  <c r="S166" i="3" s="1"/>
  <c r="I176" i="1" s="1"/>
  <c r="Q166" i="3"/>
  <c r="G176" i="1" s="1"/>
  <c r="U83" i="3" l="1"/>
  <c r="AA83" i="3" s="1"/>
  <c r="V83" i="3"/>
  <c r="Z83" i="3"/>
  <c r="AB83" i="3"/>
  <c r="AF83" i="3" s="1"/>
  <c r="F93" i="1"/>
  <c r="AD166" i="3"/>
  <c r="T166" i="3" s="1"/>
  <c r="R166" i="3"/>
  <c r="H176" i="1" s="1"/>
  <c r="Q83" i="3" l="1"/>
  <c r="G93" i="1" s="1"/>
  <c r="AC83" i="3"/>
  <c r="AE83" i="3" s="1"/>
  <c r="S83" i="3" s="1"/>
  <c r="I93" i="1" s="1"/>
  <c r="AH83" i="3"/>
  <c r="J176" i="1"/>
  <c r="P167" i="3"/>
  <c r="U167" i="3" s="1"/>
  <c r="AA167" i="3" s="1"/>
  <c r="AD83" i="3" l="1"/>
  <c r="T83" i="3" s="1"/>
  <c r="R83" i="3"/>
  <c r="H93" i="1" s="1"/>
  <c r="F177" i="1"/>
  <c r="V167" i="3"/>
  <c r="Z167" i="3"/>
  <c r="AB167" i="3"/>
  <c r="P84" i="3" l="1"/>
  <c r="J93" i="1"/>
  <c r="AH167" i="3"/>
  <c r="Q167" i="3"/>
  <c r="G177" i="1" s="1"/>
  <c r="AC167" i="3"/>
  <c r="AE167" i="3" s="1"/>
  <c r="S167" i="3" s="1"/>
  <c r="I177" i="1" s="1"/>
  <c r="U84" i="3" l="1"/>
  <c r="AA84" i="3" s="1"/>
  <c r="AB84" i="3"/>
  <c r="Z84" i="3"/>
  <c r="V84" i="3"/>
  <c r="F94" i="1"/>
  <c r="R167" i="3"/>
  <c r="H177" i="1" s="1"/>
  <c r="AD167" i="3"/>
  <c r="T167" i="3" s="1"/>
  <c r="AF84" i="3" l="1"/>
  <c r="AC84" i="3"/>
  <c r="AH84" i="3"/>
  <c r="Q84" i="3"/>
  <c r="G94" i="1" s="1"/>
  <c r="J177" i="1"/>
  <c r="P168" i="3"/>
  <c r="U168" i="3" s="1"/>
  <c r="AA168" i="3" s="1"/>
  <c r="AE84" i="3" l="1"/>
  <c r="S84" i="3" s="1"/>
  <c r="I94" i="1" s="1"/>
  <c r="AD84" i="3"/>
  <c r="T84" i="3" s="1"/>
  <c r="R84" i="3"/>
  <c r="H94" i="1" s="1"/>
  <c r="Z168" i="3"/>
  <c r="V168" i="3"/>
  <c r="F178" i="1"/>
  <c r="AB168" i="3"/>
  <c r="P85" i="3" l="1"/>
  <c r="J94" i="1"/>
  <c r="AC168" i="3"/>
  <c r="AH168" i="3"/>
  <c r="Q168" i="3"/>
  <c r="G178" i="1" s="1"/>
  <c r="U85" i="3" l="1"/>
  <c r="AA85" i="3" s="1"/>
  <c r="F95" i="1"/>
  <c r="AB85" i="3"/>
  <c r="V85" i="3"/>
  <c r="Z85" i="3"/>
  <c r="AE168" i="3"/>
  <c r="S168" i="3" s="1"/>
  <c r="I178" i="1" s="1"/>
  <c r="AD168" i="3"/>
  <c r="T168" i="3" s="1"/>
  <c r="R168" i="3"/>
  <c r="H178" i="1" s="1"/>
  <c r="AF85" i="3" l="1"/>
  <c r="AH85" i="3"/>
  <c r="AC85" i="3"/>
  <c r="Q85" i="3"/>
  <c r="G95" i="1" s="1"/>
  <c r="J178" i="1"/>
  <c r="P169" i="3"/>
  <c r="U169" i="3" s="1"/>
  <c r="AA169" i="3" s="1"/>
  <c r="AE85" i="3" l="1"/>
  <c r="S85" i="3" s="1"/>
  <c r="I95" i="1" s="1"/>
  <c r="AD85" i="3"/>
  <c r="T85" i="3" s="1"/>
  <c r="R85" i="3"/>
  <c r="H95" i="1" s="1"/>
  <c r="F179" i="1"/>
  <c r="Z169" i="3"/>
  <c r="AB169" i="3"/>
  <c r="V169" i="3"/>
  <c r="P86" i="3" l="1"/>
  <c r="J95" i="1"/>
  <c r="AC169" i="3"/>
  <c r="AE169" i="3" s="1"/>
  <c r="S169" i="3" s="1"/>
  <c r="I179" i="1" s="1"/>
  <c r="Q169" i="3"/>
  <c r="G179" i="1" s="1"/>
  <c r="U86" i="3" l="1"/>
  <c r="AA86" i="3" s="1"/>
  <c r="F96" i="1"/>
  <c r="AB86" i="3"/>
  <c r="V86" i="3"/>
  <c r="Z86" i="3"/>
  <c r="AH169" i="3"/>
  <c r="R169" i="3"/>
  <c r="H179" i="1" s="1"/>
  <c r="AD169" i="3"/>
  <c r="T169" i="3" s="1"/>
  <c r="AF86" i="3" l="1"/>
  <c r="AC86" i="3"/>
  <c r="Q86" i="3"/>
  <c r="G96" i="1" s="1"/>
  <c r="AH86" i="3"/>
  <c r="J179" i="1"/>
  <c r="P170" i="3"/>
  <c r="U170" i="3" s="1"/>
  <c r="AA170" i="3" s="1"/>
  <c r="AE86" i="3" l="1"/>
  <c r="S86" i="3" s="1"/>
  <c r="I96" i="1" s="1"/>
  <c r="R86" i="3"/>
  <c r="H96" i="1" s="1"/>
  <c r="AD86" i="3"/>
  <c r="T86" i="3" s="1"/>
  <c r="F180" i="1"/>
  <c r="AB170" i="3"/>
  <c r="Z170" i="3"/>
  <c r="V170" i="3"/>
  <c r="AJ86" i="3" l="1"/>
  <c r="J96" i="1"/>
  <c r="P87" i="3"/>
  <c r="AC170" i="3"/>
  <c r="AE170" i="3" s="1"/>
  <c r="S170" i="3" s="1"/>
  <c r="I180" i="1" s="1"/>
  <c r="AH170" i="3"/>
  <c r="Q170" i="3"/>
  <c r="G180" i="1" s="1"/>
  <c r="U87" i="3" l="1"/>
  <c r="AA87" i="3" s="1"/>
  <c r="F97" i="1"/>
  <c r="Z87" i="3"/>
  <c r="AI87" i="3"/>
  <c r="AK87" i="3" s="1"/>
  <c r="AB87" i="3"/>
  <c r="V87" i="3"/>
  <c r="R170" i="3"/>
  <c r="H180" i="1" s="1"/>
  <c r="AD170" i="3"/>
  <c r="T170" i="3" s="1"/>
  <c r="AF87" i="3" l="1"/>
  <c r="Q87" i="3"/>
  <c r="G97" i="1" s="1"/>
  <c r="AH87" i="3"/>
  <c r="AC87" i="3"/>
  <c r="AJ170" i="3"/>
  <c r="J180" i="1"/>
  <c r="P171" i="3"/>
  <c r="U171" i="3" s="1"/>
  <c r="AA171" i="3" s="1"/>
  <c r="AE87" i="3" l="1"/>
  <c r="S87" i="3" s="1"/>
  <c r="I97" i="1" s="1"/>
  <c r="R87" i="3"/>
  <c r="H97" i="1" s="1"/>
  <c r="AD87" i="3"/>
  <c r="T87" i="3" s="1"/>
  <c r="AI171" i="3"/>
  <c r="AK171" i="3" s="1"/>
  <c r="F181" i="1"/>
  <c r="V171" i="3"/>
  <c r="Z171" i="3"/>
  <c r="AB171" i="3"/>
  <c r="P88" i="3" l="1"/>
  <c r="J97" i="1"/>
  <c r="AC171" i="3"/>
  <c r="AE171" i="3" s="1"/>
  <c r="S171" i="3" s="1"/>
  <c r="I181" i="1" s="1"/>
  <c r="Q171" i="3"/>
  <c r="G181" i="1" s="1"/>
  <c r="AH171" i="3"/>
  <c r="U88" i="3" l="1"/>
  <c r="AA88" i="3" s="1"/>
  <c r="V88" i="3"/>
  <c r="Z88" i="3"/>
  <c r="F98" i="1"/>
  <c r="AB88" i="3"/>
  <c r="AF88" i="3" s="1"/>
  <c r="R171" i="3"/>
  <c r="H181" i="1" s="1"/>
  <c r="AD171" i="3"/>
  <c r="T171" i="3" s="1"/>
  <c r="Q88" i="3" l="1"/>
  <c r="G98" i="1" s="1"/>
  <c r="AC88" i="3"/>
  <c r="AH88" i="3"/>
  <c r="J181" i="1"/>
  <c r="P172" i="3"/>
  <c r="U172" i="3" s="1"/>
  <c r="AA172" i="3" s="1"/>
  <c r="R88" i="3" l="1"/>
  <c r="H98" i="1" s="1"/>
  <c r="AD88" i="3"/>
  <c r="T88" i="3" s="1"/>
  <c r="AE88" i="3"/>
  <c r="S88" i="3" s="1"/>
  <c r="I98" i="1" s="1"/>
  <c r="Z172" i="3"/>
  <c r="AB172" i="3"/>
  <c r="V172" i="3"/>
  <c r="F182" i="1"/>
  <c r="J98" i="1" l="1"/>
  <c r="P89" i="3"/>
  <c r="Q172" i="3"/>
  <c r="G182" i="1" s="1"/>
  <c r="AH172" i="3"/>
  <c r="AC172" i="3"/>
  <c r="AE172" i="3" s="1"/>
  <c r="S172" i="3" s="1"/>
  <c r="I182" i="1" s="1"/>
  <c r="U89" i="3" l="1"/>
  <c r="AA89" i="3" s="1"/>
  <c r="AB89" i="3"/>
  <c r="Z89" i="3"/>
  <c r="F99" i="1"/>
  <c r="V89" i="3"/>
  <c r="AD172" i="3"/>
  <c r="T172" i="3" s="1"/>
  <c r="R172" i="3"/>
  <c r="H182" i="1" s="1"/>
  <c r="AF89" i="3" l="1"/>
  <c r="Q89" i="3"/>
  <c r="G99" i="1" s="1"/>
  <c r="AC89" i="3"/>
  <c r="AH89" i="3"/>
  <c r="J182" i="1"/>
  <c r="P173" i="3"/>
  <c r="U173" i="3" s="1"/>
  <c r="AA173" i="3" s="1"/>
  <c r="AD89" i="3" l="1"/>
  <c r="T89" i="3" s="1"/>
  <c r="R89" i="3"/>
  <c r="H99" i="1" s="1"/>
  <c r="AE89" i="3"/>
  <c r="S89" i="3" s="1"/>
  <c r="I99" i="1" s="1"/>
  <c r="F183" i="1"/>
  <c r="Z173" i="3"/>
  <c r="AB173" i="3"/>
  <c r="V173" i="3"/>
  <c r="P90" i="3" l="1"/>
  <c r="J99" i="1"/>
  <c r="Q173" i="3"/>
  <c r="G183" i="1" s="1"/>
  <c r="AC173" i="3"/>
  <c r="AE173" i="3" s="1"/>
  <c r="S173" i="3" s="1"/>
  <c r="I183" i="1" s="1"/>
  <c r="AH173" i="3"/>
  <c r="U90" i="3" l="1"/>
  <c r="AA90" i="3" s="1"/>
  <c r="AB90" i="3"/>
  <c r="V90" i="3"/>
  <c r="F100" i="1"/>
  <c r="Z90" i="3"/>
  <c r="AD173" i="3"/>
  <c r="T173" i="3" s="1"/>
  <c r="R173" i="3"/>
  <c r="H183" i="1" s="1"/>
  <c r="AF90" i="3" l="1"/>
  <c r="AH90" i="3"/>
  <c r="AC90" i="3"/>
  <c r="Q90" i="3"/>
  <c r="G100" i="1" s="1"/>
  <c r="AE90" i="3"/>
  <c r="S90" i="3" s="1"/>
  <c r="I100" i="1" s="1"/>
  <c r="P174" i="3"/>
  <c r="U174" i="3" s="1"/>
  <c r="AA174" i="3" s="1"/>
  <c r="J183" i="1"/>
  <c r="R90" i="3" l="1"/>
  <c r="H100" i="1" s="1"/>
  <c r="AD90" i="3"/>
  <c r="T90" i="3" s="1"/>
  <c r="F184" i="1"/>
  <c r="AB174" i="3"/>
  <c r="Z174" i="3"/>
  <c r="V174" i="3"/>
  <c r="P91" i="3" l="1"/>
  <c r="J100" i="1"/>
  <c r="AH174" i="3"/>
  <c r="Q174" i="3"/>
  <c r="G184" i="1" s="1"/>
  <c r="AC174" i="3"/>
  <c r="U91" i="3" l="1"/>
  <c r="AA91" i="3" s="1"/>
  <c r="F101" i="1"/>
  <c r="AB91" i="3"/>
  <c r="V91" i="3"/>
  <c r="Z91" i="3"/>
  <c r="AD174" i="3"/>
  <c r="T174" i="3" s="1"/>
  <c r="R174" i="3"/>
  <c r="H184" i="1" s="1"/>
  <c r="AE174" i="3"/>
  <c r="S174" i="3" s="1"/>
  <c r="I184" i="1" s="1"/>
  <c r="AF91" i="3" l="1"/>
  <c r="AC91" i="3"/>
  <c r="Q91" i="3"/>
  <c r="G101" i="1" s="1"/>
  <c r="AH91" i="3"/>
  <c r="J184" i="1"/>
  <c r="P175" i="3"/>
  <c r="U175" i="3" s="1"/>
  <c r="AA175" i="3" s="1"/>
  <c r="AE91" i="3" l="1"/>
  <c r="S91" i="3" s="1"/>
  <c r="I101" i="1" s="1"/>
  <c r="AD91" i="3"/>
  <c r="T91" i="3" s="1"/>
  <c r="R91" i="3"/>
  <c r="H101" i="1" s="1"/>
  <c r="F185" i="1"/>
  <c r="V175" i="3"/>
  <c r="Z175" i="3"/>
  <c r="AB175" i="3"/>
  <c r="J101" i="1" l="1"/>
  <c r="P92" i="3"/>
  <c r="Q175" i="3"/>
  <c r="G185" i="1" s="1"/>
  <c r="AC175" i="3"/>
  <c r="AE175" i="3" s="1"/>
  <c r="S175" i="3" s="1"/>
  <c r="I185" i="1" s="1"/>
  <c r="AH175" i="3"/>
  <c r="U92" i="3" l="1"/>
  <c r="AA92" i="3" s="1"/>
  <c r="V92" i="3"/>
  <c r="AB92" i="3"/>
  <c r="AF92" i="3" s="1"/>
  <c r="Z92" i="3"/>
  <c r="F102" i="1"/>
  <c r="AD175" i="3"/>
  <c r="T175" i="3" s="1"/>
  <c r="R175" i="3"/>
  <c r="H185" i="1" s="1"/>
  <c r="AH92" i="3" l="1"/>
  <c r="AC92" i="3"/>
  <c r="Q92" i="3"/>
  <c r="G102" i="1" s="1"/>
  <c r="J185" i="1"/>
  <c r="P176" i="3"/>
  <c r="U176" i="3" s="1"/>
  <c r="AA176" i="3" s="1"/>
  <c r="AE92" i="3" l="1"/>
  <c r="S92" i="3" s="1"/>
  <c r="I102" i="1" s="1"/>
  <c r="R92" i="3"/>
  <c r="H102" i="1" s="1"/>
  <c r="AD92" i="3"/>
  <c r="T92" i="3" s="1"/>
  <c r="Z176" i="3"/>
  <c r="F186" i="1"/>
  <c r="V176" i="3"/>
  <c r="AB176" i="3"/>
  <c r="P93" i="3" l="1"/>
  <c r="J102" i="1"/>
  <c r="AH176" i="3"/>
  <c r="AC176" i="3"/>
  <c r="Q176" i="3"/>
  <c r="G186" i="1" s="1"/>
  <c r="U93" i="3" l="1"/>
  <c r="AA93" i="3" s="1"/>
  <c r="V93" i="3"/>
  <c r="F103" i="1"/>
  <c r="Z93" i="3"/>
  <c r="AB93" i="3"/>
  <c r="AF93" i="3" s="1"/>
  <c r="AD176" i="3"/>
  <c r="T176" i="3" s="1"/>
  <c r="R176" i="3"/>
  <c r="H186" i="1" s="1"/>
  <c r="AE176" i="3"/>
  <c r="S176" i="3" s="1"/>
  <c r="I186" i="1" s="1"/>
  <c r="AH93" i="3" l="1"/>
  <c r="AC93" i="3"/>
  <c r="Q93" i="3"/>
  <c r="G103" i="1" s="1"/>
  <c r="AE93" i="3"/>
  <c r="S93" i="3" s="1"/>
  <c r="I103" i="1" s="1"/>
  <c r="J186" i="1"/>
  <c r="P177" i="3"/>
  <c r="U177" i="3" s="1"/>
  <c r="AA177" i="3" s="1"/>
  <c r="AD93" i="3" l="1"/>
  <c r="T93" i="3" s="1"/>
  <c r="R93" i="3"/>
  <c r="H103" i="1" s="1"/>
  <c r="AB177" i="3"/>
  <c r="V177" i="3"/>
  <c r="F187" i="1"/>
  <c r="Z177" i="3"/>
  <c r="P94" i="3" l="1"/>
  <c r="J103" i="1"/>
  <c r="AH177" i="3"/>
  <c r="AC177" i="3"/>
  <c r="AE177" i="3" s="1"/>
  <c r="S177" i="3" s="1"/>
  <c r="I187" i="1" s="1"/>
  <c r="Q177" i="3"/>
  <c r="G187" i="1" s="1"/>
  <c r="U94" i="3" l="1"/>
  <c r="AA94" i="3" s="1"/>
  <c r="F104" i="1"/>
  <c r="Z94" i="3"/>
  <c r="V94" i="3"/>
  <c r="AB94" i="3"/>
  <c r="AF94" i="3" s="1"/>
  <c r="R177" i="3"/>
  <c r="H187" i="1" s="1"/>
  <c r="AD177" i="3"/>
  <c r="T177" i="3" s="1"/>
  <c r="AH94" i="3" l="1"/>
  <c r="AC94" i="3"/>
  <c r="Q94" i="3"/>
  <c r="G104" i="1" s="1"/>
  <c r="AE94" i="3"/>
  <c r="S94" i="3" s="1"/>
  <c r="I104" i="1" s="1"/>
  <c r="J187" i="1"/>
  <c r="P178" i="3"/>
  <c r="U178" i="3" s="1"/>
  <c r="AA178" i="3" s="1"/>
  <c r="R94" i="3" l="1"/>
  <c r="H104" i="1" s="1"/>
  <c r="AD94" i="3"/>
  <c r="T94" i="3" s="1"/>
  <c r="F188" i="1"/>
  <c r="Z178" i="3"/>
  <c r="V178" i="3"/>
  <c r="AB178" i="3"/>
  <c r="P95" i="3" l="1"/>
  <c r="J104" i="1"/>
  <c r="Q178" i="3"/>
  <c r="G188" i="1" s="1"/>
  <c r="AC178" i="3"/>
  <c r="AH178" i="3"/>
  <c r="U95" i="3" l="1"/>
  <c r="AA95" i="3" s="1"/>
  <c r="F105" i="1"/>
  <c r="Z95" i="3"/>
  <c r="V95" i="3"/>
  <c r="AB95" i="3"/>
  <c r="AD178" i="3"/>
  <c r="T178" i="3" s="1"/>
  <c r="R178" i="3"/>
  <c r="H188" i="1" s="1"/>
  <c r="AE178" i="3"/>
  <c r="S178" i="3" s="1"/>
  <c r="I188" i="1" s="1"/>
  <c r="AF95" i="3" l="1"/>
  <c r="AH95" i="3"/>
  <c r="AC95" i="3"/>
  <c r="Q95" i="3"/>
  <c r="G105" i="1" s="1"/>
  <c r="AE95" i="3"/>
  <c r="S95" i="3" s="1"/>
  <c r="I105" i="1" s="1"/>
  <c r="J188" i="1"/>
  <c r="P179" i="3"/>
  <c r="U179" i="3" s="1"/>
  <c r="AA179" i="3" s="1"/>
  <c r="AD95" i="3" l="1"/>
  <c r="T95" i="3" s="1"/>
  <c r="R95" i="3"/>
  <c r="H105" i="1" s="1"/>
  <c r="F189" i="1"/>
  <c r="V179" i="3"/>
  <c r="AB179" i="3"/>
  <c r="Z179" i="3"/>
  <c r="P96" i="3" l="1"/>
  <c r="J105" i="1"/>
  <c r="AC179" i="3"/>
  <c r="AE179" i="3" s="1"/>
  <c r="S179" i="3" s="1"/>
  <c r="I189" i="1" s="1"/>
  <c r="AH179" i="3"/>
  <c r="Q179" i="3"/>
  <c r="G189" i="1" s="1"/>
  <c r="U96" i="3" l="1"/>
  <c r="AA96" i="3" s="1"/>
  <c r="AB96" i="3"/>
  <c r="F106" i="1"/>
  <c r="V96" i="3"/>
  <c r="Z96" i="3"/>
  <c r="R179" i="3"/>
  <c r="H189" i="1" s="1"/>
  <c r="AD179" i="3"/>
  <c r="T179" i="3" s="1"/>
  <c r="AF96" i="3" l="1"/>
  <c r="AH96" i="3"/>
  <c r="Q96" i="3"/>
  <c r="G106" i="1" s="1"/>
  <c r="AC96" i="3"/>
  <c r="AE96" i="3" s="1"/>
  <c r="S96" i="3" s="1"/>
  <c r="I106" i="1" s="1"/>
  <c r="J189" i="1"/>
  <c r="P180" i="3"/>
  <c r="U180" i="3" s="1"/>
  <c r="AA180" i="3" s="1"/>
  <c r="R96" i="3" l="1"/>
  <c r="H106" i="1" s="1"/>
  <c r="AD96" i="3"/>
  <c r="T96" i="3" s="1"/>
  <c r="Z180" i="3"/>
  <c r="F190" i="1"/>
  <c r="AB180" i="3"/>
  <c r="V180" i="3"/>
  <c r="P97" i="3" l="1"/>
  <c r="J106" i="1"/>
  <c r="AH180" i="3"/>
  <c r="AC180" i="3"/>
  <c r="AE180" i="3" s="1"/>
  <c r="S180" i="3" s="1"/>
  <c r="I190" i="1" s="1"/>
  <c r="Q180" i="3"/>
  <c r="G190" i="1" s="1"/>
  <c r="U97" i="3" l="1"/>
  <c r="AA97" i="3" s="1"/>
  <c r="V97" i="3"/>
  <c r="AB97" i="3"/>
  <c r="Z97" i="3"/>
  <c r="F107" i="1"/>
  <c r="R180" i="3"/>
  <c r="H190" i="1" s="1"/>
  <c r="AD180" i="3"/>
  <c r="T180" i="3" s="1"/>
  <c r="AC97" i="3" l="1"/>
  <c r="AE97" i="3" s="1"/>
  <c r="S97" i="3" s="1"/>
  <c r="I107" i="1" s="1"/>
  <c r="AH97" i="3"/>
  <c r="Q97" i="3"/>
  <c r="G107" i="1" s="1"/>
  <c r="AF97" i="3"/>
  <c r="J190" i="1"/>
  <c r="P181" i="3"/>
  <c r="U181" i="3" s="1"/>
  <c r="AA181" i="3" s="1"/>
  <c r="AD97" i="3" l="1"/>
  <c r="T97" i="3" s="1"/>
  <c r="R97" i="3"/>
  <c r="H107" i="1" s="1"/>
  <c r="F191" i="1"/>
  <c r="AB181" i="3"/>
  <c r="V181" i="3"/>
  <c r="Z181" i="3"/>
  <c r="P98" i="3" l="1"/>
  <c r="J107" i="1"/>
  <c r="AH181" i="3"/>
  <c r="AC181" i="3"/>
  <c r="Q181" i="3"/>
  <c r="G191" i="1" s="1"/>
  <c r="AE181" i="3"/>
  <c r="S181" i="3" s="1"/>
  <c r="I191" i="1" s="1"/>
  <c r="U98" i="3" l="1"/>
  <c r="AA98" i="3" s="1"/>
  <c r="Z98" i="3"/>
  <c r="F108" i="1"/>
  <c r="AB98" i="3"/>
  <c r="V98" i="3"/>
  <c r="R181" i="3"/>
  <c r="H191" i="1" s="1"/>
  <c r="AD181" i="3"/>
  <c r="T181" i="3" s="1"/>
  <c r="AF98" i="3" l="1"/>
  <c r="AH98" i="3"/>
  <c r="Q98" i="3"/>
  <c r="G108" i="1" s="1"/>
  <c r="AC98" i="3"/>
  <c r="AE98" i="3" s="1"/>
  <c r="S98" i="3" s="1"/>
  <c r="I108" i="1" s="1"/>
  <c r="J191" i="1"/>
  <c r="P182" i="3"/>
  <c r="U182" i="3" s="1"/>
  <c r="AA182" i="3" s="1"/>
  <c r="R98" i="3" l="1"/>
  <c r="H108" i="1" s="1"/>
  <c r="AD98" i="3"/>
  <c r="T98" i="3" s="1"/>
  <c r="F192" i="1"/>
  <c r="Z182" i="3"/>
  <c r="AB182" i="3"/>
  <c r="V182" i="3"/>
  <c r="J108" i="1" l="1"/>
  <c r="P99" i="3"/>
  <c r="AJ98" i="3"/>
  <c r="AH182" i="3"/>
  <c r="AC182" i="3"/>
  <c r="U99" i="3" l="1"/>
  <c r="AA99" i="3" s="1"/>
  <c r="AI99" i="3"/>
  <c r="AK99" i="3" s="1"/>
  <c r="AB99" i="3"/>
  <c r="AF99" i="3" s="1"/>
  <c r="V99" i="3"/>
  <c r="Z99" i="3"/>
  <c r="F109" i="1"/>
  <c r="Q182" i="3"/>
  <c r="G192" i="1" s="1"/>
  <c r="AD182" i="3"/>
  <c r="T182" i="3" s="1"/>
  <c r="R182" i="3"/>
  <c r="H192" i="1" s="1"/>
  <c r="AE182" i="3"/>
  <c r="S182" i="3" s="1"/>
  <c r="I192" i="1" s="1"/>
  <c r="AH99" i="3" l="1"/>
  <c r="AC99" i="3"/>
  <c r="AE99" i="3" s="1"/>
  <c r="S99" i="3" s="1"/>
  <c r="I109" i="1" s="1"/>
  <c r="Q99" i="3"/>
  <c r="G109" i="1" s="1"/>
  <c r="AJ182" i="3"/>
  <c r="P183" i="3"/>
  <c r="U183" i="3" s="1"/>
  <c r="AA183" i="3" s="1"/>
  <c r="J192" i="1"/>
  <c r="R99" i="3" l="1"/>
  <c r="H109" i="1" s="1"/>
  <c r="AD99" i="3"/>
  <c r="T99" i="3" s="1"/>
  <c r="AI183" i="3"/>
  <c r="AK183" i="3" s="1"/>
  <c r="V183" i="3"/>
  <c r="AB183" i="3"/>
  <c r="F193" i="1"/>
  <c r="Z183" i="3"/>
  <c r="J109" i="1" l="1"/>
  <c r="P100" i="3"/>
  <c r="AC183" i="3"/>
  <c r="AE183" i="3" s="1"/>
  <c r="S183" i="3" s="1"/>
  <c r="I193" i="1" s="1"/>
  <c r="Q183" i="3"/>
  <c r="G193" i="1" s="1"/>
  <c r="AH183" i="3"/>
  <c r="U100" i="3" l="1"/>
  <c r="AA100" i="3" s="1"/>
  <c r="F110" i="1"/>
  <c r="V100" i="3"/>
  <c r="Z100" i="3"/>
  <c r="AB100" i="3"/>
  <c r="AF100" i="3" s="1"/>
  <c r="R183" i="3"/>
  <c r="H193" i="1" s="1"/>
  <c r="AD183" i="3"/>
  <c r="T183" i="3" s="1"/>
  <c r="AH100" i="3" l="1"/>
  <c r="AC100" i="3"/>
  <c r="Q100" i="3"/>
  <c r="G110" i="1" s="1"/>
  <c r="AE100" i="3"/>
  <c r="S100" i="3" s="1"/>
  <c r="I110" i="1" s="1"/>
  <c r="J193" i="1"/>
  <c r="P184" i="3"/>
  <c r="U184" i="3" s="1"/>
  <c r="AA184" i="3" s="1"/>
  <c r="AD100" i="3" l="1"/>
  <c r="T100" i="3" s="1"/>
  <c r="R100" i="3"/>
  <c r="H110" i="1" s="1"/>
  <c r="F194" i="1"/>
  <c r="V184" i="3"/>
  <c r="Z184" i="3"/>
  <c r="AB184" i="3"/>
  <c r="P101" i="3" l="1"/>
  <c r="J110" i="1"/>
  <c r="AC184" i="3"/>
  <c r="AE184" i="3" s="1"/>
  <c r="S184" i="3" s="1"/>
  <c r="I194" i="1" s="1"/>
  <c r="Q184" i="3"/>
  <c r="G194" i="1" s="1"/>
  <c r="AH184" i="3"/>
  <c r="U101" i="3" l="1"/>
  <c r="AA101" i="3" s="1"/>
  <c r="AB101" i="3"/>
  <c r="V101" i="3"/>
  <c r="F111" i="1"/>
  <c r="Z101" i="3"/>
  <c r="AD184" i="3"/>
  <c r="T184" i="3" s="1"/>
  <c r="R184" i="3"/>
  <c r="H194" i="1" s="1"/>
  <c r="AF101" i="3" l="1"/>
  <c r="AH101" i="3"/>
  <c r="Q101" i="3"/>
  <c r="G111" i="1" s="1"/>
  <c r="AC101" i="3"/>
  <c r="P185" i="3"/>
  <c r="U185" i="3" s="1"/>
  <c r="AA185" i="3" s="1"/>
  <c r="J194" i="1"/>
  <c r="AE101" i="3" l="1"/>
  <c r="S101" i="3" s="1"/>
  <c r="I111" i="1" s="1"/>
  <c r="R101" i="3"/>
  <c r="H111" i="1" s="1"/>
  <c r="AD101" i="3"/>
  <c r="T101" i="3" s="1"/>
  <c r="F195" i="1"/>
  <c r="AB185" i="3"/>
  <c r="V185" i="3"/>
  <c r="Z185" i="3"/>
  <c r="P102" i="3" l="1"/>
  <c r="J111" i="1"/>
  <c r="Q185" i="3"/>
  <c r="G195" i="1" s="1"/>
  <c r="AH185" i="3"/>
  <c r="AC185" i="3"/>
  <c r="U102" i="3" l="1"/>
  <c r="AA102" i="3" s="1"/>
  <c r="V102" i="3"/>
  <c r="AB102" i="3"/>
  <c r="F112" i="1"/>
  <c r="Z102" i="3"/>
  <c r="AD185" i="3"/>
  <c r="T185" i="3" s="1"/>
  <c r="R185" i="3"/>
  <c r="H195" i="1" s="1"/>
  <c r="AE185" i="3"/>
  <c r="S185" i="3" s="1"/>
  <c r="I195" i="1" s="1"/>
  <c r="AF102" i="3" l="1"/>
  <c r="Q102" i="3"/>
  <c r="G112" i="1" s="1"/>
  <c r="AH102" i="3"/>
  <c r="AC102" i="3"/>
  <c r="AE102" i="3" s="1"/>
  <c r="S102" i="3" s="1"/>
  <c r="I112" i="1" s="1"/>
  <c r="J195" i="1"/>
  <c r="P186" i="3"/>
  <c r="U186" i="3" s="1"/>
  <c r="AA186" i="3" s="1"/>
  <c r="R102" i="3" l="1"/>
  <c r="H112" i="1" s="1"/>
  <c r="AD102" i="3"/>
  <c r="T102" i="3" s="1"/>
  <c r="F196" i="1"/>
  <c r="Z186" i="3"/>
  <c r="AB186" i="3"/>
  <c r="V186" i="3"/>
  <c r="P103" i="3" l="1"/>
  <c r="J112" i="1"/>
  <c r="Q186" i="3"/>
  <c r="G196" i="1" s="1"/>
  <c r="AC186" i="3"/>
  <c r="AH186" i="3"/>
  <c r="U103" i="3" l="1"/>
  <c r="AA103" i="3" s="1"/>
  <c r="AB103" i="3"/>
  <c r="AF103" i="3" s="1"/>
  <c r="V103" i="3"/>
  <c r="F113" i="1"/>
  <c r="Z103" i="3"/>
  <c r="AD186" i="3"/>
  <c r="T186" i="3" s="1"/>
  <c r="R186" i="3"/>
  <c r="H196" i="1" s="1"/>
  <c r="AE186" i="3"/>
  <c r="S186" i="3" s="1"/>
  <c r="I196" i="1" s="1"/>
  <c r="AH103" i="3" l="1"/>
  <c r="Q103" i="3"/>
  <c r="G113" i="1" s="1"/>
  <c r="AC103" i="3"/>
  <c r="J196" i="1"/>
  <c r="P187" i="3"/>
  <c r="U187" i="3" s="1"/>
  <c r="AA187" i="3" s="1"/>
  <c r="AE103" i="3" l="1"/>
  <c r="S103" i="3" s="1"/>
  <c r="I113" i="1" s="1"/>
  <c r="R103" i="3"/>
  <c r="H113" i="1" s="1"/>
  <c r="AD103" i="3"/>
  <c r="T103" i="3" s="1"/>
  <c r="AB187" i="3"/>
  <c r="Z187" i="3"/>
  <c r="F197" i="1"/>
  <c r="V187" i="3"/>
  <c r="P104" i="3" l="1"/>
  <c r="J113" i="1"/>
  <c r="AC187" i="3"/>
  <c r="AE187" i="3" s="1"/>
  <c r="S187" i="3" s="1"/>
  <c r="I197" i="1" s="1"/>
  <c r="U104" i="3" l="1"/>
  <c r="AA104" i="3" s="1"/>
  <c r="F114" i="1"/>
  <c r="Z104" i="3"/>
  <c r="AB104" i="3"/>
  <c r="AF104" i="3" s="1"/>
  <c r="V104" i="3"/>
  <c r="AH187" i="3"/>
  <c r="Q187" i="3"/>
  <c r="G197" i="1" s="1"/>
  <c r="AD187" i="3"/>
  <c r="T187" i="3" s="1"/>
  <c r="R187" i="3"/>
  <c r="H197" i="1" s="1"/>
  <c r="AC104" i="3" l="1"/>
  <c r="AH104" i="3"/>
  <c r="Q104" i="3"/>
  <c r="G114" i="1" s="1"/>
  <c r="P188" i="3"/>
  <c r="U188" i="3" s="1"/>
  <c r="AA188" i="3" s="1"/>
  <c r="J197" i="1"/>
  <c r="AE104" i="3" l="1"/>
  <c r="S104" i="3" s="1"/>
  <c r="I114" i="1" s="1"/>
  <c r="R104" i="3"/>
  <c r="H114" i="1" s="1"/>
  <c r="AD104" i="3"/>
  <c r="T104" i="3" s="1"/>
  <c r="Z188" i="3"/>
  <c r="AB188" i="3"/>
  <c r="V188" i="3"/>
  <c r="F198" i="1"/>
  <c r="P105" i="3" l="1"/>
  <c r="J114" i="1"/>
  <c r="Q188" i="3"/>
  <c r="G198" i="1" s="1"/>
  <c r="U105" i="3" l="1"/>
  <c r="AA105" i="3" s="1"/>
  <c r="Z105" i="3"/>
  <c r="AB105" i="3"/>
  <c r="V105" i="3"/>
  <c r="F115" i="1"/>
  <c r="AH188" i="3"/>
  <c r="AC188" i="3"/>
  <c r="AE188" i="3" s="1"/>
  <c r="S188" i="3" s="1"/>
  <c r="I198" i="1" s="1"/>
  <c r="AF105" i="3" l="1"/>
  <c r="AC105" i="3"/>
  <c r="AH105" i="3"/>
  <c r="Q105" i="3"/>
  <c r="G115" i="1" s="1"/>
  <c r="AD188" i="3"/>
  <c r="T188" i="3" s="1"/>
  <c r="R188" i="3"/>
  <c r="H198" i="1" s="1"/>
  <c r="J198" i="1"/>
  <c r="P189" i="3"/>
  <c r="U189" i="3" s="1"/>
  <c r="AA189" i="3" s="1"/>
  <c r="AE105" i="3" l="1"/>
  <c r="S105" i="3" s="1"/>
  <c r="I115" i="1" s="1"/>
  <c r="AD105" i="3"/>
  <c r="T105" i="3" s="1"/>
  <c r="R105" i="3"/>
  <c r="H115" i="1" s="1"/>
  <c r="V189" i="3"/>
  <c r="Z189" i="3"/>
  <c r="F199" i="1"/>
  <c r="AB189" i="3"/>
  <c r="P106" i="3" l="1"/>
  <c r="J115" i="1"/>
  <c r="AC189" i="3"/>
  <c r="AE189" i="3" s="1"/>
  <c r="S189" i="3" s="1"/>
  <c r="I199" i="1" s="1"/>
  <c r="Q189" i="3"/>
  <c r="G199" i="1" s="1"/>
  <c r="AH189" i="3"/>
  <c r="U106" i="3" l="1"/>
  <c r="AA106" i="3" s="1"/>
  <c r="V106" i="3"/>
  <c r="Z106" i="3"/>
  <c r="F116" i="1"/>
  <c r="AB106" i="3"/>
  <c r="AD189" i="3"/>
  <c r="T189" i="3" s="1"/>
  <c r="R189" i="3"/>
  <c r="H199" i="1" s="1"/>
  <c r="AF106" i="3" l="1"/>
  <c r="AC106" i="3"/>
  <c r="AH106" i="3"/>
  <c r="Q106" i="3"/>
  <c r="G116" i="1" s="1"/>
  <c r="P190" i="3"/>
  <c r="U190" i="3" s="1"/>
  <c r="AA190" i="3" s="1"/>
  <c r="J199" i="1"/>
  <c r="AE106" i="3" l="1"/>
  <c r="S106" i="3" s="1"/>
  <c r="I116" i="1" s="1"/>
  <c r="AD106" i="3"/>
  <c r="T106" i="3" s="1"/>
  <c r="R106" i="3"/>
  <c r="H116" i="1" s="1"/>
  <c r="F200" i="1"/>
  <c r="AB190" i="3"/>
  <c r="Z190" i="3"/>
  <c r="V190" i="3"/>
  <c r="P107" i="3" l="1"/>
  <c r="J116" i="1"/>
  <c r="Q190" i="3"/>
  <c r="G200" i="1" s="1"/>
  <c r="U107" i="3" l="1"/>
  <c r="AA107" i="3" s="1"/>
  <c r="V107" i="3"/>
  <c r="AB107" i="3"/>
  <c r="AF107" i="3" s="1"/>
  <c r="F117" i="1"/>
  <c r="Z107" i="3"/>
  <c r="AC190" i="3"/>
  <c r="AE190" i="3" s="1"/>
  <c r="S190" i="3" s="1"/>
  <c r="I200" i="1" s="1"/>
  <c r="AH190" i="3"/>
  <c r="AH107" i="3" l="1"/>
  <c r="Q107" i="3"/>
  <c r="G117" i="1" s="1"/>
  <c r="AC107" i="3"/>
  <c r="AE107" i="3"/>
  <c r="S107" i="3" s="1"/>
  <c r="I117" i="1" s="1"/>
  <c r="R190" i="3"/>
  <c r="H200" i="1" s="1"/>
  <c r="AD190" i="3"/>
  <c r="T190" i="3" s="1"/>
  <c r="J200" i="1" s="1"/>
  <c r="AD107" i="3" l="1"/>
  <c r="T107" i="3" s="1"/>
  <c r="R107" i="3"/>
  <c r="H117" i="1" s="1"/>
  <c r="P191" i="3"/>
  <c r="U191" i="3" s="1"/>
  <c r="AA191" i="3" s="1"/>
  <c r="Z191" i="3"/>
  <c r="J117" i="1" l="1"/>
  <c r="P108" i="3"/>
  <c r="F201" i="1"/>
  <c r="AB191" i="3"/>
  <c r="AC191" i="3" s="1"/>
  <c r="AE191" i="3" s="1"/>
  <c r="S191" i="3" s="1"/>
  <c r="I201" i="1" s="1"/>
  <c r="V191" i="3"/>
  <c r="Q191" i="3"/>
  <c r="G201" i="1" s="1"/>
  <c r="AH191" i="3"/>
  <c r="U108" i="3" l="1"/>
  <c r="AA108" i="3" s="1"/>
  <c r="AB108" i="3"/>
  <c r="AF108" i="3" s="1"/>
  <c r="Z108" i="3"/>
  <c r="V108" i="3"/>
  <c r="F118" i="1"/>
  <c r="AD191" i="3"/>
  <c r="T191" i="3" s="1"/>
  <c r="R191" i="3"/>
  <c r="H201" i="1" s="1"/>
  <c r="AC108" i="3" l="1"/>
  <c r="Q108" i="3"/>
  <c r="G118" i="1" s="1"/>
  <c r="AH108" i="3"/>
  <c r="AE108" i="3"/>
  <c r="S108" i="3" s="1"/>
  <c r="I118" i="1" s="1"/>
  <c r="J201" i="1"/>
  <c r="P192" i="3"/>
  <c r="U192" i="3" s="1"/>
  <c r="AA192" i="3" s="1"/>
  <c r="AD108" i="3" l="1"/>
  <c r="T108" i="3" s="1"/>
  <c r="R108" i="3"/>
  <c r="H118" i="1" s="1"/>
  <c r="F202" i="1"/>
  <c r="AB192" i="3"/>
  <c r="V192" i="3"/>
  <c r="Z192" i="3"/>
  <c r="J118" i="1" l="1"/>
  <c r="P109" i="3"/>
  <c r="AH192" i="3"/>
  <c r="Q192" i="3"/>
  <c r="G202" i="1" s="1"/>
  <c r="AC192" i="3"/>
  <c r="AE192" i="3" s="1"/>
  <c r="S192" i="3" s="1"/>
  <c r="I202" i="1" s="1"/>
  <c r="U109" i="3" l="1"/>
  <c r="AA109" i="3" s="1"/>
  <c r="AB109" i="3"/>
  <c r="V109" i="3"/>
  <c r="F119" i="1"/>
  <c r="Z109" i="3"/>
  <c r="R192" i="3"/>
  <c r="H202" i="1" s="1"/>
  <c r="AD192" i="3"/>
  <c r="T192" i="3" s="1"/>
  <c r="AF109" i="3" l="1"/>
  <c r="Q109" i="3"/>
  <c r="G119" i="1" s="1"/>
  <c r="AC109" i="3"/>
  <c r="AH109" i="3"/>
  <c r="AE109" i="3"/>
  <c r="S109" i="3" s="1"/>
  <c r="I119" i="1" s="1"/>
  <c r="P193" i="3"/>
  <c r="U193" i="3" s="1"/>
  <c r="AA193" i="3" s="1"/>
  <c r="J202" i="1"/>
  <c r="R109" i="3" l="1"/>
  <c r="H119" i="1" s="1"/>
  <c r="AD109" i="3"/>
  <c r="T109" i="3" s="1"/>
  <c r="AB193" i="3"/>
  <c r="Z193" i="3"/>
  <c r="V193" i="3"/>
  <c r="F203" i="1"/>
  <c r="P110" i="3" l="1"/>
  <c r="J119" i="1"/>
  <c r="Q193" i="3"/>
  <c r="G203" i="1" s="1"/>
  <c r="AC193" i="3"/>
  <c r="AE193" i="3" s="1"/>
  <c r="S193" i="3" s="1"/>
  <c r="I203" i="1" s="1"/>
  <c r="AH193" i="3"/>
  <c r="U110" i="3" l="1"/>
  <c r="AA110" i="3" s="1"/>
  <c r="Z110" i="3"/>
  <c r="AB110" i="3"/>
  <c r="AF110" i="3" s="1"/>
  <c r="F120" i="1"/>
  <c r="V110" i="3"/>
  <c r="R193" i="3"/>
  <c r="H203" i="1" s="1"/>
  <c r="AD193" i="3"/>
  <c r="T193" i="3" s="1"/>
  <c r="Q110" i="3" l="1"/>
  <c r="G120" i="1" s="1"/>
  <c r="AH110" i="3"/>
  <c r="AC110" i="3"/>
  <c r="AE110" i="3" s="1"/>
  <c r="S110" i="3" s="1"/>
  <c r="I120" i="1" s="1"/>
  <c r="J203" i="1"/>
  <c r="P194" i="3"/>
  <c r="U194" i="3" s="1"/>
  <c r="AA194" i="3" s="1"/>
  <c r="AD110" i="3" l="1"/>
  <c r="T110" i="3" s="1"/>
  <c r="R110" i="3"/>
  <c r="H120" i="1" s="1"/>
  <c r="F204" i="1"/>
  <c r="V194" i="3"/>
  <c r="AB194" i="3"/>
  <c r="Z194" i="3"/>
  <c r="AJ110" i="3" l="1"/>
  <c r="P111" i="3"/>
  <c r="J120" i="1"/>
  <c r="AC194" i="3"/>
  <c r="AE194" i="3" s="1"/>
  <c r="S194" i="3" s="1"/>
  <c r="I204" i="1" s="1"/>
  <c r="Q194" i="3"/>
  <c r="G204" i="1" s="1"/>
  <c r="AH194" i="3"/>
  <c r="U111" i="3" l="1"/>
  <c r="AA111" i="3" s="1"/>
  <c r="AB111" i="3"/>
  <c r="Z111" i="3"/>
  <c r="AI111" i="3"/>
  <c r="AK111" i="3" s="1"/>
  <c r="V111" i="3"/>
  <c r="F121" i="1"/>
  <c r="R194" i="3"/>
  <c r="H204" i="1" s="1"/>
  <c r="AD194" i="3"/>
  <c r="T194" i="3" s="1"/>
  <c r="AF111" i="3" l="1"/>
  <c r="Q111" i="3"/>
  <c r="G121" i="1" s="1"/>
  <c r="AC111" i="3"/>
  <c r="AH111" i="3"/>
  <c r="AJ194" i="3"/>
  <c r="P195" i="3"/>
  <c r="U195" i="3" s="1"/>
  <c r="AA195" i="3" s="1"/>
  <c r="J204" i="1"/>
  <c r="AE111" i="3" l="1"/>
  <c r="S111" i="3" s="1"/>
  <c r="I121" i="1" s="1"/>
  <c r="AD111" i="3"/>
  <c r="T111" i="3" s="1"/>
  <c r="R111" i="3"/>
  <c r="H121" i="1" s="1"/>
  <c r="AI195" i="3"/>
  <c r="AK195" i="3" s="1"/>
  <c r="V195" i="3"/>
  <c r="AB195" i="3"/>
  <c r="F205" i="1"/>
  <c r="Z195" i="3"/>
  <c r="P112" i="3" l="1"/>
  <c r="J121" i="1"/>
  <c r="Q195" i="3"/>
  <c r="G205" i="1" s="1"/>
  <c r="AH195" i="3"/>
  <c r="AC195" i="3"/>
  <c r="U112" i="3" l="1"/>
  <c r="AA112" i="3" s="1"/>
  <c r="F122" i="1"/>
  <c r="Z112" i="3"/>
  <c r="V112" i="3"/>
  <c r="AB112" i="3"/>
  <c r="AD195" i="3"/>
  <c r="T195" i="3" s="1"/>
  <c r="R195" i="3"/>
  <c r="H205" i="1" s="1"/>
  <c r="AE195" i="3"/>
  <c r="S195" i="3" s="1"/>
  <c r="I205" i="1" s="1"/>
  <c r="AF112" i="3" l="1"/>
  <c r="AC112" i="3"/>
  <c r="AH112" i="3"/>
  <c r="Q112" i="3"/>
  <c r="G122" i="1" s="1"/>
  <c r="P196" i="3"/>
  <c r="U196" i="3" s="1"/>
  <c r="AA196" i="3" s="1"/>
  <c r="J205" i="1"/>
  <c r="R112" i="3" l="1"/>
  <c r="H122" i="1" s="1"/>
  <c r="AD112" i="3"/>
  <c r="T112" i="3" s="1"/>
  <c r="AE112" i="3"/>
  <c r="S112" i="3" s="1"/>
  <c r="I122" i="1" s="1"/>
  <c r="F206" i="1"/>
  <c r="V196" i="3"/>
  <c r="AB196" i="3"/>
  <c r="Z196" i="3"/>
  <c r="P113" i="3" l="1"/>
  <c r="J122" i="1"/>
  <c r="AH196" i="3"/>
  <c r="AC196" i="3"/>
  <c r="AE196" i="3" s="1"/>
  <c r="S196" i="3" s="1"/>
  <c r="I206" i="1" s="1"/>
  <c r="Q196" i="3"/>
  <c r="G206" i="1" s="1"/>
  <c r="U113" i="3" l="1"/>
  <c r="AA113" i="3" s="1"/>
  <c r="V113" i="3"/>
  <c r="AB113" i="3"/>
  <c r="Z113" i="3"/>
  <c r="F123" i="1"/>
  <c r="AD196" i="3"/>
  <c r="T196" i="3" s="1"/>
  <c r="R196" i="3"/>
  <c r="H206" i="1" s="1"/>
  <c r="AF113" i="3" l="1"/>
  <c r="AC113" i="3"/>
  <c r="Q113" i="3"/>
  <c r="G123" i="1" s="1"/>
  <c r="AH113" i="3"/>
  <c r="J206" i="1"/>
  <c r="P197" i="3"/>
  <c r="U197" i="3" s="1"/>
  <c r="AA197" i="3" s="1"/>
  <c r="AE113" i="3" l="1"/>
  <c r="S113" i="3" s="1"/>
  <c r="I123" i="1" s="1"/>
  <c r="AD113" i="3"/>
  <c r="T113" i="3" s="1"/>
  <c r="R113" i="3"/>
  <c r="H123" i="1" s="1"/>
  <c r="AB197" i="3"/>
  <c r="V197" i="3"/>
  <c r="F207" i="1"/>
  <c r="Z197" i="3"/>
  <c r="P114" i="3" l="1"/>
  <c r="J123" i="1"/>
  <c r="AC197" i="3"/>
  <c r="AE197" i="3" s="1"/>
  <c r="S197" i="3" s="1"/>
  <c r="I207" i="1" s="1"/>
  <c r="Q197" i="3"/>
  <c r="G207" i="1" s="1"/>
  <c r="AH197" i="3"/>
  <c r="U114" i="3" l="1"/>
  <c r="AA114" i="3" s="1"/>
  <c r="F124" i="1"/>
  <c r="AB114" i="3"/>
  <c r="V114" i="3"/>
  <c r="Z114" i="3"/>
  <c r="R197" i="3"/>
  <c r="H207" i="1" s="1"/>
  <c r="AD197" i="3"/>
  <c r="T197" i="3" s="1"/>
  <c r="AF114" i="3" l="1"/>
  <c r="AC114" i="3"/>
  <c r="Q114" i="3"/>
  <c r="G124" i="1" s="1"/>
  <c r="AH114" i="3"/>
  <c r="J207" i="1"/>
  <c r="P198" i="3"/>
  <c r="U198" i="3" s="1"/>
  <c r="AA198" i="3" s="1"/>
  <c r="AE114" i="3" l="1"/>
  <c r="S114" i="3" s="1"/>
  <c r="I124" i="1" s="1"/>
  <c r="R114" i="3"/>
  <c r="H124" i="1" s="1"/>
  <c r="AD114" i="3"/>
  <c r="T114" i="3" s="1"/>
  <c r="AB198" i="3"/>
  <c r="Z198" i="3"/>
  <c r="F208" i="1"/>
  <c r="V198" i="3"/>
  <c r="P115" i="3" l="1"/>
  <c r="J124" i="1"/>
  <c r="Q198" i="3"/>
  <c r="G208" i="1" s="1"/>
  <c r="AH198" i="3"/>
  <c r="AC198" i="3"/>
  <c r="U115" i="3" l="1"/>
  <c r="AA115" i="3" s="1"/>
  <c r="AB115" i="3"/>
  <c r="F125" i="1"/>
  <c r="Z115" i="3"/>
  <c r="V115" i="3"/>
  <c r="R198" i="3"/>
  <c r="H208" i="1" s="1"/>
  <c r="AD198" i="3"/>
  <c r="T198" i="3" s="1"/>
  <c r="AE198" i="3"/>
  <c r="S198" i="3" s="1"/>
  <c r="I208" i="1" s="1"/>
  <c r="AF115" i="3" l="1"/>
  <c r="AH115" i="3"/>
  <c r="AC115" i="3"/>
  <c r="Q115" i="3"/>
  <c r="G125" i="1" s="1"/>
  <c r="J208" i="1"/>
  <c r="P199" i="3"/>
  <c r="U199" i="3" s="1"/>
  <c r="AA199" i="3" s="1"/>
  <c r="AD115" i="3" l="1"/>
  <c r="T115" i="3" s="1"/>
  <c r="R115" i="3"/>
  <c r="H125" i="1" s="1"/>
  <c r="AE115" i="3"/>
  <c r="S115" i="3" s="1"/>
  <c r="I125" i="1" s="1"/>
  <c r="F209" i="1"/>
  <c r="Z199" i="3"/>
  <c r="V199" i="3"/>
  <c r="AB199" i="3"/>
  <c r="P116" i="3" l="1"/>
  <c r="J125" i="1"/>
  <c r="AH199" i="3"/>
  <c r="Q199" i="3"/>
  <c r="G209" i="1" s="1"/>
  <c r="AC199" i="3"/>
  <c r="AE199" i="3" s="1"/>
  <c r="S199" i="3" s="1"/>
  <c r="I209" i="1" s="1"/>
  <c r="U116" i="3" l="1"/>
  <c r="AA116" i="3" s="1"/>
  <c r="AB116" i="3"/>
  <c r="Z116" i="3"/>
  <c r="F126" i="1"/>
  <c r="V116" i="3"/>
  <c r="AD199" i="3"/>
  <c r="T199" i="3" s="1"/>
  <c r="R199" i="3"/>
  <c r="H209" i="1" s="1"/>
  <c r="AF116" i="3" l="1"/>
  <c r="Q116" i="3"/>
  <c r="G126" i="1" s="1"/>
  <c r="AC116" i="3"/>
  <c r="AE116" i="3" s="1"/>
  <c r="S116" i="3" s="1"/>
  <c r="I126" i="1" s="1"/>
  <c r="AH116" i="3"/>
  <c r="J209" i="1"/>
  <c r="P200" i="3"/>
  <c r="U200" i="3" s="1"/>
  <c r="AA200" i="3" s="1"/>
  <c r="AD116" i="3" l="1"/>
  <c r="T116" i="3" s="1"/>
  <c r="R116" i="3"/>
  <c r="H126" i="1" s="1"/>
  <c r="AB200" i="3"/>
  <c r="V200" i="3"/>
  <c r="F210" i="1"/>
  <c r="Z200" i="3"/>
  <c r="J126" i="1" l="1"/>
  <c r="P117" i="3"/>
  <c r="Q200" i="3"/>
  <c r="G210" i="1" s="1"/>
  <c r="AH200" i="3"/>
  <c r="AC200" i="3"/>
  <c r="U117" i="3" l="1"/>
  <c r="AA117" i="3" s="1"/>
  <c r="F127" i="1"/>
  <c r="AB117" i="3"/>
  <c r="V117" i="3"/>
  <c r="Z117" i="3"/>
  <c r="AD200" i="3"/>
  <c r="T200" i="3" s="1"/>
  <c r="R200" i="3"/>
  <c r="H210" i="1" s="1"/>
  <c r="AE200" i="3"/>
  <c r="S200" i="3" s="1"/>
  <c r="I210" i="1" s="1"/>
  <c r="AF117" i="3" l="1"/>
  <c r="AC117" i="3"/>
  <c r="AE117" i="3" s="1"/>
  <c r="S117" i="3" s="1"/>
  <c r="I127" i="1" s="1"/>
  <c r="AH117" i="3"/>
  <c r="Q117" i="3"/>
  <c r="G127" i="1" s="1"/>
  <c r="J210" i="1"/>
  <c r="P201" i="3"/>
  <c r="U201" i="3" s="1"/>
  <c r="AA201" i="3" s="1"/>
  <c r="AD117" i="3" l="1"/>
  <c r="T117" i="3" s="1"/>
  <c r="R117" i="3"/>
  <c r="H127" i="1" s="1"/>
  <c r="F211" i="1"/>
  <c r="V201" i="3"/>
  <c r="AB201" i="3"/>
  <c r="Z201" i="3"/>
  <c r="J127" i="1" l="1"/>
  <c r="P118" i="3"/>
  <c r="Q201" i="3"/>
  <c r="G211" i="1" s="1"/>
  <c r="AC201" i="3"/>
  <c r="AE201" i="3" s="1"/>
  <c r="S201" i="3" s="1"/>
  <c r="I211" i="1" s="1"/>
  <c r="AH201" i="3"/>
  <c r="U118" i="3" l="1"/>
  <c r="AA118" i="3" s="1"/>
  <c r="F128" i="1"/>
  <c r="V118" i="3"/>
  <c r="AB118" i="3"/>
  <c r="AF118" i="3" s="1"/>
  <c r="Z118" i="3"/>
  <c r="AD201" i="3"/>
  <c r="T201" i="3" s="1"/>
  <c r="R201" i="3"/>
  <c r="H211" i="1" s="1"/>
  <c r="AH118" i="3" l="1"/>
  <c r="AC118" i="3"/>
  <c r="Q118" i="3"/>
  <c r="G128" i="1" s="1"/>
  <c r="AE118" i="3"/>
  <c r="S118" i="3" s="1"/>
  <c r="I128" i="1" s="1"/>
  <c r="J211" i="1"/>
  <c r="P202" i="3"/>
  <c r="U202" i="3" s="1"/>
  <c r="AA202" i="3" s="1"/>
  <c r="AD118" i="3" l="1"/>
  <c r="T118" i="3" s="1"/>
  <c r="R118" i="3"/>
  <c r="H128" i="1" s="1"/>
  <c r="Z202" i="3"/>
  <c r="F212" i="1"/>
  <c r="AB202" i="3"/>
  <c r="V202" i="3"/>
  <c r="J128" i="1" l="1"/>
  <c r="P119" i="3"/>
  <c r="Q202" i="3"/>
  <c r="G212" i="1" s="1"/>
  <c r="AC202" i="3"/>
  <c r="AE202" i="3" s="1"/>
  <c r="S202" i="3" s="1"/>
  <c r="I212" i="1" s="1"/>
  <c r="AH202" i="3"/>
  <c r="U119" i="3" l="1"/>
  <c r="AA119" i="3" s="1"/>
  <c r="Z119" i="3"/>
  <c r="F129" i="1"/>
  <c r="AB119" i="3"/>
  <c r="AF119" i="3" s="1"/>
  <c r="V119" i="3"/>
  <c r="AD202" i="3"/>
  <c r="T202" i="3" s="1"/>
  <c r="R202" i="3"/>
  <c r="H212" i="1" s="1"/>
  <c r="Q119" i="3" l="1"/>
  <c r="G129" i="1" s="1"/>
  <c r="AH119" i="3"/>
  <c r="AC119" i="3"/>
  <c r="AE119" i="3" s="1"/>
  <c r="S119" i="3" s="1"/>
  <c r="I129" i="1" s="1"/>
  <c r="P203" i="3"/>
  <c r="U203" i="3" s="1"/>
  <c r="AA203" i="3" s="1"/>
  <c r="J212" i="1"/>
  <c r="R119" i="3" l="1"/>
  <c r="H129" i="1" s="1"/>
  <c r="AD119" i="3"/>
  <c r="T119" i="3" s="1"/>
  <c r="V203" i="3"/>
  <c r="F213" i="1"/>
  <c r="Z203" i="3"/>
  <c r="AB203" i="3"/>
  <c r="J129" i="1" l="1"/>
  <c r="P120" i="3"/>
  <c r="Q203" i="3"/>
  <c r="G213" i="1" s="1"/>
  <c r="AH203" i="3"/>
  <c r="AC203" i="3"/>
  <c r="U120" i="3" l="1"/>
  <c r="AA120" i="3" s="1"/>
  <c r="V120" i="3"/>
  <c r="F130" i="1"/>
  <c r="Z120" i="3"/>
  <c r="AB120" i="3"/>
  <c r="AF120" i="3" s="1"/>
  <c r="R203" i="3"/>
  <c r="H213" i="1" s="1"/>
  <c r="AD203" i="3"/>
  <c r="T203" i="3" s="1"/>
  <c r="AE203" i="3"/>
  <c r="S203" i="3" s="1"/>
  <c r="I213" i="1" s="1"/>
  <c r="AC120" i="3" l="1"/>
  <c r="Q120" i="3"/>
  <c r="G130" i="1" s="1"/>
  <c r="AH120" i="3"/>
  <c r="J213" i="1"/>
  <c r="P204" i="3"/>
  <c r="U204" i="3" s="1"/>
  <c r="AA204" i="3" s="1"/>
  <c r="AE120" i="3" l="1"/>
  <c r="S120" i="3" s="1"/>
  <c r="I130" i="1" s="1"/>
  <c r="AD120" i="3"/>
  <c r="T120" i="3" s="1"/>
  <c r="R120" i="3"/>
  <c r="H130" i="1" s="1"/>
  <c r="Z204" i="3"/>
  <c r="F214" i="1"/>
  <c r="V204" i="3"/>
  <c r="AB204" i="3"/>
  <c r="P121" i="3" l="1"/>
  <c r="J130" i="1"/>
  <c r="AC204" i="3"/>
  <c r="R204" i="3" s="1"/>
  <c r="H214" i="1" s="1"/>
  <c r="AH204" i="3"/>
  <c r="Q204" i="3"/>
  <c r="G214" i="1" s="1"/>
  <c r="AE204" i="3"/>
  <c r="S204" i="3" s="1"/>
  <c r="I214" i="1" s="1"/>
  <c r="U121" i="3" l="1"/>
  <c r="AA121" i="3" s="1"/>
  <c r="Z121" i="3"/>
  <c r="AB121" i="3"/>
  <c r="AF121" i="3" s="1"/>
  <c r="V121" i="3"/>
  <c r="F131" i="1"/>
  <c r="AD204" i="3"/>
  <c r="T204" i="3" s="1"/>
  <c r="J214" i="1" s="1"/>
  <c r="P205" i="3"/>
  <c r="U205" i="3" s="1"/>
  <c r="AA205" i="3" s="1"/>
  <c r="AC121" i="3" l="1"/>
  <c r="Q121" i="3"/>
  <c r="G131" i="1" s="1"/>
  <c r="AH121" i="3"/>
  <c r="AE121" i="3"/>
  <c r="S121" i="3" s="1"/>
  <c r="I131" i="1" s="1"/>
  <c r="Z205" i="3"/>
  <c r="AB205" i="3"/>
  <c r="F215" i="1"/>
  <c r="V205" i="3"/>
  <c r="R121" i="3" l="1"/>
  <c r="H131" i="1" s="1"/>
  <c r="AD121" i="3"/>
  <c r="T121" i="3" s="1"/>
  <c r="Q205" i="3"/>
  <c r="G215" i="1" s="1"/>
  <c r="AH205" i="3"/>
  <c r="AC205" i="3"/>
  <c r="J131" i="1" l="1"/>
  <c r="P122" i="3"/>
  <c r="AD205" i="3"/>
  <c r="T205" i="3" s="1"/>
  <c r="R205" i="3"/>
  <c r="H215" i="1" s="1"/>
  <c r="AE205" i="3"/>
  <c r="S205" i="3" s="1"/>
  <c r="I215" i="1" s="1"/>
  <c r="U122" i="3" l="1"/>
  <c r="AA122" i="3" s="1"/>
  <c r="V122" i="3"/>
  <c r="AB122" i="3"/>
  <c r="F132" i="1"/>
  <c r="Z122" i="3"/>
  <c r="J215" i="1"/>
  <c r="P206" i="3"/>
  <c r="U206" i="3" s="1"/>
  <c r="AA206" i="3" s="1"/>
  <c r="AF122" i="3" l="1"/>
  <c r="AC122" i="3"/>
  <c r="AH122" i="3"/>
  <c r="Q122" i="3"/>
  <c r="G132" i="1" s="1"/>
  <c r="F216" i="1"/>
  <c r="Z206" i="3"/>
  <c r="V206" i="3"/>
  <c r="AB206" i="3"/>
  <c r="AE122" i="3" l="1"/>
  <c r="S122" i="3" s="1"/>
  <c r="I132" i="1" s="1"/>
  <c r="AD122" i="3"/>
  <c r="T122" i="3" s="1"/>
  <c r="R122" i="3"/>
  <c r="H132" i="1" s="1"/>
  <c r="AH206" i="3"/>
  <c r="Q206" i="3"/>
  <c r="G216" i="1" s="1"/>
  <c r="AC206" i="3"/>
  <c r="AJ122" i="3" l="1"/>
  <c r="J132" i="1"/>
  <c r="P123" i="3"/>
  <c r="AD206" i="3"/>
  <c r="T206" i="3" s="1"/>
  <c r="R206" i="3"/>
  <c r="H216" i="1" s="1"/>
  <c r="AE206" i="3"/>
  <c r="S206" i="3" s="1"/>
  <c r="I216" i="1" s="1"/>
  <c r="U123" i="3" l="1"/>
  <c r="AA123" i="3" s="1"/>
  <c r="V123" i="3"/>
  <c r="Z123" i="3"/>
  <c r="AI123" i="3"/>
  <c r="AK123" i="3" s="1"/>
  <c r="AB123" i="3"/>
  <c r="AF123" i="3" s="1"/>
  <c r="F133" i="1"/>
  <c r="AJ206" i="3"/>
  <c r="P207" i="3"/>
  <c r="U207" i="3" s="1"/>
  <c r="AA207" i="3" s="1"/>
  <c r="J216" i="1"/>
  <c r="AH123" i="3" l="1"/>
  <c r="Q123" i="3"/>
  <c r="G133" i="1" s="1"/>
  <c r="AC123" i="3"/>
  <c r="AE123" i="3" s="1"/>
  <c r="S123" i="3" s="1"/>
  <c r="I133" i="1" s="1"/>
  <c r="AI207" i="3"/>
  <c r="AK207" i="3" s="1"/>
  <c r="V207" i="3"/>
  <c r="Z207" i="3"/>
  <c r="F217" i="1"/>
  <c r="AB207" i="3"/>
  <c r="R123" i="3" l="1"/>
  <c r="H133" i="1" s="1"/>
  <c r="AD123" i="3"/>
  <c r="T123" i="3" s="1"/>
  <c r="AC207" i="3"/>
  <c r="AE207" i="3" s="1"/>
  <c r="S207" i="3" s="1"/>
  <c r="I217" i="1" s="1"/>
  <c r="Q207" i="3"/>
  <c r="G217" i="1" s="1"/>
  <c r="AH207" i="3"/>
  <c r="J133" i="1" l="1"/>
  <c r="P124" i="3"/>
  <c r="R207" i="3"/>
  <c r="H217" i="1" s="1"/>
  <c r="AD207" i="3"/>
  <c r="T207" i="3" s="1"/>
  <c r="U124" i="3" l="1"/>
  <c r="AA124" i="3" s="1"/>
  <c r="Z124" i="3"/>
  <c r="F134" i="1"/>
  <c r="AB124" i="3"/>
  <c r="V124" i="3"/>
  <c r="P208" i="3"/>
  <c r="U208" i="3" s="1"/>
  <c r="AA208" i="3" s="1"/>
  <c r="J217" i="1"/>
  <c r="AF124" i="3" l="1"/>
  <c r="AH124" i="3"/>
  <c r="Q124" i="3"/>
  <c r="G134" i="1" s="1"/>
  <c r="AC124" i="3"/>
  <c r="V208" i="3"/>
  <c r="Z208" i="3"/>
  <c r="F218" i="1"/>
  <c r="AB208" i="3"/>
  <c r="AD124" i="3" l="1"/>
  <c r="T124" i="3" s="1"/>
  <c r="R124" i="3"/>
  <c r="H134" i="1" s="1"/>
  <c r="AE124" i="3"/>
  <c r="S124" i="3" s="1"/>
  <c r="I134" i="1" s="1"/>
  <c r="AH208" i="3"/>
  <c r="Q208" i="3"/>
  <c r="G218" i="1" s="1"/>
  <c r="AC208" i="3"/>
  <c r="J134" i="1" l="1"/>
  <c r="P125" i="3"/>
  <c r="AD208" i="3"/>
  <c r="T208" i="3" s="1"/>
  <c r="R208" i="3"/>
  <c r="H218" i="1" s="1"/>
  <c r="AE208" i="3"/>
  <c r="S208" i="3" s="1"/>
  <c r="I218" i="1" s="1"/>
  <c r="U125" i="3" l="1"/>
  <c r="AA125" i="3" s="1"/>
  <c r="Z125" i="3"/>
  <c r="V125" i="3"/>
  <c r="AB125" i="3"/>
  <c r="AF125" i="3" s="1"/>
  <c r="F135" i="1"/>
  <c r="P209" i="3"/>
  <c r="U209" i="3" s="1"/>
  <c r="AA209" i="3" s="1"/>
  <c r="J218" i="1"/>
  <c r="Q125" i="3" l="1"/>
  <c r="G135" i="1" s="1"/>
  <c r="AC125" i="3"/>
  <c r="AH125" i="3"/>
  <c r="V209" i="3"/>
  <c r="AB209" i="3"/>
  <c r="F219" i="1"/>
  <c r="Z209" i="3"/>
  <c r="AE125" i="3" l="1"/>
  <c r="S125" i="3" s="1"/>
  <c r="I135" i="1" s="1"/>
  <c r="AD125" i="3"/>
  <c r="T125" i="3" s="1"/>
  <c r="R125" i="3"/>
  <c r="H135" i="1" s="1"/>
  <c r="Q209" i="3"/>
  <c r="G219" i="1" s="1"/>
  <c r="J135" i="1" l="1"/>
  <c r="P126" i="3"/>
  <c r="AC209" i="3"/>
  <c r="R209" i="3" s="1"/>
  <c r="H219" i="1" s="1"/>
  <c r="AH209" i="3"/>
  <c r="U126" i="3" l="1"/>
  <c r="AA126" i="3" s="1"/>
  <c r="Z126" i="3"/>
  <c r="F136" i="1"/>
  <c r="AB126" i="3"/>
  <c r="AF126" i="3" s="1"/>
  <c r="V126" i="3"/>
  <c r="AE209" i="3"/>
  <c r="S209" i="3" s="1"/>
  <c r="I219" i="1" s="1"/>
  <c r="AD209" i="3"/>
  <c r="T209" i="3" s="1"/>
  <c r="J219" i="1" s="1"/>
  <c r="AH126" i="3" l="1"/>
  <c r="Q126" i="3"/>
  <c r="G136" i="1" s="1"/>
  <c r="AC126" i="3"/>
  <c r="P210" i="3"/>
  <c r="U210" i="3" s="1"/>
  <c r="AA210" i="3" s="1"/>
  <c r="Z210" i="3"/>
  <c r="V210" i="3"/>
  <c r="AE126" i="3" l="1"/>
  <c r="S126" i="3" s="1"/>
  <c r="I136" i="1" s="1"/>
  <c r="AD126" i="3"/>
  <c r="T126" i="3" s="1"/>
  <c r="R126" i="3"/>
  <c r="H136" i="1" s="1"/>
  <c r="F220" i="1"/>
  <c r="AB210" i="3"/>
  <c r="AC210" i="3" s="1"/>
  <c r="AH210" i="3"/>
  <c r="Q210" i="3"/>
  <c r="G220" i="1" s="1"/>
  <c r="J136" i="1" l="1"/>
  <c r="P127" i="3"/>
  <c r="AD210" i="3"/>
  <c r="T210" i="3" s="1"/>
  <c r="R210" i="3"/>
  <c r="H220" i="1" s="1"/>
  <c r="AE210" i="3"/>
  <c r="S210" i="3" s="1"/>
  <c r="I220" i="1" s="1"/>
  <c r="U127" i="3" l="1"/>
  <c r="AA127" i="3" s="1"/>
  <c r="F137" i="1"/>
  <c r="Z127" i="3"/>
  <c r="AB127" i="3"/>
  <c r="V127" i="3"/>
  <c r="P211" i="3"/>
  <c r="U211" i="3" s="1"/>
  <c r="AA211" i="3" s="1"/>
  <c r="J220" i="1"/>
  <c r="AF127" i="3" l="1"/>
  <c r="Q127" i="3"/>
  <c r="G137" i="1" s="1"/>
  <c r="AC127" i="3"/>
  <c r="AH127" i="3"/>
  <c r="V211" i="3"/>
  <c r="Z211" i="3"/>
  <c r="AB211" i="3"/>
  <c r="F221" i="1"/>
  <c r="AE127" i="3" l="1"/>
  <c r="S127" i="3" s="1"/>
  <c r="I137" i="1" s="1"/>
  <c r="R127" i="3"/>
  <c r="H137" i="1" s="1"/>
  <c r="AD127" i="3"/>
  <c r="T127" i="3" s="1"/>
  <c r="Q211" i="3"/>
  <c r="G221" i="1" s="1"/>
  <c r="AH211" i="3"/>
  <c r="AC211" i="3"/>
  <c r="J137" i="1" l="1"/>
  <c r="P128" i="3"/>
  <c r="R211" i="3"/>
  <c r="H221" i="1" s="1"/>
  <c r="AD211" i="3"/>
  <c r="T211" i="3" s="1"/>
  <c r="AE211" i="3"/>
  <c r="S211" i="3" s="1"/>
  <c r="I221" i="1" s="1"/>
  <c r="U128" i="3" l="1"/>
  <c r="AA128" i="3" s="1"/>
  <c r="V128" i="3"/>
  <c r="F138" i="1"/>
  <c r="Z128" i="3"/>
  <c r="AB128" i="3"/>
  <c r="AF128" i="3" s="1"/>
  <c r="J221" i="1"/>
  <c r="P212" i="3"/>
  <c r="U212" i="3" s="1"/>
  <c r="AA212" i="3" s="1"/>
  <c r="AH128" i="3" l="1"/>
  <c r="AC128" i="3"/>
  <c r="Q128" i="3"/>
  <c r="G138" i="1" s="1"/>
  <c r="AE128" i="3"/>
  <c r="S128" i="3" s="1"/>
  <c r="I138" i="1" s="1"/>
  <c r="AB212" i="3"/>
  <c r="V212" i="3"/>
  <c r="F222" i="1"/>
  <c r="Z212" i="3"/>
  <c r="R128" i="3" l="1"/>
  <c r="H138" i="1" s="1"/>
  <c r="AD128" i="3"/>
  <c r="T128" i="3" s="1"/>
  <c r="Q212" i="3"/>
  <c r="G222" i="1" s="1"/>
  <c r="AC212" i="3"/>
  <c r="AE212" i="3" s="1"/>
  <c r="S212" i="3" s="1"/>
  <c r="I222" i="1" s="1"/>
  <c r="AH212" i="3"/>
  <c r="J138" i="1" l="1"/>
  <c r="P129" i="3"/>
  <c r="R212" i="3"/>
  <c r="H222" i="1" s="1"/>
  <c r="AD212" i="3"/>
  <c r="T212" i="3" s="1"/>
  <c r="U129" i="3" l="1"/>
  <c r="AA129" i="3" s="1"/>
  <c r="Z129" i="3"/>
  <c r="V129" i="3"/>
  <c r="AB129" i="3"/>
  <c r="F139" i="1"/>
  <c r="J222" i="1"/>
  <c r="P213" i="3"/>
  <c r="U213" i="3" s="1"/>
  <c r="AA213" i="3" s="1"/>
  <c r="AF129" i="3" l="1"/>
  <c r="AH129" i="3"/>
  <c r="Q129" i="3"/>
  <c r="G139" i="1" s="1"/>
  <c r="AC129" i="3"/>
  <c r="F223" i="1"/>
  <c r="Z213" i="3"/>
  <c r="V213" i="3"/>
  <c r="AB213" i="3"/>
  <c r="AE129" i="3" l="1"/>
  <c r="S129" i="3" s="1"/>
  <c r="I139" i="1" s="1"/>
  <c r="AD129" i="3"/>
  <c r="T129" i="3" s="1"/>
  <c r="R129" i="3"/>
  <c r="H139" i="1" s="1"/>
  <c r="AC213" i="3"/>
  <c r="R213" i="3" s="1"/>
  <c r="H223" i="1" s="1"/>
  <c r="Q213" i="3"/>
  <c r="G223" i="1" s="1"/>
  <c r="AH213" i="3"/>
  <c r="P130" i="3" l="1"/>
  <c r="J139" i="1"/>
  <c r="AE213" i="3"/>
  <c r="S213" i="3" s="1"/>
  <c r="I223" i="1" s="1"/>
  <c r="AD213" i="3"/>
  <c r="T213" i="3" s="1"/>
  <c r="P214" i="3" s="1"/>
  <c r="U214" i="3" s="1"/>
  <c r="AA214" i="3" s="1"/>
  <c r="U130" i="3" l="1"/>
  <c r="AA130" i="3" s="1"/>
  <c r="AB130" i="3"/>
  <c r="AF130" i="3" s="1"/>
  <c r="V130" i="3"/>
  <c r="Z130" i="3"/>
  <c r="F140" i="1"/>
  <c r="J223" i="1"/>
  <c r="AB214" i="3"/>
  <c r="V214" i="3"/>
  <c r="F224" i="1"/>
  <c r="Z214" i="3"/>
  <c r="AC130" i="3" l="1"/>
  <c r="AH130" i="3"/>
  <c r="Q130" i="3"/>
  <c r="G140" i="1" s="1"/>
  <c r="AE130" i="3"/>
  <c r="S130" i="3" s="1"/>
  <c r="I140" i="1" s="1"/>
  <c r="AC214" i="3"/>
  <c r="R130" i="3" l="1"/>
  <c r="H140" i="1" s="1"/>
  <c r="AD130" i="3"/>
  <c r="T130" i="3" s="1"/>
  <c r="AD214" i="3"/>
  <c r="T214" i="3" s="1"/>
  <c r="R214" i="3"/>
  <c r="H224" i="1" s="1"/>
  <c r="AH214" i="3"/>
  <c r="Q214" i="3"/>
  <c r="G224" i="1" s="1"/>
  <c r="AE214" i="3"/>
  <c r="S214" i="3" s="1"/>
  <c r="I224" i="1" s="1"/>
  <c r="J140" i="1" l="1"/>
  <c r="P131" i="3"/>
  <c r="J224" i="1"/>
  <c r="P215" i="3"/>
  <c r="U215" i="3" s="1"/>
  <c r="AA215" i="3" s="1"/>
  <c r="U131" i="3" l="1"/>
  <c r="AA131" i="3" s="1"/>
  <c r="F141" i="1"/>
  <c r="V131" i="3"/>
  <c r="Z131" i="3"/>
  <c r="AB131" i="3"/>
  <c r="AF131" i="3" s="1"/>
  <c r="V215" i="3"/>
  <c r="AB215" i="3"/>
  <c r="F225" i="1"/>
  <c r="Z215" i="3"/>
  <c r="Q131" i="3" l="1"/>
  <c r="G141" i="1" s="1"/>
  <c r="AC131" i="3"/>
  <c r="AE131" i="3" s="1"/>
  <c r="S131" i="3" s="1"/>
  <c r="I141" i="1" s="1"/>
  <c r="AH131" i="3"/>
  <c r="Q215" i="3"/>
  <c r="G225" i="1" s="1"/>
  <c r="AH215" i="3"/>
  <c r="AC215" i="3"/>
  <c r="AD131" i="3" l="1"/>
  <c r="T131" i="3" s="1"/>
  <c r="R131" i="3"/>
  <c r="H141" i="1" s="1"/>
  <c r="AD215" i="3"/>
  <c r="T215" i="3" s="1"/>
  <c r="R215" i="3"/>
  <c r="H225" i="1" s="1"/>
  <c r="AE215" i="3"/>
  <c r="S215" i="3" s="1"/>
  <c r="I225" i="1" s="1"/>
  <c r="J141" i="1" l="1"/>
  <c r="P132" i="3"/>
  <c r="J225" i="1"/>
  <c r="P216" i="3"/>
  <c r="U216" i="3" s="1"/>
  <c r="AA216" i="3" s="1"/>
  <c r="U132" i="3" l="1"/>
  <c r="Y132" i="3"/>
  <c r="W132" i="3"/>
  <c r="V132" i="3"/>
  <c r="Z132" i="3"/>
  <c r="F142" i="1"/>
  <c r="AB132" i="3"/>
  <c r="F226" i="1"/>
  <c r="Z216" i="3"/>
  <c r="V216" i="3"/>
  <c r="AB216" i="3"/>
  <c r="AA132" i="3" l="1"/>
  <c r="AF132" i="3" s="1"/>
  <c r="AH132" i="3"/>
  <c r="AC216" i="3"/>
  <c r="AD216" i="3" s="1"/>
  <c r="T216" i="3" s="1"/>
  <c r="R216" i="3"/>
  <c r="H226" i="1" s="1"/>
  <c r="AH216" i="3"/>
  <c r="Q216" i="3"/>
  <c r="G226" i="1" s="1"/>
  <c r="Q132" i="3" l="1"/>
  <c r="G142" i="1" s="1"/>
  <c r="AC132" i="3"/>
  <c r="AE132" i="3" s="1"/>
  <c r="S132" i="3" s="1"/>
  <c r="I142" i="1" s="1"/>
  <c r="AE216" i="3"/>
  <c r="S216" i="3" s="1"/>
  <c r="I226" i="1" s="1"/>
  <c r="P217" i="3"/>
  <c r="U217" i="3" s="1"/>
  <c r="AA217" i="3" s="1"/>
  <c r="J226" i="1"/>
  <c r="R132" i="3" l="1"/>
  <c r="H142" i="1" s="1"/>
  <c r="AD132" i="3"/>
  <c r="T132" i="3" s="1"/>
  <c r="J142" i="1" s="1"/>
  <c r="AB217" i="3"/>
  <c r="V217" i="3"/>
  <c r="F227" i="1"/>
  <c r="Z217" i="3"/>
  <c r="AJ132" i="3" l="1"/>
  <c r="Q217" i="3"/>
  <c r="G227" i="1" s="1"/>
  <c r="AC217" i="3"/>
  <c r="AE217" i="3" s="1"/>
  <c r="S217" i="3" s="1"/>
  <c r="I227" i="1" s="1"/>
  <c r="AH217" i="3"/>
  <c r="AD217" i="3" l="1"/>
  <c r="T217" i="3" s="1"/>
  <c r="R217" i="3"/>
  <c r="H227" i="1" s="1"/>
  <c r="J227" i="1" l="1"/>
  <c r="P218" i="3"/>
  <c r="U218" i="3" s="1"/>
  <c r="AA218" i="3" s="1"/>
  <c r="F228" i="1" l="1"/>
  <c r="Z218" i="3"/>
  <c r="AB218" i="3"/>
  <c r="V218" i="3"/>
  <c r="Q218" i="3" l="1"/>
  <c r="G228" i="1" s="1"/>
  <c r="AC218" i="3" l="1"/>
  <c r="AE218" i="3" s="1"/>
  <c r="S218" i="3" s="1"/>
  <c r="I228" i="1" s="1"/>
  <c r="AH218" i="3"/>
  <c r="AD218" i="3" l="1"/>
  <c r="T218" i="3" s="1"/>
  <c r="J228" i="1" s="1"/>
  <c r="R218" i="3"/>
  <c r="H228" i="1" s="1"/>
  <c r="AJ218" i="3"/>
  <c r="P219" i="3" l="1"/>
  <c r="U219" i="3" s="1"/>
  <c r="AA219" i="3" s="1"/>
  <c r="Z219" i="3" l="1"/>
  <c r="AB219" i="3"/>
  <c r="F229" i="1"/>
  <c r="AI219" i="3"/>
  <c r="AK219" i="3" s="1"/>
  <c r="V219" i="3"/>
  <c r="Q219" i="3"/>
  <c r="G229" i="1" s="1"/>
  <c r="AH219" i="3"/>
  <c r="AC219" i="3"/>
  <c r="R219" i="3" l="1"/>
  <c r="H229" i="1" s="1"/>
  <c r="AD219" i="3"/>
  <c r="T219" i="3" s="1"/>
  <c r="AE219" i="3"/>
  <c r="S219" i="3" s="1"/>
  <c r="I229" i="1" s="1"/>
  <c r="P220" i="3" l="1"/>
  <c r="U220" i="3" s="1"/>
  <c r="AA220" i="3" s="1"/>
  <c r="J229" i="1"/>
  <c r="V220" i="3" l="1"/>
  <c r="Z220" i="3"/>
  <c r="F230" i="1"/>
  <c r="AB220" i="3"/>
  <c r="AC220" i="3" l="1"/>
  <c r="AE220" i="3" s="1"/>
  <c r="S220" i="3" s="1"/>
  <c r="I230" i="1" s="1"/>
  <c r="AH220" i="3"/>
  <c r="Q220" i="3"/>
  <c r="G230" i="1" s="1"/>
  <c r="R220" i="3" l="1"/>
  <c r="H230" i="1" s="1"/>
  <c r="AD220" i="3"/>
  <c r="T220" i="3" s="1"/>
  <c r="P221" i="3" l="1"/>
  <c r="U221" i="3" s="1"/>
  <c r="AA221" i="3" s="1"/>
  <c r="J230" i="1"/>
  <c r="F231" i="1" l="1"/>
  <c r="Z221" i="3"/>
  <c r="AB221" i="3"/>
  <c r="V221" i="3"/>
  <c r="AC221" i="3" l="1"/>
  <c r="AE221" i="3" s="1"/>
  <c r="S221" i="3" s="1"/>
  <c r="I231" i="1" s="1"/>
  <c r="AH221" i="3"/>
  <c r="Q221" i="3"/>
  <c r="G231" i="1" s="1"/>
  <c r="R221" i="3" l="1"/>
  <c r="H231" i="1" s="1"/>
  <c r="AD221" i="3"/>
  <c r="T221" i="3" s="1"/>
  <c r="J231" i="1" l="1"/>
  <c r="P222" i="3"/>
  <c r="U222" i="3" s="1"/>
  <c r="AA222" i="3" s="1"/>
  <c r="Z222" i="3" l="1"/>
  <c r="F232" i="1"/>
  <c r="AB222" i="3"/>
  <c r="V222" i="3"/>
  <c r="AH222" i="3" l="1"/>
  <c r="Q222" i="3"/>
  <c r="G232" i="1" s="1"/>
  <c r="AC222" i="3"/>
  <c r="R222" i="3" l="1"/>
  <c r="H232" i="1" s="1"/>
  <c r="AD222" i="3"/>
  <c r="T222" i="3" s="1"/>
  <c r="AE222" i="3"/>
  <c r="S222" i="3" s="1"/>
  <c r="I232" i="1" s="1"/>
  <c r="J232" i="1" l="1"/>
  <c r="P223" i="3"/>
  <c r="U223" i="3" s="1"/>
  <c r="AA223" i="3" s="1"/>
  <c r="F233" i="1" l="1"/>
  <c r="V223" i="3"/>
  <c r="AB223" i="3"/>
  <c r="Z223" i="3"/>
  <c r="AH223" i="3" l="1"/>
  <c r="Q223" i="3"/>
  <c r="G233" i="1" s="1"/>
  <c r="AC223" i="3"/>
  <c r="AD223" i="3" l="1"/>
  <c r="T223" i="3" s="1"/>
  <c r="R223" i="3"/>
  <c r="H233" i="1" s="1"/>
  <c r="AE223" i="3"/>
  <c r="S223" i="3" s="1"/>
  <c r="I233" i="1" s="1"/>
  <c r="J233" i="1" l="1"/>
  <c r="P224" i="3"/>
  <c r="U224" i="3" s="1"/>
  <c r="AA224" i="3" s="1"/>
  <c r="F234" i="1" l="1"/>
  <c r="V224" i="3"/>
  <c r="Z224" i="3"/>
  <c r="AB224" i="3"/>
  <c r="AC224" i="3" l="1"/>
  <c r="AH224" i="3"/>
  <c r="Q224" i="3"/>
  <c r="G234" i="1" s="1"/>
  <c r="R224" i="3" l="1"/>
  <c r="H234" i="1" s="1"/>
  <c r="AD224" i="3"/>
  <c r="T224" i="3" s="1"/>
  <c r="AE224" i="3"/>
  <c r="S224" i="3" s="1"/>
  <c r="I234" i="1" s="1"/>
  <c r="J234" i="1" l="1"/>
  <c r="P225" i="3"/>
  <c r="U225" i="3" s="1"/>
  <c r="AA225" i="3" s="1"/>
  <c r="V225" i="3" l="1"/>
  <c r="Z225" i="3"/>
  <c r="F235" i="1"/>
  <c r="AB225" i="3"/>
  <c r="AH225" i="3" l="1"/>
  <c r="Q225" i="3"/>
  <c r="G235" i="1" s="1"/>
  <c r="AC225" i="3"/>
  <c r="R225" i="3" l="1"/>
  <c r="H235" i="1" s="1"/>
  <c r="AD225" i="3"/>
  <c r="T225" i="3" s="1"/>
  <c r="AE225" i="3"/>
  <c r="S225" i="3" s="1"/>
  <c r="I235" i="1" s="1"/>
  <c r="P226" i="3" l="1"/>
  <c r="U226" i="3" s="1"/>
  <c r="AA226" i="3" s="1"/>
  <c r="J235" i="1"/>
  <c r="F236" i="1" l="1"/>
  <c r="V226" i="3"/>
  <c r="Z226" i="3"/>
  <c r="AB226" i="3"/>
  <c r="AH226" i="3" l="1"/>
  <c r="Q226" i="3"/>
  <c r="G236" i="1" s="1"/>
  <c r="AC226" i="3"/>
  <c r="AD226" i="3" l="1"/>
  <c r="T226" i="3" s="1"/>
  <c r="R226" i="3"/>
  <c r="H236" i="1" s="1"/>
  <c r="AE226" i="3"/>
  <c r="S226" i="3" s="1"/>
  <c r="I236" i="1" s="1"/>
  <c r="J236" i="1" l="1"/>
  <c r="P227" i="3"/>
  <c r="U227" i="3" s="1"/>
  <c r="AA227" i="3" s="1"/>
  <c r="F237" i="1" l="1"/>
  <c r="Z227" i="3"/>
  <c r="AB227" i="3"/>
  <c r="V227" i="3"/>
  <c r="Q227" i="3" l="1"/>
  <c r="G237" i="1" s="1"/>
  <c r="AH227" i="3"/>
  <c r="AC227" i="3"/>
  <c r="AD227" i="3" l="1"/>
  <c r="T227" i="3" s="1"/>
  <c r="R227" i="3"/>
  <c r="H237" i="1" s="1"/>
  <c r="AE227" i="3"/>
  <c r="S227" i="3" s="1"/>
  <c r="I237" i="1" s="1"/>
  <c r="P228" i="3" l="1"/>
  <c r="U228" i="3" s="1"/>
  <c r="AA228" i="3" s="1"/>
  <c r="J237" i="1"/>
  <c r="F238" i="1" l="1"/>
  <c r="AB228" i="3"/>
  <c r="V228" i="3"/>
  <c r="Z228" i="3"/>
  <c r="AH228" i="3" l="1"/>
  <c r="AC228" i="3"/>
  <c r="AE228" i="3" s="1"/>
  <c r="S228" i="3" s="1"/>
  <c r="I238" i="1" s="1"/>
  <c r="Q228" i="3"/>
  <c r="G238" i="1" s="1"/>
  <c r="R228" i="3" l="1"/>
  <c r="H238" i="1" s="1"/>
  <c r="AD228" i="3"/>
  <c r="T228" i="3" s="1"/>
  <c r="J238" i="1" l="1"/>
  <c r="P229" i="3"/>
  <c r="U229" i="3" s="1"/>
  <c r="AA229" i="3" s="1"/>
  <c r="F239" i="1" l="1"/>
  <c r="V229" i="3"/>
  <c r="AB229" i="3"/>
  <c r="Z229" i="3"/>
  <c r="Q229" i="3" l="1"/>
  <c r="G239" i="1" s="1"/>
  <c r="AH229" i="3"/>
  <c r="AC229" i="3"/>
  <c r="AD229" i="3" l="1"/>
  <c r="T229" i="3" s="1"/>
  <c r="R229" i="3"/>
  <c r="H239" i="1" s="1"/>
  <c r="AE229" i="3"/>
  <c r="S229" i="3" s="1"/>
  <c r="I239" i="1" s="1"/>
  <c r="P230" i="3" l="1"/>
  <c r="U230" i="3" s="1"/>
  <c r="AA230" i="3" s="1"/>
  <c r="J239" i="1"/>
  <c r="AB230" i="3" l="1"/>
  <c r="V230" i="3"/>
  <c r="F240" i="1"/>
  <c r="Z230" i="3"/>
  <c r="AC230" i="3" l="1"/>
  <c r="Q230" i="3"/>
  <c r="G240" i="1" s="1"/>
  <c r="AH230" i="3"/>
  <c r="AE230" i="3"/>
  <c r="S230" i="3" s="1"/>
  <c r="I240" i="1" s="1"/>
  <c r="AD230" i="3" l="1"/>
  <c r="T230" i="3" s="1"/>
  <c r="R230" i="3"/>
  <c r="H240" i="1" s="1"/>
  <c r="AJ230" i="3" l="1"/>
  <c r="J240" i="1"/>
  <c r="P231" i="3"/>
  <c r="U231" i="3" s="1"/>
  <c r="AA231" i="3" s="1"/>
  <c r="AI231" i="3" l="1"/>
  <c r="AK231" i="3" s="1"/>
  <c r="F241" i="1"/>
  <c r="AB231" i="3"/>
  <c r="Z231" i="3"/>
  <c r="V231" i="3"/>
  <c r="Q231" i="3" l="1"/>
  <c r="G241" i="1" s="1"/>
  <c r="AC231" i="3" l="1"/>
  <c r="R231" i="3" s="1"/>
  <c r="H241" i="1" s="1"/>
  <c r="AH231" i="3"/>
  <c r="AE231" i="3" l="1"/>
  <c r="S231" i="3" s="1"/>
  <c r="I241" i="1" s="1"/>
  <c r="AD231" i="3"/>
  <c r="T231" i="3" s="1"/>
  <c r="J241" i="1" s="1"/>
  <c r="P232" i="3" l="1"/>
  <c r="AB232" i="3" s="1"/>
  <c r="Z232" i="3"/>
  <c r="V232" i="3"/>
  <c r="F242" i="1" l="1"/>
  <c r="U232" i="3"/>
  <c r="AA232" i="3" s="1"/>
  <c r="Q232" i="3" s="1"/>
  <c r="G242" i="1" s="1"/>
  <c r="AC232" i="3" l="1"/>
  <c r="AE232" i="3" s="1"/>
  <c r="S232" i="3" s="1"/>
  <c r="I242" i="1" s="1"/>
  <c r="AH232" i="3"/>
  <c r="AD232" i="3"/>
  <c r="T232" i="3" s="1"/>
  <c r="R232" i="3"/>
  <c r="H242" i="1" s="1"/>
  <c r="J242" i="1" l="1"/>
  <c r="P233" i="3"/>
  <c r="U233" i="3" s="1"/>
  <c r="AA233" i="3" s="1"/>
  <c r="AB233" i="3" l="1"/>
  <c r="V233" i="3"/>
  <c r="F243" i="1"/>
  <c r="Z233" i="3"/>
  <c r="Q233" i="3" l="1"/>
  <c r="G243" i="1" s="1"/>
  <c r="AH233" i="3"/>
  <c r="AC233" i="3"/>
  <c r="AE233" i="3" s="1"/>
  <c r="S233" i="3" s="1"/>
  <c r="I243" i="1" s="1"/>
  <c r="R233" i="3" l="1"/>
  <c r="H243" i="1" s="1"/>
  <c r="AD233" i="3"/>
  <c r="T233" i="3" s="1"/>
  <c r="J243" i="1" l="1"/>
  <c r="P234" i="3"/>
  <c r="U234" i="3" s="1"/>
  <c r="AA234" i="3" s="1"/>
  <c r="V234" i="3" l="1"/>
  <c r="F244" i="1"/>
  <c r="Z234" i="3"/>
  <c r="AB234" i="3"/>
  <c r="AH234" i="3" l="1"/>
  <c r="Q234" i="3"/>
  <c r="G244" i="1" s="1"/>
  <c r="AC234" i="3"/>
  <c r="AE234" i="3" s="1"/>
  <c r="S234" i="3" s="1"/>
  <c r="I244" i="1" s="1"/>
  <c r="R234" i="3" l="1"/>
  <c r="H244" i="1" s="1"/>
  <c r="AD234" i="3"/>
  <c r="T234" i="3" s="1"/>
  <c r="P235" i="3" l="1"/>
  <c r="U235" i="3" s="1"/>
  <c r="AA235" i="3" s="1"/>
  <c r="J244" i="1"/>
  <c r="F245" i="1" l="1"/>
  <c r="AB235" i="3"/>
  <c r="Z235" i="3"/>
  <c r="V235" i="3"/>
  <c r="Q235" i="3" l="1"/>
  <c r="G245" i="1" s="1"/>
  <c r="AH235" i="3"/>
  <c r="AC235" i="3"/>
  <c r="AE235" i="3" s="1"/>
  <c r="S235" i="3" s="1"/>
  <c r="I245" i="1" s="1"/>
  <c r="R235" i="3" l="1"/>
  <c r="H245" i="1" s="1"/>
  <c r="AD235" i="3"/>
  <c r="T235" i="3" s="1"/>
  <c r="J245" i="1" l="1"/>
  <c r="P236" i="3"/>
  <c r="U236" i="3" s="1"/>
  <c r="AA236" i="3" s="1"/>
  <c r="F246" i="1" l="1"/>
  <c r="AB236" i="3"/>
  <c r="Z236" i="3"/>
  <c r="V236" i="3"/>
  <c r="AH236" i="3" l="1"/>
  <c r="Q236" i="3"/>
  <c r="G246" i="1" s="1"/>
  <c r="AC236" i="3"/>
  <c r="AE236" i="3" s="1"/>
  <c r="S236" i="3" s="1"/>
  <c r="I246" i="1" s="1"/>
  <c r="AD236" i="3" l="1"/>
  <c r="T236" i="3" s="1"/>
  <c r="R236" i="3"/>
  <c r="H246" i="1" s="1"/>
  <c r="J246" i="1" l="1"/>
  <c r="P237" i="3"/>
  <c r="U237" i="3" s="1"/>
  <c r="AA237" i="3" s="1"/>
  <c r="F247" i="1" l="1"/>
  <c r="AB237" i="3"/>
  <c r="V237" i="3"/>
  <c r="Z237" i="3"/>
  <c r="AH237" i="3" l="1"/>
  <c r="Q237" i="3"/>
  <c r="G247" i="1" s="1"/>
  <c r="AC237" i="3"/>
  <c r="AE237" i="3" s="1"/>
  <c r="S237" i="3" s="1"/>
  <c r="I247" i="1" s="1"/>
  <c r="AD237" i="3" l="1"/>
  <c r="T237" i="3" s="1"/>
  <c r="R237" i="3"/>
  <c r="H247" i="1" s="1"/>
  <c r="J247" i="1" l="1"/>
  <c r="P238" i="3"/>
  <c r="U238" i="3" s="1"/>
  <c r="AA238" i="3" s="1"/>
  <c r="AB238" i="3" l="1"/>
  <c r="V238" i="3"/>
  <c r="F248" i="1"/>
  <c r="Z238" i="3"/>
  <c r="AH238" i="3" l="1"/>
  <c r="AC238" i="3"/>
  <c r="AE238" i="3" s="1"/>
  <c r="S238" i="3" s="1"/>
  <c r="I248" i="1" s="1"/>
  <c r="Q238" i="3"/>
  <c r="G248" i="1" s="1"/>
  <c r="R238" i="3" l="1"/>
  <c r="H248" i="1" s="1"/>
  <c r="AD238" i="3"/>
  <c r="T238" i="3" s="1"/>
  <c r="J248" i="1" l="1"/>
  <c r="P239" i="3"/>
  <c r="U239" i="3" s="1"/>
  <c r="AA239" i="3" s="1"/>
  <c r="V239" i="3" l="1"/>
  <c r="F249" i="1"/>
  <c r="AB239" i="3"/>
  <c r="Z239" i="3"/>
  <c r="Q239" i="3" l="1"/>
  <c r="G249" i="1" s="1"/>
  <c r="AH239" i="3"/>
  <c r="AC239" i="3"/>
  <c r="AD239" i="3" l="1"/>
  <c r="T239" i="3" s="1"/>
  <c r="R239" i="3"/>
  <c r="H249" i="1" s="1"/>
  <c r="AE239" i="3"/>
  <c r="S239" i="3" s="1"/>
  <c r="I249" i="1" s="1"/>
  <c r="J249" i="1" l="1"/>
  <c r="P240" i="3"/>
  <c r="U240" i="3" s="1"/>
  <c r="AA240" i="3" s="1"/>
  <c r="Z240" i="3" l="1"/>
  <c r="F250" i="1"/>
  <c r="V240" i="3"/>
  <c r="AB240" i="3"/>
  <c r="Q240" i="3" l="1"/>
  <c r="G250" i="1" s="1"/>
  <c r="AC240" i="3"/>
  <c r="AE240" i="3" s="1"/>
  <c r="S240" i="3" s="1"/>
  <c r="I250" i="1" s="1"/>
  <c r="AH240" i="3"/>
  <c r="AD240" i="3" l="1"/>
  <c r="T240" i="3" s="1"/>
  <c r="R240" i="3"/>
  <c r="H250" i="1" s="1"/>
  <c r="J250" i="1" l="1"/>
  <c r="P241" i="3"/>
  <c r="U241" i="3" s="1"/>
  <c r="AA241" i="3" s="1"/>
  <c r="AB241" i="3" l="1"/>
  <c r="V241" i="3"/>
  <c r="Z241" i="3"/>
  <c r="F251" i="1"/>
  <c r="Q241" i="3" l="1"/>
  <c r="G251" i="1" s="1"/>
  <c r="AH241" i="3"/>
  <c r="AC241" i="3"/>
  <c r="AD241" i="3" l="1"/>
  <c r="T241" i="3" s="1"/>
  <c r="R241" i="3"/>
  <c r="H251" i="1" s="1"/>
  <c r="AE241" i="3"/>
  <c r="S241" i="3" s="1"/>
  <c r="I251" i="1" s="1"/>
  <c r="J251" i="1" l="1"/>
  <c r="P242" i="3"/>
  <c r="U242" i="3" s="1"/>
  <c r="AA242" i="3" s="1"/>
  <c r="F252" i="1" l="1"/>
  <c r="AB242" i="3"/>
  <c r="Z242" i="3"/>
  <c r="V242" i="3"/>
  <c r="AH242" i="3" l="1"/>
  <c r="Q242" i="3"/>
  <c r="G252" i="1" s="1"/>
  <c r="AC242" i="3"/>
  <c r="R242" i="3" l="1"/>
  <c r="H252" i="1" s="1"/>
  <c r="AD242" i="3"/>
  <c r="T242" i="3" s="1"/>
  <c r="AE242" i="3"/>
  <c r="S242" i="3" s="1"/>
  <c r="I252" i="1" s="1"/>
  <c r="AJ242" i="3" l="1"/>
  <c r="J252" i="1"/>
  <c r="P243" i="3"/>
  <c r="U243" i="3" s="1"/>
  <c r="AA243" i="3" s="1"/>
  <c r="AI243" i="3" l="1"/>
  <c r="AK243" i="3" s="1"/>
  <c r="F253" i="1"/>
  <c r="Z243" i="3"/>
  <c r="AB243" i="3"/>
  <c r="V243" i="3"/>
  <c r="Q243" i="3" l="1"/>
  <c r="G253" i="1" s="1"/>
  <c r="AH243" i="3"/>
  <c r="AC243" i="3" l="1"/>
  <c r="AE243" i="3" s="1"/>
  <c r="S243" i="3" s="1"/>
  <c r="I253" i="1" s="1"/>
  <c r="R243" i="3" l="1"/>
  <c r="H253" i="1" s="1"/>
  <c r="AD243" i="3"/>
  <c r="T243" i="3" s="1"/>
  <c r="J253" i="1" s="1"/>
  <c r="P244" i="3" l="1"/>
  <c r="U244" i="3" s="1"/>
  <c r="AA244" i="3" s="1"/>
  <c r="V244" i="3"/>
  <c r="Z244" i="3"/>
  <c r="AB244" i="3"/>
  <c r="F254" i="1" l="1"/>
  <c r="AH244" i="3"/>
  <c r="AC244" i="3"/>
  <c r="Q244" i="3"/>
  <c r="G254" i="1" s="1"/>
  <c r="R244" i="3" l="1"/>
  <c r="H254" i="1" s="1"/>
  <c r="AD244" i="3"/>
  <c r="T244" i="3" s="1"/>
  <c r="AE244" i="3"/>
  <c r="S244" i="3" s="1"/>
  <c r="I254" i="1" s="1"/>
  <c r="J254" i="1" l="1"/>
  <c r="P245" i="3"/>
  <c r="U245" i="3" s="1"/>
  <c r="AA245" i="3" s="1"/>
  <c r="F255" i="1" l="1"/>
  <c r="V245" i="3"/>
  <c r="AB245" i="3"/>
  <c r="Z245" i="3"/>
  <c r="AC245" i="3" l="1"/>
  <c r="AH245" i="3"/>
  <c r="Q245" i="3"/>
  <c r="G255" i="1" s="1"/>
  <c r="AE245" i="3"/>
  <c r="S245" i="3" s="1"/>
  <c r="I255" i="1" s="1"/>
  <c r="R245" i="3" l="1"/>
  <c r="H255" i="1" s="1"/>
  <c r="AD245" i="3"/>
  <c r="T245" i="3" s="1"/>
  <c r="P246" i="3" l="1"/>
  <c r="U246" i="3" s="1"/>
  <c r="AA246" i="3" s="1"/>
  <c r="J255" i="1"/>
  <c r="F256" i="1" l="1"/>
  <c r="Z246" i="3"/>
  <c r="AB246" i="3"/>
  <c r="V246" i="3"/>
  <c r="AH246" i="3" l="1"/>
  <c r="Q246" i="3"/>
  <c r="G256" i="1" s="1"/>
  <c r="AC246" i="3"/>
  <c r="AE246" i="3" s="1"/>
  <c r="S246" i="3" s="1"/>
  <c r="I256" i="1" s="1"/>
  <c r="R246" i="3" l="1"/>
  <c r="H256" i="1" s="1"/>
  <c r="AD246" i="3"/>
  <c r="T246" i="3" s="1"/>
  <c r="J256" i="1" l="1"/>
  <c r="P247" i="3"/>
  <c r="U247" i="3" s="1"/>
  <c r="AA247" i="3" s="1"/>
  <c r="AB247" i="3" l="1"/>
  <c r="V247" i="3"/>
  <c r="Z247" i="3"/>
  <c r="F257" i="1"/>
  <c r="AH247" i="3" l="1"/>
  <c r="Q247" i="3"/>
  <c r="G257" i="1" s="1"/>
  <c r="AC247" i="3"/>
  <c r="AE247" i="3" s="1"/>
  <c r="S247" i="3" s="1"/>
  <c r="I257" i="1" s="1"/>
  <c r="R247" i="3" l="1"/>
  <c r="H257" i="1" s="1"/>
  <c r="AD247" i="3"/>
  <c r="T247" i="3" s="1"/>
  <c r="J257" i="1" l="1"/>
  <c r="P248" i="3"/>
  <c r="U248" i="3" s="1"/>
  <c r="AA248" i="3" s="1"/>
  <c r="F258" i="1" l="1"/>
  <c r="V248" i="3"/>
  <c r="AB248" i="3"/>
  <c r="Z248" i="3"/>
  <c r="Q248" i="3" l="1"/>
  <c r="G258" i="1" s="1"/>
  <c r="AH248" i="3"/>
  <c r="AC248" i="3"/>
  <c r="R248" i="3" l="1"/>
  <c r="H258" i="1" s="1"/>
  <c r="AD248" i="3"/>
  <c r="T248" i="3" s="1"/>
  <c r="AE248" i="3"/>
  <c r="S248" i="3" s="1"/>
  <c r="I258" i="1" s="1"/>
  <c r="J258" i="1" l="1"/>
  <c r="P249" i="3"/>
  <c r="U249" i="3" s="1"/>
  <c r="AA249" i="3" s="1"/>
  <c r="F259" i="1" l="1"/>
  <c r="AB249" i="3"/>
  <c r="Z249" i="3"/>
  <c r="V249" i="3"/>
  <c r="AC249" i="3" l="1"/>
  <c r="AH249" i="3"/>
  <c r="Q249" i="3"/>
  <c r="G259" i="1" s="1"/>
  <c r="AD249" i="3" l="1"/>
  <c r="T249" i="3" s="1"/>
  <c r="R249" i="3"/>
  <c r="H259" i="1" s="1"/>
  <c r="AE249" i="3"/>
  <c r="S249" i="3" s="1"/>
  <c r="I259" i="1" s="1"/>
  <c r="J259" i="1" l="1"/>
  <c r="P250" i="3"/>
  <c r="U250" i="3" s="1"/>
  <c r="AA250" i="3" s="1"/>
  <c r="V250" i="3" l="1"/>
  <c r="Z250" i="3"/>
  <c r="AB250" i="3"/>
  <c r="F260" i="1"/>
  <c r="AH250" i="3" l="1"/>
  <c r="Q250" i="3"/>
  <c r="G260" i="1" s="1"/>
  <c r="AC250" i="3"/>
  <c r="R250" i="3" l="1"/>
  <c r="H260" i="1" s="1"/>
  <c r="AD250" i="3"/>
  <c r="T250" i="3" s="1"/>
  <c r="AE250" i="3"/>
  <c r="S250" i="3" s="1"/>
  <c r="I260" i="1" s="1"/>
  <c r="J260" i="1" l="1"/>
  <c r="P251" i="3"/>
  <c r="U251" i="3" s="1"/>
  <c r="AA251" i="3" s="1"/>
  <c r="F261" i="1" l="1"/>
  <c r="V251" i="3"/>
  <c r="Z251" i="3"/>
  <c r="AB251" i="3"/>
  <c r="AH251" i="3" l="1"/>
  <c r="Q251" i="3"/>
  <c r="G261" i="1" s="1"/>
  <c r="AC251" i="3"/>
  <c r="AD251" i="3" l="1"/>
  <c r="T251" i="3" s="1"/>
  <c r="R251" i="3"/>
  <c r="H261" i="1" s="1"/>
  <c r="AE251" i="3"/>
  <c r="S251" i="3" s="1"/>
  <c r="I261" i="1" s="1"/>
  <c r="J261" i="1" l="1"/>
  <c r="P252" i="3"/>
  <c r="U252" i="3" s="1"/>
  <c r="AA252" i="3" s="1"/>
  <c r="F262" i="1" l="1"/>
  <c r="V252" i="3"/>
  <c r="AB252" i="3"/>
  <c r="Z252" i="3"/>
  <c r="AH252" i="3" l="1"/>
  <c r="Q252" i="3"/>
  <c r="G262" i="1" s="1"/>
  <c r="AC252" i="3"/>
  <c r="R252" i="3" l="1"/>
  <c r="H262" i="1" s="1"/>
  <c r="AD252" i="3"/>
  <c r="T252" i="3" s="1"/>
  <c r="AE252" i="3"/>
  <c r="S252" i="3" s="1"/>
  <c r="I262" i="1" s="1"/>
  <c r="J262" i="1" l="1"/>
  <c r="P253" i="3"/>
  <c r="U253" i="3" s="1"/>
  <c r="AA253" i="3" s="1"/>
  <c r="F263" i="1" l="1"/>
  <c r="AB253" i="3"/>
  <c r="Z253" i="3"/>
  <c r="V253" i="3"/>
  <c r="AH253" i="3" l="1"/>
  <c r="Q253" i="3"/>
  <c r="G263" i="1" s="1"/>
  <c r="AC253" i="3"/>
  <c r="AE253" i="3" s="1"/>
  <c r="S253" i="3" s="1"/>
  <c r="I263" i="1" s="1"/>
  <c r="AD253" i="3" l="1"/>
  <c r="T253" i="3" s="1"/>
  <c r="R253" i="3"/>
  <c r="H263" i="1" s="1"/>
  <c r="J263" i="1" l="1"/>
  <c r="P254" i="3"/>
  <c r="U254" i="3" s="1"/>
  <c r="AA254" i="3" s="1"/>
  <c r="F264" i="1" l="1"/>
  <c r="V254" i="3"/>
  <c r="AB254" i="3"/>
  <c r="Z254" i="3"/>
  <c r="AC254" i="3" l="1"/>
  <c r="Q254" i="3"/>
  <c r="G264" i="1" s="1"/>
  <c r="AH254" i="3"/>
  <c r="AE254" i="3"/>
  <c r="S254" i="3" s="1"/>
  <c r="I264" i="1" s="1"/>
  <c r="R254" i="3" l="1"/>
  <c r="H264" i="1" s="1"/>
  <c r="AD254" i="3"/>
  <c r="T254" i="3" s="1"/>
  <c r="AJ254" i="3" l="1"/>
  <c r="J264" i="1"/>
  <c r="P255" i="3"/>
  <c r="U255" i="3" s="1"/>
  <c r="AA255" i="3" s="1"/>
  <c r="AI255" i="3" l="1"/>
  <c r="AK255" i="3" s="1"/>
  <c r="F265" i="1"/>
  <c r="V255" i="3"/>
  <c r="AB255" i="3"/>
  <c r="Z255" i="3"/>
  <c r="AC255" i="3" l="1"/>
  <c r="AH255" i="3"/>
  <c r="Q255" i="3"/>
  <c r="G265" i="1" s="1"/>
  <c r="AE255" i="3"/>
  <c r="S255" i="3" s="1"/>
  <c r="I265" i="1" s="1"/>
  <c r="R255" i="3" l="1"/>
  <c r="H265" i="1" s="1"/>
  <c r="AD255" i="3"/>
  <c r="T255" i="3" s="1"/>
  <c r="J265" i="1" l="1"/>
  <c r="P256" i="3"/>
  <c r="U256" i="3" s="1"/>
  <c r="AA256" i="3" s="1"/>
  <c r="Z256" i="3" l="1"/>
  <c r="V256" i="3"/>
  <c r="F266" i="1"/>
  <c r="AB256" i="3"/>
  <c r="AC256" i="3" l="1"/>
  <c r="AE256" i="3" s="1"/>
  <c r="S256" i="3" s="1"/>
  <c r="I266" i="1" s="1"/>
  <c r="Q256" i="3"/>
  <c r="G266" i="1" s="1"/>
  <c r="AH256" i="3"/>
  <c r="R256" i="3" l="1"/>
  <c r="H266" i="1" s="1"/>
  <c r="AD256" i="3"/>
  <c r="T256" i="3" s="1"/>
  <c r="J266" i="1" l="1"/>
  <c r="P257" i="3"/>
  <c r="U257" i="3" s="1"/>
  <c r="AA257" i="3" s="1"/>
  <c r="F267" i="1" l="1"/>
  <c r="Z257" i="3"/>
  <c r="V257" i="3"/>
  <c r="AB257" i="3"/>
  <c r="Q257" i="3" l="1"/>
  <c r="G267" i="1" s="1"/>
  <c r="AC257" i="3"/>
  <c r="AE257" i="3" s="1"/>
  <c r="S257" i="3" s="1"/>
  <c r="I267" i="1" s="1"/>
  <c r="AH257" i="3"/>
  <c r="R257" i="3" l="1"/>
  <c r="H267" i="1" s="1"/>
  <c r="AD257" i="3"/>
  <c r="T257" i="3" s="1"/>
  <c r="J267" i="1" l="1"/>
  <c r="P258" i="3"/>
  <c r="U258" i="3" s="1"/>
  <c r="AA258" i="3" s="1"/>
  <c r="F268" i="1" l="1"/>
  <c r="AB258" i="3"/>
  <c r="V258" i="3"/>
  <c r="Z258" i="3"/>
  <c r="AH258" i="3" l="1"/>
  <c r="Q258" i="3"/>
  <c r="G268" i="1" s="1"/>
  <c r="AC258" i="3"/>
  <c r="AE258" i="3" s="1"/>
  <c r="S258" i="3" s="1"/>
  <c r="I268" i="1" s="1"/>
  <c r="AD258" i="3" l="1"/>
  <c r="T258" i="3" s="1"/>
  <c r="R258" i="3"/>
  <c r="H268" i="1" s="1"/>
  <c r="J268" i="1" l="1"/>
  <c r="P259" i="3"/>
  <c r="U259" i="3" s="1"/>
  <c r="AA259" i="3" s="1"/>
  <c r="F269" i="1" l="1"/>
  <c r="AB259" i="3"/>
  <c r="V259" i="3"/>
  <c r="Z259" i="3"/>
  <c r="AC259" i="3" l="1"/>
  <c r="AH259" i="3"/>
  <c r="Q259" i="3"/>
  <c r="G269" i="1" s="1"/>
  <c r="AE259" i="3"/>
  <c r="S259" i="3" s="1"/>
  <c r="I269" i="1" s="1"/>
  <c r="AD259" i="3" l="1"/>
  <c r="T259" i="3" s="1"/>
  <c r="R259" i="3"/>
  <c r="H269" i="1" s="1"/>
  <c r="J269" i="1" l="1"/>
  <c r="P260" i="3"/>
  <c r="U260" i="3" s="1"/>
  <c r="AA260" i="3" s="1"/>
  <c r="F270" i="1" l="1"/>
  <c r="Z260" i="3"/>
  <c r="V260" i="3"/>
  <c r="AB260" i="3"/>
  <c r="AH260" i="3" l="1"/>
  <c r="Q260" i="3"/>
  <c r="G270" i="1" s="1"/>
  <c r="AC260" i="3"/>
  <c r="AE260" i="3" s="1"/>
  <c r="S260" i="3" s="1"/>
  <c r="I270" i="1" s="1"/>
  <c r="AD260" i="3" l="1"/>
  <c r="T260" i="3" s="1"/>
  <c r="R260" i="3"/>
  <c r="H270" i="1" s="1"/>
  <c r="J270" i="1" l="1"/>
  <c r="P261" i="3"/>
  <c r="U261" i="3" s="1"/>
  <c r="AA261" i="3" s="1"/>
  <c r="F271" i="1" l="1"/>
  <c r="AB261" i="3"/>
  <c r="V261" i="3"/>
  <c r="Z261" i="3"/>
  <c r="AH261" i="3" l="1"/>
  <c r="Q261" i="3"/>
  <c r="G271" i="1" s="1"/>
  <c r="AC261" i="3"/>
  <c r="AE261" i="3" s="1"/>
  <c r="S261" i="3" s="1"/>
  <c r="I271" i="1" s="1"/>
  <c r="AD261" i="3" l="1"/>
  <c r="T261" i="3" s="1"/>
  <c r="R261" i="3"/>
  <c r="H271" i="1" s="1"/>
  <c r="J271" i="1" l="1"/>
  <c r="P262" i="3"/>
  <c r="U262" i="3" s="1"/>
  <c r="AA262" i="3" s="1"/>
  <c r="F272" i="1" l="1"/>
  <c r="AB262" i="3"/>
  <c r="V262" i="3"/>
  <c r="Z262" i="3"/>
  <c r="AC262" i="3" l="1"/>
  <c r="AE262" i="3" s="1"/>
  <c r="S262" i="3" s="1"/>
  <c r="I272" i="1" s="1"/>
  <c r="Q262" i="3"/>
  <c r="G272" i="1" s="1"/>
  <c r="AH262" i="3"/>
  <c r="AD262" i="3" l="1"/>
  <c r="T262" i="3" s="1"/>
  <c r="R262" i="3"/>
  <c r="H272" i="1" s="1"/>
  <c r="P263" i="3" l="1"/>
  <c r="U263" i="3" s="1"/>
  <c r="AA263" i="3" s="1"/>
  <c r="J272" i="1"/>
  <c r="F273" i="1" l="1"/>
  <c r="V263" i="3"/>
  <c r="Z263" i="3"/>
  <c r="AB263" i="3"/>
  <c r="AC263" i="3" l="1"/>
  <c r="AE263" i="3" s="1"/>
  <c r="S263" i="3" s="1"/>
  <c r="I273" i="1" s="1"/>
  <c r="AH263" i="3"/>
  <c r="Q263" i="3"/>
  <c r="G273" i="1" s="1"/>
  <c r="R263" i="3" l="1"/>
  <c r="H273" i="1" s="1"/>
  <c r="AD263" i="3"/>
  <c r="T263" i="3" s="1"/>
  <c r="P264" i="3" l="1"/>
  <c r="U264" i="3" s="1"/>
  <c r="AA264" i="3" s="1"/>
  <c r="J273" i="1"/>
  <c r="F274" i="1" l="1"/>
  <c r="AB264" i="3"/>
  <c r="Z264" i="3"/>
  <c r="V264" i="3"/>
  <c r="Q264" i="3" l="1"/>
  <c r="G274" i="1" s="1"/>
  <c r="AH264" i="3"/>
  <c r="AC264" i="3"/>
  <c r="AE264" i="3" s="1"/>
  <c r="S264" i="3" s="1"/>
  <c r="I274" i="1" s="1"/>
  <c r="AD264" i="3" l="1"/>
  <c r="T264" i="3" s="1"/>
  <c r="R264" i="3"/>
  <c r="H274" i="1" s="1"/>
  <c r="J274" i="1" l="1"/>
  <c r="P265" i="3"/>
  <c r="U265" i="3" s="1"/>
  <c r="AA265" i="3" s="1"/>
  <c r="F275" i="1" l="1"/>
  <c r="Z265" i="3"/>
  <c r="AB265" i="3"/>
  <c r="V265" i="3"/>
  <c r="AC265" i="3" l="1"/>
  <c r="AE265" i="3" s="1"/>
  <c r="S265" i="3" s="1"/>
  <c r="I275" i="1" s="1"/>
  <c r="AH265" i="3"/>
  <c r="Q265" i="3"/>
  <c r="G275" i="1" s="1"/>
  <c r="AD265" i="3" l="1"/>
  <c r="T265" i="3" s="1"/>
  <c r="R265" i="3"/>
  <c r="H275" i="1" s="1"/>
  <c r="J275" i="1" l="1"/>
  <c r="P266" i="3"/>
  <c r="U266" i="3" s="1"/>
  <c r="AA266" i="3" s="1"/>
  <c r="F276" i="1" l="1"/>
  <c r="Z266" i="3"/>
  <c r="V266" i="3"/>
  <c r="AB266" i="3"/>
  <c r="AC266" i="3" l="1"/>
  <c r="Q266" i="3"/>
  <c r="G276" i="1" s="1"/>
  <c r="AH266" i="3"/>
  <c r="AE266" i="3"/>
  <c r="S266" i="3" s="1"/>
  <c r="I276" i="1" s="1"/>
  <c r="AD266" i="3" l="1"/>
  <c r="T266" i="3" s="1"/>
  <c r="R266" i="3"/>
  <c r="H276" i="1" s="1"/>
  <c r="AJ266" i="3" l="1"/>
  <c r="J276" i="1"/>
  <c r="P267" i="3"/>
  <c r="U267" i="3" s="1"/>
  <c r="AA267" i="3" s="1"/>
  <c r="AI267" i="3" l="1"/>
  <c r="AK267" i="3" s="1"/>
  <c r="F277" i="1"/>
  <c r="Z267" i="3"/>
  <c r="AB267" i="3"/>
  <c r="V267" i="3"/>
  <c r="AC267" i="3" l="1"/>
  <c r="AH267" i="3"/>
  <c r="Q267" i="3"/>
  <c r="G277" i="1" s="1"/>
  <c r="AE267" i="3"/>
  <c r="S267" i="3" s="1"/>
  <c r="I277" i="1" s="1"/>
  <c r="R267" i="3" l="1"/>
  <c r="H277" i="1" s="1"/>
  <c r="AD267" i="3"/>
  <c r="T267" i="3" s="1"/>
  <c r="J277" i="1" l="1"/>
  <c r="P268" i="3"/>
  <c r="U268" i="3" s="1"/>
  <c r="AA268" i="3" s="1"/>
  <c r="F278" i="1" l="1"/>
  <c r="AB268" i="3"/>
  <c r="V268" i="3"/>
  <c r="Z268" i="3"/>
  <c r="AC268" i="3" l="1"/>
  <c r="AH268" i="3"/>
  <c r="Q268" i="3"/>
  <c r="G278" i="1" s="1"/>
  <c r="AE268" i="3"/>
  <c r="S268" i="3" s="1"/>
  <c r="I278" i="1" s="1"/>
  <c r="R268" i="3" l="1"/>
  <c r="H278" i="1" s="1"/>
  <c r="AD268" i="3"/>
  <c r="T268" i="3" s="1"/>
  <c r="J278" i="1" l="1"/>
  <c r="P269" i="3"/>
  <c r="U269" i="3" s="1"/>
  <c r="AA269" i="3" s="1"/>
  <c r="F279" i="1" l="1"/>
  <c r="Z269" i="3"/>
  <c r="AB269" i="3"/>
  <c r="V269" i="3"/>
  <c r="Q269" i="3" l="1"/>
  <c r="G279" i="1" s="1"/>
  <c r="AH269" i="3"/>
  <c r="AC269" i="3"/>
  <c r="R269" i="3" l="1"/>
  <c r="H279" i="1" s="1"/>
  <c r="AD269" i="3"/>
  <c r="T269" i="3" s="1"/>
  <c r="AE269" i="3"/>
  <c r="S269" i="3" s="1"/>
  <c r="I279" i="1" s="1"/>
  <c r="J279" i="1" l="1"/>
  <c r="P270" i="3"/>
  <c r="U270" i="3" s="1"/>
  <c r="AA270" i="3" s="1"/>
  <c r="F280" i="1" l="1"/>
  <c r="Z270" i="3"/>
  <c r="AB270" i="3"/>
  <c r="V270" i="3"/>
  <c r="AH270" i="3" l="1"/>
  <c r="AC270" i="3" l="1"/>
  <c r="AE270" i="3" s="1"/>
  <c r="S270" i="3" s="1"/>
  <c r="I280" i="1" s="1"/>
  <c r="Q270" i="3"/>
  <c r="G280" i="1" s="1"/>
  <c r="R270" i="3" l="1"/>
  <c r="H280" i="1" s="1"/>
  <c r="AD270" i="3"/>
  <c r="T270" i="3" s="1"/>
  <c r="J280" i="1" s="1"/>
  <c r="P271" i="3" l="1"/>
  <c r="U271" i="3" s="1"/>
  <c r="AA271" i="3" s="1"/>
  <c r="AB271" i="3"/>
  <c r="Z271" i="3"/>
  <c r="V271" i="3"/>
  <c r="F281" i="1" l="1"/>
  <c r="Q271" i="3"/>
  <c r="G281" i="1" s="1"/>
  <c r="AH271" i="3" l="1"/>
  <c r="AC271" i="3"/>
  <c r="AE271" i="3" s="1"/>
  <c r="S271" i="3" s="1"/>
  <c r="I281" i="1" s="1"/>
  <c r="AD271" i="3" l="1"/>
  <c r="T271" i="3" s="1"/>
  <c r="R271" i="3"/>
  <c r="H281" i="1" s="1"/>
  <c r="J281" i="1"/>
  <c r="P272" i="3"/>
  <c r="U272" i="3" s="1"/>
  <c r="AA272" i="3" s="1"/>
  <c r="F282" i="1" l="1"/>
  <c r="Z272" i="3"/>
  <c r="AB272" i="3"/>
  <c r="V272" i="3"/>
  <c r="AH272" i="3" l="1"/>
  <c r="AC272" i="3"/>
  <c r="AE272" i="3" s="1"/>
  <c r="S272" i="3" s="1"/>
  <c r="I282" i="1" s="1"/>
  <c r="Q272" i="3"/>
  <c r="G282" i="1" s="1"/>
  <c r="R272" i="3" l="1"/>
  <c r="H282" i="1" s="1"/>
  <c r="AD272" i="3"/>
  <c r="T272" i="3" s="1"/>
  <c r="J282" i="1" l="1"/>
  <c r="P273" i="3"/>
  <c r="U273" i="3" s="1"/>
  <c r="AA273" i="3" s="1"/>
  <c r="F283" i="1" l="1"/>
  <c r="Z273" i="3"/>
  <c r="AB273" i="3"/>
  <c r="V273" i="3"/>
  <c r="Q273" i="3" l="1"/>
  <c r="G283" i="1" s="1"/>
  <c r="AH273" i="3"/>
  <c r="AC273" i="3"/>
  <c r="AE273" i="3" s="1"/>
  <c r="S273" i="3" s="1"/>
  <c r="I283" i="1" s="1"/>
  <c r="AD273" i="3" l="1"/>
  <c r="T273" i="3" s="1"/>
  <c r="R273" i="3"/>
  <c r="H283" i="1" s="1"/>
  <c r="P274" i="3" l="1"/>
  <c r="U274" i="3" s="1"/>
  <c r="AA274" i="3" s="1"/>
  <c r="J283" i="1"/>
  <c r="F284" i="1" l="1"/>
  <c r="Z274" i="3"/>
  <c r="V274" i="3"/>
  <c r="AB274" i="3"/>
  <c r="AC274" i="3" l="1"/>
  <c r="AE274" i="3" s="1"/>
  <c r="S274" i="3" s="1"/>
  <c r="I284" i="1" s="1"/>
  <c r="AH274" i="3"/>
  <c r="Q274" i="3"/>
  <c r="G284" i="1" s="1"/>
  <c r="AD274" i="3" l="1"/>
  <c r="T274" i="3" s="1"/>
  <c r="R274" i="3"/>
  <c r="H284" i="1" s="1"/>
  <c r="J284" i="1" l="1"/>
  <c r="P275" i="3"/>
  <c r="U275" i="3" s="1"/>
  <c r="AA275" i="3" s="1"/>
  <c r="F285" i="1" l="1"/>
  <c r="Z275" i="3"/>
  <c r="AB275" i="3"/>
  <c r="V275" i="3"/>
  <c r="AC275" i="3" l="1"/>
  <c r="AE275" i="3" s="1"/>
  <c r="S275" i="3" s="1"/>
  <c r="I285" i="1" s="1"/>
  <c r="AH275" i="3"/>
  <c r="Q275" i="3"/>
  <c r="G285" i="1" s="1"/>
  <c r="AD275" i="3" l="1"/>
  <c r="T275" i="3" s="1"/>
  <c r="R275" i="3"/>
  <c r="H285" i="1" s="1"/>
  <c r="J285" i="1" l="1"/>
  <c r="P276" i="3"/>
  <c r="U276" i="3" s="1"/>
  <c r="AA276" i="3" s="1"/>
  <c r="F286" i="1" l="1"/>
  <c r="AB276" i="3"/>
  <c r="Z276" i="3"/>
  <c r="V276" i="3"/>
  <c r="AC276" i="3" l="1"/>
  <c r="AE276" i="3" s="1"/>
  <c r="S276" i="3" s="1"/>
  <c r="I286" i="1" s="1"/>
  <c r="Q276" i="3"/>
  <c r="G286" i="1" s="1"/>
  <c r="AH276" i="3"/>
  <c r="R276" i="3" l="1"/>
  <c r="H286" i="1" s="1"/>
  <c r="AD276" i="3"/>
  <c r="T276" i="3" s="1"/>
  <c r="J286" i="1" l="1"/>
  <c r="P277" i="3"/>
  <c r="U277" i="3" s="1"/>
  <c r="AA277" i="3" s="1"/>
  <c r="F287" i="1" l="1"/>
  <c r="AB277" i="3"/>
  <c r="V277" i="3"/>
  <c r="Z277" i="3"/>
  <c r="Q277" i="3" l="1"/>
  <c r="G287" i="1" s="1"/>
  <c r="AH277" i="3"/>
  <c r="AC277" i="3"/>
  <c r="AE277" i="3" s="1"/>
  <c r="S277" i="3" s="1"/>
  <c r="I287" i="1" s="1"/>
  <c r="R277" i="3" l="1"/>
  <c r="H287" i="1" s="1"/>
  <c r="AD277" i="3"/>
  <c r="T277" i="3" s="1"/>
  <c r="J287" i="1" l="1"/>
  <c r="P278" i="3"/>
  <c r="U278" i="3" s="1"/>
  <c r="AA278" i="3" s="1"/>
  <c r="F288" i="1" l="1"/>
  <c r="V278" i="3"/>
  <c r="Z278" i="3"/>
  <c r="AB278" i="3"/>
  <c r="AH278" i="3" l="1"/>
  <c r="Q278" i="3"/>
  <c r="G288" i="1" s="1"/>
  <c r="AC278" i="3"/>
  <c r="R278" i="3" l="1"/>
  <c r="H288" i="1" s="1"/>
  <c r="AD278" i="3"/>
  <c r="T278" i="3" s="1"/>
  <c r="AE278" i="3"/>
  <c r="S278" i="3" s="1"/>
  <c r="I288" i="1" s="1"/>
  <c r="AJ278" i="3" l="1"/>
  <c r="J288" i="1"/>
  <c r="P279" i="3"/>
  <c r="U279" i="3" s="1"/>
  <c r="AA279" i="3" s="1"/>
  <c r="AI279" i="3" l="1"/>
  <c r="AK279" i="3" s="1"/>
  <c r="AB279" i="3"/>
  <c r="F289" i="1"/>
  <c r="V279" i="3"/>
  <c r="Z279" i="3"/>
  <c r="AH279" i="3" l="1"/>
  <c r="AC279" i="3"/>
  <c r="Q279" i="3"/>
  <c r="G289" i="1" s="1"/>
  <c r="AE279" i="3"/>
  <c r="S279" i="3" s="1"/>
  <c r="I289" i="1" s="1"/>
  <c r="AD279" i="3" l="1"/>
  <c r="T279" i="3" s="1"/>
  <c r="R279" i="3"/>
  <c r="H289" i="1" s="1"/>
  <c r="P280" i="3" l="1"/>
  <c r="U280" i="3" s="1"/>
  <c r="AA280" i="3" s="1"/>
  <c r="J289" i="1"/>
  <c r="AB280" i="3" l="1"/>
  <c r="Z280" i="3"/>
  <c r="F290" i="1"/>
  <c r="V280" i="3"/>
  <c r="AC280" i="3" l="1"/>
  <c r="AE280" i="3" s="1"/>
  <c r="S280" i="3" s="1"/>
  <c r="I290" i="1" s="1"/>
  <c r="Q280" i="3"/>
  <c r="G290" i="1" s="1"/>
  <c r="AH280" i="3"/>
  <c r="AD280" i="3" l="1"/>
  <c r="T280" i="3" s="1"/>
  <c r="R280" i="3"/>
  <c r="H290" i="1" s="1"/>
  <c r="J290" i="1" l="1"/>
  <c r="P281" i="3"/>
  <c r="U281" i="3" s="1"/>
  <c r="AA281" i="3" s="1"/>
  <c r="AB281" i="3" l="1"/>
  <c r="F291" i="1"/>
  <c r="V281" i="3"/>
  <c r="Z281" i="3"/>
  <c r="Q281" i="3" l="1"/>
  <c r="G291" i="1" s="1"/>
  <c r="AH281" i="3"/>
  <c r="AC281" i="3"/>
  <c r="AE281" i="3" s="1"/>
  <c r="S281" i="3" s="1"/>
  <c r="I291" i="1" s="1"/>
  <c r="AD281" i="3" l="1"/>
  <c r="T281" i="3" s="1"/>
  <c r="R281" i="3"/>
  <c r="H291" i="1" s="1"/>
  <c r="J291" i="1" l="1"/>
  <c r="P282" i="3"/>
  <c r="U282" i="3" s="1"/>
  <c r="AA282" i="3" s="1"/>
  <c r="F292" i="1" l="1"/>
  <c r="AB282" i="3"/>
  <c r="Z282" i="3"/>
  <c r="V282" i="3"/>
  <c r="Q282" i="3" l="1"/>
  <c r="G292" i="1" s="1"/>
  <c r="AH282" i="3"/>
  <c r="AC282" i="3"/>
  <c r="R282" i="3" l="1"/>
  <c r="H292" i="1" s="1"/>
  <c r="AD282" i="3"/>
  <c r="T282" i="3" s="1"/>
  <c r="AE282" i="3"/>
  <c r="S282" i="3" s="1"/>
  <c r="I292" i="1" s="1"/>
  <c r="J292" i="1" l="1"/>
  <c r="P283" i="3"/>
  <c r="U283" i="3" s="1"/>
  <c r="AA283" i="3" s="1"/>
  <c r="V283" i="3" l="1"/>
  <c r="AB283" i="3"/>
  <c r="F293" i="1"/>
  <c r="Z283" i="3"/>
  <c r="AC283" i="3" l="1"/>
  <c r="AE283" i="3" s="1"/>
  <c r="S283" i="3" s="1"/>
  <c r="I293" i="1" s="1"/>
  <c r="Q283" i="3"/>
  <c r="G293" i="1" s="1"/>
  <c r="AH283" i="3"/>
  <c r="AD283" i="3" l="1"/>
  <c r="T283" i="3" s="1"/>
  <c r="R283" i="3"/>
  <c r="H293" i="1" s="1"/>
  <c r="P284" i="3" l="1"/>
  <c r="U284" i="3" s="1"/>
  <c r="AA284" i="3" s="1"/>
  <c r="J293" i="1"/>
  <c r="AB284" i="3" l="1"/>
  <c r="Z284" i="3"/>
  <c r="F294" i="1"/>
  <c r="V284" i="3"/>
  <c r="AH284" i="3" l="1"/>
  <c r="AC284" i="3"/>
  <c r="AE284" i="3" s="1"/>
  <c r="S284" i="3" s="1"/>
  <c r="I294" i="1" s="1"/>
  <c r="Q284" i="3"/>
  <c r="G294" i="1" s="1"/>
  <c r="R284" i="3" l="1"/>
  <c r="H294" i="1" s="1"/>
  <c r="AD284" i="3"/>
  <c r="T284" i="3" s="1"/>
  <c r="J294" i="1" l="1"/>
  <c r="P285" i="3"/>
  <c r="U285" i="3" s="1"/>
  <c r="AA285" i="3" s="1"/>
  <c r="F295" i="1" l="1"/>
  <c r="AB285" i="3"/>
  <c r="V285" i="3"/>
  <c r="Z285" i="3"/>
  <c r="Q285" i="3" l="1"/>
  <c r="G295" i="1" s="1"/>
  <c r="AH285" i="3"/>
  <c r="AC285" i="3"/>
  <c r="AE285" i="3" s="1"/>
  <c r="S285" i="3" s="1"/>
  <c r="I295" i="1" s="1"/>
  <c r="AD285" i="3" l="1"/>
  <c r="T285" i="3" s="1"/>
  <c r="R285" i="3"/>
  <c r="H295" i="1" s="1"/>
  <c r="P286" i="3" l="1"/>
  <c r="U286" i="3" s="1"/>
  <c r="AA286" i="3" s="1"/>
  <c r="J295" i="1"/>
  <c r="F296" i="1" l="1"/>
  <c r="AB286" i="3"/>
  <c r="Z286" i="3"/>
  <c r="V286" i="3"/>
  <c r="AH286" i="3" l="1"/>
  <c r="AC286" i="3"/>
  <c r="Q286" i="3"/>
  <c r="G296" i="1" s="1"/>
  <c r="R286" i="3" l="1"/>
  <c r="H296" i="1" s="1"/>
  <c r="AD286" i="3"/>
  <c r="T286" i="3" s="1"/>
  <c r="AE286" i="3"/>
  <c r="S286" i="3" s="1"/>
  <c r="I296" i="1" s="1"/>
  <c r="P287" i="3" l="1"/>
  <c r="U287" i="3" s="1"/>
  <c r="AA287" i="3" s="1"/>
  <c r="J296" i="1"/>
  <c r="F297" i="1" l="1"/>
  <c r="AB287" i="3"/>
  <c r="Z287" i="3"/>
  <c r="V287" i="3"/>
  <c r="AH287" i="3" l="1"/>
  <c r="Q287" i="3"/>
  <c r="G297" i="1" s="1"/>
  <c r="AC287" i="3"/>
  <c r="AD287" i="3" l="1"/>
  <c r="T287" i="3" s="1"/>
  <c r="R287" i="3"/>
  <c r="H297" i="1" s="1"/>
  <c r="AE287" i="3"/>
  <c r="S287" i="3" s="1"/>
  <c r="I297" i="1" s="1"/>
  <c r="J297" i="1" l="1"/>
  <c r="P288" i="3"/>
  <c r="U288" i="3" s="1"/>
  <c r="AA288" i="3" s="1"/>
  <c r="Z288" i="3" l="1"/>
  <c r="F298" i="1"/>
  <c r="AB288" i="3"/>
  <c r="V288" i="3"/>
  <c r="Q288" i="3" l="1"/>
  <c r="G298" i="1" s="1"/>
  <c r="AH288" i="3"/>
  <c r="AC288" i="3"/>
  <c r="AE288" i="3" s="1"/>
  <c r="S288" i="3" s="1"/>
  <c r="I298" i="1" s="1"/>
  <c r="AD288" i="3" l="1"/>
  <c r="T288" i="3" s="1"/>
  <c r="R288" i="3"/>
  <c r="H298" i="1" s="1"/>
  <c r="J298" i="1" l="1"/>
  <c r="P289" i="3"/>
  <c r="U289" i="3" s="1"/>
  <c r="AA289" i="3" s="1"/>
  <c r="Z289" i="3" l="1"/>
  <c r="AB289" i="3"/>
  <c r="F299" i="1"/>
  <c r="V289" i="3"/>
  <c r="Q289" i="3" l="1"/>
  <c r="G299" i="1" s="1"/>
  <c r="AH289" i="3"/>
  <c r="AC289" i="3"/>
  <c r="AD289" i="3" l="1"/>
  <c r="T289" i="3" s="1"/>
  <c r="R289" i="3"/>
  <c r="H299" i="1" s="1"/>
  <c r="AE289" i="3"/>
  <c r="S289" i="3" s="1"/>
  <c r="I299" i="1" s="1"/>
  <c r="J299" i="1" l="1"/>
  <c r="P290" i="3"/>
  <c r="U290" i="3" s="1"/>
  <c r="AA290" i="3" s="1"/>
  <c r="F300" i="1" l="1"/>
  <c r="AB290" i="3"/>
  <c r="V290" i="3"/>
  <c r="Z290" i="3"/>
  <c r="Q290" i="3" l="1"/>
  <c r="G300" i="1" s="1"/>
  <c r="AC290" i="3"/>
  <c r="AH290" i="3"/>
  <c r="AD290" i="3" l="1"/>
  <c r="T290" i="3" s="1"/>
  <c r="R290" i="3"/>
  <c r="H300" i="1" s="1"/>
  <c r="AE290" i="3"/>
  <c r="S290" i="3" s="1"/>
  <c r="I300" i="1" s="1"/>
  <c r="AJ290" i="3" l="1"/>
  <c r="J300" i="1"/>
  <c r="P291" i="3"/>
  <c r="U291" i="3" s="1"/>
  <c r="AA291" i="3" s="1"/>
  <c r="AI291" i="3" l="1"/>
  <c r="AK291" i="3" s="1"/>
  <c r="AB291" i="3"/>
  <c r="V291" i="3"/>
  <c r="F301" i="1"/>
  <c r="Z291" i="3"/>
  <c r="AH291" i="3" l="1"/>
  <c r="Q291" i="3"/>
  <c r="G301" i="1" s="1"/>
  <c r="AC291" i="3"/>
  <c r="R291" i="3" l="1"/>
  <c r="H301" i="1" s="1"/>
  <c r="AD291" i="3"/>
  <c r="T291" i="3" s="1"/>
  <c r="AE291" i="3"/>
  <c r="S291" i="3" s="1"/>
  <c r="I301" i="1" s="1"/>
  <c r="P292" i="3" l="1"/>
  <c r="U292" i="3" s="1"/>
  <c r="AA292" i="3" s="1"/>
  <c r="J301" i="1"/>
  <c r="Z292" i="3" l="1"/>
  <c r="F302" i="1"/>
  <c r="V292" i="3"/>
  <c r="AB292" i="3"/>
  <c r="AH292" i="3" l="1"/>
  <c r="Q292" i="3"/>
  <c r="G302" i="1" s="1"/>
  <c r="AC292" i="3"/>
  <c r="R292" i="3" l="1"/>
  <c r="H302" i="1" s="1"/>
  <c r="AD292" i="3"/>
  <c r="T292" i="3" s="1"/>
  <c r="AE292" i="3"/>
  <c r="S292" i="3" s="1"/>
  <c r="I302" i="1" s="1"/>
  <c r="J302" i="1" l="1"/>
  <c r="P293" i="3"/>
  <c r="U293" i="3" s="1"/>
  <c r="AA293" i="3" s="1"/>
  <c r="V293" i="3" l="1"/>
  <c r="F303" i="1"/>
  <c r="AB293" i="3"/>
  <c r="Z293" i="3"/>
  <c r="Q293" i="3" l="1"/>
  <c r="G303" i="1" s="1"/>
  <c r="AH293" i="3"/>
  <c r="AC293" i="3"/>
  <c r="AE293" i="3" s="1"/>
  <c r="S293" i="3" s="1"/>
  <c r="I303" i="1" s="1"/>
  <c r="R293" i="3" l="1"/>
  <c r="H303" i="1" s="1"/>
  <c r="AD293" i="3"/>
  <c r="T293" i="3" s="1"/>
  <c r="J303" i="1" l="1"/>
  <c r="P294" i="3"/>
  <c r="U294" i="3" s="1"/>
  <c r="AA294" i="3" s="1"/>
  <c r="Z294" i="3" l="1"/>
  <c r="F304" i="1"/>
  <c r="AB294" i="3"/>
  <c r="V294" i="3"/>
  <c r="AH294" i="3" l="1"/>
  <c r="AC294" i="3"/>
  <c r="Q294" i="3"/>
  <c r="G304" i="1" s="1"/>
  <c r="AE294" i="3"/>
  <c r="S294" i="3" s="1"/>
  <c r="I304" i="1" s="1"/>
  <c r="AD294" i="3" l="1"/>
  <c r="T294" i="3" s="1"/>
  <c r="R294" i="3"/>
  <c r="H304" i="1" s="1"/>
  <c r="J304" i="1" l="1"/>
  <c r="P295" i="3"/>
  <c r="U295" i="3" s="1"/>
  <c r="AA295" i="3" s="1"/>
  <c r="AB295" i="3" l="1"/>
  <c r="V295" i="3"/>
  <c r="F305" i="1"/>
  <c r="Z295" i="3"/>
  <c r="AH295" i="3" l="1"/>
  <c r="AC295" i="3"/>
  <c r="AE295" i="3" s="1"/>
  <c r="S295" i="3" s="1"/>
  <c r="I305" i="1" s="1"/>
  <c r="Q295" i="3"/>
  <c r="G305" i="1" s="1"/>
  <c r="R295" i="3" l="1"/>
  <c r="H305" i="1" s="1"/>
  <c r="AD295" i="3"/>
  <c r="T295" i="3" s="1"/>
  <c r="J305" i="1" l="1"/>
  <c r="P296" i="3"/>
  <c r="U296" i="3" s="1"/>
  <c r="AA296" i="3" s="1"/>
  <c r="F306" i="1" l="1"/>
  <c r="Z296" i="3"/>
  <c r="AB296" i="3"/>
  <c r="V296" i="3"/>
  <c r="Q296" i="3" l="1"/>
  <c r="G306" i="1" s="1"/>
  <c r="AC296" i="3"/>
  <c r="AH296" i="3"/>
  <c r="R296" i="3" l="1"/>
  <c r="H306" i="1" s="1"/>
  <c r="AD296" i="3"/>
  <c r="T296" i="3" s="1"/>
  <c r="AE296" i="3"/>
  <c r="S296" i="3" s="1"/>
  <c r="I306" i="1" s="1"/>
  <c r="J306" i="1" l="1"/>
  <c r="P297" i="3"/>
  <c r="U297" i="3" s="1"/>
  <c r="AA297" i="3" s="1"/>
  <c r="Z297" i="3" l="1"/>
  <c r="F307" i="1"/>
  <c r="AB297" i="3"/>
  <c r="V297" i="3"/>
  <c r="AC297" i="3" l="1"/>
  <c r="AE297" i="3" s="1"/>
  <c r="S297" i="3" s="1"/>
  <c r="I307" i="1" s="1"/>
  <c r="AH297" i="3"/>
  <c r="Q297" i="3"/>
  <c r="G307" i="1" s="1"/>
  <c r="AD297" i="3" l="1"/>
  <c r="T297" i="3" s="1"/>
  <c r="R297" i="3"/>
  <c r="H307" i="1" s="1"/>
  <c r="J307" i="1" l="1"/>
  <c r="P298" i="3"/>
  <c r="U298" i="3" s="1"/>
  <c r="AA298" i="3" s="1"/>
  <c r="F308" i="1" l="1"/>
  <c r="AB298" i="3"/>
  <c r="Z298" i="3"/>
  <c r="V298" i="3"/>
  <c r="AH298" i="3" l="1"/>
  <c r="Q298" i="3"/>
  <c r="G308" i="1" s="1"/>
  <c r="AC298" i="3"/>
  <c r="AD298" i="3" l="1"/>
  <c r="T298" i="3" s="1"/>
  <c r="R298" i="3"/>
  <c r="H308" i="1" s="1"/>
  <c r="AE298" i="3"/>
  <c r="S298" i="3" s="1"/>
  <c r="I308" i="1" s="1"/>
  <c r="J308" i="1" l="1"/>
  <c r="P299" i="3"/>
  <c r="U299" i="3" s="1"/>
  <c r="AA299" i="3" s="1"/>
  <c r="F309" i="1" l="1"/>
  <c r="Z299" i="3"/>
  <c r="AB299" i="3"/>
  <c r="V299" i="3"/>
  <c r="AH299" i="3" l="1"/>
  <c r="Q299" i="3"/>
  <c r="G309" i="1" s="1"/>
  <c r="AC299" i="3"/>
  <c r="AD299" i="3" l="1"/>
  <c r="T299" i="3" s="1"/>
  <c r="R299" i="3"/>
  <c r="H309" i="1" s="1"/>
  <c r="AE299" i="3"/>
  <c r="S299" i="3" s="1"/>
  <c r="I309" i="1" s="1"/>
  <c r="P300" i="3" l="1"/>
  <c r="U300" i="3" s="1"/>
  <c r="AA300" i="3" s="1"/>
  <c r="J309" i="1"/>
  <c r="Z300" i="3" l="1"/>
  <c r="F310" i="1"/>
  <c r="V300" i="3"/>
  <c r="AB300" i="3"/>
  <c r="AC300" i="3" l="1"/>
  <c r="AE300" i="3" s="1"/>
  <c r="S300" i="3" s="1"/>
  <c r="I310" i="1" s="1"/>
  <c r="AH300" i="3"/>
  <c r="Q300" i="3"/>
  <c r="G310" i="1" s="1"/>
  <c r="R300" i="3" l="1"/>
  <c r="H310" i="1" s="1"/>
  <c r="AD300" i="3"/>
  <c r="T300" i="3" s="1"/>
  <c r="J310" i="1" l="1"/>
  <c r="P301" i="3"/>
  <c r="U301" i="3" s="1"/>
  <c r="AA301" i="3" s="1"/>
  <c r="V301" i="3" l="1"/>
  <c r="F311" i="1"/>
  <c r="Z301" i="3"/>
  <c r="AB301" i="3"/>
  <c r="Q301" i="3" l="1"/>
  <c r="G311" i="1" s="1"/>
  <c r="AH301" i="3"/>
  <c r="AC301" i="3"/>
  <c r="R301" i="3" l="1"/>
  <c r="H311" i="1" s="1"/>
  <c r="AD301" i="3"/>
  <c r="T301" i="3" s="1"/>
  <c r="AE301" i="3"/>
  <c r="S301" i="3" s="1"/>
  <c r="I311" i="1" s="1"/>
  <c r="J311" i="1" l="1"/>
  <c r="P302" i="3"/>
  <c r="U302" i="3" s="1"/>
  <c r="AA302" i="3" s="1"/>
  <c r="F312" i="1" l="1"/>
  <c r="Z302" i="3"/>
  <c r="W302" i="3"/>
  <c r="AB302" i="3"/>
  <c r="V302" i="3"/>
  <c r="AH302" i="3" l="1"/>
  <c r="Q302" i="3"/>
  <c r="G312" i="1" s="1"/>
  <c r="F5" i="1" s="1"/>
  <c r="AC302" i="3"/>
  <c r="AE302" i="3" s="1"/>
  <c r="S302" i="3" s="1"/>
  <c r="I312" i="1" s="1"/>
  <c r="AD302" i="3" l="1"/>
  <c r="T302" i="3" s="1"/>
  <c r="R302" i="3"/>
  <c r="H312" i="1" s="1"/>
  <c r="F6" i="1" s="1"/>
  <c r="J312" i="1" l="1"/>
  <c r="F4" i="1" s="1"/>
  <c r="AJ302" i="3"/>
</calcChain>
</file>

<file path=xl/sharedStrings.xml><?xml version="1.0" encoding="utf-8"?>
<sst xmlns="http://schemas.openxmlformats.org/spreadsheetml/2006/main" count="74" uniqueCount="64">
  <si>
    <t>loan amount</t>
  </si>
  <si>
    <t>Constant or Variable Rate</t>
  </si>
  <si>
    <t>Loan Term (Mo.s)</t>
  </si>
  <si>
    <t>Amortization Term (Mo.s)</t>
  </si>
  <si>
    <t>Accrual Method</t>
  </si>
  <si>
    <t>Payment Method</t>
  </si>
  <si>
    <t>Appraised Porperty Value</t>
  </si>
  <si>
    <t>Input</t>
  </si>
  <si>
    <t>Monthly Net Operating Income (NOI)</t>
  </si>
  <si>
    <t>Month</t>
  </si>
  <si>
    <t>Index Value</t>
  </si>
  <si>
    <t>Additional Loan details</t>
  </si>
  <si>
    <t>First Payment Date</t>
  </si>
  <si>
    <t>Last Payment Date</t>
  </si>
  <si>
    <t>Total Number of Payments</t>
  </si>
  <si>
    <t>Total Amount Paid</t>
  </si>
  <si>
    <t>Total Interest Paid</t>
  </si>
  <si>
    <t>Adjustable Rate Index Input</t>
  </si>
  <si>
    <t>Actual Days / 365</t>
  </si>
  <si>
    <t>(optional) User defined Monthly Payment</t>
  </si>
  <si>
    <t>Period</t>
  </si>
  <si>
    <t># of days in month</t>
  </si>
  <si>
    <t>monthly interest rate 30/60</t>
  </si>
  <si>
    <t>monthly interest rate actual days/360</t>
  </si>
  <si>
    <t>monthly interest rate actual days/365</t>
  </si>
  <si>
    <t>For constant interest rates</t>
  </si>
  <si>
    <t>for variable interest rates</t>
  </si>
  <si>
    <t>index value</t>
  </si>
  <si>
    <t>spread</t>
  </si>
  <si>
    <t>accrual method chosen</t>
  </si>
  <si>
    <t>monthly interest rate</t>
  </si>
  <si>
    <t>User Defined Accrual Method</t>
  </si>
  <si>
    <t>Beginning Loan Balance</t>
  </si>
  <si>
    <t>Payment</t>
  </si>
  <si>
    <t>Interest Payment</t>
  </si>
  <si>
    <t>Principal Payment</t>
  </si>
  <si>
    <t>Ending Loan Balance</t>
  </si>
  <si>
    <t>Amortization Schedule</t>
  </si>
  <si>
    <t>Manual Payment</t>
  </si>
  <si>
    <t>IO</t>
  </si>
  <si>
    <t>P&amp;I</t>
  </si>
  <si>
    <t>Initial IO w/ P&amp;I Following</t>
  </si>
  <si>
    <t>Equal Amortizating</t>
  </si>
  <si>
    <t>Actual Payment</t>
  </si>
  <si>
    <t>Interest Expense</t>
  </si>
  <si>
    <t>Negative Amortization</t>
  </si>
  <si>
    <t>Monthly Net Operating Income</t>
  </si>
  <si>
    <t>Monthly Debt Service</t>
  </si>
  <si>
    <t>Annual Nominal Interest Rate</t>
  </si>
  <si>
    <t>Annual nominal interest rate</t>
  </si>
  <si>
    <t>Annual Spread Percent</t>
  </si>
  <si>
    <t>variable annual interest rate</t>
  </si>
  <si>
    <t>Automatically Calculated Payment</t>
  </si>
  <si>
    <t>Is month before P&amp;I switch</t>
  </si>
  <si>
    <t>Start Date of Loan (mm/01/yyyy)</t>
  </si>
  <si>
    <t>Interest</t>
  </si>
  <si>
    <t>Principal</t>
  </si>
  <si>
    <t>Ending Loan balance</t>
  </si>
  <si>
    <t>Period for Pivot Table</t>
  </si>
  <si>
    <t>December/loan's last month Ending Loan value</t>
  </si>
  <si>
    <t>Appraised Market Value</t>
  </si>
  <si>
    <t>January/loan's first month beginning loan value</t>
  </si>
  <si>
    <t>if Initial IO w/ P&amp;I following selected, indicate the first month of P&amp;I payment (mm/01/yyyy)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</si>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</sst>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mmm\-yy;@"/>
    <numFmt numFmtId="165" formatCode="0.0000%"/>
    <numFmt numFmtId="166" formatCode="[$-409]mmmm\-yy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22">
    <xf numFmtId="0" fontId="0" fillId="0" borderId="0" xfId="0"/>
    <xf numFmtId="44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5" fontId="0" fillId="0" borderId="0" xfId="0" applyNumberFormat="1"/>
    <xf numFmtId="44" fontId="2" fillId="2" borderId="1" xfId="3" applyNumberFormat="1"/>
    <xf numFmtId="1" fontId="2" fillId="2" borderId="1" xfId="3" applyNumberFormat="1"/>
    <xf numFmtId="0" fontId="2" fillId="2" borderId="1" xfId="3"/>
    <xf numFmtId="165" fontId="2" fillId="2" borderId="1" xfId="3" applyNumberFormat="1"/>
    <xf numFmtId="166" fontId="0" fillId="0" borderId="0" xfId="0" applyNumberFormat="1"/>
    <xf numFmtId="166" fontId="2" fillId="2" borderId="1" xfId="3" applyNumberFormat="1"/>
    <xf numFmtId="14" fontId="2" fillId="4" borderId="1" xfId="3" applyNumberFormat="1" applyFill="1"/>
    <xf numFmtId="165" fontId="2" fillId="2" borderId="1" xfId="2" applyNumberFormat="1" applyFont="1" applyFill="1" applyBorder="1"/>
    <xf numFmtId="165" fontId="0" fillId="0" borderId="0" xfId="2" applyNumberFormat="1" applyFont="1"/>
    <xf numFmtId="44" fontId="0" fillId="0" borderId="0" xfId="0" applyNumberFormat="1"/>
    <xf numFmtId="0" fontId="3" fillId="3" borderId="2" xfId="4"/>
    <xf numFmtId="166" fontId="3" fillId="3" borderId="2" xfId="4" applyNumberFormat="1"/>
    <xf numFmtId="44" fontId="2" fillId="2" borderId="1" xfId="1" applyFont="1" applyFill="1" applyBorder="1"/>
    <xf numFmtId="44" fontId="3" fillId="3" borderId="2" xfId="1" applyFont="1" applyFill="1" applyBorder="1"/>
    <xf numFmtId="44" fontId="0" fillId="0" borderId="0" xfId="1" applyFont="1" applyFill="1"/>
    <xf numFmtId="0" fontId="0" fillId="0" borderId="0" xfId="0" applyAlignment="1">
      <alignment horizontal="center"/>
    </xf>
  </cellXfs>
  <cellStyles count="5"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1"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CD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1A30-F428-47BF-AA05-D7FE7C9B8310}">
  <dimension ref="A1:J516"/>
  <sheetViews>
    <sheetView tabSelected="1" topLeftCell="B1" workbookViewId="0">
      <selection activeCell="E9" sqref="E9"/>
    </sheetView>
  </sheetViews>
  <sheetFormatPr defaultRowHeight="14.4" x14ac:dyDescent="0.3"/>
  <cols>
    <col min="1" max="1" width="0" hidden="1" customWidth="1"/>
    <col min="2" max="2" width="37.6640625" customWidth="1"/>
    <col min="3" max="3" width="30.6640625" bestFit="1" customWidth="1"/>
    <col min="5" max="5" width="31.109375" bestFit="1" customWidth="1"/>
    <col min="6" max="6" width="27.5546875" customWidth="1"/>
    <col min="7" max="7" width="23.6640625" customWidth="1"/>
    <col min="8" max="8" width="23.33203125" customWidth="1"/>
    <col min="9" max="9" width="25.109375" customWidth="1"/>
    <col min="10" max="10" width="26.5546875" customWidth="1"/>
    <col min="11" max="12" width="9.109375" customWidth="1"/>
  </cols>
  <sheetData>
    <row r="1" spans="2:10" x14ac:dyDescent="0.3">
      <c r="B1" s="21" t="s">
        <v>7</v>
      </c>
      <c r="C1" s="21"/>
      <c r="E1" s="21" t="s">
        <v>11</v>
      </c>
      <c r="F1" s="21"/>
    </row>
    <row r="2" spans="2:10" x14ac:dyDescent="0.3">
      <c r="B2" t="s">
        <v>0</v>
      </c>
      <c r="C2" s="6">
        <v>10000000</v>
      </c>
      <c r="E2" t="s">
        <v>12</v>
      </c>
      <c r="F2" s="10">
        <f>C3</f>
        <v>40179</v>
      </c>
    </row>
    <row r="3" spans="2:10" x14ac:dyDescent="0.3">
      <c r="B3" t="s">
        <v>54</v>
      </c>
      <c r="C3" s="11">
        <v>40179</v>
      </c>
      <c r="E3" t="s">
        <v>13</v>
      </c>
      <c r="F3" s="10">
        <f>EDATE(C3,C4-1)</f>
        <v>40513</v>
      </c>
    </row>
    <row r="4" spans="2:10" x14ac:dyDescent="0.3">
      <c r="B4" t="s">
        <v>2</v>
      </c>
      <c r="C4" s="7">
        <v>12</v>
      </c>
      <c r="E4" t="s">
        <v>14</v>
      </c>
      <c r="F4" s="4">
        <f>COUNTIFS(J13:J378, "&gt;0.001", J13:J378, "&lt;&gt;")</f>
        <v>11</v>
      </c>
    </row>
    <row r="5" spans="2:10" x14ac:dyDescent="0.3">
      <c r="B5" t="s">
        <v>3</v>
      </c>
      <c r="C5" s="7">
        <v>130</v>
      </c>
      <c r="E5" t="s">
        <v>15</v>
      </c>
      <c r="F5" s="1">
        <f>SUM(G13:G378)</f>
        <v>10555871.374332516</v>
      </c>
    </row>
    <row r="6" spans="2:10" x14ac:dyDescent="0.3">
      <c r="B6" t="s">
        <v>1</v>
      </c>
      <c r="C6" s="8" t="s">
        <v>63</v>
      </c>
      <c r="E6" t="s">
        <v>16</v>
      </c>
      <c r="F6" s="1">
        <f>SUM(H13:H378)</f>
        <v>555871.37433251285</v>
      </c>
    </row>
    <row r="7" spans="2:10" x14ac:dyDescent="0.3">
      <c r="B7" t="s">
        <v>48</v>
      </c>
      <c r="C7" s="13">
        <v>0.04</v>
      </c>
    </row>
    <row r="8" spans="2:10" x14ac:dyDescent="0.3">
      <c r="B8" t="s">
        <v>50</v>
      </c>
      <c r="C8" s="9">
        <v>0.02</v>
      </c>
    </row>
    <row r="9" spans="2:10" x14ac:dyDescent="0.3">
      <c r="B9" t="s">
        <v>4</v>
      </c>
      <c r="C9" s="8" t="s">
        <v>18</v>
      </c>
    </row>
    <row r="10" spans="2:10" x14ac:dyDescent="0.3">
      <c r="B10" t="s">
        <v>5</v>
      </c>
      <c r="C10" s="8" t="s">
        <v>40</v>
      </c>
    </row>
    <row r="11" spans="2:10" ht="46.5" customHeight="1" x14ac:dyDescent="0.3">
      <c r="B11" s="3" t="s">
        <v>62</v>
      </c>
      <c r="C11" s="12"/>
    </row>
    <row r="12" spans="2:10" x14ac:dyDescent="0.3">
      <c r="B12" s="3" t="s">
        <v>8</v>
      </c>
      <c r="C12" s="18">
        <v>1000000</v>
      </c>
      <c r="E12" s="16" t="s">
        <v>20</v>
      </c>
      <c r="F12" s="16" t="s">
        <v>32</v>
      </c>
      <c r="G12" s="16" t="s">
        <v>33</v>
      </c>
      <c r="H12" s="16" t="s">
        <v>55</v>
      </c>
      <c r="I12" s="16" t="s">
        <v>56</v>
      </c>
      <c r="J12" s="16" t="s">
        <v>57</v>
      </c>
    </row>
    <row r="13" spans="2:10" x14ac:dyDescent="0.3">
      <c r="B13" t="s">
        <v>6</v>
      </c>
      <c r="C13" s="6">
        <v>10000000</v>
      </c>
      <c r="E13" s="17">
        <f>IFERROR(IF(F2&lt;F3,Calculations!A3),"")</f>
        <v>40179</v>
      </c>
      <c r="F13" s="19">
        <f>IFERROR(IF(E13="","",Calculations!P3),"")</f>
        <v>10000000</v>
      </c>
      <c r="G13" s="19">
        <f>IFERROR(IF(E13="","",Calculations!Q3),"")</f>
        <v>90461.889674077291</v>
      </c>
      <c r="H13" s="19">
        <f>IFERROR(IF(E13="","",Calculations!R3),"")</f>
        <v>25479.452054794518</v>
      </c>
      <c r="I13" s="19">
        <f>IFERROR(IF(E13="","",Calculations!S3),"")</f>
        <v>64982.437619282777</v>
      </c>
      <c r="J13" s="19">
        <f>IFERROR(IF(E13="","",Calculations!T3),"")</f>
        <v>9935017.5623807181</v>
      </c>
    </row>
    <row r="14" spans="2:10" x14ac:dyDescent="0.3">
      <c r="B14" s="3" t="s">
        <v>19</v>
      </c>
      <c r="C14" s="6"/>
      <c r="E14" s="17">
        <f>IF(E13&lt;$F$3,EDATE(E13,1),"")</f>
        <v>40210</v>
      </c>
      <c r="F14" s="19">
        <f>IFERROR(IF(E14="","",Calculations!P4),"")</f>
        <v>9935017.5623807181</v>
      </c>
      <c r="G14" s="19">
        <f>IFERROR(IF(E14="","",Calculations!Q4),"")</f>
        <v>93399.285716270533</v>
      </c>
      <c r="H14" s="19">
        <f>IFERROR(IF(E14="","",Calculations!R4),"")</f>
        <v>30485.533342099741</v>
      </c>
      <c r="I14" s="19">
        <f>IFERROR(IF(E14="","",Calculations!S4),"")</f>
        <v>62913.752374170792</v>
      </c>
      <c r="J14" s="19">
        <f>IFERROR(IF(E14="","",Calculations!T4),"")</f>
        <v>9872103.8100065459</v>
      </c>
    </row>
    <row r="15" spans="2:10" x14ac:dyDescent="0.3">
      <c r="E15" s="17">
        <f t="shared" ref="E15:E78" si="0">IF(E14&lt;$F$3,EDATE(E14,1),"")</f>
        <v>40238</v>
      </c>
      <c r="F15" s="19">
        <f>IFERROR(IF(E15="","",Calculations!P5),"")</f>
        <v>9872103.8100065459</v>
      </c>
      <c r="G15" s="19">
        <f>IFERROR(IF(E15="","",Calculations!Q5),"")</f>
        <v>100258.86066132576</v>
      </c>
      <c r="H15" s="19">
        <f>IFERROR(IF(E15="","",Calculations!R5),"")</f>
        <v>41922.632617836018</v>
      </c>
      <c r="I15" s="19">
        <f>IFERROR(IF(E15="","",Calculations!S5),"")</f>
        <v>58336.22804348974</v>
      </c>
      <c r="J15" s="19">
        <f>IFERROR(IF(E15="","",Calculations!T5),"")</f>
        <v>9813767.5819630567</v>
      </c>
    </row>
    <row r="16" spans="2:10" x14ac:dyDescent="0.3">
      <c r="B16" s="21" t="s">
        <v>17</v>
      </c>
      <c r="C16" s="21"/>
      <c r="E16" s="17">
        <f t="shared" si="0"/>
        <v>40269</v>
      </c>
      <c r="F16" s="19">
        <f>IFERROR(IF(E16="","",Calculations!P6),"")</f>
        <v>9813767.5819630567</v>
      </c>
      <c r="G16" s="19">
        <f>IFERROR(IF(E16="","",Calculations!Q6),"")</f>
        <v>104380.55250810721</v>
      </c>
      <c r="H16" s="19">
        <f>IFERROR(IF(E16="","",Calculations!R6),"")</f>
        <v>48396.662048036989</v>
      </c>
      <c r="I16" s="19">
        <f>IFERROR(IF(E16="","",Calculations!S6),"")</f>
        <v>55983.890460070223</v>
      </c>
      <c r="J16" s="19">
        <f>IFERROR(IF(E16="","",Calculations!T6),"")</f>
        <v>9757783.6915029865</v>
      </c>
    </row>
    <row r="17" spans="1:10" x14ac:dyDescent="0.3">
      <c r="B17" t="s">
        <v>9</v>
      </c>
      <c r="C17" t="s">
        <v>10</v>
      </c>
      <c r="E17" s="17">
        <f t="shared" si="0"/>
        <v>40299</v>
      </c>
      <c r="F17" s="19">
        <f>IFERROR(IF(E17="","",Calculations!P7),"")</f>
        <v>9757783.6915029865</v>
      </c>
      <c r="G17" s="19">
        <f>IFERROR(IF(E17="","",Calculations!Q7),"")</f>
        <v>105384.2153628947</v>
      </c>
      <c r="H17" s="19">
        <f>IFERROR(IF(E17="","",Calculations!R7),"")</f>
        <v>49724.596345741244</v>
      </c>
      <c r="I17" s="19">
        <f>IFERROR(IF(E17="","",Calculations!S7),"")</f>
        <v>55659.619017153454</v>
      </c>
      <c r="J17" s="19">
        <f>IFERROR(IF(E17="","",Calculations!T7),"")</f>
        <v>9702124.0724858325</v>
      </c>
    </row>
    <row r="18" spans="1:10" x14ac:dyDescent="0.3">
      <c r="A18" s="2">
        <f>C3</f>
        <v>40179</v>
      </c>
      <c r="B18" s="10">
        <f>IF(A18=FALSE,"",A18)</f>
        <v>40179</v>
      </c>
      <c r="C18" s="14">
        <v>0.01</v>
      </c>
      <c r="E18" s="17">
        <f t="shared" si="0"/>
        <v>40330</v>
      </c>
      <c r="F18" s="19">
        <f>IFERROR(IF(E18="","",Calculations!P8),"")</f>
        <v>9702124.0724858325</v>
      </c>
      <c r="G18" s="19">
        <f>IFERROR(IF(E18="","",Calculations!Q8),"")</f>
        <v>120011.23301402804</v>
      </c>
      <c r="H18" s="19">
        <f>IFERROR(IF(E18="","",Calculations!R8),"")</f>
        <v>71769.136974552734</v>
      </c>
      <c r="I18" s="19">
        <f>IFERROR(IF(E18="","",Calculations!S8),"")</f>
        <v>48242.096039475306</v>
      </c>
      <c r="J18" s="19">
        <f>IFERROR(IF(E18="","",Calculations!T8),"")</f>
        <v>9653881.9764463566</v>
      </c>
    </row>
    <row r="19" spans="1:10" x14ac:dyDescent="0.3">
      <c r="A19" s="2">
        <f t="shared" ref="A19:A82" si="1">IF(A18&lt;$F$3,EDATE(A18,1))</f>
        <v>40210</v>
      </c>
      <c r="B19" s="10">
        <f t="shared" ref="B19:B82" si="2">IF(A19=FALSE,"",A19)</f>
        <v>40210</v>
      </c>
      <c r="C19" s="14">
        <v>0.02</v>
      </c>
      <c r="E19" s="17">
        <f t="shared" si="0"/>
        <v>40360</v>
      </c>
      <c r="F19" s="19">
        <f>IFERROR(IF(E19="","",Calculations!P9),"")</f>
        <v>9653881.9764463566</v>
      </c>
      <c r="G19" s="19">
        <f>IFERROR(IF(E19="","",Calculations!Q9),"")</f>
        <v>110658.03802350603</v>
      </c>
      <c r="H19" s="19">
        <f>IFERROR(IF(E19="","",Calculations!R9),"")</f>
        <v>57394.312024352323</v>
      </c>
      <c r="I19" s="19">
        <f>IFERROR(IF(E19="","",Calculations!S9),"")</f>
        <v>53263.725999153707</v>
      </c>
      <c r="J19" s="19">
        <f>IFERROR(IF(E19="","",Calculations!T9),"")</f>
        <v>9600618.2504472043</v>
      </c>
    </row>
    <row r="20" spans="1:10" x14ac:dyDescent="0.3">
      <c r="A20" s="2">
        <f t="shared" si="1"/>
        <v>40238</v>
      </c>
      <c r="B20" s="10">
        <f t="shared" si="2"/>
        <v>40238</v>
      </c>
      <c r="C20" s="14">
        <v>0.03</v>
      </c>
      <c r="E20" s="17">
        <f t="shared" si="0"/>
        <v>40391</v>
      </c>
      <c r="F20" s="19">
        <f>IFERROR(IF(E20="","",Calculations!P10),"")</f>
        <v>9600618.2504472043</v>
      </c>
      <c r="G20" s="19">
        <f>IFERROR(IF(E20="","",Calculations!Q10),"")</f>
        <v>100258.86066132576</v>
      </c>
      <c r="H20" s="19">
        <f>IFERROR(IF(E20="","",Calculations!R10),"")</f>
        <v>40769.7487347758</v>
      </c>
      <c r="I20" s="19">
        <f>IFERROR(IF(E20="","",Calculations!S10),"")</f>
        <v>59489.111926549958</v>
      </c>
      <c r="J20" s="19">
        <f>IFERROR(IF(E20="","",Calculations!T10),"")</f>
        <v>9541129.1385206543</v>
      </c>
    </row>
    <row r="21" spans="1:10" x14ac:dyDescent="0.3">
      <c r="A21" s="2">
        <f t="shared" si="1"/>
        <v>40269</v>
      </c>
      <c r="B21" s="10">
        <f t="shared" si="2"/>
        <v>40269</v>
      </c>
      <c r="C21" s="14">
        <v>0.04</v>
      </c>
      <c r="E21" s="17">
        <f t="shared" si="0"/>
        <v>40422</v>
      </c>
      <c r="F21" s="19">
        <f>IFERROR(IF(E21="","",Calculations!P11),"")</f>
        <v>9541129.1385206543</v>
      </c>
      <c r="G21" s="19">
        <f>IFERROR(IF(E21="","",Calculations!Q11),"")</f>
        <v>104380.55250810721</v>
      </c>
      <c r="H21" s="19">
        <f>IFERROR(IF(E21="","",Calculations!R11),"")</f>
        <v>47052.143696814186</v>
      </c>
      <c r="I21" s="19">
        <f>IFERROR(IF(E21="","",Calculations!S11),"")</f>
        <v>57328.408811293026</v>
      </c>
      <c r="J21" s="19">
        <f>IFERROR(IF(E21="","",Calculations!T11),"")</f>
        <v>9483800.7297093626</v>
      </c>
    </row>
    <row r="22" spans="1:10" x14ac:dyDescent="0.3">
      <c r="A22" s="2">
        <f t="shared" si="1"/>
        <v>40299</v>
      </c>
      <c r="B22" s="10">
        <f t="shared" si="2"/>
        <v>40299</v>
      </c>
      <c r="C22" s="14">
        <v>0.04</v>
      </c>
      <c r="E22" s="17">
        <f t="shared" si="0"/>
        <v>40452</v>
      </c>
      <c r="F22" s="19">
        <f>IFERROR(IF(E22="","",Calculations!P12),"")</f>
        <v>9483800.7297093626</v>
      </c>
      <c r="G22" s="19">
        <f>IFERROR(IF(E22="","",Calculations!Q12),"")</f>
        <v>110658.03802350603</v>
      </c>
      <c r="H22" s="19">
        <f>IFERROR(IF(E22="","",Calculations!R12),"")</f>
        <v>56383.144064299508</v>
      </c>
      <c r="I22" s="19">
        <f>IFERROR(IF(E22="","",Calculations!S12),"")</f>
        <v>54274.893959206522</v>
      </c>
      <c r="J22" s="19">
        <f>IFERROR(IF(E22="","",Calculations!T12),"")</f>
        <v>9429525.835750157</v>
      </c>
    </row>
    <row r="23" spans="1:10" x14ac:dyDescent="0.3">
      <c r="A23" s="2">
        <f t="shared" si="1"/>
        <v>40330</v>
      </c>
      <c r="B23" s="10">
        <f t="shared" si="2"/>
        <v>40330</v>
      </c>
      <c r="C23" s="14">
        <v>7.0000000000000007E-2</v>
      </c>
      <c r="E23" s="17">
        <f t="shared" si="0"/>
        <v>40483</v>
      </c>
      <c r="F23" s="19">
        <f>IFERROR(IF(E23="","",Calculations!P13),"")</f>
        <v>9429525.835750157</v>
      </c>
      <c r="G23" s="19">
        <f>IFERROR(IF(E23="","",Calculations!Q13),"")</f>
        <v>99446.245638924054</v>
      </c>
      <c r="H23" s="19">
        <f>IFERROR(IF(E23="","",Calculations!R13),"")</f>
        <v>38751.476037329412</v>
      </c>
      <c r="I23" s="19">
        <f>IFERROR(IF(E23="","",Calculations!S13),"")</f>
        <v>60694.769601594642</v>
      </c>
      <c r="J23" s="19">
        <f>IFERROR(IF(E23="","",Calculations!T13),"")</f>
        <v>9368831.0661485624</v>
      </c>
    </row>
    <row r="24" spans="1:10" x14ac:dyDescent="0.3">
      <c r="A24" s="2">
        <f t="shared" si="1"/>
        <v>40360</v>
      </c>
      <c r="B24" s="10">
        <f t="shared" si="2"/>
        <v>40360</v>
      </c>
      <c r="C24" s="14">
        <v>0.05</v>
      </c>
      <c r="E24" s="17">
        <f t="shared" si="0"/>
        <v>40513</v>
      </c>
      <c r="F24" s="19">
        <f>IFERROR(IF(E24="","",Calculations!P14),"")</f>
        <v>9368831.0661485624</v>
      </c>
      <c r="G24" s="19">
        <f>IFERROR(IF(E24="","",Calculations!Q14),"")</f>
        <v>9416573.6025404427</v>
      </c>
      <c r="H24" s="19">
        <f>IFERROR(IF(E24="","",Calculations!R14),"")</f>
        <v>47742.536391880341</v>
      </c>
      <c r="I24" s="19">
        <f>IFERROR(IF(E24="","",Calculations!S14),"")</f>
        <v>9368831.0661485624</v>
      </c>
      <c r="J24" s="19">
        <f>IFERROR(IF(E24="","",Calculations!T14),"")</f>
        <v>-2.1827872842550278E-11</v>
      </c>
    </row>
    <row r="25" spans="1:10" x14ac:dyDescent="0.3">
      <c r="A25" s="2">
        <f t="shared" si="1"/>
        <v>40391</v>
      </c>
      <c r="B25" s="10">
        <f t="shared" si="2"/>
        <v>40391</v>
      </c>
      <c r="C25" s="14">
        <v>0.03</v>
      </c>
      <c r="E25" s="17" t="str">
        <f t="shared" si="0"/>
        <v/>
      </c>
      <c r="F25" s="19" t="str">
        <f>IFERROR(IF(E25="","",Calculations!P15),"")</f>
        <v/>
      </c>
      <c r="G25" s="19" t="str">
        <f>IFERROR(IF(E25="","",Calculations!Q15),"")</f>
        <v/>
      </c>
      <c r="H25" s="19" t="str">
        <f>IFERROR(IF(E25="","",Calculations!R15),"")</f>
        <v/>
      </c>
      <c r="I25" s="19" t="str">
        <f>IFERROR(IF(E25="","",Calculations!S15),"")</f>
        <v/>
      </c>
      <c r="J25" s="19" t="str">
        <f>IFERROR(IF(E25="","",Calculations!T15),"")</f>
        <v/>
      </c>
    </row>
    <row r="26" spans="1:10" x14ac:dyDescent="0.3">
      <c r="A26" s="2">
        <f t="shared" si="1"/>
        <v>40422</v>
      </c>
      <c r="B26" s="10">
        <f t="shared" si="2"/>
        <v>40422</v>
      </c>
      <c r="C26" s="14">
        <v>0.04</v>
      </c>
      <c r="E26" s="17" t="str">
        <f t="shared" si="0"/>
        <v/>
      </c>
      <c r="F26" s="19" t="str">
        <f>IFERROR(IF(E26="","",Calculations!P16),"")</f>
        <v/>
      </c>
      <c r="G26" s="19" t="str">
        <f>IFERROR(IF(E26="","",Calculations!Q16),"")</f>
        <v/>
      </c>
      <c r="H26" s="19" t="str">
        <f>IFERROR(IF(E26="","",Calculations!R16),"")</f>
        <v/>
      </c>
      <c r="I26" s="19" t="str">
        <f>IFERROR(IF(E26="","",Calculations!S16),"")</f>
        <v/>
      </c>
      <c r="J26" s="19" t="str">
        <f>IFERROR(IF(E26="","",Calculations!T16),"")</f>
        <v/>
      </c>
    </row>
    <row r="27" spans="1:10" x14ac:dyDescent="0.3">
      <c r="A27" s="2">
        <f t="shared" si="1"/>
        <v>40452</v>
      </c>
      <c r="B27" s="10">
        <f t="shared" si="2"/>
        <v>40452</v>
      </c>
      <c r="C27" s="14">
        <v>0.05</v>
      </c>
      <c r="E27" s="17" t="str">
        <f t="shared" si="0"/>
        <v/>
      </c>
      <c r="F27" s="19" t="str">
        <f>IFERROR(IF(E27="","",Calculations!P17),"")</f>
        <v/>
      </c>
      <c r="G27" s="19" t="str">
        <f>IFERROR(IF(E27="","",Calculations!Q17),"")</f>
        <v/>
      </c>
      <c r="H27" s="19" t="str">
        <f>IFERROR(IF(E27="","",Calculations!R17),"")</f>
        <v/>
      </c>
      <c r="I27" s="19" t="str">
        <f>IFERROR(IF(E27="","",Calculations!S17),"")</f>
        <v/>
      </c>
      <c r="J27" s="19" t="str">
        <f>IFERROR(IF(E27="","",Calculations!T17),"")</f>
        <v/>
      </c>
    </row>
    <row r="28" spans="1:10" x14ac:dyDescent="0.3">
      <c r="A28" s="2">
        <f t="shared" si="1"/>
        <v>40483</v>
      </c>
      <c r="B28" s="10">
        <f t="shared" si="2"/>
        <v>40483</v>
      </c>
      <c r="C28" s="14">
        <v>0.03</v>
      </c>
      <c r="E28" s="17" t="str">
        <f t="shared" si="0"/>
        <v/>
      </c>
      <c r="F28" s="19" t="str">
        <f>IFERROR(IF(E28="","",Calculations!P18),"")</f>
        <v/>
      </c>
      <c r="G28" s="19" t="str">
        <f>IFERROR(IF(E28="","",Calculations!Q18),"")</f>
        <v/>
      </c>
      <c r="H28" s="19" t="str">
        <f>IFERROR(IF(E28="","",Calculations!R18),"")</f>
        <v/>
      </c>
      <c r="I28" s="19" t="str">
        <f>IFERROR(IF(E28="","",Calculations!S18),"")</f>
        <v/>
      </c>
      <c r="J28" s="19" t="str">
        <f>IFERROR(IF(E28="","",Calculations!T18),"")</f>
        <v/>
      </c>
    </row>
    <row r="29" spans="1:10" x14ac:dyDescent="0.3">
      <c r="A29" s="2">
        <f t="shared" si="1"/>
        <v>40513</v>
      </c>
      <c r="B29" s="10">
        <f t="shared" si="2"/>
        <v>40513</v>
      </c>
      <c r="C29" s="14">
        <v>0.04</v>
      </c>
      <c r="E29" s="17" t="str">
        <f t="shared" si="0"/>
        <v/>
      </c>
      <c r="F29" s="19" t="str">
        <f>IFERROR(IF(E29="","",Calculations!P19),"")</f>
        <v/>
      </c>
      <c r="G29" s="19" t="str">
        <f>IFERROR(IF(E29="","",Calculations!Q19),"")</f>
        <v/>
      </c>
      <c r="H29" s="19" t="str">
        <f>IFERROR(IF(E29="","",Calculations!R19),"")</f>
        <v/>
      </c>
      <c r="I29" s="19" t="str">
        <f>IFERROR(IF(E29="","",Calculations!S19),"")</f>
        <v/>
      </c>
      <c r="J29" s="19" t="str">
        <f>IFERROR(IF(E29="","",Calculations!T19),"")</f>
        <v/>
      </c>
    </row>
    <row r="30" spans="1:10" x14ac:dyDescent="0.3">
      <c r="A30" s="2" t="b">
        <f t="shared" si="1"/>
        <v>0</v>
      </c>
      <c r="B30" s="10" t="str">
        <f t="shared" si="2"/>
        <v/>
      </c>
      <c r="C30" s="14"/>
      <c r="E30" s="17" t="str">
        <f t="shared" si="0"/>
        <v/>
      </c>
      <c r="F30" s="19" t="str">
        <f>IFERROR(IF(E30="","",Calculations!P20),"")</f>
        <v/>
      </c>
      <c r="G30" s="19" t="str">
        <f>IFERROR(IF(E30="","",Calculations!Q20),"")</f>
        <v/>
      </c>
      <c r="H30" s="19" t="str">
        <f>IFERROR(IF(E30="","",Calculations!R20),"")</f>
        <v/>
      </c>
      <c r="I30" s="19" t="str">
        <f>IFERROR(IF(E30="","",Calculations!S20),"")</f>
        <v/>
      </c>
      <c r="J30" s="19" t="str">
        <f>IFERROR(IF(E30="","",Calculations!T20),"")</f>
        <v/>
      </c>
    </row>
    <row r="31" spans="1:10" x14ac:dyDescent="0.3">
      <c r="A31" s="2" t="b">
        <f t="shared" si="1"/>
        <v>0</v>
      </c>
      <c r="B31" s="10" t="str">
        <f t="shared" si="2"/>
        <v/>
      </c>
      <c r="C31" s="14"/>
      <c r="E31" s="17" t="str">
        <f t="shared" si="0"/>
        <v/>
      </c>
      <c r="F31" s="19" t="str">
        <f>IFERROR(IF(E31="","",Calculations!P21),"")</f>
        <v/>
      </c>
      <c r="G31" s="19" t="str">
        <f>IFERROR(IF(E31="","",Calculations!Q21),"")</f>
        <v/>
      </c>
      <c r="H31" s="19" t="str">
        <f>IFERROR(IF(E31="","",Calculations!R21),"")</f>
        <v/>
      </c>
      <c r="I31" s="19" t="str">
        <f>IFERROR(IF(E31="","",Calculations!S21),"")</f>
        <v/>
      </c>
      <c r="J31" s="19" t="str">
        <f>IFERROR(IF(E31="","",Calculations!T21),"")</f>
        <v/>
      </c>
    </row>
    <row r="32" spans="1:10" x14ac:dyDescent="0.3">
      <c r="A32" s="2" t="b">
        <f t="shared" si="1"/>
        <v>0</v>
      </c>
      <c r="B32" s="10" t="str">
        <f t="shared" si="2"/>
        <v/>
      </c>
      <c r="C32" s="14"/>
      <c r="E32" s="17" t="str">
        <f t="shared" si="0"/>
        <v/>
      </c>
      <c r="F32" s="19" t="str">
        <f>IFERROR(IF(E32="","",Calculations!P22),"")</f>
        <v/>
      </c>
      <c r="G32" s="19" t="str">
        <f>IFERROR(IF(E32="","",Calculations!Q22),"")</f>
        <v/>
      </c>
      <c r="H32" s="19" t="str">
        <f>IFERROR(IF(E32="","",Calculations!R22),"")</f>
        <v/>
      </c>
      <c r="I32" s="19" t="str">
        <f>IFERROR(IF(E32="","",Calculations!S22),"")</f>
        <v/>
      </c>
      <c r="J32" s="19" t="str">
        <f>IFERROR(IF(E32="","",Calculations!T22),"")</f>
        <v/>
      </c>
    </row>
    <row r="33" spans="1:10" x14ac:dyDescent="0.3">
      <c r="A33" s="2" t="b">
        <f t="shared" si="1"/>
        <v>0</v>
      </c>
      <c r="B33" s="10" t="str">
        <f t="shared" si="2"/>
        <v/>
      </c>
      <c r="C33" s="14"/>
      <c r="E33" s="17" t="str">
        <f t="shared" si="0"/>
        <v/>
      </c>
      <c r="F33" s="19" t="str">
        <f>IFERROR(IF(E33="","",Calculations!P23),"")</f>
        <v/>
      </c>
      <c r="G33" s="19" t="str">
        <f>IFERROR(IF(E33="","",Calculations!Q23),"")</f>
        <v/>
      </c>
      <c r="H33" s="19" t="str">
        <f>IFERROR(IF(E33="","",Calculations!R23),"")</f>
        <v/>
      </c>
      <c r="I33" s="19" t="str">
        <f>IFERROR(IF(E33="","",Calculations!S23),"")</f>
        <v/>
      </c>
      <c r="J33" s="19" t="str">
        <f>IFERROR(IF(E33="","",Calculations!T23),"")</f>
        <v/>
      </c>
    </row>
    <row r="34" spans="1:10" x14ac:dyDescent="0.3">
      <c r="A34" s="2" t="b">
        <f t="shared" si="1"/>
        <v>0</v>
      </c>
      <c r="B34" s="10" t="str">
        <f t="shared" si="2"/>
        <v/>
      </c>
      <c r="C34" s="14"/>
      <c r="E34" s="17" t="str">
        <f t="shared" si="0"/>
        <v/>
      </c>
      <c r="F34" s="19" t="str">
        <f>IFERROR(IF(E34="","",Calculations!P24),"")</f>
        <v/>
      </c>
      <c r="G34" s="19" t="str">
        <f>IFERROR(IF(E34="","",Calculations!Q24),"")</f>
        <v/>
      </c>
      <c r="H34" s="19" t="str">
        <f>IFERROR(IF(E34="","",Calculations!R24),"")</f>
        <v/>
      </c>
      <c r="I34" s="19" t="str">
        <f>IFERROR(IF(E34="","",Calculations!S24),"")</f>
        <v/>
      </c>
      <c r="J34" s="19" t="str">
        <f>IFERROR(IF(E34="","",Calculations!T24),"")</f>
        <v/>
      </c>
    </row>
    <row r="35" spans="1:10" x14ac:dyDescent="0.3">
      <c r="A35" s="2" t="b">
        <f t="shared" si="1"/>
        <v>0</v>
      </c>
      <c r="B35" s="10" t="str">
        <f t="shared" si="2"/>
        <v/>
      </c>
      <c r="C35" s="14"/>
      <c r="E35" s="17" t="str">
        <f t="shared" si="0"/>
        <v/>
      </c>
      <c r="F35" s="19" t="str">
        <f>IFERROR(IF(E35="","",Calculations!P25),"")</f>
        <v/>
      </c>
      <c r="G35" s="19" t="str">
        <f>IFERROR(IF(E35="","",Calculations!Q25),"")</f>
        <v/>
      </c>
      <c r="H35" s="19" t="str">
        <f>IFERROR(IF(E35="","",Calculations!R25),"")</f>
        <v/>
      </c>
      <c r="I35" s="19" t="str">
        <f>IFERROR(IF(E35="","",Calculations!S25),"")</f>
        <v/>
      </c>
      <c r="J35" s="19" t="str">
        <f>IFERROR(IF(E35="","",Calculations!T25),"")</f>
        <v/>
      </c>
    </row>
    <row r="36" spans="1:10" x14ac:dyDescent="0.3">
      <c r="A36" s="2" t="b">
        <f t="shared" si="1"/>
        <v>0</v>
      </c>
      <c r="B36" s="10" t="str">
        <f t="shared" si="2"/>
        <v/>
      </c>
      <c r="C36" s="14"/>
      <c r="E36" s="17" t="str">
        <f t="shared" si="0"/>
        <v/>
      </c>
      <c r="F36" s="19" t="str">
        <f>IFERROR(IF(E36="","",Calculations!P26),"")</f>
        <v/>
      </c>
      <c r="G36" s="19" t="str">
        <f>IFERROR(IF(E36="","",Calculations!Q26),"")</f>
        <v/>
      </c>
      <c r="H36" s="19" t="str">
        <f>IFERROR(IF(E36="","",Calculations!R26),"")</f>
        <v/>
      </c>
      <c r="I36" s="19" t="str">
        <f>IFERROR(IF(E36="","",Calculations!S26),"")</f>
        <v/>
      </c>
      <c r="J36" s="19" t="str">
        <f>IFERROR(IF(E36="","",Calculations!T26),"")</f>
        <v/>
      </c>
    </row>
    <row r="37" spans="1:10" x14ac:dyDescent="0.3">
      <c r="A37" s="2" t="b">
        <f t="shared" si="1"/>
        <v>0</v>
      </c>
      <c r="B37" s="10" t="str">
        <f t="shared" si="2"/>
        <v/>
      </c>
      <c r="C37" s="14"/>
      <c r="E37" s="17" t="str">
        <f t="shared" si="0"/>
        <v/>
      </c>
      <c r="F37" s="19" t="str">
        <f>IFERROR(IF(E37="","",Calculations!P27),"")</f>
        <v/>
      </c>
      <c r="G37" s="19" t="str">
        <f>IFERROR(IF(E37="","",Calculations!Q27),"")</f>
        <v/>
      </c>
      <c r="H37" s="19" t="str">
        <f>IFERROR(IF(E37="","",Calculations!R27),"")</f>
        <v/>
      </c>
      <c r="I37" s="19" t="str">
        <f>IFERROR(IF(E37="","",Calculations!S27),"")</f>
        <v/>
      </c>
      <c r="J37" s="19" t="str">
        <f>IFERROR(IF(E37="","",Calculations!T27),"")</f>
        <v/>
      </c>
    </row>
    <row r="38" spans="1:10" x14ac:dyDescent="0.3">
      <c r="A38" s="2" t="b">
        <f t="shared" si="1"/>
        <v>0</v>
      </c>
      <c r="B38" s="10" t="str">
        <f t="shared" si="2"/>
        <v/>
      </c>
      <c r="C38" s="14"/>
      <c r="E38" s="17" t="str">
        <f t="shared" si="0"/>
        <v/>
      </c>
      <c r="F38" s="19" t="str">
        <f>IFERROR(IF(E38="","",Calculations!P28),"")</f>
        <v/>
      </c>
      <c r="G38" s="19" t="str">
        <f>IFERROR(IF(E38="","",Calculations!Q28),"")</f>
        <v/>
      </c>
      <c r="H38" s="19" t="str">
        <f>IFERROR(IF(E38="","",Calculations!R28),"")</f>
        <v/>
      </c>
      <c r="I38" s="19" t="str">
        <f>IFERROR(IF(E38="","",Calculations!S28),"")</f>
        <v/>
      </c>
      <c r="J38" s="19" t="str">
        <f>IFERROR(IF(E38="","",Calculations!T28),"")</f>
        <v/>
      </c>
    </row>
    <row r="39" spans="1:10" x14ac:dyDescent="0.3">
      <c r="A39" s="2" t="b">
        <f t="shared" si="1"/>
        <v>0</v>
      </c>
      <c r="B39" s="10" t="str">
        <f t="shared" si="2"/>
        <v/>
      </c>
      <c r="C39" s="14"/>
      <c r="E39" s="17" t="str">
        <f t="shared" si="0"/>
        <v/>
      </c>
      <c r="F39" s="19" t="str">
        <f>IFERROR(IF(E39="","",Calculations!P29),"")</f>
        <v/>
      </c>
      <c r="G39" s="19" t="str">
        <f>IFERROR(IF(E39="","",Calculations!Q29),"")</f>
        <v/>
      </c>
      <c r="H39" s="19" t="str">
        <f>IFERROR(IF(E39="","",Calculations!R29),"")</f>
        <v/>
      </c>
      <c r="I39" s="19" t="str">
        <f>IFERROR(IF(E39="","",Calculations!S29),"")</f>
        <v/>
      </c>
      <c r="J39" s="19" t="str">
        <f>IFERROR(IF(E39="","",Calculations!T29),"")</f>
        <v/>
      </c>
    </row>
    <row r="40" spans="1:10" x14ac:dyDescent="0.3">
      <c r="A40" s="2" t="b">
        <f t="shared" si="1"/>
        <v>0</v>
      </c>
      <c r="B40" s="10" t="str">
        <f t="shared" si="2"/>
        <v/>
      </c>
      <c r="C40" s="14"/>
      <c r="E40" s="17" t="str">
        <f t="shared" si="0"/>
        <v/>
      </c>
      <c r="F40" s="19" t="str">
        <f>IFERROR(IF(E40="","",Calculations!P30),"")</f>
        <v/>
      </c>
      <c r="G40" s="19" t="str">
        <f>IFERROR(IF(E40="","",Calculations!Q30),"")</f>
        <v/>
      </c>
      <c r="H40" s="19" t="str">
        <f>IFERROR(IF(E40="","",Calculations!R30),"")</f>
        <v/>
      </c>
      <c r="I40" s="19" t="str">
        <f>IFERROR(IF(E40="","",Calculations!S30),"")</f>
        <v/>
      </c>
      <c r="J40" s="19" t="str">
        <f>IFERROR(IF(E40="","",Calculations!T30),"")</f>
        <v/>
      </c>
    </row>
    <row r="41" spans="1:10" x14ac:dyDescent="0.3">
      <c r="A41" s="2" t="b">
        <f t="shared" si="1"/>
        <v>0</v>
      </c>
      <c r="B41" s="10" t="str">
        <f t="shared" si="2"/>
        <v/>
      </c>
      <c r="C41" s="14"/>
      <c r="E41" s="17" t="str">
        <f t="shared" si="0"/>
        <v/>
      </c>
      <c r="F41" s="19" t="str">
        <f>IFERROR(IF(E41="","",Calculations!P31),"")</f>
        <v/>
      </c>
      <c r="G41" s="19" t="str">
        <f>IFERROR(IF(E41="","",Calculations!Q31),"")</f>
        <v/>
      </c>
      <c r="H41" s="19" t="str">
        <f>IFERROR(IF(E41="","",Calculations!R31),"")</f>
        <v/>
      </c>
      <c r="I41" s="19" t="str">
        <f>IFERROR(IF(E41="","",Calculations!S31),"")</f>
        <v/>
      </c>
      <c r="J41" s="19" t="str">
        <f>IFERROR(IF(E41="","",Calculations!T31),"")</f>
        <v/>
      </c>
    </row>
    <row r="42" spans="1:10" x14ac:dyDescent="0.3">
      <c r="A42" s="2" t="b">
        <f t="shared" si="1"/>
        <v>0</v>
      </c>
      <c r="B42" s="10" t="str">
        <f t="shared" si="2"/>
        <v/>
      </c>
      <c r="C42" s="14"/>
      <c r="E42" s="17" t="str">
        <f t="shared" si="0"/>
        <v/>
      </c>
      <c r="F42" s="19" t="str">
        <f>IFERROR(IF(E42="","",Calculations!P32),"")</f>
        <v/>
      </c>
      <c r="G42" s="19" t="str">
        <f>IFERROR(IF(E42="","",Calculations!Q32),"")</f>
        <v/>
      </c>
      <c r="H42" s="19" t="str">
        <f>IFERROR(IF(E42="","",Calculations!R32),"")</f>
        <v/>
      </c>
      <c r="I42" s="19" t="str">
        <f>IFERROR(IF(E42="","",Calculations!S32),"")</f>
        <v/>
      </c>
      <c r="J42" s="19" t="str">
        <f>IFERROR(IF(E42="","",Calculations!T32),"")</f>
        <v/>
      </c>
    </row>
    <row r="43" spans="1:10" x14ac:dyDescent="0.3">
      <c r="A43" s="2" t="b">
        <f t="shared" si="1"/>
        <v>0</v>
      </c>
      <c r="B43" s="10" t="str">
        <f t="shared" si="2"/>
        <v/>
      </c>
      <c r="C43" s="14"/>
      <c r="E43" s="17" t="str">
        <f t="shared" si="0"/>
        <v/>
      </c>
      <c r="F43" s="19" t="str">
        <f>IFERROR(IF(E43="","",Calculations!P33),"")</f>
        <v/>
      </c>
      <c r="G43" s="19" t="str">
        <f>IFERROR(IF(E43="","",Calculations!Q33),"")</f>
        <v/>
      </c>
      <c r="H43" s="19" t="str">
        <f>IFERROR(IF(E43="","",Calculations!R33),"")</f>
        <v/>
      </c>
      <c r="I43" s="19" t="str">
        <f>IFERROR(IF(E43="","",Calculations!S33),"")</f>
        <v/>
      </c>
      <c r="J43" s="19" t="str">
        <f>IFERROR(IF(E43="","",Calculations!T33),"")</f>
        <v/>
      </c>
    </row>
    <row r="44" spans="1:10" x14ac:dyDescent="0.3">
      <c r="A44" s="2" t="b">
        <f t="shared" si="1"/>
        <v>0</v>
      </c>
      <c r="B44" s="10" t="str">
        <f t="shared" si="2"/>
        <v/>
      </c>
      <c r="C44" s="14"/>
      <c r="E44" s="17" t="str">
        <f t="shared" si="0"/>
        <v/>
      </c>
      <c r="F44" s="19" t="str">
        <f>IFERROR(IF(E44="","",Calculations!P34),"")</f>
        <v/>
      </c>
      <c r="G44" s="19" t="str">
        <f>IFERROR(IF(E44="","",Calculations!Q34),"")</f>
        <v/>
      </c>
      <c r="H44" s="19" t="str">
        <f>IFERROR(IF(E44="","",Calculations!R34),"")</f>
        <v/>
      </c>
      <c r="I44" s="19" t="str">
        <f>IFERROR(IF(E44="","",Calculations!S34),"")</f>
        <v/>
      </c>
      <c r="J44" s="19" t="str">
        <f>IFERROR(IF(E44="","",Calculations!T34),"")</f>
        <v/>
      </c>
    </row>
    <row r="45" spans="1:10" x14ac:dyDescent="0.3">
      <c r="A45" s="2" t="b">
        <f t="shared" si="1"/>
        <v>0</v>
      </c>
      <c r="B45" s="10" t="str">
        <f t="shared" si="2"/>
        <v/>
      </c>
      <c r="C45" s="14"/>
      <c r="E45" s="17" t="str">
        <f t="shared" si="0"/>
        <v/>
      </c>
      <c r="F45" s="19" t="str">
        <f>IFERROR(IF(E45="","",Calculations!P35),"")</f>
        <v/>
      </c>
      <c r="G45" s="19" t="str">
        <f>IFERROR(IF(E45="","",Calculations!Q35),"")</f>
        <v/>
      </c>
      <c r="H45" s="19" t="str">
        <f>IFERROR(IF(E45="","",Calculations!R35),"")</f>
        <v/>
      </c>
      <c r="I45" s="19" t="str">
        <f>IFERROR(IF(E45="","",Calculations!S35),"")</f>
        <v/>
      </c>
      <c r="J45" s="19" t="str">
        <f>IFERROR(IF(E45="","",Calculations!T35),"")</f>
        <v/>
      </c>
    </row>
    <row r="46" spans="1:10" x14ac:dyDescent="0.3">
      <c r="A46" s="2" t="b">
        <f t="shared" si="1"/>
        <v>0</v>
      </c>
      <c r="B46" s="10" t="str">
        <f t="shared" si="2"/>
        <v/>
      </c>
      <c r="C46" s="14"/>
      <c r="E46" s="17" t="str">
        <f t="shared" si="0"/>
        <v/>
      </c>
      <c r="F46" s="19" t="str">
        <f>IFERROR(IF(E46="","",Calculations!P36),"")</f>
        <v/>
      </c>
      <c r="G46" s="19" t="str">
        <f>IFERROR(IF(E46="","",Calculations!Q36),"")</f>
        <v/>
      </c>
      <c r="H46" s="19" t="str">
        <f>IFERROR(IF(E46="","",Calculations!R36),"")</f>
        <v/>
      </c>
      <c r="I46" s="19" t="str">
        <f>IFERROR(IF(E46="","",Calculations!S36),"")</f>
        <v/>
      </c>
      <c r="J46" s="19" t="str">
        <f>IFERROR(IF(E46="","",Calculations!T36),"")</f>
        <v/>
      </c>
    </row>
    <row r="47" spans="1:10" x14ac:dyDescent="0.3">
      <c r="A47" s="2" t="b">
        <f t="shared" si="1"/>
        <v>0</v>
      </c>
      <c r="B47" s="10" t="str">
        <f t="shared" si="2"/>
        <v/>
      </c>
      <c r="C47" s="14"/>
      <c r="E47" s="17" t="str">
        <f t="shared" si="0"/>
        <v/>
      </c>
      <c r="F47" s="19" t="str">
        <f>IFERROR(IF(E47="","",Calculations!P37),"")</f>
        <v/>
      </c>
      <c r="G47" s="19" t="str">
        <f>IFERROR(IF(E47="","",Calculations!Q37),"")</f>
        <v/>
      </c>
      <c r="H47" s="19" t="str">
        <f>IFERROR(IF(E47="","",Calculations!R37),"")</f>
        <v/>
      </c>
      <c r="I47" s="19" t="str">
        <f>IFERROR(IF(E47="","",Calculations!S37),"")</f>
        <v/>
      </c>
      <c r="J47" s="19" t="str">
        <f>IFERROR(IF(E47="","",Calculations!T37),"")</f>
        <v/>
      </c>
    </row>
    <row r="48" spans="1:10" x14ac:dyDescent="0.3">
      <c r="A48" s="2" t="b">
        <f t="shared" si="1"/>
        <v>0</v>
      </c>
      <c r="B48" s="10" t="str">
        <f t="shared" si="2"/>
        <v/>
      </c>
      <c r="C48" s="14"/>
      <c r="E48" s="17" t="str">
        <f t="shared" si="0"/>
        <v/>
      </c>
      <c r="F48" s="19" t="str">
        <f>IFERROR(IF(E48="","",Calculations!P38),"")</f>
        <v/>
      </c>
      <c r="G48" s="19" t="str">
        <f>IFERROR(IF(E48="","",Calculations!Q38),"")</f>
        <v/>
      </c>
      <c r="H48" s="19" t="str">
        <f>IFERROR(IF(E48="","",Calculations!R38),"")</f>
        <v/>
      </c>
      <c r="I48" s="19" t="str">
        <f>IFERROR(IF(E48="","",Calculations!S38),"")</f>
        <v/>
      </c>
      <c r="J48" s="19" t="str">
        <f>IFERROR(IF(E48="","",Calculations!T38),"")</f>
        <v/>
      </c>
    </row>
    <row r="49" spans="1:10" x14ac:dyDescent="0.3">
      <c r="A49" s="2" t="b">
        <f t="shared" si="1"/>
        <v>0</v>
      </c>
      <c r="B49" s="10" t="str">
        <f t="shared" si="2"/>
        <v/>
      </c>
      <c r="C49" s="14"/>
      <c r="E49" s="17" t="str">
        <f t="shared" si="0"/>
        <v/>
      </c>
      <c r="F49" s="19" t="str">
        <f>IFERROR(IF(E49="","",Calculations!P39),"")</f>
        <v/>
      </c>
      <c r="G49" s="19" t="str">
        <f>IFERROR(IF(E49="","",Calculations!Q39),"")</f>
        <v/>
      </c>
      <c r="H49" s="19" t="str">
        <f>IFERROR(IF(E49="","",Calculations!R39),"")</f>
        <v/>
      </c>
      <c r="I49" s="19" t="str">
        <f>IFERROR(IF(E49="","",Calculations!S39),"")</f>
        <v/>
      </c>
      <c r="J49" s="19" t="str">
        <f>IFERROR(IF(E49="","",Calculations!T39),"")</f>
        <v/>
      </c>
    </row>
    <row r="50" spans="1:10" x14ac:dyDescent="0.3">
      <c r="A50" s="2" t="b">
        <f t="shared" si="1"/>
        <v>0</v>
      </c>
      <c r="B50" s="10" t="str">
        <f t="shared" si="2"/>
        <v/>
      </c>
      <c r="C50" s="14"/>
      <c r="E50" s="17" t="str">
        <f t="shared" si="0"/>
        <v/>
      </c>
      <c r="F50" s="19" t="str">
        <f>IFERROR(IF(E50="","",Calculations!P40),"")</f>
        <v/>
      </c>
      <c r="G50" s="19" t="str">
        <f>IFERROR(IF(E50="","",Calculations!Q40),"")</f>
        <v/>
      </c>
      <c r="H50" s="19" t="str">
        <f>IFERROR(IF(E50="","",Calculations!R40),"")</f>
        <v/>
      </c>
      <c r="I50" s="19" t="str">
        <f>IFERROR(IF(E50="","",Calculations!S40),"")</f>
        <v/>
      </c>
      <c r="J50" s="19" t="str">
        <f>IFERROR(IF(E50="","",Calculations!T40),"")</f>
        <v/>
      </c>
    </row>
    <row r="51" spans="1:10" x14ac:dyDescent="0.3">
      <c r="A51" s="2" t="b">
        <f t="shared" si="1"/>
        <v>0</v>
      </c>
      <c r="B51" s="10" t="str">
        <f t="shared" si="2"/>
        <v/>
      </c>
      <c r="C51" s="14"/>
      <c r="E51" s="17" t="str">
        <f t="shared" si="0"/>
        <v/>
      </c>
      <c r="F51" s="19" t="str">
        <f>IFERROR(IF(E51="","",Calculations!P41),"")</f>
        <v/>
      </c>
      <c r="G51" s="19" t="str">
        <f>IFERROR(IF(E51="","",Calculations!Q41),"")</f>
        <v/>
      </c>
      <c r="H51" s="19" t="str">
        <f>IFERROR(IF(E51="","",Calculations!R41),"")</f>
        <v/>
      </c>
      <c r="I51" s="19" t="str">
        <f>IFERROR(IF(E51="","",Calculations!S41),"")</f>
        <v/>
      </c>
      <c r="J51" s="19" t="str">
        <f>IFERROR(IF(E51="","",Calculations!T41),"")</f>
        <v/>
      </c>
    </row>
    <row r="52" spans="1:10" x14ac:dyDescent="0.3">
      <c r="A52" s="2" t="b">
        <f t="shared" si="1"/>
        <v>0</v>
      </c>
      <c r="B52" s="10" t="str">
        <f t="shared" si="2"/>
        <v/>
      </c>
      <c r="C52" s="14"/>
      <c r="E52" s="17" t="str">
        <f t="shared" si="0"/>
        <v/>
      </c>
      <c r="F52" s="19" t="str">
        <f>IFERROR(IF(E52="","",Calculations!P42),"")</f>
        <v/>
      </c>
      <c r="G52" s="19" t="str">
        <f>IFERROR(IF(E52="","",Calculations!Q42),"")</f>
        <v/>
      </c>
      <c r="H52" s="19" t="str">
        <f>IFERROR(IF(E52="","",Calculations!R42),"")</f>
        <v/>
      </c>
      <c r="I52" s="19" t="str">
        <f>IFERROR(IF(E52="","",Calculations!S42),"")</f>
        <v/>
      </c>
      <c r="J52" s="19" t="str">
        <f>IFERROR(IF(E52="","",Calculations!T42),"")</f>
        <v/>
      </c>
    </row>
    <row r="53" spans="1:10" x14ac:dyDescent="0.3">
      <c r="A53" s="2" t="b">
        <f t="shared" si="1"/>
        <v>0</v>
      </c>
      <c r="B53" s="10" t="str">
        <f t="shared" si="2"/>
        <v/>
      </c>
      <c r="C53" s="14"/>
      <c r="E53" s="17" t="str">
        <f t="shared" si="0"/>
        <v/>
      </c>
      <c r="F53" s="19" t="str">
        <f>IFERROR(IF(E53="","",Calculations!P43),"")</f>
        <v/>
      </c>
      <c r="G53" s="19" t="str">
        <f>IFERROR(IF(E53="","",Calculations!Q43),"")</f>
        <v/>
      </c>
      <c r="H53" s="19" t="str">
        <f>IFERROR(IF(E53="","",Calculations!R43),"")</f>
        <v/>
      </c>
      <c r="I53" s="19" t="str">
        <f>IFERROR(IF(E53="","",Calculations!S43),"")</f>
        <v/>
      </c>
      <c r="J53" s="19" t="str">
        <f>IFERROR(IF(E53="","",Calculations!T43),"")</f>
        <v/>
      </c>
    </row>
    <row r="54" spans="1:10" x14ac:dyDescent="0.3">
      <c r="A54" s="2" t="b">
        <f t="shared" si="1"/>
        <v>0</v>
      </c>
      <c r="B54" s="10" t="str">
        <f t="shared" si="2"/>
        <v/>
      </c>
      <c r="C54" s="14"/>
      <c r="E54" s="17" t="str">
        <f t="shared" si="0"/>
        <v/>
      </c>
      <c r="F54" s="19" t="str">
        <f>IFERROR(IF(E54="","",Calculations!P44),"")</f>
        <v/>
      </c>
      <c r="G54" s="19" t="str">
        <f>IFERROR(IF(E54="","",Calculations!Q44),"")</f>
        <v/>
      </c>
      <c r="H54" s="19" t="str">
        <f>IFERROR(IF(E54="","",Calculations!R44),"")</f>
        <v/>
      </c>
      <c r="I54" s="19" t="str">
        <f>IFERROR(IF(E54="","",Calculations!S44),"")</f>
        <v/>
      </c>
      <c r="J54" s="19" t="str">
        <f>IFERROR(IF(E54="","",Calculations!T44),"")</f>
        <v/>
      </c>
    </row>
    <row r="55" spans="1:10" x14ac:dyDescent="0.3">
      <c r="A55" s="2" t="b">
        <f t="shared" si="1"/>
        <v>0</v>
      </c>
      <c r="B55" s="10" t="str">
        <f t="shared" si="2"/>
        <v/>
      </c>
      <c r="C55" s="14"/>
      <c r="E55" s="17" t="str">
        <f t="shared" si="0"/>
        <v/>
      </c>
      <c r="F55" s="19" t="str">
        <f>IFERROR(IF(E55="","",Calculations!P45),"")</f>
        <v/>
      </c>
      <c r="G55" s="19" t="str">
        <f>IFERROR(IF(E55="","",Calculations!Q45),"")</f>
        <v/>
      </c>
      <c r="H55" s="19" t="str">
        <f>IFERROR(IF(E55="","",Calculations!R45),"")</f>
        <v/>
      </c>
      <c r="I55" s="19" t="str">
        <f>IFERROR(IF(E55="","",Calculations!S45),"")</f>
        <v/>
      </c>
      <c r="J55" s="19" t="str">
        <f>IFERROR(IF(E55="","",Calculations!T45),"")</f>
        <v/>
      </c>
    </row>
    <row r="56" spans="1:10" x14ac:dyDescent="0.3">
      <c r="A56" s="2" t="b">
        <f t="shared" si="1"/>
        <v>0</v>
      </c>
      <c r="B56" s="10" t="str">
        <f t="shared" si="2"/>
        <v/>
      </c>
      <c r="C56" s="14"/>
      <c r="E56" s="17" t="str">
        <f t="shared" si="0"/>
        <v/>
      </c>
      <c r="F56" s="19" t="str">
        <f>IFERROR(IF(E56="","",Calculations!P46),"")</f>
        <v/>
      </c>
      <c r="G56" s="19" t="str">
        <f>IFERROR(IF(E56="","",Calculations!Q46),"")</f>
        <v/>
      </c>
      <c r="H56" s="19" t="str">
        <f>IFERROR(IF(E56="","",Calculations!R46),"")</f>
        <v/>
      </c>
      <c r="I56" s="19" t="str">
        <f>IFERROR(IF(E56="","",Calculations!S46),"")</f>
        <v/>
      </c>
      <c r="J56" s="19" t="str">
        <f>IFERROR(IF(E56="","",Calculations!T46),"")</f>
        <v/>
      </c>
    </row>
    <row r="57" spans="1:10" x14ac:dyDescent="0.3">
      <c r="A57" s="2" t="b">
        <f t="shared" si="1"/>
        <v>0</v>
      </c>
      <c r="B57" s="10" t="str">
        <f t="shared" si="2"/>
        <v/>
      </c>
      <c r="C57" s="14"/>
      <c r="E57" s="17" t="str">
        <f t="shared" si="0"/>
        <v/>
      </c>
      <c r="F57" s="19" t="str">
        <f>IFERROR(IF(E57="","",Calculations!P47),"")</f>
        <v/>
      </c>
      <c r="G57" s="19" t="str">
        <f>IFERROR(IF(E57="","",Calculations!Q47),"")</f>
        <v/>
      </c>
      <c r="H57" s="19" t="str">
        <f>IFERROR(IF(E57="","",Calculations!R47),"")</f>
        <v/>
      </c>
      <c r="I57" s="19" t="str">
        <f>IFERROR(IF(E57="","",Calculations!S47),"")</f>
        <v/>
      </c>
      <c r="J57" s="19" t="str">
        <f>IFERROR(IF(E57="","",Calculations!T47),"")</f>
        <v/>
      </c>
    </row>
    <row r="58" spans="1:10" x14ac:dyDescent="0.3">
      <c r="A58" s="2" t="b">
        <f t="shared" si="1"/>
        <v>0</v>
      </c>
      <c r="B58" s="10" t="str">
        <f t="shared" si="2"/>
        <v/>
      </c>
      <c r="C58" s="14"/>
      <c r="E58" s="17" t="str">
        <f t="shared" si="0"/>
        <v/>
      </c>
      <c r="F58" s="19" t="str">
        <f>IFERROR(IF(E58="","",Calculations!P48),"")</f>
        <v/>
      </c>
      <c r="G58" s="19" t="str">
        <f>IFERROR(IF(E58="","",Calculations!Q48),"")</f>
        <v/>
      </c>
      <c r="H58" s="19" t="str">
        <f>IFERROR(IF(E58="","",Calculations!R48),"")</f>
        <v/>
      </c>
      <c r="I58" s="19" t="str">
        <f>IFERROR(IF(E58="","",Calculations!S48),"")</f>
        <v/>
      </c>
      <c r="J58" s="19" t="str">
        <f>IFERROR(IF(E58="","",Calculations!T48),"")</f>
        <v/>
      </c>
    </row>
    <row r="59" spans="1:10" x14ac:dyDescent="0.3">
      <c r="A59" s="2" t="b">
        <f t="shared" si="1"/>
        <v>0</v>
      </c>
      <c r="B59" s="10" t="str">
        <f t="shared" si="2"/>
        <v/>
      </c>
      <c r="C59" s="14"/>
      <c r="E59" s="17" t="str">
        <f t="shared" si="0"/>
        <v/>
      </c>
      <c r="F59" s="19" t="str">
        <f>IFERROR(IF(E59="","",Calculations!P49),"")</f>
        <v/>
      </c>
      <c r="G59" s="19" t="str">
        <f>IFERROR(IF(E59="","",Calculations!Q49),"")</f>
        <v/>
      </c>
      <c r="H59" s="19" t="str">
        <f>IFERROR(IF(E59="","",Calculations!R49),"")</f>
        <v/>
      </c>
      <c r="I59" s="19" t="str">
        <f>IFERROR(IF(E59="","",Calculations!S49),"")</f>
        <v/>
      </c>
      <c r="J59" s="19" t="str">
        <f>IFERROR(IF(E59="","",Calculations!T49),"")</f>
        <v/>
      </c>
    </row>
    <row r="60" spans="1:10" x14ac:dyDescent="0.3">
      <c r="A60" s="2" t="b">
        <f t="shared" si="1"/>
        <v>0</v>
      </c>
      <c r="B60" s="10" t="str">
        <f t="shared" si="2"/>
        <v/>
      </c>
      <c r="C60" s="14"/>
      <c r="E60" s="17" t="str">
        <f t="shared" si="0"/>
        <v/>
      </c>
      <c r="F60" s="19" t="str">
        <f>IFERROR(IF(E60="","",Calculations!P50),"")</f>
        <v/>
      </c>
      <c r="G60" s="19" t="str">
        <f>IFERROR(IF(E60="","",Calculations!Q50),"")</f>
        <v/>
      </c>
      <c r="H60" s="19" t="str">
        <f>IFERROR(IF(E60="","",Calculations!R50),"")</f>
        <v/>
      </c>
      <c r="I60" s="19" t="str">
        <f>IFERROR(IF(E60="","",Calculations!S50),"")</f>
        <v/>
      </c>
      <c r="J60" s="19" t="str">
        <f>IFERROR(IF(E60="","",Calculations!T50),"")</f>
        <v/>
      </c>
    </row>
    <row r="61" spans="1:10" x14ac:dyDescent="0.3">
      <c r="A61" s="2" t="b">
        <f t="shared" si="1"/>
        <v>0</v>
      </c>
      <c r="B61" s="10" t="str">
        <f t="shared" si="2"/>
        <v/>
      </c>
      <c r="C61" s="14"/>
      <c r="E61" s="17" t="str">
        <f t="shared" si="0"/>
        <v/>
      </c>
      <c r="F61" s="19" t="str">
        <f>IFERROR(IF(E61="","",Calculations!P51),"")</f>
        <v/>
      </c>
      <c r="G61" s="19" t="str">
        <f>IFERROR(IF(E61="","",Calculations!Q51),"")</f>
        <v/>
      </c>
      <c r="H61" s="19" t="str">
        <f>IFERROR(IF(E61="","",Calculations!R51),"")</f>
        <v/>
      </c>
      <c r="I61" s="19" t="str">
        <f>IFERROR(IF(E61="","",Calculations!S51),"")</f>
        <v/>
      </c>
      <c r="J61" s="19" t="str">
        <f>IFERROR(IF(E61="","",Calculations!T51),"")</f>
        <v/>
      </c>
    </row>
    <row r="62" spans="1:10" x14ac:dyDescent="0.3">
      <c r="A62" s="2" t="b">
        <f t="shared" si="1"/>
        <v>0</v>
      </c>
      <c r="B62" s="10" t="str">
        <f t="shared" si="2"/>
        <v/>
      </c>
      <c r="C62" s="14"/>
      <c r="E62" s="17" t="str">
        <f t="shared" si="0"/>
        <v/>
      </c>
      <c r="F62" s="19" t="str">
        <f>IFERROR(IF(E62="","",Calculations!P52),"")</f>
        <v/>
      </c>
      <c r="G62" s="19" t="str">
        <f>IFERROR(IF(E62="","",Calculations!Q52),"")</f>
        <v/>
      </c>
      <c r="H62" s="19" t="str">
        <f>IFERROR(IF(E62="","",Calculations!R52),"")</f>
        <v/>
      </c>
      <c r="I62" s="19" t="str">
        <f>IFERROR(IF(E62="","",Calculations!S52),"")</f>
        <v/>
      </c>
      <c r="J62" s="19" t="str">
        <f>IFERROR(IF(E62="","",Calculations!T52),"")</f>
        <v/>
      </c>
    </row>
    <row r="63" spans="1:10" x14ac:dyDescent="0.3">
      <c r="A63" s="2" t="b">
        <f t="shared" si="1"/>
        <v>0</v>
      </c>
      <c r="B63" s="10" t="str">
        <f t="shared" si="2"/>
        <v/>
      </c>
      <c r="C63" s="14"/>
      <c r="E63" s="17" t="str">
        <f t="shared" si="0"/>
        <v/>
      </c>
      <c r="F63" s="19" t="str">
        <f>IFERROR(IF(E63="","",Calculations!P53),"")</f>
        <v/>
      </c>
      <c r="G63" s="19" t="str">
        <f>IFERROR(IF(E63="","",Calculations!Q53),"")</f>
        <v/>
      </c>
      <c r="H63" s="19" t="str">
        <f>IFERROR(IF(E63="","",Calculations!R53),"")</f>
        <v/>
      </c>
      <c r="I63" s="19" t="str">
        <f>IFERROR(IF(E63="","",Calculations!S53),"")</f>
        <v/>
      </c>
      <c r="J63" s="19" t="str">
        <f>IFERROR(IF(E63="","",Calculations!T53),"")</f>
        <v/>
      </c>
    </row>
    <row r="64" spans="1:10" x14ac:dyDescent="0.3">
      <c r="A64" s="2" t="b">
        <f t="shared" si="1"/>
        <v>0</v>
      </c>
      <c r="B64" s="10" t="str">
        <f t="shared" si="2"/>
        <v/>
      </c>
      <c r="C64" s="14"/>
      <c r="E64" s="17" t="str">
        <f t="shared" si="0"/>
        <v/>
      </c>
      <c r="F64" s="19" t="str">
        <f>IFERROR(IF(E64="","",Calculations!P54),"")</f>
        <v/>
      </c>
      <c r="G64" s="19" t="str">
        <f>IFERROR(IF(E64="","",Calculations!Q54),"")</f>
        <v/>
      </c>
      <c r="H64" s="19" t="str">
        <f>IFERROR(IF(E64="","",Calculations!R54),"")</f>
        <v/>
      </c>
      <c r="I64" s="19" t="str">
        <f>IFERROR(IF(E64="","",Calculations!S54),"")</f>
        <v/>
      </c>
      <c r="J64" s="19" t="str">
        <f>IFERROR(IF(E64="","",Calculations!T54),"")</f>
        <v/>
      </c>
    </row>
    <row r="65" spans="1:10" x14ac:dyDescent="0.3">
      <c r="A65" s="2" t="b">
        <f t="shared" si="1"/>
        <v>0</v>
      </c>
      <c r="B65" s="10" t="str">
        <f t="shared" si="2"/>
        <v/>
      </c>
      <c r="C65" s="14"/>
      <c r="E65" s="17" t="str">
        <f t="shared" si="0"/>
        <v/>
      </c>
      <c r="F65" s="19" t="str">
        <f>IFERROR(IF(E65="","",Calculations!P55),"")</f>
        <v/>
      </c>
      <c r="G65" s="19" t="str">
        <f>IFERROR(IF(E65="","",Calculations!Q55),"")</f>
        <v/>
      </c>
      <c r="H65" s="19" t="str">
        <f>IFERROR(IF(E65="","",Calculations!R55),"")</f>
        <v/>
      </c>
      <c r="I65" s="19" t="str">
        <f>IFERROR(IF(E65="","",Calculations!S55),"")</f>
        <v/>
      </c>
      <c r="J65" s="19" t="str">
        <f>IFERROR(IF(E65="","",Calculations!T55),"")</f>
        <v/>
      </c>
    </row>
    <row r="66" spans="1:10" x14ac:dyDescent="0.3">
      <c r="A66" s="2" t="b">
        <f t="shared" si="1"/>
        <v>0</v>
      </c>
      <c r="B66" s="10" t="str">
        <f t="shared" si="2"/>
        <v/>
      </c>
      <c r="C66" s="14"/>
      <c r="E66" s="17" t="str">
        <f t="shared" si="0"/>
        <v/>
      </c>
      <c r="F66" s="19" t="str">
        <f>IFERROR(IF(E66="","",Calculations!P56),"")</f>
        <v/>
      </c>
      <c r="G66" s="19" t="str">
        <f>IFERROR(IF(E66="","",Calculations!Q56),"")</f>
        <v/>
      </c>
      <c r="H66" s="19" t="str">
        <f>IFERROR(IF(E66="","",Calculations!R56),"")</f>
        <v/>
      </c>
      <c r="I66" s="19" t="str">
        <f>IFERROR(IF(E66="","",Calculations!S56),"")</f>
        <v/>
      </c>
      <c r="J66" s="19" t="str">
        <f>IFERROR(IF(E66="","",Calculations!T56),"")</f>
        <v/>
      </c>
    </row>
    <row r="67" spans="1:10" x14ac:dyDescent="0.3">
      <c r="A67" s="2" t="b">
        <f t="shared" si="1"/>
        <v>0</v>
      </c>
      <c r="B67" s="10" t="str">
        <f t="shared" si="2"/>
        <v/>
      </c>
      <c r="C67" s="14"/>
      <c r="E67" s="17" t="str">
        <f t="shared" si="0"/>
        <v/>
      </c>
      <c r="F67" s="19" t="str">
        <f>IFERROR(IF(E67="","",Calculations!P57),"")</f>
        <v/>
      </c>
      <c r="G67" s="19" t="str">
        <f>IFERROR(IF(E67="","",Calculations!Q57),"")</f>
        <v/>
      </c>
      <c r="H67" s="19" t="str">
        <f>IFERROR(IF(E67="","",Calculations!R57),"")</f>
        <v/>
      </c>
      <c r="I67" s="19" t="str">
        <f>IFERROR(IF(E67="","",Calculations!S57),"")</f>
        <v/>
      </c>
      <c r="J67" s="19" t="str">
        <f>IFERROR(IF(E67="","",Calculations!T57),"")</f>
        <v/>
      </c>
    </row>
    <row r="68" spans="1:10" x14ac:dyDescent="0.3">
      <c r="A68" s="2" t="b">
        <f t="shared" si="1"/>
        <v>0</v>
      </c>
      <c r="B68" s="10" t="str">
        <f t="shared" si="2"/>
        <v/>
      </c>
      <c r="C68" s="14"/>
      <c r="E68" s="17" t="str">
        <f t="shared" si="0"/>
        <v/>
      </c>
      <c r="F68" s="19" t="str">
        <f>IFERROR(IF(E68="","",Calculations!P58),"")</f>
        <v/>
      </c>
      <c r="G68" s="19" t="str">
        <f>IFERROR(IF(E68="","",Calculations!Q58),"")</f>
        <v/>
      </c>
      <c r="H68" s="19" t="str">
        <f>IFERROR(IF(E68="","",Calculations!R58),"")</f>
        <v/>
      </c>
      <c r="I68" s="19" t="str">
        <f>IFERROR(IF(E68="","",Calculations!S58),"")</f>
        <v/>
      </c>
      <c r="J68" s="19" t="str">
        <f>IFERROR(IF(E68="","",Calculations!T58),"")</f>
        <v/>
      </c>
    </row>
    <row r="69" spans="1:10" x14ac:dyDescent="0.3">
      <c r="A69" s="2" t="b">
        <f t="shared" si="1"/>
        <v>0</v>
      </c>
      <c r="B69" s="10" t="str">
        <f t="shared" si="2"/>
        <v/>
      </c>
      <c r="C69" s="14"/>
      <c r="E69" s="17" t="str">
        <f t="shared" si="0"/>
        <v/>
      </c>
      <c r="F69" s="19" t="str">
        <f>IFERROR(IF(E69="","",Calculations!P59),"")</f>
        <v/>
      </c>
      <c r="G69" s="19" t="str">
        <f>IFERROR(IF(E69="","",Calculations!Q59),"")</f>
        <v/>
      </c>
      <c r="H69" s="19" t="str">
        <f>IFERROR(IF(E69="","",Calculations!R59),"")</f>
        <v/>
      </c>
      <c r="I69" s="19" t="str">
        <f>IFERROR(IF(E69="","",Calculations!S59),"")</f>
        <v/>
      </c>
      <c r="J69" s="19" t="str">
        <f>IFERROR(IF(E69="","",Calculations!T59),"")</f>
        <v/>
      </c>
    </row>
    <row r="70" spans="1:10" x14ac:dyDescent="0.3">
      <c r="A70" s="2" t="b">
        <f t="shared" si="1"/>
        <v>0</v>
      </c>
      <c r="B70" s="10" t="str">
        <f t="shared" si="2"/>
        <v/>
      </c>
      <c r="C70" s="14"/>
      <c r="E70" s="17" t="str">
        <f t="shared" si="0"/>
        <v/>
      </c>
      <c r="F70" s="19" t="str">
        <f>IFERROR(IF(E70="","",Calculations!P60),"")</f>
        <v/>
      </c>
      <c r="G70" s="19" t="str">
        <f>IFERROR(IF(E70="","",Calculations!Q60),"")</f>
        <v/>
      </c>
      <c r="H70" s="19" t="str">
        <f>IFERROR(IF(E70="","",Calculations!R60),"")</f>
        <v/>
      </c>
      <c r="I70" s="19" t="str">
        <f>IFERROR(IF(E70="","",Calculations!S60),"")</f>
        <v/>
      </c>
      <c r="J70" s="19" t="str">
        <f>IFERROR(IF(E70="","",Calculations!T60),"")</f>
        <v/>
      </c>
    </row>
    <row r="71" spans="1:10" x14ac:dyDescent="0.3">
      <c r="A71" s="2" t="b">
        <f t="shared" si="1"/>
        <v>0</v>
      </c>
      <c r="B71" s="10" t="str">
        <f t="shared" si="2"/>
        <v/>
      </c>
      <c r="C71" s="14"/>
      <c r="E71" s="17" t="str">
        <f t="shared" si="0"/>
        <v/>
      </c>
      <c r="F71" s="19" t="str">
        <f>IFERROR(IF(E71="","",Calculations!P61),"")</f>
        <v/>
      </c>
      <c r="G71" s="19" t="str">
        <f>IFERROR(IF(E71="","",Calculations!Q61),"")</f>
        <v/>
      </c>
      <c r="H71" s="19" t="str">
        <f>IFERROR(IF(E71="","",Calculations!R61),"")</f>
        <v/>
      </c>
      <c r="I71" s="19" t="str">
        <f>IFERROR(IF(E71="","",Calculations!S61),"")</f>
        <v/>
      </c>
      <c r="J71" s="19" t="str">
        <f>IFERROR(IF(E71="","",Calculations!T61),"")</f>
        <v/>
      </c>
    </row>
    <row r="72" spans="1:10" x14ac:dyDescent="0.3">
      <c r="A72" s="2" t="b">
        <f t="shared" si="1"/>
        <v>0</v>
      </c>
      <c r="B72" s="10" t="str">
        <f t="shared" si="2"/>
        <v/>
      </c>
      <c r="C72" s="14"/>
      <c r="E72" s="17" t="str">
        <f t="shared" si="0"/>
        <v/>
      </c>
      <c r="F72" s="19" t="str">
        <f>IFERROR(IF(E72="","",Calculations!P62),"")</f>
        <v/>
      </c>
      <c r="G72" s="19" t="str">
        <f>IFERROR(IF(E72="","",Calculations!Q62),"")</f>
        <v/>
      </c>
      <c r="H72" s="19" t="str">
        <f>IFERROR(IF(E72="","",Calculations!R62),"")</f>
        <v/>
      </c>
      <c r="I72" s="19" t="str">
        <f>IFERROR(IF(E72="","",Calculations!S62),"")</f>
        <v/>
      </c>
      <c r="J72" s="19" t="str">
        <f>IFERROR(IF(E72="","",Calculations!T62),"")</f>
        <v/>
      </c>
    </row>
    <row r="73" spans="1:10" x14ac:dyDescent="0.3">
      <c r="A73" s="2" t="b">
        <f t="shared" si="1"/>
        <v>0</v>
      </c>
      <c r="B73" s="10" t="str">
        <f t="shared" si="2"/>
        <v/>
      </c>
      <c r="C73" s="14"/>
      <c r="E73" s="17" t="str">
        <f t="shared" si="0"/>
        <v/>
      </c>
      <c r="F73" s="19" t="str">
        <f>IFERROR(IF(E73="","",Calculations!P63),"")</f>
        <v/>
      </c>
      <c r="G73" s="19" t="str">
        <f>IFERROR(IF(E73="","",Calculations!Q63),"")</f>
        <v/>
      </c>
      <c r="H73" s="19" t="str">
        <f>IFERROR(IF(E73="","",Calculations!R63),"")</f>
        <v/>
      </c>
      <c r="I73" s="19" t="str">
        <f>IFERROR(IF(E73="","",Calculations!S63),"")</f>
        <v/>
      </c>
      <c r="J73" s="19" t="str">
        <f>IFERROR(IF(E73="","",Calculations!T63),"")</f>
        <v/>
      </c>
    </row>
    <row r="74" spans="1:10" x14ac:dyDescent="0.3">
      <c r="A74" s="2" t="b">
        <f t="shared" si="1"/>
        <v>0</v>
      </c>
      <c r="B74" s="10" t="str">
        <f t="shared" si="2"/>
        <v/>
      </c>
      <c r="C74" s="14"/>
      <c r="E74" s="17" t="str">
        <f t="shared" si="0"/>
        <v/>
      </c>
      <c r="F74" s="19" t="str">
        <f>IFERROR(IF(E74="","",Calculations!P64),"")</f>
        <v/>
      </c>
      <c r="G74" s="19" t="str">
        <f>IFERROR(IF(E74="","",Calculations!Q64),"")</f>
        <v/>
      </c>
      <c r="H74" s="19" t="str">
        <f>IFERROR(IF(E74="","",Calculations!R64),"")</f>
        <v/>
      </c>
      <c r="I74" s="19" t="str">
        <f>IFERROR(IF(E74="","",Calculations!S64),"")</f>
        <v/>
      </c>
      <c r="J74" s="19" t="str">
        <f>IFERROR(IF(E74="","",Calculations!T64),"")</f>
        <v/>
      </c>
    </row>
    <row r="75" spans="1:10" x14ac:dyDescent="0.3">
      <c r="A75" s="2" t="b">
        <f t="shared" si="1"/>
        <v>0</v>
      </c>
      <c r="B75" s="10" t="str">
        <f t="shared" si="2"/>
        <v/>
      </c>
      <c r="C75" s="14"/>
      <c r="E75" s="17" t="str">
        <f t="shared" si="0"/>
        <v/>
      </c>
      <c r="F75" s="19" t="str">
        <f>IFERROR(IF(E75="","",Calculations!P65),"")</f>
        <v/>
      </c>
      <c r="G75" s="19" t="str">
        <f>IFERROR(IF(E75="","",Calculations!Q65),"")</f>
        <v/>
      </c>
      <c r="H75" s="19" t="str">
        <f>IFERROR(IF(E75="","",Calculations!R65),"")</f>
        <v/>
      </c>
      <c r="I75" s="19" t="str">
        <f>IFERROR(IF(E75="","",Calculations!S65),"")</f>
        <v/>
      </c>
      <c r="J75" s="19" t="str">
        <f>IFERROR(IF(E75="","",Calculations!T65),"")</f>
        <v/>
      </c>
    </row>
    <row r="76" spans="1:10" x14ac:dyDescent="0.3">
      <c r="A76" s="2" t="b">
        <f t="shared" si="1"/>
        <v>0</v>
      </c>
      <c r="B76" s="10" t="str">
        <f t="shared" si="2"/>
        <v/>
      </c>
      <c r="C76" s="14"/>
      <c r="E76" s="17" t="str">
        <f t="shared" si="0"/>
        <v/>
      </c>
      <c r="F76" s="19" t="str">
        <f>IFERROR(IF(E76="","",Calculations!P66),"")</f>
        <v/>
      </c>
      <c r="G76" s="19" t="str">
        <f>IFERROR(IF(E76="","",Calculations!Q66),"")</f>
        <v/>
      </c>
      <c r="H76" s="19" t="str">
        <f>IFERROR(IF(E76="","",Calculations!R66),"")</f>
        <v/>
      </c>
      <c r="I76" s="19" t="str">
        <f>IFERROR(IF(E76="","",Calculations!S66),"")</f>
        <v/>
      </c>
      <c r="J76" s="19" t="str">
        <f>IFERROR(IF(E76="","",Calculations!T66),"")</f>
        <v/>
      </c>
    </row>
    <row r="77" spans="1:10" x14ac:dyDescent="0.3">
      <c r="A77" s="2" t="b">
        <f t="shared" si="1"/>
        <v>0</v>
      </c>
      <c r="B77" s="10" t="str">
        <f t="shared" si="2"/>
        <v/>
      </c>
      <c r="C77" s="14"/>
      <c r="E77" s="17" t="str">
        <f t="shared" si="0"/>
        <v/>
      </c>
      <c r="F77" s="19" t="str">
        <f>IFERROR(IF(E77="","",Calculations!P67),"")</f>
        <v/>
      </c>
      <c r="G77" s="19" t="str">
        <f>IFERROR(IF(E77="","",Calculations!Q67),"")</f>
        <v/>
      </c>
      <c r="H77" s="19" t="str">
        <f>IFERROR(IF(E77="","",Calculations!R67),"")</f>
        <v/>
      </c>
      <c r="I77" s="19" t="str">
        <f>IFERROR(IF(E77="","",Calculations!S67),"")</f>
        <v/>
      </c>
      <c r="J77" s="19" t="str">
        <f>IFERROR(IF(E77="","",Calculations!T67),"")</f>
        <v/>
      </c>
    </row>
    <row r="78" spans="1:10" x14ac:dyDescent="0.3">
      <c r="A78" s="2" t="b">
        <f t="shared" si="1"/>
        <v>0</v>
      </c>
      <c r="B78" s="10" t="str">
        <f t="shared" si="2"/>
        <v/>
      </c>
      <c r="C78" s="14"/>
      <c r="E78" s="17" t="str">
        <f t="shared" si="0"/>
        <v/>
      </c>
      <c r="F78" s="19" t="str">
        <f>IFERROR(IF(E78="","",Calculations!P68),"")</f>
        <v/>
      </c>
      <c r="G78" s="19" t="str">
        <f>IFERROR(IF(E78="","",Calculations!Q68),"")</f>
        <v/>
      </c>
      <c r="H78" s="19" t="str">
        <f>IFERROR(IF(E78="","",Calculations!R68),"")</f>
        <v/>
      </c>
      <c r="I78" s="19" t="str">
        <f>IFERROR(IF(E78="","",Calculations!S68),"")</f>
        <v/>
      </c>
      <c r="J78" s="19" t="str">
        <f>IFERROR(IF(E78="","",Calculations!T68),"")</f>
        <v/>
      </c>
    </row>
    <row r="79" spans="1:10" x14ac:dyDescent="0.3">
      <c r="A79" s="2" t="b">
        <f t="shared" si="1"/>
        <v>0</v>
      </c>
      <c r="B79" s="10" t="str">
        <f t="shared" si="2"/>
        <v/>
      </c>
      <c r="C79" s="14"/>
      <c r="E79" s="17" t="str">
        <f t="shared" ref="E79:E142" si="3">IF(E78&lt;$F$3,EDATE(E78,1),"")</f>
        <v/>
      </c>
      <c r="F79" s="19" t="str">
        <f>IFERROR(IF(E79="","",Calculations!P69),"")</f>
        <v/>
      </c>
      <c r="G79" s="19" t="str">
        <f>IFERROR(IF(E79="","",Calculations!Q69),"")</f>
        <v/>
      </c>
      <c r="H79" s="19" t="str">
        <f>IFERROR(IF(E79="","",Calculations!R69),"")</f>
        <v/>
      </c>
      <c r="I79" s="19" t="str">
        <f>IFERROR(IF(E79="","",Calculations!S69),"")</f>
        <v/>
      </c>
      <c r="J79" s="19" t="str">
        <f>IFERROR(IF(E79="","",Calculations!T69),"")</f>
        <v/>
      </c>
    </row>
    <row r="80" spans="1:10" x14ac:dyDescent="0.3">
      <c r="A80" s="2" t="b">
        <f t="shared" si="1"/>
        <v>0</v>
      </c>
      <c r="B80" s="10" t="str">
        <f t="shared" si="2"/>
        <v/>
      </c>
      <c r="C80" s="14"/>
      <c r="E80" s="17" t="str">
        <f t="shared" si="3"/>
        <v/>
      </c>
      <c r="F80" s="19" t="str">
        <f>IFERROR(IF(E80="","",Calculations!P70),"")</f>
        <v/>
      </c>
      <c r="G80" s="19" t="str">
        <f>IFERROR(IF(E80="","",Calculations!Q70),"")</f>
        <v/>
      </c>
      <c r="H80" s="19" t="str">
        <f>IFERROR(IF(E80="","",Calculations!R70),"")</f>
        <v/>
      </c>
      <c r="I80" s="19" t="str">
        <f>IFERROR(IF(E80="","",Calculations!S70),"")</f>
        <v/>
      </c>
      <c r="J80" s="19" t="str">
        <f>IFERROR(IF(E80="","",Calculations!T70),"")</f>
        <v/>
      </c>
    </row>
    <row r="81" spans="1:10" x14ac:dyDescent="0.3">
      <c r="A81" s="2" t="b">
        <f t="shared" si="1"/>
        <v>0</v>
      </c>
      <c r="B81" s="10" t="str">
        <f t="shared" si="2"/>
        <v/>
      </c>
      <c r="C81" s="14"/>
      <c r="E81" s="17" t="str">
        <f t="shared" si="3"/>
        <v/>
      </c>
      <c r="F81" s="19" t="str">
        <f>IFERROR(IF(E81="","",Calculations!P71),"")</f>
        <v/>
      </c>
      <c r="G81" s="19" t="str">
        <f>IFERROR(IF(E81="","",Calculations!Q71),"")</f>
        <v/>
      </c>
      <c r="H81" s="19" t="str">
        <f>IFERROR(IF(E81="","",Calculations!R71),"")</f>
        <v/>
      </c>
      <c r="I81" s="19" t="str">
        <f>IFERROR(IF(E81="","",Calculations!S71),"")</f>
        <v/>
      </c>
      <c r="J81" s="19" t="str">
        <f>IFERROR(IF(E81="","",Calculations!T71),"")</f>
        <v/>
      </c>
    </row>
    <row r="82" spans="1:10" x14ac:dyDescent="0.3">
      <c r="A82" s="2" t="b">
        <f t="shared" si="1"/>
        <v>0</v>
      </c>
      <c r="B82" s="10" t="str">
        <f t="shared" si="2"/>
        <v/>
      </c>
      <c r="C82" s="14"/>
      <c r="E82" s="17" t="str">
        <f t="shared" si="3"/>
        <v/>
      </c>
      <c r="F82" s="19" t="str">
        <f>IFERROR(IF(E82="","",Calculations!P72),"")</f>
        <v/>
      </c>
      <c r="G82" s="19" t="str">
        <f>IFERROR(IF(E82="","",Calculations!Q72),"")</f>
        <v/>
      </c>
      <c r="H82" s="19" t="str">
        <f>IFERROR(IF(E82="","",Calculations!R72),"")</f>
        <v/>
      </c>
      <c r="I82" s="19" t="str">
        <f>IFERROR(IF(E82="","",Calculations!S72),"")</f>
        <v/>
      </c>
      <c r="J82" s="19" t="str">
        <f>IFERROR(IF(E82="","",Calculations!T72),"")</f>
        <v/>
      </c>
    </row>
    <row r="83" spans="1:10" x14ac:dyDescent="0.3">
      <c r="A83" s="2" t="b">
        <f t="shared" ref="A83:A146" si="4">IF(A82&lt;$F$3,EDATE(A82,1))</f>
        <v>0</v>
      </c>
      <c r="B83" s="10" t="str">
        <f t="shared" ref="B83:B146" si="5">IF(A83=FALSE,"",A83)</f>
        <v/>
      </c>
      <c r="C83" s="14"/>
      <c r="E83" s="17" t="str">
        <f t="shared" si="3"/>
        <v/>
      </c>
      <c r="F83" s="19" t="str">
        <f>IFERROR(IF(E83="","",Calculations!P73),"")</f>
        <v/>
      </c>
      <c r="G83" s="19" t="str">
        <f>IFERROR(IF(E83="","",Calculations!Q73),"")</f>
        <v/>
      </c>
      <c r="H83" s="19" t="str">
        <f>IFERROR(IF(E83="","",Calculations!R73),"")</f>
        <v/>
      </c>
      <c r="I83" s="19" t="str">
        <f>IFERROR(IF(E83="","",Calculations!S73),"")</f>
        <v/>
      </c>
      <c r="J83" s="19" t="str">
        <f>IFERROR(IF(E83="","",Calculations!T73),"")</f>
        <v/>
      </c>
    </row>
    <row r="84" spans="1:10" x14ac:dyDescent="0.3">
      <c r="A84" s="2" t="b">
        <f t="shared" si="4"/>
        <v>0</v>
      </c>
      <c r="B84" s="10" t="str">
        <f t="shared" si="5"/>
        <v/>
      </c>
      <c r="C84" s="14"/>
      <c r="E84" s="17" t="str">
        <f t="shared" si="3"/>
        <v/>
      </c>
      <c r="F84" s="19" t="str">
        <f>IFERROR(IF(E84="","",Calculations!P74),"")</f>
        <v/>
      </c>
      <c r="G84" s="19" t="str">
        <f>IFERROR(IF(E84="","",Calculations!Q74),"")</f>
        <v/>
      </c>
      <c r="H84" s="19" t="str">
        <f>IFERROR(IF(E84="","",Calculations!R74),"")</f>
        <v/>
      </c>
      <c r="I84" s="19" t="str">
        <f>IFERROR(IF(E84="","",Calculations!S74),"")</f>
        <v/>
      </c>
      <c r="J84" s="19" t="str">
        <f>IFERROR(IF(E84="","",Calculations!T74),"")</f>
        <v/>
      </c>
    </row>
    <row r="85" spans="1:10" x14ac:dyDescent="0.3">
      <c r="A85" s="2" t="b">
        <f t="shared" si="4"/>
        <v>0</v>
      </c>
      <c r="B85" s="10" t="str">
        <f t="shared" si="5"/>
        <v/>
      </c>
      <c r="C85" s="14"/>
      <c r="E85" s="17" t="str">
        <f t="shared" si="3"/>
        <v/>
      </c>
      <c r="F85" s="19" t="str">
        <f>IFERROR(IF(E85="","",Calculations!P75),"")</f>
        <v/>
      </c>
      <c r="G85" s="19" t="str">
        <f>IFERROR(IF(E85="","",Calculations!Q75),"")</f>
        <v/>
      </c>
      <c r="H85" s="19" t="str">
        <f>IFERROR(IF(E85="","",Calculations!R75),"")</f>
        <v/>
      </c>
      <c r="I85" s="19" t="str">
        <f>IFERROR(IF(E85="","",Calculations!S75),"")</f>
        <v/>
      </c>
      <c r="J85" s="19" t="str">
        <f>IFERROR(IF(E85="","",Calculations!T75),"")</f>
        <v/>
      </c>
    </row>
    <row r="86" spans="1:10" x14ac:dyDescent="0.3">
      <c r="A86" s="2" t="b">
        <f t="shared" si="4"/>
        <v>0</v>
      </c>
      <c r="B86" s="10" t="str">
        <f t="shared" si="5"/>
        <v/>
      </c>
      <c r="C86" s="14"/>
      <c r="E86" s="17" t="str">
        <f t="shared" si="3"/>
        <v/>
      </c>
      <c r="F86" s="19" t="str">
        <f>IFERROR(IF(E86="","",Calculations!P76),"")</f>
        <v/>
      </c>
      <c r="G86" s="19" t="str">
        <f>IFERROR(IF(E86="","",Calculations!Q76),"")</f>
        <v/>
      </c>
      <c r="H86" s="19" t="str">
        <f>IFERROR(IF(E86="","",Calculations!R76),"")</f>
        <v/>
      </c>
      <c r="I86" s="19" t="str">
        <f>IFERROR(IF(E86="","",Calculations!S76),"")</f>
        <v/>
      </c>
      <c r="J86" s="19" t="str">
        <f>IFERROR(IF(E86="","",Calculations!T76),"")</f>
        <v/>
      </c>
    </row>
    <row r="87" spans="1:10" x14ac:dyDescent="0.3">
      <c r="A87" s="2" t="b">
        <f t="shared" si="4"/>
        <v>0</v>
      </c>
      <c r="B87" s="10" t="str">
        <f t="shared" si="5"/>
        <v/>
      </c>
      <c r="C87" s="14"/>
      <c r="E87" s="17" t="str">
        <f t="shared" si="3"/>
        <v/>
      </c>
      <c r="F87" s="19" t="str">
        <f>IFERROR(IF(E87="","",Calculations!P77),"")</f>
        <v/>
      </c>
      <c r="G87" s="19" t="str">
        <f>IFERROR(IF(E87="","",Calculations!Q77),"")</f>
        <v/>
      </c>
      <c r="H87" s="19" t="str">
        <f>IFERROR(IF(E87="","",Calculations!R77),"")</f>
        <v/>
      </c>
      <c r="I87" s="19" t="str">
        <f>IFERROR(IF(E87="","",Calculations!S77),"")</f>
        <v/>
      </c>
      <c r="J87" s="19" t="str">
        <f>IFERROR(IF(E87="","",Calculations!T77),"")</f>
        <v/>
      </c>
    </row>
    <row r="88" spans="1:10" x14ac:dyDescent="0.3">
      <c r="A88" s="2" t="b">
        <f t="shared" si="4"/>
        <v>0</v>
      </c>
      <c r="B88" s="10" t="str">
        <f t="shared" si="5"/>
        <v/>
      </c>
      <c r="C88" s="14"/>
      <c r="E88" s="17" t="str">
        <f t="shared" si="3"/>
        <v/>
      </c>
      <c r="F88" s="19" t="str">
        <f>IFERROR(IF(E88="","",Calculations!P78),"")</f>
        <v/>
      </c>
      <c r="G88" s="19" t="str">
        <f>IFERROR(IF(E88="","",Calculations!Q78),"")</f>
        <v/>
      </c>
      <c r="H88" s="19" t="str">
        <f>IFERROR(IF(E88="","",Calculations!R78),"")</f>
        <v/>
      </c>
      <c r="I88" s="19" t="str">
        <f>IFERROR(IF(E88="","",Calculations!S78),"")</f>
        <v/>
      </c>
      <c r="J88" s="19" t="str">
        <f>IFERROR(IF(E88="","",Calculations!T78),"")</f>
        <v/>
      </c>
    </row>
    <row r="89" spans="1:10" x14ac:dyDescent="0.3">
      <c r="A89" s="2" t="b">
        <f t="shared" si="4"/>
        <v>0</v>
      </c>
      <c r="B89" s="10" t="str">
        <f t="shared" si="5"/>
        <v/>
      </c>
      <c r="C89" s="14"/>
      <c r="E89" s="17" t="str">
        <f t="shared" si="3"/>
        <v/>
      </c>
      <c r="F89" s="19" t="str">
        <f>IFERROR(IF(E89="","",Calculations!P79),"")</f>
        <v/>
      </c>
      <c r="G89" s="19" t="str">
        <f>IFERROR(IF(E89="","",Calculations!Q79),"")</f>
        <v/>
      </c>
      <c r="H89" s="19" t="str">
        <f>IFERROR(IF(E89="","",Calculations!R79),"")</f>
        <v/>
      </c>
      <c r="I89" s="19" t="str">
        <f>IFERROR(IF(E89="","",Calculations!S79),"")</f>
        <v/>
      </c>
      <c r="J89" s="19" t="str">
        <f>IFERROR(IF(E89="","",Calculations!T79),"")</f>
        <v/>
      </c>
    </row>
    <row r="90" spans="1:10" x14ac:dyDescent="0.3">
      <c r="A90" s="2" t="b">
        <f t="shared" si="4"/>
        <v>0</v>
      </c>
      <c r="B90" s="10" t="str">
        <f t="shared" si="5"/>
        <v/>
      </c>
      <c r="C90" s="14"/>
      <c r="E90" s="17" t="str">
        <f t="shared" si="3"/>
        <v/>
      </c>
      <c r="F90" s="19" t="str">
        <f>IFERROR(IF(E90="","",Calculations!P80),"")</f>
        <v/>
      </c>
      <c r="G90" s="19" t="str">
        <f>IFERROR(IF(E90="","",Calculations!Q80),"")</f>
        <v/>
      </c>
      <c r="H90" s="19" t="str">
        <f>IFERROR(IF(E90="","",Calculations!R80),"")</f>
        <v/>
      </c>
      <c r="I90" s="19" t="str">
        <f>IFERROR(IF(E90="","",Calculations!S80),"")</f>
        <v/>
      </c>
      <c r="J90" s="19" t="str">
        <f>IFERROR(IF(E90="","",Calculations!T80),"")</f>
        <v/>
      </c>
    </row>
    <row r="91" spans="1:10" x14ac:dyDescent="0.3">
      <c r="A91" s="2" t="b">
        <f t="shared" si="4"/>
        <v>0</v>
      </c>
      <c r="B91" s="10" t="str">
        <f t="shared" si="5"/>
        <v/>
      </c>
      <c r="C91" s="14"/>
      <c r="E91" s="17" t="str">
        <f t="shared" si="3"/>
        <v/>
      </c>
      <c r="F91" s="19" t="str">
        <f>IFERROR(IF(E91="","",Calculations!P81),"")</f>
        <v/>
      </c>
      <c r="G91" s="19" t="str">
        <f>IFERROR(IF(E91="","",Calculations!Q81),"")</f>
        <v/>
      </c>
      <c r="H91" s="19" t="str">
        <f>IFERROR(IF(E91="","",Calculations!R81),"")</f>
        <v/>
      </c>
      <c r="I91" s="19" t="str">
        <f>IFERROR(IF(E91="","",Calculations!S81),"")</f>
        <v/>
      </c>
      <c r="J91" s="19" t="str">
        <f>IFERROR(IF(E91="","",Calculations!T81),"")</f>
        <v/>
      </c>
    </row>
    <row r="92" spans="1:10" x14ac:dyDescent="0.3">
      <c r="A92" s="2" t="b">
        <f t="shared" si="4"/>
        <v>0</v>
      </c>
      <c r="B92" s="10" t="str">
        <f t="shared" si="5"/>
        <v/>
      </c>
      <c r="C92" s="14"/>
      <c r="E92" s="17" t="str">
        <f t="shared" si="3"/>
        <v/>
      </c>
      <c r="F92" s="19" t="str">
        <f>IFERROR(IF(E92="","",Calculations!P82),"")</f>
        <v/>
      </c>
      <c r="G92" s="19" t="str">
        <f>IFERROR(IF(E92="","",Calculations!Q82),"")</f>
        <v/>
      </c>
      <c r="H92" s="19" t="str">
        <f>IFERROR(IF(E92="","",Calculations!R82),"")</f>
        <v/>
      </c>
      <c r="I92" s="19" t="str">
        <f>IFERROR(IF(E92="","",Calculations!S82),"")</f>
        <v/>
      </c>
      <c r="J92" s="19" t="str">
        <f>IFERROR(IF(E92="","",Calculations!T82),"")</f>
        <v/>
      </c>
    </row>
    <row r="93" spans="1:10" x14ac:dyDescent="0.3">
      <c r="A93" s="2" t="b">
        <f t="shared" si="4"/>
        <v>0</v>
      </c>
      <c r="B93" s="10" t="str">
        <f t="shared" si="5"/>
        <v/>
      </c>
      <c r="C93" s="14"/>
      <c r="E93" s="17" t="str">
        <f t="shared" si="3"/>
        <v/>
      </c>
      <c r="F93" s="19" t="str">
        <f>IFERROR(IF(E93="","",Calculations!P83),"")</f>
        <v/>
      </c>
      <c r="G93" s="19" t="str">
        <f>IFERROR(IF(E93="","",Calculations!Q83),"")</f>
        <v/>
      </c>
      <c r="H93" s="19" t="str">
        <f>IFERROR(IF(E93="","",Calculations!R83),"")</f>
        <v/>
      </c>
      <c r="I93" s="19" t="str">
        <f>IFERROR(IF(E93="","",Calculations!S83),"")</f>
        <v/>
      </c>
      <c r="J93" s="19" t="str">
        <f>IFERROR(IF(E93="","",Calculations!T83),"")</f>
        <v/>
      </c>
    </row>
    <row r="94" spans="1:10" x14ac:dyDescent="0.3">
      <c r="A94" s="2" t="b">
        <f t="shared" si="4"/>
        <v>0</v>
      </c>
      <c r="B94" s="10" t="str">
        <f t="shared" si="5"/>
        <v/>
      </c>
      <c r="C94" s="14"/>
      <c r="E94" s="17" t="str">
        <f t="shared" si="3"/>
        <v/>
      </c>
      <c r="F94" s="19" t="str">
        <f>IFERROR(IF(E94="","",Calculations!P84),"")</f>
        <v/>
      </c>
      <c r="G94" s="19" t="str">
        <f>IFERROR(IF(E94="","",Calculations!Q84),"")</f>
        <v/>
      </c>
      <c r="H94" s="19" t="str">
        <f>IFERROR(IF(E94="","",Calculations!R84),"")</f>
        <v/>
      </c>
      <c r="I94" s="19" t="str">
        <f>IFERROR(IF(E94="","",Calculations!S84),"")</f>
        <v/>
      </c>
      <c r="J94" s="19" t="str">
        <f>IFERROR(IF(E94="","",Calculations!T84),"")</f>
        <v/>
      </c>
    </row>
    <row r="95" spans="1:10" x14ac:dyDescent="0.3">
      <c r="A95" s="2" t="b">
        <f t="shared" si="4"/>
        <v>0</v>
      </c>
      <c r="B95" s="10" t="str">
        <f t="shared" si="5"/>
        <v/>
      </c>
      <c r="C95" s="14"/>
      <c r="E95" s="17" t="str">
        <f t="shared" si="3"/>
        <v/>
      </c>
      <c r="F95" s="19" t="str">
        <f>IFERROR(IF(E95="","",Calculations!P85),"")</f>
        <v/>
      </c>
      <c r="G95" s="19" t="str">
        <f>IFERROR(IF(E95="","",Calculations!Q85),"")</f>
        <v/>
      </c>
      <c r="H95" s="19" t="str">
        <f>IFERROR(IF(E95="","",Calculations!R85),"")</f>
        <v/>
      </c>
      <c r="I95" s="19" t="str">
        <f>IFERROR(IF(E95="","",Calculations!S85),"")</f>
        <v/>
      </c>
      <c r="J95" s="19" t="str">
        <f>IFERROR(IF(E95="","",Calculations!T85),"")</f>
        <v/>
      </c>
    </row>
    <row r="96" spans="1:10" x14ac:dyDescent="0.3">
      <c r="A96" s="2" t="b">
        <f t="shared" si="4"/>
        <v>0</v>
      </c>
      <c r="B96" s="10" t="str">
        <f t="shared" si="5"/>
        <v/>
      </c>
      <c r="C96" s="14"/>
      <c r="E96" s="17" t="str">
        <f t="shared" si="3"/>
        <v/>
      </c>
      <c r="F96" s="19" t="str">
        <f>IFERROR(IF(E96="","",Calculations!P86),"")</f>
        <v/>
      </c>
      <c r="G96" s="19" t="str">
        <f>IFERROR(IF(E96="","",Calculations!Q86),"")</f>
        <v/>
      </c>
      <c r="H96" s="19" t="str">
        <f>IFERROR(IF(E96="","",Calculations!R86),"")</f>
        <v/>
      </c>
      <c r="I96" s="19" t="str">
        <f>IFERROR(IF(E96="","",Calculations!S86),"")</f>
        <v/>
      </c>
      <c r="J96" s="19" t="str">
        <f>IFERROR(IF(E96="","",Calculations!T86),"")</f>
        <v/>
      </c>
    </row>
    <row r="97" spans="1:10" x14ac:dyDescent="0.3">
      <c r="A97" s="2" t="b">
        <f t="shared" si="4"/>
        <v>0</v>
      </c>
      <c r="B97" s="10" t="str">
        <f t="shared" si="5"/>
        <v/>
      </c>
      <c r="C97" s="14"/>
      <c r="E97" s="17" t="str">
        <f t="shared" si="3"/>
        <v/>
      </c>
      <c r="F97" s="19" t="str">
        <f>IFERROR(IF(E97="","",Calculations!P87),"")</f>
        <v/>
      </c>
      <c r="G97" s="19" t="str">
        <f>IFERROR(IF(E97="","",Calculations!Q87),"")</f>
        <v/>
      </c>
      <c r="H97" s="19" t="str">
        <f>IFERROR(IF(E97="","",Calculations!R87),"")</f>
        <v/>
      </c>
      <c r="I97" s="19" t="str">
        <f>IFERROR(IF(E97="","",Calculations!S87),"")</f>
        <v/>
      </c>
      <c r="J97" s="19" t="str">
        <f>IFERROR(IF(E97="","",Calculations!T87),"")</f>
        <v/>
      </c>
    </row>
    <row r="98" spans="1:10" x14ac:dyDescent="0.3">
      <c r="A98" s="2" t="b">
        <f t="shared" si="4"/>
        <v>0</v>
      </c>
      <c r="B98" s="10" t="str">
        <f t="shared" si="5"/>
        <v/>
      </c>
      <c r="C98" s="14"/>
      <c r="E98" s="17" t="str">
        <f t="shared" si="3"/>
        <v/>
      </c>
      <c r="F98" s="19" t="str">
        <f>IFERROR(IF(E98="","",Calculations!P88),"")</f>
        <v/>
      </c>
      <c r="G98" s="19" t="str">
        <f>IFERROR(IF(E98="","",Calculations!Q88),"")</f>
        <v/>
      </c>
      <c r="H98" s="19" t="str">
        <f>IFERROR(IF(E98="","",Calculations!R88),"")</f>
        <v/>
      </c>
      <c r="I98" s="19" t="str">
        <f>IFERROR(IF(E98="","",Calculations!S88),"")</f>
        <v/>
      </c>
      <c r="J98" s="19" t="str">
        <f>IFERROR(IF(E98="","",Calculations!T88),"")</f>
        <v/>
      </c>
    </row>
    <row r="99" spans="1:10" x14ac:dyDescent="0.3">
      <c r="A99" s="2" t="b">
        <f t="shared" si="4"/>
        <v>0</v>
      </c>
      <c r="B99" s="10" t="str">
        <f t="shared" si="5"/>
        <v/>
      </c>
      <c r="C99" s="14"/>
      <c r="E99" s="17" t="str">
        <f t="shared" si="3"/>
        <v/>
      </c>
      <c r="F99" s="19" t="str">
        <f>IFERROR(IF(E99="","",Calculations!P89),"")</f>
        <v/>
      </c>
      <c r="G99" s="19" t="str">
        <f>IFERROR(IF(E99="","",Calculations!Q89),"")</f>
        <v/>
      </c>
      <c r="H99" s="19" t="str">
        <f>IFERROR(IF(E99="","",Calculations!R89),"")</f>
        <v/>
      </c>
      <c r="I99" s="19" t="str">
        <f>IFERROR(IF(E99="","",Calculations!S89),"")</f>
        <v/>
      </c>
      <c r="J99" s="19" t="str">
        <f>IFERROR(IF(E99="","",Calculations!T89),"")</f>
        <v/>
      </c>
    </row>
    <row r="100" spans="1:10" x14ac:dyDescent="0.3">
      <c r="A100" s="2" t="b">
        <f t="shared" si="4"/>
        <v>0</v>
      </c>
      <c r="B100" s="10" t="str">
        <f t="shared" si="5"/>
        <v/>
      </c>
      <c r="C100" s="14"/>
      <c r="E100" s="17" t="str">
        <f t="shared" si="3"/>
        <v/>
      </c>
      <c r="F100" s="19" t="str">
        <f>IFERROR(IF(E100="","",Calculations!P90),"")</f>
        <v/>
      </c>
      <c r="G100" s="19" t="str">
        <f>IFERROR(IF(E100="","",Calculations!Q90),"")</f>
        <v/>
      </c>
      <c r="H100" s="19" t="str">
        <f>IFERROR(IF(E100="","",Calculations!R90),"")</f>
        <v/>
      </c>
      <c r="I100" s="19" t="str">
        <f>IFERROR(IF(E100="","",Calculations!S90),"")</f>
        <v/>
      </c>
      <c r="J100" s="19" t="str">
        <f>IFERROR(IF(E100="","",Calculations!T90),"")</f>
        <v/>
      </c>
    </row>
    <row r="101" spans="1:10" x14ac:dyDescent="0.3">
      <c r="A101" s="2" t="b">
        <f t="shared" si="4"/>
        <v>0</v>
      </c>
      <c r="B101" s="10" t="str">
        <f t="shared" si="5"/>
        <v/>
      </c>
      <c r="C101" s="14"/>
      <c r="E101" s="17" t="str">
        <f t="shared" si="3"/>
        <v/>
      </c>
      <c r="F101" s="19" t="str">
        <f>IFERROR(IF(E101="","",Calculations!P91),"")</f>
        <v/>
      </c>
      <c r="G101" s="19" t="str">
        <f>IFERROR(IF(E101="","",Calculations!Q91),"")</f>
        <v/>
      </c>
      <c r="H101" s="19" t="str">
        <f>IFERROR(IF(E101="","",Calculations!R91),"")</f>
        <v/>
      </c>
      <c r="I101" s="19" t="str">
        <f>IFERROR(IF(E101="","",Calculations!S91),"")</f>
        <v/>
      </c>
      <c r="J101" s="19" t="str">
        <f>IFERROR(IF(E101="","",Calculations!T91),"")</f>
        <v/>
      </c>
    </row>
    <row r="102" spans="1:10" x14ac:dyDescent="0.3">
      <c r="A102" s="2" t="b">
        <f t="shared" si="4"/>
        <v>0</v>
      </c>
      <c r="B102" s="10" t="str">
        <f t="shared" si="5"/>
        <v/>
      </c>
      <c r="C102" s="14"/>
      <c r="E102" s="17" t="str">
        <f t="shared" si="3"/>
        <v/>
      </c>
      <c r="F102" s="19" t="str">
        <f>IFERROR(IF(E102="","",Calculations!P92),"")</f>
        <v/>
      </c>
      <c r="G102" s="19" t="str">
        <f>IFERROR(IF(E102="","",Calculations!Q92),"")</f>
        <v/>
      </c>
      <c r="H102" s="19" t="str">
        <f>IFERROR(IF(E102="","",Calculations!R92),"")</f>
        <v/>
      </c>
      <c r="I102" s="19" t="str">
        <f>IFERROR(IF(E102="","",Calculations!S92),"")</f>
        <v/>
      </c>
      <c r="J102" s="19" t="str">
        <f>IFERROR(IF(E102="","",Calculations!T92),"")</f>
        <v/>
      </c>
    </row>
    <row r="103" spans="1:10" x14ac:dyDescent="0.3">
      <c r="A103" s="2" t="b">
        <f t="shared" si="4"/>
        <v>0</v>
      </c>
      <c r="B103" s="10" t="str">
        <f t="shared" si="5"/>
        <v/>
      </c>
      <c r="C103" s="14"/>
      <c r="E103" s="17" t="str">
        <f t="shared" si="3"/>
        <v/>
      </c>
      <c r="F103" s="19" t="str">
        <f>IFERROR(IF(E103="","",Calculations!P93),"")</f>
        <v/>
      </c>
      <c r="G103" s="19" t="str">
        <f>IFERROR(IF(E103="","",Calculations!Q93),"")</f>
        <v/>
      </c>
      <c r="H103" s="19" t="str">
        <f>IFERROR(IF(E103="","",Calculations!R93),"")</f>
        <v/>
      </c>
      <c r="I103" s="19" t="str">
        <f>IFERROR(IF(E103="","",Calculations!S93),"")</f>
        <v/>
      </c>
      <c r="J103" s="19" t="str">
        <f>IFERROR(IF(E103="","",Calculations!T93),"")</f>
        <v/>
      </c>
    </row>
    <row r="104" spans="1:10" x14ac:dyDescent="0.3">
      <c r="A104" s="2" t="b">
        <f t="shared" si="4"/>
        <v>0</v>
      </c>
      <c r="B104" s="10" t="str">
        <f t="shared" si="5"/>
        <v/>
      </c>
      <c r="C104" s="14"/>
      <c r="E104" s="17" t="str">
        <f t="shared" si="3"/>
        <v/>
      </c>
      <c r="F104" s="19" t="str">
        <f>IFERROR(IF(E104="","",Calculations!P94),"")</f>
        <v/>
      </c>
      <c r="G104" s="19" t="str">
        <f>IFERROR(IF(E104="","",Calculations!Q94),"")</f>
        <v/>
      </c>
      <c r="H104" s="19" t="str">
        <f>IFERROR(IF(E104="","",Calculations!R94),"")</f>
        <v/>
      </c>
      <c r="I104" s="19" t="str">
        <f>IFERROR(IF(E104="","",Calculations!S94),"")</f>
        <v/>
      </c>
      <c r="J104" s="19" t="str">
        <f>IFERROR(IF(E104="","",Calculations!T94),"")</f>
        <v/>
      </c>
    </row>
    <row r="105" spans="1:10" x14ac:dyDescent="0.3">
      <c r="A105" s="2" t="b">
        <f t="shared" si="4"/>
        <v>0</v>
      </c>
      <c r="B105" s="10" t="str">
        <f t="shared" si="5"/>
        <v/>
      </c>
      <c r="C105" s="14"/>
      <c r="E105" s="17" t="str">
        <f t="shared" si="3"/>
        <v/>
      </c>
      <c r="F105" s="19" t="str">
        <f>IFERROR(IF(E105="","",Calculations!P95),"")</f>
        <v/>
      </c>
      <c r="G105" s="19" t="str">
        <f>IFERROR(IF(E105="","",Calculations!Q95),"")</f>
        <v/>
      </c>
      <c r="H105" s="19" t="str">
        <f>IFERROR(IF(E105="","",Calculations!R95),"")</f>
        <v/>
      </c>
      <c r="I105" s="19" t="str">
        <f>IFERROR(IF(E105="","",Calculations!S95),"")</f>
        <v/>
      </c>
      <c r="J105" s="19" t="str">
        <f>IFERROR(IF(E105="","",Calculations!T95),"")</f>
        <v/>
      </c>
    </row>
    <row r="106" spans="1:10" x14ac:dyDescent="0.3">
      <c r="A106" s="2" t="b">
        <f t="shared" si="4"/>
        <v>0</v>
      </c>
      <c r="B106" s="10" t="str">
        <f t="shared" si="5"/>
        <v/>
      </c>
      <c r="C106" s="14"/>
      <c r="E106" s="17" t="str">
        <f t="shared" si="3"/>
        <v/>
      </c>
      <c r="F106" s="19" t="str">
        <f>IFERROR(IF(E106="","",Calculations!P96),"")</f>
        <v/>
      </c>
      <c r="G106" s="19" t="str">
        <f>IFERROR(IF(E106="","",Calculations!Q96),"")</f>
        <v/>
      </c>
      <c r="H106" s="19" t="str">
        <f>IFERROR(IF(E106="","",Calculations!R96),"")</f>
        <v/>
      </c>
      <c r="I106" s="19" t="str">
        <f>IFERROR(IF(E106="","",Calculations!S96),"")</f>
        <v/>
      </c>
      <c r="J106" s="19" t="str">
        <f>IFERROR(IF(E106="","",Calculations!T96),"")</f>
        <v/>
      </c>
    </row>
    <row r="107" spans="1:10" x14ac:dyDescent="0.3">
      <c r="A107" s="2" t="b">
        <f t="shared" si="4"/>
        <v>0</v>
      </c>
      <c r="B107" s="10" t="str">
        <f t="shared" si="5"/>
        <v/>
      </c>
      <c r="C107" s="14"/>
      <c r="E107" s="17" t="str">
        <f t="shared" si="3"/>
        <v/>
      </c>
      <c r="F107" s="19" t="str">
        <f>IFERROR(IF(E107="","",Calculations!P97),"")</f>
        <v/>
      </c>
      <c r="G107" s="19" t="str">
        <f>IFERROR(IF(E107="","",Calculations!Q97),"")</f>
        <v/>
      </c>
      <c r="H107" s="19" t="str">
        <f>IFERROR(IF(E107="","",Calculations!R97),"")</f>
        <v/>
      </c>
      <c r="I107" s="19" t="str">
        <f>IFERROR(IF(E107="","",Calculations!S97),"")</f>
        <v/>
      </c>
      <c r="J107" s="19" t="str">
        <f>IFERROR(IF(E107="","",Calculations!T97),"")</f>
        <v/>
      </c>
    </row>
    <row r="108" spans="1:10" x14ac:dyDescent="0.3">
      <c r="A108" s="2" t="b">
        <f t="shared" si="4"/>
        <v>0</v>
      </c>
      <c r="B108" s="10" t="str">
        <f t="shared" si="5"/>
        <v/>
      </c>
      <c r="C108" s="14"/>
      <c r="E108" s="17" t="str">
        <f t="shared" si="3"/>
        <v/>
      </c>
      <c r="F108" s="19" t="str">
        <f>IFERROR(IF(E108="","",Calculations!P98),"")</f>
        <v/>
      </c>
      <c r="G108" s="19" t="str">
        <f>IFERROR(IF(E108="","",Calculations!Q98),"")</f>
        <v/>
      </c>
      <c r="H108" s="19" t="str">
        <f>IFERROR(IF(E108="","",Calculations!R98),"")</f>
        <v/>
      </c>
      <c r="I108" s="19" t="str">
        <f>IFERROR(IF(E108="","",Calculations!S98),"")</f>
        <v/>
      </c>
      <c r="J108" s="19" t="str">
        <f>IFERROR(IF(E108="","",Calculations!T98),"")</f>
        <v/>
      </c>
    </row>
    <row r="109" spans="1:10" x14ac:dyDescent="0.3">
      <c r="A109" s="2" t="b">
        <f t="shared" si="4"/>
        <v>0</v>
      </c>
      <c r="B109" s="10" t="str">
        <f t="shared" si="5"/>
        <v/>
      </c>
      <c r="C109" s="14"/>
      <c r="E109" s="17" t="str">
        <f t="shared" si="3"/>
        <v/>
      </c>
      <c r="F109" s="19" t="str">
        <f>IFERROR(IF(E109="","",Calculations!P99),"")</f>
        <v/>
      </c>
      <c r="G109" s="19" t="str">
        <f>IFERROR(IF(E109="","",Calculations!Q99),"")</f>
        <v/>
      </c>
      <c r="H109" s="19" t="str">
        <f>IFERROR(IF(E109="","",Calculations!R99),"")</f>
        <v/>
      </c>
      <c r="I109" s="19" t="str">
        <f>IFERROR(IF(E109="","",Calculations!S99),"")</f>
        <v/>
      </c>
      <c r="J109" s="19" t="str">
        <f>IFERROR(IF(E109="","",Calculations!T99),"")</f>
        <v/>
      </c>
    </row>
    <row r="110" spans="1:10" x14ac:dyDescent="0.3">
      <c r="A110" s="2" t="b">
        <f t="shared" si="4"/>
        <v>0</v>
      </c>
      <c r="B110" s="10" t="str">
        <f t="shared" si="5"/>
        <v/>
      </c>
      <c r="C110" s="14"/>
      <c r="E110" s="17" t="str">
        <f t="shared" si="3"/>
        <v/>
      </c>
      <c r="F110" s="19" t="str">
        <f>IFERROR(IF(E110="","",Calculations!P100),"")</f>
        <v/>
      </c>
      <c r="G110" s="19" t="str">
        <f>IFERROR(IF(E110="","",Calculations!Q100),"")</f>
        <v/>
      </c>
      <c r="H110" s="19" t="str">
        <f>IFERROR(IF(E110="","",Calculations!R100),"")</f>
        <v/>
      </c>
      <c r="I110" s="19" t="str">
        <f>IFERROR(IF(E110="","",Calculations!S100),"")</f>
        <v/>
      </c>
      <c r="J110" s="19" t="str">
        <f>IFERROR(IF(E110="","",Calculations!T100),"")</f>
        <v/>
      </c>
    </row>
    <row r="111" spans="1:10" x14ac:dyDescent="0.3">
      <c r="A111" s="2" t="b">
        <f t="shared" si="4"/>
        <v>0</v>
      </c>
      <c r="B111" s="10" t="str">
        <f t="shared" si="5"/>
        <v/>
      </c>
      <c r="C111" s="14"/>
      <c r="E111" s="17" t="str">
        <f t="shared" si="3"/>
        <v/>
      </c>
      <c r="F111" s="19" t="str">
        <f>IFERROR(IF(E111="","",Calculations!P101),"")</f>
        <v/>
      </c>
      <c r="G111" s="19" t="str">
        <f>IFERROR(IF(E111="","",Calculations!Q101),"")</f>
        <v/>
      </c>
      <c r="H111" s="19" t="str">
        <f>IFERROR(IF(E111="","",Calculations!R101),"")</f>
        <v/>
      </c>
      <c r="I111" s="19" t="str">
        <f>IFERROR(IF(E111="","",Calculations!S101),"")</f>
        <v/>
      </c>
      <c r="J111" s="19" t="str">
        <f>IFERROR(IF(E111="","",Calculations!T101),"")</f>
        <v/>
      </c>
    </row>
    <row r="112" spans="1:10" x14ac:dyDescent="0.3">
      <c r="A112" s="2" t="b">
        <f t="shared" si="4"/>
        <v>0</v>
      </c>
      <c r="B112" s="10" t="str">
        <f t="shared" si="5"/>
        <v/>
      </c>
      <c r="C112" s="14"/>
      <c r="E112" s="17" t="str">
        <f t="shared" si="3"/>
        <v/>
      </c>
      <c r="F112" s="19" t="str">
        <f>IFERROR(IF(E112="","",Calculations!P102),"")</f>
        <v/>
      </c>
      <c r="G112" s="19" t="str">
        <f>IFERROR(IF(E112="","",Calculations!Q102),"")</f>
        <v/>
      </c>
      <c r="H112" s="19" t="str">
        <f>IFERROR(IF(E112="","",Calculations!R102),"")</f>
        <v/>
      </c>
      <c r="I112" s="19" t="str">
        <f>IFERROR(IF(E112="","",Calculations!S102),"")</f>
        <v/>
      </c>
      <c r="J112" s="19" t="str">
        <f>IFERROR(IF(E112="","",Calculations!T102),"")</f>
        <v/>
      </c>
    </row>
    <row r="113" spans="1:10" x14ac:dyDescent="0.3">
      <c r="A113" s="2" t="b">
        <f t="shared" si="4"/>
        <v>0</v>
      </c>
      <c r="B113" s="10" t="str">
        <f t="shared" si="5"/>
        <v/>
      </c>
      <c r="C113" s="14"/>
      <c r="E113" s="17" t="str">
        <f t="shared" si="3"/>
        <v/>
      </c>
      <c r="F113" s="19" t="str">
        <f>IFERROR(IF(E113="","",Calculations!P103),"")</f>
        <v/>
      </c>
      <c r="G113" s="19" t="str">
        <f>IFERROR(IF(E113="","",Calculations!Q103),"")</f>
        <v/>
      </c>
      <c r="H113" s="19" t="str">
        <f>IFERROR(IF(E113="","",Calculations!R103),"")</f>
        <v/>
      </c>
      <c r="I113" s="19" t="str">
        <f>IFERROR(IF(E113="","",Calculations!S103),"")</f>
        <v/>
      </c>
      <c r="J113" s="19" t="str">
        <f>IFERROR(IF(E113="","",Calculations!T103),"")</f>
        <v/>
      </c>
    </row>
    <row r="114" spans="1:10" x14ac:dyDescent="0.3">
      <c r="A114" s="2" t="b">
        <f t="shared" si="4"/>
        <v>0</v>
      </c>
      <c r="B114" s="10" t="str">
        <f t="shared" si="5"/>
        <v/>
      </c>
      <c r="C114" s="14"/>
      <c r="E114" s="17" t="str">
        <f t="shared" si="3"/>
        <v/>
      </c>
      <c r="F114" s="19" t="str">
        <f>IFERROR(IF(E114="","",Calculations!P104),"")</f>
        <v/>
      </c>
      <c r="G114" s="19" t="str">
        <f>IFERROR(IF(E114="","",Calculations!Q104),"")</f>
        <v/>
      </c>
      <c r="H114" s="19" t="str">
        <f>IFERROR(IF(E114="","",Calculations!R104),"")</f>
        <v/>
      </c>
      <c r="I114" s="19" t="str">
        <f>IFERROR(IF(E114="","",Calculations!S104),"")</f>
        <v/>
      </c>
      <c r="J114" s="19" t="str">
        <f>IFERROR(IF(E114="","",Calculations!T104),"")</f>
        <v/>
      </c>
    </row>
    <row r="115" spans="1:10" x14ac:dyDescent="0.3">
      <c r="A115" s="2" t="b">
        <f t="shared" si="4"/>
        <v>0</v>
      </c>
      <c r="B115" s="10" t="str">
        <f t="shared" si="5"/>
        <v/>
      </c>
      <c r="C115" s="14"/>
      <c r="E115" s="17" t="str">
        <f t="shared" si="3"/>
        <v/>
      </c>
      <c r="F115" s="19" t="str">
        <f>IFERROR(IF(E115="","",Calculations!P105),"")</f>
        <v/>
      </c>
      <c r="G115" s="19" t="str">
        <f>IFERROR(IF(E115="","",Calculations!Q105),"")</f>
        <v/>
      </c>
      <c r="H115" s="19" t="str">
        <f>IFERROR(IF(E115="","",Calculations!R105),"")</f>
        <v/>
      </c>
      <c r="I115" s="19" t="str">
        <f>IFERROR(IF(E115="","",Calculations!S105),"")</f>
        <v/>
      </c>
      <c r="J115" s="19" t="str">
        <f>IFERROR(IF(E115="","",Calculations!T105),"")</f>
        <v/>
      </c>
    </row>
    <row r="116" spans="1:10" x14ac:dyDescent="0.3">
      <c r="A116" s="2" t="b">
        <f t="shared" si="4"/>
        <v>0</v>
      </c>
      <c r="B116" s="10" t="str">
        <f t="shared" si="5"/>
        <v/>
      </c>
      <c r="C116" s="14"/>
      <c r="E116" s="17" t="str">
        <f t="shared" si="3"/>
        <v/>
      </c>
      <c r="F116" s="19" t="str">
        <f>IFERROR(IF(E116="","",Calculations!P106),"")</f>
        <v/>
      </c>
      <c r="G116" s="19" t="str">
        <f>IFERROR(IF(E116="","",Calculations!Q106),"")</f>
        <v/>
      </c>
      <c r="H116" s="19" t="str">
        <f>IFERROR(IF(E116="","",Calculations!R106),"")</f>
        <v/>
      </c>
      <c r="I116" s="19" t="str">
        <f>IFERROR(IF(E116="","",Calculations!S106),"")</f>
        <v/>
      </c>
      <c r="J116" s="19" t="str">
        <f>IFERROR(IF(E116="","",Calculations!T106),"")</f>
        <v/>
      </c>
    </row>
    <row r="117" spans="1:10" x14ac:dyDescent="0.3">
      <c r="A117" s="2" t="b">
        <f t="shared" si="4"/>
        <v>0</v>
      </c>
      <c r="B117" s="10" t="str">
        <f t="shared" si="5"/>
        <v/>
      </c>
      <c r="C117" s="14"/>
      <c r="E117" s="17" t="str">
        <f t="shared" si="3"/>
        <v/>
      </c>
      <c r="F117" s="19" t="str">
        <f>IFERROR(IF(E117="","",Calculations!P107),"")</f>
        <v/>
      </c>
      <c r="G117" s="19" t="str">
        <f>IFERROR(IF(E117="","",Calculations!Q107),"")</f>
        <v/>
      </c>
      <c r="H117" s="19" t="str">
        <f>IFERROR(IF(E117="","",Calculations!R107),"")</f>
        <v/>
      </c>
      <c r="I117" s="19" t="str">
        <f>IFERROR(IF(E117="","",Calculations!S107),"")</f>
        <v/>
      </c>
      <c r="J117" s="19" t="str">
        <f>IFERROR(IF(E117="","",Calculations!T107),"")</f>
        <v/>
      </c>
    </row>
    <row r="118" spans="1:10" x14ac:dyDescent="0.3">
      <c r="A118" s="2" t="b">
        <f t="shared" si="4"/>
        <v>0</v>
      </c>
      <c r="B118" s="10" t="str">
        <f t="shared" si="5"/>
        <v/>
      </c>
      <c r="C118" s="14"/>
      <c r="E118" s="17" t="str">
        <f t="shared" si="3"/>
        <v/>
      </c>
      <c r="F118" s="19" t="str">
        <f>IFERROR(IF(E118="","",Calculations!P108),"")</f>
        <v/>
      </c>
      <c r="G118" s="19" t="str">
        <f>IFERROR(IF(E118="","",Calculations!Q108),"")</f>
        <v/>
      </c>
      <c r="H118" s="19" t="str">
        <f>IFERROR(IF(E118="","",Calculations!R108),"")</f>
        <v/>
      </c>
      <c r="I118" s="19" t="str">
        <f>IFERROR(IF(E118="","",Calculations!S108),"")</f>
        <v/>
      </c>
      <c r="J118" s="19" t="str">
        <f>IFERROR(IF(E118="","",Calculations!T108),"")</f>
        <v/>
      </c>
    </row>
    <row r="119" spans="1:10" x14ac:dyDescent="0.3">
      <c r="A119" s="2" t="b">
        <f t="shared" si="4"/>
        <v>0</v>
      </c>
      <c r="B119" s="10" t="str">
        <f t="shared" si="5"/>
        <v/>
      </c>
      <c r="C119" s="14"/>
      <c r="E119" s="17" t="str">
        <f t="shared" si="3"/>
        <v/>
      </c>
      <c r="F119" s="19" t="str">
        <f>IFERROR(IF(E119="","",Calculations!P109),"")</f>
        <v/>
      </c>
      <c r="G119" s="19" t="str">
        <f>IFERROR(IF(E119="","",Calculations!Q109),"")</f>
        <v/>
      </c>
      <c r="H119" s="19" t="str">
        <f>IFERROR(IF(E119="","",Calculations!R109),"")</f>
        <v/>
      </c>
      <c r="I119" s="19" t="str">
        <f>IFERROR(IF(E119="","",Calculations!S109),"")</f>
        <v/>
      </c>
      <c r="J119" s="19" t="str">
        <f>IFERROR(IF(E119="","",Calculations!T109),"")</f>
        <v/>
      </c>
    </row>
    <row r="120" spans="1:10" x14ac:dyDescent="0.3">
      <c r="A120" s="2" t="b">
        <f t="shared" si="4"/>
        <v>0</v>
      </c>
      <c r="B120" s="10" t="str">
        <f t="shared" si="5"/>
        <v/>
      </c>
      <c r="C120" s="14"/>
      <c r="E120" s="17" t="str">
        <f t="shared" si="3"/>
        <v/>
      </c>
      <c r="F120" s="19" t="str">
        <f>IFERROR(IF(E120="","",Calculations!P110),"")</f>
        <v/>
      </c>
      <c r="G120" s="19" t="str">
        <f>IFERROR(IF(E120="","",Calculations!Q110),"")</f>
        <v/>
      </c>
      <c r="H120" s="19" t="str">
        <f>IFERROR(IF(E120="","",Calculations!R110),"")</f>
        <v/>
      </c>
      <c r="I120" s="19" t="str">
        <f>IFERROR(IF(E120="","",Calculations!S110),"")</f>
        <v/>
      </c>
      <c r="J120" s="19" t="str">
        <f>IFERROR(IF(E120="","",Calculations!T110),"")</f>
        <v/>
      </c>
    </row>
    <row r="121" spans="1:10" x14ac:dyDescent="0.3">
      <c r="A121" s="2" t="b">
        <f t="shared" si="4"/>
        <v>0</v>
      </c>
      <c r="B121" s="10" t="str">
        <f t="shared" si="5"/>
        <v/>
      </c>
      <c r="C121" s="14"/>
      <c r="E121" s="17" t="str">
        <f t="shared" si="3"/>
        <v/>
      </c>
      <c r="F121" s="19" t="str">
        <f>IFERROR(IF(E121="","",Calculations!P111),"")</f>
        <v/>
      </c>
      <c r="G121" s="19" t="str">
        <f>IFERROR(IF(E121="","",Calculations!Q111),"")</f>
        <v/>
      </c>
      <c r="H121" s="19" t="str">
        <f>IFERROR(IF(E121="","",Calculations!R111),"")</f>
        <v/>
      </c>
      <c r="I121" s="19" t="str">
        <f>IFERROR(IF(E121="","",Calculations!S111),"")</f>
        <v/>
      </c>
      <c r="J121" s="19" t="str">
        <f>IFERROR(IF(E121="","",Calculations!T111),"")</f>
        <v/>
      </c>
    </row>
    <row r="122" spans="1:10" x14ac:dyDescent="0.3">
      <c r="A122" s="2" t="b">
        <f t="shared" si="4"/>
        <v>0</v>
      </c>
      <c r="B122" s="10" t="str">
        <f t="shared" si="5"/>
        <v/>
      </c>
      <c r="C122" s="14"/>
      <c r="E122" s="17" t="str">
        <f t="shared" si="3"/>
        <v/>
      </c>
      <c r="F122" s="19" t="str">
        <f>IFERROR(IF(E122="","",Calculations!P112),"")</f>
        <v/>
      </c>
      <c r="G122" s="19" t="str">
        <f>IFERROR(IF(E122="","",Calculations!Q112),"")</f>
        <v/>
      </c>
      <c r="H122" s="19" t="str">
        <f>IFERROR(IF(E122="","",Calculations!R112),"")</f>
        <v/>
      </c>
      <c r="I122" s="19" t="str">
        <f>IFERROR(IF(E122="","",Calculations!S112),"")</f>
        <v/>
      </c>
      <c r="J122" s="19" t="str">
        <f>IFERROR(IF(E122="","",Calculations!T112),"")</f>
        <v/>
      </c>
    </row>
    <row r="123" spans="1:10" x14ac:dyDescent="0.3">
      <c r="A123" s="2" t="b">
        <f t="shared" si="4"/>
        <v>0</v>
      </c>
      <c r="B123" s="10" t="str">
        <f t="shared" si="5"/>
        <v/>
      </c>
      <c r="C123" s="14"/>
      <c r="E123" s="17" t="str">
        <f t="shared" si="3"/>
        <v/>
      </c>
      <c r="F123" s="19" t="str">
        <f>IFERROR(IF(E123="","",Calculations!P113),"")</f>
        <v/>
      </c>
      <c r="G123" s="19" t="str">
        <f>IFERROR(IF(E123="","",Calculations!Q113),"")</f>
        <v/>
      </c>
      <c r="H123" s="19" t="str">
        <f>IFERROR(IF(E123="","",Calculations!R113),"")</f>
        <v/>
      </c>
      <c r="I123" s="19" t="str">
        <f>IFERROR(IF(E123="","",Calculations!S113),"")</f>
        <v/>
      </c>
      <c r="J123" s="19" t="str">
        <f>IFERROR(IF(E123="","",Calculations!T113),"")</f>
        <v/>
      </c>
    </row>
    <row r="124" spans="1:10" x14ac:dyDescent="0.3">
      <c r="A124" s="2" t="b">
        <f t="shared" si="4"/>
        <v>0</v>
      </c>
      <c r="B124" s="10" t="str">
        <f t="shared" si="5"/>
        <v/>
      </c>
      <c r="C124" s="14"/>
      <c r="E124" s="17" t="str">
        <f t="shared" si="3"/>
        <v/>
      </c>
      <c r="F124" s="19" t="str">
        <f>IFERROR(IF(E124="","",Calculations!P114),"")</f>
        <v/>
      </c>
      <c r="G124" s="19" t="str">
        <f>IFERROR(IF(E124="","",Calculations!Q114),"")</f>
        <v/>
      </c>
      <c r="H124" s="19" t="str">
        <f>IFERROR(IF(E124="","",Calculations!R114),"")</f>
        <v/>
      </c>
      <c r="I124" s="19" t="str">
        <f>IFERROR(IF(E124="","",Calculations!S114),"")</f>
        <v/>
      </c>
      <c r="J124" s="19" t="str">
        <f>IFERROR(IF(E124="","",Calculations!T114),"")</f>
        <v/>
      </c>
    </row>
    <row r="125" spans="1:10" x14ac:dyDescent="0.3">
      <c r="A125" s="2" t="b">
        <f t="shared" si="4"/>
        <v>0</v>
      </c>
      <c r="B125" s="10" t="str">
        <f t="shared" si="5"/>
        <v/>
      </c>
      <c r="C125" s="14"/>
      <c r="E125" s="17" t="str">
        <f t="shared" si="3"/>
        <v/>
      </c>
      <c r="F125" s="19" t="str">
        <f>IFERROR(IF(E125="","",Calculations!P115),"")</f>
        <v/>
      </c>
      <c r="G125" s="19" t="str">
        <f>IFERROR(IF(E125="","",Calculations!Q115),"")</f>
        <v/>
      </c>
      <c r="H125" s="19" t="str">
        <f>IFERROR(IF(E125="","",Calculations!R115),"")</f>
        <v/>
      </c>
      <c r="I125" s="19" t="str">
        <f>IFERROR(IF(E125="","",Calculations!S115),"")</f>
        <v/>
      </c>
      <c r="J125" s="19" t="str">
        <f>IFERROR(IF(E125="","",Calculations!T115),"")</f>
        <v/>
      </c>
    </row>
    <row r="126" spans="1:10" x14ac:dyDescent="0.3">
      <c r="A126" s="2" t="b">
        <f t="shared" si="4"/>
        <v>0</v>
      </c>
      <c r="B126" s="10" t="str">
        <f t="shared" si="5"/>
        <v/>
      </c>
      <c r="C126" s="14"/>
      <c r="E126" s="17" t="str">
        <f t="shared" si="3"/>
        <v/>
      </c>
      <c r="F126" s="19" t="str">
        <f>IFERROR(IF(E126="","",Calculations!P116),"")</f>
        <v/>
      </c>
      <c r="G126" s="19" t="str">
        <f>IFERROR(IF(E126="","",Calculations!Q116),"")</f>
        <v/>
      </c>
      <c r="H126" s="19" t="str">
        <f>IFERROR(IF(E126="","",Calculations!R116),"")</f>
        <v/>
      </c>
      <c r="I126" s="19" t="str">
        <f>IFERROR(IF(E126="","",Calculations!S116),"")</f>
        <v/>
      </c>
      <c r="J126" s="19" t="str">
        <f>IFERROR(IF(E126="","",Calculations!T116),"")</f>
        <v/>
      </c>
    </row>
    <row r="127" spans="1:10" x14ac:dyDescent="0.3">
      <c r="A127" s="2" t="b">
        <f t="shared" si="4"/>
        <v>0</v>
      </c>
      <c r="B127" s="10" t="str">
        <f t="shared" si="5"/>
        <v/>
      </c>
      <c r="C127" s="14"/>
      <c r="E127" s="17" t="str">
        <f t="shared" si="3"/>
        <v/>
      </c>
      <c r="F127" s="19" t="str">
        <f>IFERROR(IF(E127="","",Calculations!P117),"")</f>
        <v/>
      </c>
      <c r="G127" s="19" t="str">
        <f>IFERROR(IF(E127="","",Calculations!Q117),"")</f>
        <v/>
      </c>
      <c r="H127" s="19" t="str">
        <f>IFERROR(IF(E127="","",Calculations!R117),"")</f>
        <v/>
      </c>
      <c r="I127" s="19" t="str">
        <f>IFERROR(IF(E127="","",Calculations!S117),"")</f>
        <v/>
      </c>
      <c r="J127" s="19" t="str">
        <f>IFERROR(IF(E127="","",Calculations!T117),"")</f>
        <v/>
      </c>
    </row>
    <row r="128" spans="1:10" x14ac:dyDescent="0.3">
      <c r="A128" s="2" t="b">
        <f t="shared" si="4"/>
        <v>0</v>
      </c>
      <c r="B128" s="10" t="str">
        <f t="shared" si="5"/>
        <v/>
      </c>
      <c r="C128" s="14"/>
      <c r="E128" s="17" t="str">
        <f t="shared" si="3"/>
        <v/>
      </c>
      <c r="F128" s="19" t="str">
        <f>IFERROR(IF(E128="","",Calculations!P118),"")</f>
        <v/>
      </c>
      <c r="G128" s="19" t="str">
        <f>IFERROR(IF(E128="","",Calculations!Q118),"")</f>
        <v/>
      </c>
      <c r="H128" s="19" t="str">
        <f>IFERROR(IF(E128="","",Calculations!R118),"")</f>
        <v/>
      </c>
      <c r="I128" s="19" t="str">
        <f>IFERROR(IF(E128="","",Calculations!S118),"")</f>
        <v/>
      </c>
      <c r="J128" s="19" t="str">
        <f>IFERROR(IF(E128="","",Calculations!T118),"")</f>
        <v/>
      </c>
    </row>
    <row r="129" spans="1:10" x14ac:dyDescent="0.3">
      <c r="A129" s="2" t="b">
        <f t="shared" si="4"/>
        <v>0</v>
      </c>
      <c r="B129" s="10" t="str">
        <f t="shared" si="5"/>
        <v/>
      </c>
      <c r="C129" s="14"/>
      <c r="E129" s="17" t="str">
        <f t="shared" si="3"/>
        <v/>
      </c>
      <c r="F129" s="19" t="str">
        <f>IFERROR(IF(E129="","",Calculations!P119),"")</f>
        <v/>
      </c>
      <c r="G129" s="19" t="str">
        <f>IFERROR(IF(E129="","",Calculations!Q119),"")</f>
        <v/>
      </c>
      <c r="H129" s="19" t="str">
        <f>IFERROR(IF(E129="","",Calculations!R119),"")</f>
        <v/>
      </c>
      <c r="I129" s="19" t="str">
        <f>IFERROR(IF(E129="","",Calculations!S119),"")</f>
        <v/>
      </c>
      <c r="J129" s="19" t="str">
        <f>IFERROR(IF(E129="","",Calculations!T119),"")</f>
        <v/>
      </c>
    </row>
    <row r="130" spans="1:10" x14ac:dyDescent="0.3">
      <c r="A130" s="2" t="b">
        <f t="shared" si="4"/>
        <v>0</v>
      </c>
      <c r="B130" s="10" t="str">
        <f t="shared" si="5"/>
        <v/>
      </c>
      <c r="C130" s="14"/>
      <c r="E130" s="17" t="str">
        <f t="shared" si="3"/>
        <v/>
      </c>
      <c r="F130" s="19" t="str">
        <f>IFERROR(IF(E130="","",Calculations!P120),"")</f>
        <v/>
      </c>
      <c r="G130" s="19" t="str">
        <f>IFERROR(IF(E130="","",Calculations!Q120),"")</f>
        <v/>
      </c>
      <c r="H130" s="19" t="str">
        <f>IFERROR(IF(E130="","",Calculations!R120),"")</f>
        <v/>
      </c>
      <c r="I130" s="19" t="str">
        <f>IFERROR(IF(E130="","",Calculations!S120),"")</f>
        <v/>
      </c>
      <c r="J130" s="19" t="str">
        <f>IFERROR(IF(E130="","",Calculations!T120),"")</f>
        <v/>
      </c>
    </row>
    <row r="131" spans="1:10" x14ac:dyDescent="0.3">
      <c r="A131" s="2" t="b">
        <f t="shared" si="4"/>
        <v>0</v>
      </c>
      <c r="B131" s="10" t="str">
        <f t="shared" si="5"/>
        <v/>
      </c>
      <c r="C131" s="14"/>
      <c r="E131" s="17" t="str">
        <f t="shared" si="3"/>
        <v/>
      </c>
      <c r="F131" s="19" t="str">
        <f>IFERROR(IF(E131="","",Calculations!P121),"")</f>
        <v/>
      </c>
      <c r="G131" s="19" t="str">
        <f>IFERROR(IF(E131="","",Calculations!Q121),"")</f>
        <v/>
      </c>
      <c r="H131" s="19" t="str">
        <f>IFERROR(IF(E131="","",Calculations!R121),"")</f>
        <v/>
      </c>
      <c r="I131" s="19" t="str">
        <f>IFERROR(IF(E131="","",Calculations!S121),"")</f>
        <v/>
      </c>
      <c r="J131" s="19" t="str">
        <f>IFERROR(IF(E131="","",Calculations!T121),"")</f>
        <v/>
      </c>
    </row>
    <row r="132" spans="1:10" x14ac:dyDescent="0.3">
      <c r="A132" s="2" t="b">
        <f t="shared" si="4"/>
        <v>0</v>
      </c>
      <c r="B132" s="10" t="str">
        <f t="shared" si="5"/>
        <v/>
      </c>
      <c r="C132" s="14"/>
      <c r="E132" s="17" t="str">
        <f t="shared" si="3"/>
        <v/>
      </c>
      <c r="F132" s="19" t="str">
        <f>IFERROR(IF(E132="","",Calculations!P122),"")</f>
        <v/>
      </c>
      <c r="G132" s="19" t="str">
        <f>IFERROR(IF(E132="","",Calculations!Q122),"")</f>
        <v/>
      </c>
      <c r="H132" s="19" t="str">
        <f>IFERROR(IF(E132="","",Calculations!R122),"")</f>
        <v/>
      </c>
      <c r="I132" s="19" t="str">
        <f>IFERROR(IF(E132="","",Calculations!S122),"")</f>
        <v/>
      </c>
      <c r="J132" s="19" t="str">
        <f>IFERROR(IF(E132="","",Calculations!T122),"")</f>
        <v/>
      </c>
    </row>
    <row r="133" spans="1:10" x14ac:dyDescent="0.3">
      <c r="A133" s="2" t="b">
        <f t="shared" si="4"/>
        <v>0</v>
      </c>
      <c r="B133" s="10" t="str">
        <f t="shared" si="5"/>
        <v/>
      </c>
      <c r="C133" s="14"/>
      <c r="E133" s="17" t="str">
        <f t="shared" si="3"/>
        <v/>
      </c>
      <c r="F133" s="19" t="str">
        <f>IFERROR(IF(E133="","",Calculations!P123),"")</f>
        <v/>
      </c>
      <c r="G133" s="19" t="str">
        <f>IFERROR(IF(E133="","",Calculations!Q123),"")</f>
        <v/>
      </c>
      <c r="H133" s="19" t="str">
        <f>IFERROR(IF(E133="","",Calculations!R123),"")</f>
        <v/>
      </c>
      <c r="I133" s="19" t="str">
        <f>IFERROR(IF(E133="","",Calculations!S123),"")</f>
        <v/>
      </c>
      <c r="J133" s="19" t="str">
        <f>IFERROR(IF(E133="","",Calculations!T123),"")</f>
        <v/>
      </c>
    </row>
    <row r="134" spans="1:10" x14ac:dyDescent="0.3">
      <c r="A134" s="2" t="b">
        <f t="shared" si="4"/>
        <v>0</v>
      </c>
      <c r="B134" s="10" t="str">
        <f t="shared" si="5"/>
        <v/>
      </c>
      <c r="C134" s="14"/>
      <c r="E134" s="17" t="str">
        <f t="shared" si="3"/>
        <v/>
      </c>
      <c r="F134" s="19" t="str">
        <f>IFERROR(IF(E134="","",Calculations!P124),"")</f>
        <v/>
      </c>
      <c r="G134" s="19" t="str">
        <f>IFERROR(IF(E134="","",Calculations!Q124),"")</f>
        <v/>
      </c>
      <c r="H134" s="19" t="str">
        <f>IFERROR(IF(E134="","",Calculations!R124),"")</f>
        <v/>
      </c>
      <c r="I134" s="19" t="str">
        <f>IFERROR(IF(E134="","",Calculations!S124),"")</f>
        <v/>
      </c>
      <c r="J134" s="19" t="str">
        <f>IFERROR(IF(E134="","",Calculations!T124),"")</f>
        <v/>
      </c>
    </row>
    <row r="135" spans="1:10" x14ac:dyDescent="0.3">
      <c r="A135" s="2" t="b">
        <f t="shared" si="4"/>
        <v>0</v>
      </c>
      <c r="B135" s="10" t="str">
        <f t="shared" si="5"/>
        <v/>
      </c>
      <c r="C135" s="14"/>
      <c r="E135" s="17" t="str">
        <f t="shared" si="3"/>
        <v/>
      </c>
      <c r="F135" s="19" t="str">
        <f>IFERROR(IF(E135="","",Calculations!P125),"")</f>
        <v/>
      </c>
      <c r="G135" s="19" t="str">
        <f>IFERROR(IF(E135="","",Calculations!Q125),"")</f>
        <v/>
      </c>
      <c r="H135" s="19" t="str">
        <f>IFERROR(IF(E135="","",Calculations!R125),"")</f>
        <v/>
      </c>
      <c r="I135" s="19" t="str">
        <f>IFERROR(IF(E135="","",Calculations!S125),"")</f>
        <v/>
      </c>
      <c r="J135" s="19" t="str">
        <f>IFERROR(IF(E135="","",Calculations!T125),"")</f>
        <v/>
      </c>
    </row>
    <row r="136" spans="1:10" x14ac:dyDescent="0.3">
      <c r="A136" s="2" t="b">
        <f t="shared" si="4"/>
        <v>0</v>
      </c>
      <c r="B136" s="10" t="str">
        <f t="shared" si="5"/>
        <v/>
      </c>
      <c r="C136" s="14"/>
      <c r="E136" s="17" t="str">
        <f t="shared" si="3"/>
        <v/>
      </c>
      <c r="F136" s="19" t="str">
        <f>IFERROR(IF(E136="","",Calculations!P126),"")</f>
        <v/>
      </c>
      <c r="G136" s="19" t="str">
        <f>IFERROR(IF(E136="","",Calculations!Q126),"")</f>
        <v/>
      </c>
      <c r="H136" s="19" t="str">
        <f>IFERROR(IF(E136="","",Calculations!R126),"")</f>
        <v/>
      </c>
      <c r="I136" s="19" t="str">
        <f>IFERROR(IF(E136="","",Calculations!S126),"")</f>
        <v/>
      </c>
      <c r="J136" s="19" t="str">
        <f>IFERROR(IF(E136="","",Calculations!T126),"")</f>
        <v/>
      </c>
    </row>
    <row r="137" spans="1:10" x14ac:dyDescent="0.3">
      <c r="A137" s="2" t="b">
        <f t="shared" si="4"/>
        <v>0</v>
      </c>
      <c r="B137" s="10" t="str">
        <f t="shared" si="5"/>
        <v/>
      </c>
      <c r="C137" s="14"/>
      <c r="E137" s="17" t="str">
        <f t="shared" si="3"/>
        <v/>
      </c>
      <c r="F137" s="19" t="str">
        <f>IFERROR(IF(E137="","",Calculations!P127),"")</f>
        <v/>
      </c>
      <c r="G137" s="19" t="str">
        <f>IFERROR(IF(E137="","",Calculations!Q127),"")</f>
        <v/>
      </c>
      <c r="H137" s="19" t="str">
        <f>IFERROR(IF(E137="","",Calculations!R127),"")</f>
        <v/>
      </c>
      <c r="I137" s="19" t="str">
        <f>IFERROR(IF(E137="","",Calculations!S127),"")</f>
        <v/>
      </c>
      <c r="J137" s="19" t="str">
        <f>IFERROR(IF(E137="","",Calculations!T127),"")</f>
        <v/>
      </c>
    </row>
    <row r="138" spans="1:10" x14ac:dyDescent="0.3">
      <c r="A138" s="2" t="b">
        <f t="shared" si="4"/>
        <v>0</v>
      </c>
      <c r="B138" s="10" t="str">
        <f t="shared" si="5"/>
        <v/>
      </c>
      <c r="C138" s="14"/>
      <c r="E138" s="17" t="str">
        <f t="shared" si="3"/>
        <v/>
      </c>
      <c r="F138" s="19" t="str">
        <f>IFERROR(IF(E138="","",Calculations!P128),"")</f>
        <v/>
      </c>
      <c r="G138" s="19" t="str">
        <f>IFERROR(IF(E138="","",Calculations!Q128),"")</f>
        <v/>
      </c>
      <c r="H138" s="19" t="str">
        <f>IFERROR(IF(E138="","",Calculations!R128),"")</f>
        <v/>
      </c>
      <c r="I138" s="19" t="str">
        <f>IFERROR(IF(E138="","",Calculations!S128),"")</f>
        <v/>
      </c>
      <c r="J138" s="19" t="str">
        <f>IFERROR(IF(E138="","",Calculations!T128),"")</f>
        <v/>
      </c>
    </row>
    <row r="139" spans="1:10" x14ac:dyDescent="0.3">
      <c r="A139" s="2" t="b">
        <f t="shared" si="4"/>
        <v>0</v>
      </c>
      <c r="B139" s="10" t="str">
        <f t="shared" si="5"/>
        <v/>
      </c>
      <c r="C139" s="14"/>
      <c r="E139" s="17" t="str">
        <f t="shared" si="3"/>
        <v/>
      </c>
      <c r="F139" s="19" t="str">
        <f>IFERROR(IF(E139="","",Calculations!P129),"")</f>
        <v/>
      </c>
      <c r="G139" s="19" t="str">
        <f>IFERROR(IF(E139="","",Calculations!Q129),"")</f>
        <v/>
      </c>
      <c r="H139" s="19" t="str">
        <f>IFERROR(IF(E139="","",Calculations!R129),"")</f>
        <v/>
      </c>
      <c r="I139" s="19" t="str">
        <f>IFERROR(IF(E139="","",Calculations!S129),"")</f>
        <v/>
      </c>
      <c r="J139" s="19" t="str">
        <f>IFERROR(IF(E139="","",Calculations!T129),"")</f>
        <v/>
      </c>
    </row>
    <row r="140" spans="1:10" x14ac:dyDescent="0.3">
      <c r="A140" s="2" t="b">
        <f t="shared" si="4"/>
        <v>0</v>
      </c>
      <c r="B140" s="10" t="str">
        <f t="shared" si="5"/>
        <v/>
      </c>
      <c r="C140" s="14"/>
      <c r="E140" s="17" t="str">
        <f t="shared" si="3"/>
        <v/>
      </c>
      <c r="F140" s="19" t="str">
        <f>IFERROR(IF(E140="","",Calculations!P130),"")</f>
        <v/>
      </c>
      <c r="G140" s="19" t="str">
        <f>IFERROR(IF(E140="","",Calculations!Q130),"")</f>
        <v/>
      </c>
      <c r="H140" s="19" t="str">
        <f>IFERROR(IF(E140="","",Calculations!R130),"")</f>
        <v/>
      </c>
      <c r="I140" s="19" t="str">
        <f>IFERROR(IF(E140="","",Calculations!S130),"")</f>
        <v/>
      </c>
      <c r="J140" s="19" t="str">
        <f>IFERROR(IF(E140="","",Calculations!T130),"")</f>
        <v/>
      </c>
    </row>
    <row r="141" spans="1:10" x14ac:dyDescent="0.3">
      <c r="A141" s="2" t="b">
        <f t="shared" si="4"/>
        <v>0</v>
      </c>
      <c r="B141" s="10" t="str">
        <f t="shared" si="5"/>
        <v/>
      </c>
      <c r="C141" s="14"/>
      <c r="E141" s="17" t="str">
        <f t="shared" si="3"/>
        <v/>
      </c>
      <c r="F141" s="19" t="str">
        <f>IFERROR(IF(E141="","",Calculations!P131),"")</f>
        <v/>
      </c>
      <c r="G141" s="19" t="str">
        <f>IFERROR(IF(E141="","",Calculations!Q131),"")</f>
        <v/>
      </c>
      <c r="H141" s="19" t="str">
        <f>IFERROR(IF(E141="","",Calculations!R131),"")</f>
        <v/>
      </c>
      <c r="I141" s="19" t="str">
        <f>IFERROR(IF(E141="","",Calculations!S131),"")</f>
        <v/>
      </c>
      <c r="J141" s="19" t="str">
        <f>IFERROR(IF(E141="","",Calculations!T131),"")</f>
        <v/>
      </c>
    </row>
    <row r="142" spans="1:10" x14ac:dyDescent="0.3">
      <c r="A142" s="2" t="b">
        <f t="shared" si="4"/>
        <v>0</v>
      </c>
      <c r="B142" s="10" t="str">
        <f t="shared" si="5"/>
        <v/>
      </c>
      <c r="C142" s="14"/>
      <c r="E142" s="17" t="str">
        <f t="shared" si="3"/>
        <v/>
      </c>
      <c r="F142" s="19" t="str">
        <f>IFERROR(IF(E142="","",Calculations!P132),"")</f>
        <v/>
      </c>
      <c r="G142" s="19" t="str">
        <f>IFERROR(IF(E142="","",Calculations!Q132),"")</f>
        <v/>
      </c>
      <c r="H142" s="19" t="str">
        <f>IFERROR(IF(E142="","",Calculations!R132),"")</f>
        <v/>
      </c>
      <c r="I142" s="19" t="str">
        <f>IFERROR(IF(E142="","",Calculations!S132),"")</f>
        <v/>
      </c>
      <c r="J142" s="19" t="str">
        <f>IFERROR(IF(E142="","",Calculations!T132),"")</f>
        <v/>
      </c>
    </row>
    <row r="143" spans="1:10" x14ac:dyDescent="0.3">
      <c r="A143" s="2" t="b">
        <f t="shared" si="4"/>
        <v>0</v>
      </c>
      <c r="B143" s="10" t="str">
        <f t="shared" si="5"/>
        <v/>
      </c>
      <c r="C143" s="14"/>
      <c r="E143" s="17" t="str">
        <f t="shared" ref="E143:E206" si="6">IF(E142&lt;$F$3,EDATE(E142,1),"")</f>
        <v/>
      </c>
      <c r="F143" s="19" t="str">
        <f>IFERROR(IF(E143="","",Calculations!P133),"")</f>
        <v/>
      </c>
      <c r="G143" s="19" t="str">
        <f>IFERROR(IF(E143="","",Calculations!Q133),"")</f>
        <v/>
      </c>
      <c r="H143" s="19" t="str">
        <f>IFERROR(IF(E143="","",Calculations!R133),"")</f>
        <v/>
      </c>
      <c r="I143" s="19" t="str">
        <f>IFERROR(IF(E143="","",Calculations!S133),"")</f>
        <v/>
      </c>
      <c r="J143" s="19" t="str">
        <f>IFERROR(IF(E143="","",Calculations!T133),"")</f>
        <v/>
      </c>
    </row>
    <row r="144" spans="1:10" x14ac:dyDescent="0.3">
      <c r="A144" s="2" t="b">
        <f t="shared" si="4"/>
        <v>0</v>
      </c>
      <c r="B144" s="10" t="str">
        <f t="shared" si="5"/>
        <v/>
      </c>
      <c r="C144" s="14"/>
      <c r="E144" s="17" t="str">
        <f t="shared" si="6"/>
        <v/>
      </c>
      <c r="F144" s="19" t="str">
        <f>IFERROR(IF(E144="","",Calculations!P134),"")</f>
        <v/>
      </c>
      <c r="G144" s="19" t="str">
        <f>IFERROR(IF(E144="","",Calculations!Q134),"")</f>
        <v/>
      </c>
      <c r="H144" s="19" t="str">
        <f>IFERROR(IF(E144="","",Calculations!R134),"")</f>
        <v/>
      </c>
      <c r="I144" s="19" t="str">
        <f>IFERROR(IF(E144="","",Calculations!S134),"")</f>
        <v/>
      </c>
      <c r="J144" s="19" t="str">
        <f>IFERROR(IF(E144="","",Calculations!T134),"")</f>
        <v/>
      </c>
    </row>
    <row r="145" spans="1:10" x14ac:dyDescent="0.3">
      <c r="A145" s="2" t="b">
        <f t="shared" si="4"/>
        <v>0</v>
      </c>
      <c r="B145" s="10" t="str">
        <f t="shared" si="5"/>
        <v/>
      </c>
      <c r="C145" s="14"/>
      <c r="E145" s="17" t="str">
        <f t="shared" si="6"/>
        <v/>
      </c>
      <c r="F145" s="19" t="str">
        <f>IFERROR(IF(E145="","",Calculations!P135),"")</f>
        <v/>
      </c>
      <c r="G145" s="19" t="str">
        <f>IFERROR(IF(E145="","",Calculations!Q135),"")</f>
        <v/>
      </c>
      <c r="H145" s="19" t="str">
        <f>IFERROR(IF(E145="","",Calculations!R135),"")</f>
        <v/>
      </c>
      <c r="I145" s="19" t="str">
        <f>IFERROR(IF(E145="","",Calculations!S135),"")</f>
        <v/>
      </c>
      <c r="J145" s="19" t="str">
        <f>IFERROR(IF(E145="","",Calculations!T135),"")</f>
        <v/>
      </c>
    </row>
    <row r="146" spans="1:10" x14ac:dyDescent="0.3">
      <c r="A146" s="2" t="b">
        <f t="shared" si="4"/>
        <v>0</v>
      </c>
      <c r="B146" s="10" t="str">
        <f t="shared" si="5"/>
        <v/>
      </c>
      <c r="C146" s="14"/>
      <c r="E146" s="17" t="str">
        <f t="shared" si="6"/>
        <v/>
      </c>
      <c r="F146" s="19" t="str">
        <f>IFERROR(IF(E146="","",Calculations!P136),"")</f>
        <v/>
      </c>
      <c r="G146" s="19" t="str">
        <f>IFERROR(IF(E146="","",Calculations!Q136),"")</f>
        <v/>
      </c>
      <c r="H146" s="19" t="str">
        <f>IFERROR(IF(E146="","",Calculations!R136),"")</f>
        <v/>
      </c>
      <c r="I146" s="19" t="str">
        <f>IFERROR(IF(E146="","",Calculations!S136),"")</f>
        <v/>
      </c>
      <c r="J146" s="19" t="str">
        <f>IFERROR(IF(E146="","",Calculations!T136),"")</f>
        <v/>
      </c>
    </row>
    <row r="147" spans="1:10" x14ac:dyDescent="0.3">
      <c r="A147" s="2" t="b">
        <f t="shared" ref="A147:A210" si="7">IF(A146&lt;$F$3,EDATE(A146,1))</f>
        <v>0</v>
      </c>
      <c r="B147" s="10" t="str">
        <f t="shared" ref="B147:B210" si="8">IF(A147=FALSE,"",A147)</f>
        <v/>
      </c>
      <c r="C147" s="14"/>
      <c r="E147" s="17" t="str">
        <f t="shared" si="6"/>
        <v/>
      </c>
      <c r="F147" s="19" t="str">
        <f>IFERROR(IF(E147="","",Calculations!P137),"")</f>
        <v/>
      </c>
      <c r="G147" s="19" t="str">
        <f>IFERROR(IF(E147="","",Calculations!Q137),"")</f>
        <v/>
      </c>
      <c r="H147" s="19" t="str">
        <f>IFERROR(IF(E147="","",Calculations!R137),"")</f>
        <v/>
      </c>
      <c r="I147" s="19" t="str">
        <f>IFERROR(IF(E147="","",Calculations!S137),"")</f>
        <v/>
      </c>
      <c r="J147" s="19" t="str">
        <f>IFERROR(IF(E147="","",Calculations!T137),"")</f>
        <v/>
      </c>
    </row>
    <row r="148" spans="1:10" x14ac:dyDescent="0.3">
      <c r="A148" s="2" t="b">
        <f t="shared" si="7"/>
        <v>0</v>
      </c>
      <c r="B148" s="10" t="str">
        <f t="shared" si="8"/>
        <v/>
      </c>
      <c r="C148" s="14"/>
      <c r="E148" s="17" t="str">
        <f t="shared" si="6"/>
        <v/>
      </c>
      <c r="F148" s="19" t="str">
        <f>IFERROR(IF(E148="","",Calculations!P138),"")</f>
        <v/>
      </c>
      <c r="G148" s="19" t="str">
        <f>IFERROR(IF(E148="","",Calculations!Q138),"")</f>
        <v/>
      </c>
      <c r="H148" s="19" t="str">
        <f>IFERROR(IF(E148="","",Calculations!R138),"")</f>
        <v/>
      </c>
      <c r="I148" s="19" t="str">
        <f>IFERROR(IF(E148="","",Calculations!S138),"")</f>
        <v/>
      </c>
      <c r="J148" s="19" t="str">
        <f>IFERROR(IF(E148="","",Calculations!T138),"")</f>
        <v/>
      </c>
    </row>
    <row r="149" spans="1:10" x14ac:dyDescent="0.3">
      <c r="A149" s="2" t="b">
        <f t="shared" si="7"/>
        <v>0</v>
      </c>
      <c r="B149" s="10" t="str">
        <f t="shared" si="8"/>
        <v/>
      </c>
      <c r="C149" s="14"/>
      <c r="E149" s="17" t="str">
        <f t="shared" si="6"/>
        <v/>
      </c>
      <c r="F149" s="19" t="str">
        <f>IFERROR(IF(E149="","",Calculations!P139),"")</f>
        <v/>
      </c>
      <c r="G149" s="19" t="str">
        <f>IFERROR(IF(E149="","",Calculations!Q139),"")</f>
        <v/>
      </c>
      <c r="H149" s="19" t="str">
        <f>IFERROR(IF(E149="","",Calculations!R139),"")</f>
        <v/>
      </c>
      <c r="I149" s="19" t="str">
        <f>IFERROR(IF(E149="","",Calculations!S139),"")</f>
        <v/>
      </c>
      <c r="J149" s="19" t="str">
        <f>IFERROR(IF(E149="","",Calculations!T139),"")</f>
        <v/>
      </c>
    </row>
    <row r="150" spans="1:10" x14ac:dyDescent="0.3">
      <c r="A150" s="2" t="b">
        <f t="shared" si="7"/>
        <v>0</v>
      </c>
      <c r="B150" s="10" t="str">
        <f t="shared" si="8"/>
        <v/>
      </c>
      <c r="C150" s="14"/>
      <c r="E150" s="17" t="str">
        <f t="shared" si="6"/>
        <v/>
      </c>
      <c r="F150" s="19" t="str">
        <f>IFERROR(IF(E150="","",Calculations!P140),"")</f>
        <v/>
      </c>
      <c r="G150" s="19" t="str">
        <f>IFERROR(IF(E150="","",Calculations!Q140),"")</f>
        <v/>
      </c>
      <c r="H150" s="19" t="str">
        <f>IFERROR(IF(E150="","",Calculations!R140),"")</f>
        <v/>
      </c>
      <c r="I150" s="19" t="str">
        <f>IFERROR(IF(E150="","",Calculations!S140),"")</f>
        <v/>
      </c>
      <c r="J150" s="19" t="str">
        <f>IFERROR(IF(E150="","",Calculations!T140),"")</f>
        <v/>
      </c>
    </row>
    <row r="151" spans="1:10" x14ac:dyDescent="0.3">
      <c r="A151" s="2" t="b">
        <f t="shared" si="7"/>
        <v>0</v>
      </c>
      <c r="B151" s="10" t="str">
        <f t="shared" si="8"/>
        <v/>
      </c>
      <c r="C151" s="14"/>
      <c r="E151" s="17" t="str">
        <f t="shared" si="6"/>
        <v/>
      </c>
      <c r="F151" s="19" t="str">
        <f>IFERROR(IF(E151="","",Calculations!P141),"")</f>
        <v/>
      </c>
      <c r="G151" s="19" t="str">
        <f>IFERROR(IF(E151="","",Calculations!Q141),"")</f>
        <v/>
      </c>
      <c r="H151" s="19" t="str">
        <f>IFERROR(IF(E151="","",Calculations!R141),"")</f>
        <v/>
      </c>
      <c r="I151" s="19" t="str">
        <f>IFERROR(IF(E151="","",Calculations!S141),"")</f>
        <v/>
      </c>
      <c r="J151" s="19" t="str">
        <f>IFERROR(IF(E151="","",Calculations!T141),"")</f>
        <v/>
      </c>
    </row>
    <row r="152" spans="1:10" x14ac:dyDescent="0.3">
      <c r="A152" s="2" t="b">
        <f t="shared" si="7"/>
        <v>0</v>
      </c>
      <c r="B152" s="10" t="str">
        <f t="shared" si="8"/>
        <v/>
      </c>
      <c r="C152" s="14"/>
      <c r="E152" s="17" t="str">
        <f t="shared" si="6"/>
        <v/>
      </c>
      <c r="F152" s="19" t="str">
        <f>IFERROR(IF(E152="","",Calculations!P142),"")</f>
        <v/>
      </c>
      <c r="G152" s="19" t="str">
        <f>IFERROR(IF(E152="","",Calculations!Q142),"")</f>
        <v/>
      </c>
      <c r="H152" s="19" t="str">
        <f>IFERROR(IF(E152="","",Calculations!R142),"")</f>
        <v/>
      </c>
      <c r="I152" s="19" t="str">
        <f>IFERROR(IF(E152="","",Calculations!S142),"")</f>
        <v/>
      </c>
      <c r="J152" s="19" t="str">
        <f>IFERROR(IF(E152="","",Calculations!T142),"")</f>
        <v/>
      </c>
    </row>
    <row r="153" spans="1:10" x14ac:dyDescent="0.3">
      <c r="A153" s="2" t="b">
        <f t="shared" si="7"/>
        <v>0</v>
      </c>
      <c r="B153" s="10" t="str">
        <f t="shared" si="8"/>
        <v/>
      </c>
      <c r="C153" s="14"/>
      <c r="E153" s="17" t="str">
        <f t="shared" si="6"/>
        <v/>
      </c>
      <c r="F153" s="19" t="str">
        <f>IFERROR(IF(E153="","",Calculations!P143),"")</f>
        <v/>
      </c>
      <c r="G153" s="19" t="str">
        <f>IFERROR(IF(E153="","",Calculations!Q143),"")</f>
        <v/>
      </c>
      <c r="H153" s="19" t="str">
        <f>IFERROR(IF(E153="","",Calculations!R143),"")</f>
        <v/>
      </c>
      <c r="I153" s="19" t="str">
        <f>IFERROR(IF(E153="","",Calculations!S143),"")</f>
        <v/>
      </c>
      <c r="J153" s="19" t="str">
        <f>IFERROR(IF(E153="","",Calculations!T143),"")</f>
        <v/>
      </c>
    </row>
    <row r="154" spans="1:10" x14ac:dyDescent="0.3">
      <c r="A154" s="2" t="b">
        <f t="shared" si="7"/>
        <v>0</v>
      </c>
      <c r="B154" s="10" t="str">
        <f t="shared" si="8"/>
        <v/>
      </c>
      <c r="C154" s="14"/>
      <c r="E154" s="17" t="str">
        <f t="shared" si="6"/>
        <v/>
      </c>
      <c r="F154" s="19" t="str">
        <f>IFERROR(IF(E154="","",Calculations!P144),"")</f>
        <v/>
      </c>
      <c r="G154" s="19" t="str">
        <f>IFERROR(IF(E154="","",Calculations!Q144),"")</f>
        <v/>
      </c>
      <c r="H154" s="19" t="str">
        <f>IFERROR(IF(E154="","",Calculations!R144),"")</f>
        <v/>
      </c>
      <c r="I154" s="19" t="str">
        <f>IFERROR(IF(E154="","",Calculations!S144),"")</f>
        <v/>
      </c>
      <c r="J154" s="19" t="str">
        <f>IFERROR(IF(E154="","",Calculations!T144),"")</f>
        <v/>
      </c>
    </row>
    <row r="155" spans="1:10" x14ac:dyDescent="0.3">
      <c r="A155" s="2" t="b">
        <f t="shared" si="7"/>
        <v>0</v>
      </c>
      <c r="B155" s="10" t="str">
        <f t="shared" si="8"/>
        <v/>
      </c>
      <c r="C155" s="14"/>
      <c r="E155" s="17" t="str">
        <f t="shared" si="6"/>
        <v/>
      </c>
      <c r="F155" s="19" t="str">
        <f>IFERROR(IF(E155="","",Calculations!P145),"")</f>
        <v/>
      </c>
      <c r="G155" s="19" t="str">
        <f>IFERROR(IF(E155="","",Calculations!Q145),"")</f>
        <v/>
      </c>
      <c r="H155" s="19" t="str">
        <f>IFERROR(IF(E155="","",Calculations!R145),"")</f>
        <v/>
      </c>
      <c r="I155" s="19" t="str">
        <f>IFERROR(IF(E155="","",Calculations!S145),"")</f>
        <v/>
      </c>
      <c r="J155" s="19" t="str">
        <f>IFERROR(IF(E155="","",Calculations!T145),"")</f>
        <v/>
      </c>
    </row>
    <row r="156" spans="1:10" x14ac:dyDescent="0.3">
      <c r="A156" s="2" t="b">
        <f t="shared" si="7"/>
        <v>0</v>
      </c>
      <c r="B156" s="10" t="str">
        <f t="shared" si="8"/>
        <v/>
      </c>
      <c r="C156" s="14"/>
      <c r="E156" s="17" t="str">
        <f t="shared" si="6"/>
        <v/>
      </c>
      <c r="F156" s="19" t="str">
        <f>IFERROR(IF(E156="","",Calculations!P146),"")</f>
        <v/>
      </c>
      <c r="G156" s="19" t="str">
        <f>IFERROR(IF(E156="","",Calculations!Q146),"")</f>
        <v/>
      </c>
      <c r="H156" s="19" t="str">
        <f>IFERROR(IF(E156="","",Calculations!R146),"")</f>
        <v/>
      </c>
      <c r="I156" s="19" t="str">
        <f>IFERROR(IF(E156="","",Calculations!S146),"")</f>
        <v/>
      </c>
      <c r="J156" s="19" t="str">
        <f>IFERROR(IF(E156="","",Calculations!T146),"")</f>
        <v/>
      </c>
    </row>
    <row r="157" spans="1:10" x14ac:dyDescent="0.3">
      <c r="A157" s="2" t="b">
        <f t="shared" si="7"/>
        <v>0</v>
      </c>
      <c r="B157" s="10" t="str">
        <f t="shared" si="8"/>
        <v/>
      </c>
      <c r="C157" s="14"/>
      <c r="E157" s="17" t="str">
        <f t="shared" si="6"/>
        <v/>
      </c>
      <c r="F157" s="19" t="str">
        <f>IFERROR(IF(E157="","",Calculations!P147),"")</f>
        <v/>
      </c>
      <c r="G157" s="19" t="str">
        <f>IFERROR(IF(E157="","",Calculations!Q147),"")</f>
        <v/>
      </c>
      <c r="H157" s="19" t="str">
        <f>IFERROR(IF(E157="","",Calculations!R147),"")</f>
        <v/>
      </c>
      <c r="I157" s="19" t="str">
        <f>IFERROR(IF(E157="","",Calculations!S147),"")</f>
        <v/>
      </c>
      <c r="J157" s="19" t="str">
        <f>IFERROR(IF(E157="","",Calculations!T147),"")</f>
        <v/>
      </c>
    </row>
    <row r="158" spans="1:10" x14ac:dyDescent="0.3">
      <c r="A158" s="2" t="b">
        <f t="shared" si="7"/>
        <v>0</v>
      </c>
      <c r="B158" s="10" t="str">
        <f t="shared" si="8"/>
        <v/>
      </c>
      <c r="C158" s="14"/>
      <c r="E158" s="17" t="str">
        <f t="shared" si="6"/>
        <v/>
      </c>
      <c r="F158" s="19" t="str">
        <f>IFERROR(IF(E158="","",Calculations!P148),"")</f>
        <v/>
      </c>
      <c r="G158" s="19" t="str">
        <f>IFERROR(IF(E158="","",Calculations!Q148),"")</f>
        <v/>
      </c>
      <c r="H158" s="19" t="str">
        <f>IFERROR(IF(E158="","",Calculations!R148),"")</f>
        <v/>
      </c>
      <c r="I158" s="19" t="str">
        <f>IFERROR(IF(E158="","",Calculations!S148),"")</f>
        <v/>
      </c>
      <c r="J158" s="19" t="str">
        <f>IFERROR(IF(E158="","",Calculations!T148),"")</f>
        <v/>
      </c>
    </row>
    <row r="159" spans="1:10" x14ac:dyDescent="0.3">
      <c r="A159" s="2" t="b">
        <f t="shared" si="7"/>
        <v>0</v>
      </c>
      <c r="B159" s="10" t="str">
        <f t="shared" si="8"/>
        <v/>
      </c>
      <c r="C159" s="14"/>
      <c r="E159" s="17" t="str">
        <f t="shared" si="6"/>
        <v/>
      </c>
      <c r="F159" s="19" t="str">
        <f>IFERROR(IF(E159="","",Calculations!P149),"")</f>
        <v/>
      </c>
      <c r="G159" s="19" t="str">
        <f>IFERROR(IF(E159="","",Calculations!Q149),"")</f>
        <v/>
      </c>
      <c r="H159" s="19" t="str">
        <f>IFERROR(IF(E159="","",Calculations!R149),"")</f>
        <v/>
      </c>
      <c r="I159" s="19" t="str">
        <f>IFERROR(IF(E159="","",Calculations!S149),"")</f>
        <v/>
      </c>
      <c r="J159" s="19" t="str">
        <f>IFERROR(IF(E159="","",Calculations!T149),"")</f>
        <v/>
      </c>
    </row>
    <row r="160" spans="1:10" x14ac:dyDescent="0.3">
      <c r="A160" s="2" t="b">
        <f t="shared" si="7"/>
        <v>0</v>
      </c>
      <c r="B160" s="10" t="str">
        <f t="shared" si="8"/>
        <v/>
      </c>
      <c r="C160" s="14"/>
      <c r="E160" s="17" t="str">
        <f t="shared" si="6"/>
        <v/>
      </c>
      <c r="F160" s="19" t="str">
        <f>IFERROR(IF(E160="","",Calculations!P150),"")</f>
        <v/>
      </c>
      <c r="G160" s="19" t="str">
        <f>IFERROR(IF(E160="","",Calculations!Q150),"")</f>
        <v/>
      </c>
      <c r="H160" s="19" t="str">
        <f>IFERROR(IF(E160="","",Calculations!R150),"")</f>
        <v/>
      </c>
      <c r="I160" s="19" t="str">
        <f>IFERROR(IF(E160="","",Calculations!S150),"")</f>
        <v/>
      </c>
      <c r="J160" s="19" t="str">
        <f>IFERROR(IF(E160="","",Calculations!T150),"")</f>
        <v/>
      </c>
    </row>
    <row r="161" spans="1:10" x14ac:dyDescent="0.3">
      <c r="A161" s="2" t="b">
        <f t="shared" si="7"/>
        <v>0</v>
      </c>
      <c r="B161" s="10" t="str">
        <f t="shared" si="8"/>
        <v/>
      </c>
      <c r="C161" s="14"/>
      <c r="E161" s="17" t="str">
        <f t="shared" si="6"/>
        <v/>
      </c>
      <c r="F161" s="19" t="str">
        <f>IFERROR(IF(E161="","",Calculations!P151),"")</f>
        <v/>
      </c>
      <c r="G161" s="19" t="str">
        <f>IFERROR(IF(E161="","",Calculations!Q151),"")</f>
        <v/>
      </c>
      <c r="H161" s="19" t="str">
        <f>IFERROR(IF(E161="","",Calculations!R151),"")</f>
        <v/>
      </c>
      <c r="I161" s="19" t="str">
        <f>IFERROR(IF(E161="","",Calculations!S151),"")</f>
        <v/>
      </c>
      <c r="J161" s="19" t="str">
        <f>IFERROR(IF(E161="","",Calculations!T151),"")</f>
        <v/>
      </c>
    </row>
    <row r="162" spans="1:10" x14ac:dyDescent="0.3">
      <c r="A162" s="2" t="b">
        <f t="shared" si="7"/>
        <v>0</v>
      </c>
      <c r="B162" s="10" t="str">
        <f t="shared" si="8"/>
        <v/>
      </c>
      <c r="C162" s="14"/>
      <c r="E162" s="17" t="str">
        <f t="shared" si="6"/>
        <v/>
      </c>
      <c r="F162" s="19" t="str">
        <f>IFERROR(IF(E162="","",Calculations!P152),"")</f>
        <v/>
      </c>
      <c r="G162" s="19" t="str">
        <f>IFERROR(IF(E162="","",Calculations!Q152),"")</f>
        <v/>
      </c>
      <c r="H162" s="19" t="str">
        <f>IFERROR(IF(E162="","",Calculations!R152),"")</f>
        <v/>
      </c>
      <c r="I162" s="19" t="str">
        <f>IFERROR(IF(E162="","",Calculations!S152),"")</f>
        <v/>
      </c>
      <c r="J162" s="19" t="str">
        <f>IFERROR(IF(E162="","",Calculations!T152),"")</f>
        <v/>
      </c>
    </row>
    <row r="163" spans="1:10" x14ac:dyDescent="0.3">
      <c r="A163" s="2" t="b">
        <f t="shared" si="7"/>
        <v>0</v>
      </c>
      <c r="B163" s="10" t="str">
        <f t="shared" si="8"/>
        <v/>
      </c>
      <c r="C163" s="14"/>
      <c r="E163" s="17" t="str">
        <f t="shared" si="6"/>
        <v/>
      </c>
      <c r="F163" s="19" t="str">
        <f>IFERROR(IF(E163="","",Calculations!P153),"")</f>
        <v/>
      </c>
      <c r="G163" s="19" t="str">
        <f>IFERROR(IF(E163="","",Calculations!Q153),"")</f>
        <v/>
      </c>
      <c r="H163" s="19" t="str">
        <f>IFERROR(IF(E163="","",Calculations!R153),"")</f>
        <v/>
      </c>
      <c r="I163" s="19" t="str">
        <f>IFERROR(IF(E163="","",Calculations!S153),"")</f>
        <v/>
      </c>
      <c r="J163" s="19" t="str">
        <f>IFERROR(IF(E163="","",Calculations!T153),"")</f>
        <v/>
      </c>
    </row>
    <row r="164" spans="1:10" x14ac:dyDescent="0.3">
      <c r="A164" s="2" t="b">
        <f t="shared" si="7"/>
        <v>0</v>
      </c>
      <c r="B164" s="10" t="str">
        <f t="shared" si="8"/>
        <v/>
      </c>
      <c r="C164" s="14"/>
      <c r="E164" s="17" t="str">
        <f t="shared" si="6"/>
        <v/>
      </c>
      <c r="F164" s="19" t="str">
        <f>IFERROR(IF(E164="","",Calculations!P154),"")</f>
        <v/>
      </c>
      <c r="G164" s="19" t="str">
        <f>IFERROR(IF(E164="","",Calculations!Q154),"")</f>
        <v/>
      </c>
      <c r="H164" s="19" t="str">
        <f>IFERROR(IF(E164="","",Calculations!R154),"")</f>
        <v/>
      </c>
      <c r="I164" s="19" t="str">
        <f>IFERROR(IF(E164="","",Calculations!S154),"")</f>
        <v/>
      </c>
      <c r="J164" s="19" t="str">
        <f>IFERROR(IF(E164="","",Calculations!T154),"")</f>
        <v/>
      </c>
    </row>
    <row r="165" spans="1:10" x14ac:dyDescent="0.3">
      <c r="A165" s="2" t="b">
        <f t="shared" si="7"/>
        <v>0</v>
      </c>
      <c r="B165" s="10" t="str">
        <f t="shared" si="8"/>
        <v/>
      </c>
      <c r="C165" s="14"/>
      <c r="E165" s="17" t="str">
        <f t="shared" si="6"/>
        <v/>
      </c>
      <c r="F165" s="19" t="str">
        <f>IFERROR(IF(E165="","",Calculations!P155),"")</f>
        <v/>
      </c>
      <c r="G165" s="19" t="str">
        <f>IFERROR(IF(E165="","",Calculations!Q155),"")</f>
        <v/>
      </c>
      <c r="H165" s="19" t="str">
        <f>IFERROR(IF(E165="","",Calculations!R155),"")</f>
        <v/>
      </c>
      <c r="I165" s="19" t="str">
        <f>IFERROR(IF(E165="","",Calculations!S155),"")</f>
        <v/>
      </c>
      <c r="J165" s="19" t="str">
        <f>IFERROR(IF(E165="","",Calculations!T155),"")</f>
        <v/>
      </c>
    </row>
    <row r="166" spans="1:10" x14ac:dyDescent="0.3">
      <c r="A166" s="2" t="b">
        <f t="shared" si="7"/>
        <v>0</v>
      </c>
      <c r="B166" s="10" t="str">
        <f t="shared" si="8"/>
        <v/>
      </c>
      <c r="C166" s="14"/>
      <c r="E166" s="17" t="str">
        <f t="shared" si="6"/>
        <v/>
      </c>
      <c r="F166" s="19" t="str">
        <f>IFERROR(IF(E166="","",Calculations!P156),"")</f>
        <v/>
      </c>
      <c r="G166" s="19" t="str">
        <f>IFERROR(IF(E166="","",Calculations!Q156),"")</f>
        <v/>
      </c>
      <c r="H166" s="19" t="str">
        <f>IFERROR(IF(E166="","",Calculations!R156),"")</f>
        <v/>
      </c>
      <c r="I166" s="19" t="str">
        <f>IFERROR(IF(E166="","",Calculations!S156),"")</f>
        <v/>
      </c>
      <c r="J166" s="19" t="str">
        <f>IFERROR(IF(E166="","",Calculations!T156),"")</f>
        <v/>
      </c>
    </row>
    <row r="167" spans="1:10" x14ac:dyDescent="0.3">
      <c r="A167" s="2" t="b">
        <f t="shared" si="7"/>
        <v>0</v>
      </c>
      <c r="B167" s="10" t="str">
        <f t="shared" si="8"/>
        <v/>
      </c>
      <c r="C167" s="14"/>
      <c r="E167" s="17" t="str">
        <f t="shared" si="6"/>
        <v/>
      </c>
      <c r="F167" s="19" t="str">
        <f>IFERROR(IF(E167="","",Calculations!P157),"")</f>
        <v/>
      </c>
      <c r="G167" s="19" t="str">
        <f>IFERROR(IF(E167="","",Calculations!Q157),"")</f>
        <v/>
      </c>
      <c r="H167" s="19" t="str">
        <f>IFERROR(IF(E167="","",Calculations!R157),"")</f>
        <v/>
      </c>
      <c r="I167" s="19" t="str">
        <f>IFERROR(IF(E167="","",Calculations!S157),"")</f>
        <v/>
      </c>
      <c r="J167" s="19" t="str">
        <f>IFERROR(IF(E167="","",Calculations!T157),"")</f>
        <v/>
      </c>
    </row>
    <row r="168" spans="1:10" x14ac:dyDescent="0.3">
      <c r="A168" s="2" t="b">
        <f t="shared" si="7"/>
        <v>0</v>
      </c>
      <c r="B168" s="10" t="str">
        <f t="shared" si="8"/>
        <v/>
      </c>
      <c r="C168" s="14"/>
      <c r="E168" s="17" t="str">
        <f t="shared" si="6"/>
        <v/>
      </c>
      <c r="F168" s="19" t="str">
        <f>IFERROR(IF(E168="","",Calculations!P158),"")</f>
        <v/>
      </c>
      <c r="G168" s="19" t="str">
        <f>IFERROR(IF(E168="","",Calculations!Q158),"")</f>
        <v/>
      </c>
      <c r="H168" s="19" t="str">
        <f>IFERROR(IF(E168="","",Calculations!R158),"")</f>
        <v/>
      </c>
      <c r="I168" s="19" t="str">
        <f>IFERROR(IF(E168="","",Calculations!S158),"")</f>
        <v/>
      </c>
      <c r="J168" s="19" t="str">
        <f>IFERROR(IF(E168="","",Calculations!T158),"")</f>
        <v/>
      </c>
    </row>
    <row r="169" spans="1:10" x14ac:dyDescent="0.3">
      <c r="A169" s="2" t="b">
        <f t="shared" si="7"/>
        <v>0</v>
      </c>
      <c r="B169" s="10" t="str">
        <f t="shared" si="8"/>
        <v/>
      </c>
      <c r="C169" s="14"/>
      <c r="E169" s="17" t="str">
        <f t="shared" si="6"/>
        <v/>
      </c>
      <c r="F169" s="19" t="str">
        <f>IFERROR(IF(E169="","",Calculations!P159),"")</f>
        <v/>
      </c>
      <c r="G169" s="19" t="str">
        <f>IFERROR(IF(E169="","",Calculations!Q159),"")</f>
        <v/>
      </c>
      <c r="H169" s="19" t="str">
        <f>IFERROR(IF(E169="","",Calculations!R159),"")</f>
        <v/>
      </c>
      <c r="I169" s="19" t="str">
        <f>IFERROR(IF(E169="","",Calculations!S159),"")</f>
        <v/>
      </c>
      <c r="J169" s="19" t="str">
        <f>IFERROR(IF(E169="","",Calculations!T159),"")</f>
        <v/>
      </c>
    </row>
    <row r="170" spans="1:10" x14ac:dyDescent="0.3">
      <c r="A170" s="2" t="b">
        <f t="shared" si="7"/>
        <v>0</v>
      </c>
      <c r="B170" s="10" t="str">
        <f t="shared" si="8"/>
        <v/>
      </c>
      <c r="C170" s="14"/>
      <c r="E170" s="17" t="str">
        <f t="shared" si="6"/>
        <v/>
      </c>
      <c r="F170" s="19" t="str">
        <f>IFERROR(IF(E170="","",Calculations!P160),"")</f>
        <v/>
      </c>
      <c r="G170" s="19" t="str">
        <f>IFERROR(IF(E170="","",Calculations!Q160),"")</f>
        <v/>
      </c>
      <c r="H170" s="19" t="str">
        <f>IFERROR(IF(E170="","",Calculations!R160),"")</f>
        <v/>
      </c>
      <c r="I170" s="19" t="str">
        <f>IFERROR(IF(E170="","",Calculations!S160),"")</f>
        <v/>
      </c>
      <c r="J170" s="19" t="str">
        <f>IFERROR(IF(E170="","",Calculations!T160),"")</f>
        <v/>
      </c>
    </row>
    <row r="171" spans="1:10" x14ac:dyDescent="0.3">
      <c r="A171" s="2" t="b">
        <f t="shared" si="7"/>
        <v>0</v>
      </c>
      <c r="B171" s="10" t="str">
        <f t="shared" si="8"/>
        <v/>
      </c>
      <c r="C171" s="14"/>
      <c r="E171" s="17" t="str">
        <f t="shared" si="6"/>
        <v/>
      </c>
      <c r="F171" s="19" t="str">
        <f>IFERROR(IF(E171="","",Calculations!P161),"")</f>
        <v/>
      </c>
      <c r="G171" s="19" t="str">
        <f>IFERROR(IF(E171="","",Calculations!Q161),"")</f>
        <v/>
      </c>
      <c r="H171" s="19" t="str">
        <f>IFERROR(IF(E171="","",Calculations!R161),"")</f>
        <v/>
      </c>
      <c r="I171" s="19" t="str">
        <f>IFERROR(IF(E171="","",Calculations!S161),"")</f>
        <v/>
      </c>
      <c r="J171" s="19" t="str">
        <f>IFERROR(IF(E171="","",Calculations!T161),"")</f>
        <v/>
      </c>
    </row>
    <row r="172" spans="1:10" x14ac:dyDescent="0.3">
      <c r="A172" s="2" t="b">
        <f t="shared" si="7"/>
        <v>0</v>
      </c>
      <c r="B172" s="10" t="str">
        <f t="shared" si="8"/>
        <v/>
      </c>
      <c r="C172" s="14"/>
      <c r="E172" s="17" t="str">
        <f t="shared" si="6"/>
        <v/>
      </c>
      <c r="F172" s="19" t="str">
        <f>IFERROR(IF(E172="","",Calculations!P162),"")</f>
        <v/>
      </c>
      <c r="G172" s="19" t="str">
        <f>IFERROR(IF(E172="","",Calculations!Q162),"")</f>
        <v/>
      </c>
      <c r="H172" s="19" t="str">
        <f>IFERROR(IF(E172="","",Calculations!R162),"")</f>
        <v/>
      </c>
      <c r="I172" s="19" t="str">
        <f>IFERROR(IF(E172="","",Calculations!S162),"")</f>
        <v/>
      </c>
      <c r="J172" s="19" t="str">
        <f>IFERROR(IF(E172="","",Calculations!T162),"")</f>
        <v/>
      </c>
    </row>
    <row r="173" spans="1:10" x14ac:dyDescent="0.3">
      <c r="A173" s="2" t="b">
        <f t="shared" si="7"/>
        <v>0</v>
      </c>
      <c r="B173" s="10" t="str">
        <f t="shared" si="8"/>
        <v/>
      </c>
      <c r="C173" s="14"/>
      <c r="E173" s="17" t="str">
        <f t="shared" si="6"/>
        <v/>
      </c>
      <c r="F173" s="19" t="str">
        <f>IFERROR(IF(E173="","",Calculations!P163),"")</f>
        <v/>
      </c>
      <c r="G173" s="19" t="str">
        <f>IFERROR(IF(E173="","",Calculations!Q163),"")</f>
        <v/>
      </c>
      <c r="H173" s="19" t="str">
        <f>IFERROR(IF(E173="","",Calculations!R163),"")</f>
        <v/>
      </c>
      <c r="I173" s="19" t="str">
        <f>IFERROR(IF(E173="","",Calculations!S163),"")</f>
        <v/>
      </c>
      <c r="J173" s="19" t="str">
        <f>IFERROR(IF(E173="","",Calculations!T163),"")</f>
        <v/>
      </c>
    </row>
    <row r="174" spans="1:10" x14ac:dyDescent="0.3">
      <c r="A174" s="2" t="b">
        <f t="shared" si="7"/>
        <v>0</v>
      </c>
      <c r="B174" s="10" t="str">
        <f t="shared" si="8"/>
        <v/>
      </c>
      <c r="C174" s="14"/>
      <c r="E174" s="17" t="str">
        <f t="shared" si="6"/>
        <v/>
      </c>
      <c r="F174" s="19" t="str">
        <f>IFERROR(IF(E174="","",Calculations!P164),"")</f>
        <v/>
      </c>
      <c r="G174" s="19" t="str">
        <f>IFERROR(IF(E174="","",Calculations!Q164),"")</f>
        <v/>
      </c>
      <c r="H174" s="19" t="str">
        <f>IFERROR(IF(E174="","",Calculations!R164),"")</f>
        <v/>
      </c>
      <c r="I174" s="19" t="str">
        <f>IFERROR(IF(E174="","",Calculations!S164),"")</f>
        <v/>
      </c>
      <c r="J174" s="19" t="str">
        <f>IFERROR(IF(E174="","",Calculations!T164),"")</f>
        <v/>
      </c>
    </row>
    <row r="175" spans="1:10" x14ac:dyDescent="0.3">
      <c r="A175" s="2" t="b">
        <f t="shared" si="7"/>
        <v>0</v>
      </c>
      <c r="B175" s="10" t="str">
        <f t="shared" si="8"/>
        <v/>
      </c>
      <c r="C175" s="14"/>
      <c r="E175" s="17" t="str">
        <f t="shared" si="6"/>
        <v/>
      </c>
      <c r="F175" s="19" t="str">
        <f>IFERROR(IF(E175="","",Calculations!P165),"")</f>
        <v/>
      </c>
      <c r="G175" s="19" t="str">
        <f>IFERROR(IF(E175="","",Calculations!Q165),"")</f>
        <v/>
      </c>
      <c r="H175" s="19" t="str">
        <f>IFERROR(IF(E175="","",Calculations!R165),"")</f>
        <v/>
      </c>
      <c r="I175" s="19" t="str">
        <f>IFERROR(IF(E175="","",Calculations!S165),"")</f>
        <v/>
      </c>
      <c r="J175" s="19" t="str">
        <f>IFERROR(IF(E175="","",Calculations!T165),"")</f>
        <v/>
      </c>
    </row>
    <row r="176" spans="1:10" x14ac:dyDescent="0.3">
      <c r="A176" s="2" t="b">
        <f t="shared" si="7"/>
        <v>0</v>
      </c>
      <c r="B176" s="10" t="str">
        <f t="shared" si="8"/>
        <v/>
      </c>
      <c r="C176" s="14"/>
      <c r="E176" s="17" t="str">
        <f t="shared" si="6"/>
        <v/>
      </c>
      <c r="F176" s="19" t="str">
        <f>IFERROR(IF(E176="","",Calculations!P166),"")</f>
        <v/>
      </c>
      <c r="G176" s="19" t="str">
        <f>IFERROR(IF(E176="","",Calculations!Q166),"")</f>
        <v/>
      </c>
      <c r="H176" s="19" t="str">
        <f>IFERROR(IF(E176="","",Calculations!R166),"")</f>
        <v/>
      </c>
      <c r="I176" s="19" t="str">
        <f>IFERROR(IF(E176="","",Calculations!S166),"")</f>
        <v/>
      </c>
      <c r="J176" s="19" t="str">
        <f>IFERROR(IF(E176="","",Calculations!T166),"")</f>
        <v/>
      </c>
    </row>
    <row r="177" spans="1:10" x14ac:dyDescent="0.3">
      <c r="A177" s="2" t="b">
        <f t="shared" si="7"/>
        <v>0</v>
      </c>
      <c r="B177" s="10" t="str">
        <f t="shared" si="8"/>
        <v/>
      </c>
      <c r="C177" s="14"/>
      <c r="E177" s="17" t="str">
        <f t="shared" si="6"/>
        <v/>
      </c>
      <c r="F177" s="19" t="str">
        <f>IFERROR(IF(E177="","",Calculations!P167),"")</f>
        <v/>
      </c>
      <c r="G177" s="19" t="str">
        <f>IFERROR(IF(E177="","",Calculations!Q167),"")</f>
        <v/>
      </c>
      <c r="H177" s="19" t="str">
        <f>IFERROR(IF(E177="","",Calculations!R167),"")</f>
        <v/>
      </c>
      <c r="I177" s="19" t="str">
        <f>IFERROR(IF(E177="","",Calculations!S167),"")</f>
        <v/>
      </c>
      <c r="J177" s="19" t="str">
        <f>IFERROR(IF(E177="","",Calculations!T167),"")</f>
        <v/>
      </c>
    </row>
    <row r="178" spans="1:10" x14ac:dyDescent="0.3">
      <c r="A178" s="2" t="b">
        <f t="shared" si="7"/>
        <v>0</v>
      </c>
      <c r="B178" s="10" t="str">
        <f t="shared" si="8"/>
        <v/>
      </c>
      <c r="C178" s="14"/>
      <c r="E178" s="17" t="str">
        <f t="shared" si="6"/>
        <v/>
      </c>
      <c r="F178" s="19" t="str">
        <f>IFERROR(IF(E178="","",Calculations!P168),"")</f>
        <v/>
      </c>
      <c r="G178" s="19" t="str">
        <f>IFERROR(IF(E178="","",Calculations!Q168),"")</f>
        <v/>
      </c>
      <c r="H178" s="19" t="str">
        <f>IFERROR(IF(E178="","",Calculations!R168),"")</f>
        <v/>
      </c>
      <c r="I178" s="19" t="str">
        <f>IFERROR(IF(E178="","",Calculations!S168),"")</f>
        <v/>
      </c>
      <c r="J178" s="19" t="str">
        <f>IFERROR(IF(E178="","",Calculations!T168),"")</f>
        <v/>
      </c>
    </row>
    <row r="179" spans="1:10" x14ac:dyDescent="0.3">
      <c r="A179" s="2" t="b">
        <f t="shared" si="7"/>
        <v>0</v>
      </c>
      <c r="B179" s="10" t="str">
        <f t="shared" si="8"/>
        <v/>
      </c>
      <c r="C179" s="14"/>
      <c r="E179" s="17" t="str">
        <f t="shared" si="6"/>
        <v/>
      </c>
      <c r="F179" s="19" t="str">
        <f>IFERROR(IF(E179="","",Calculations!P169),"")</f>
        <v/>
      </c>
      <c r="G179" s="19" t="str">
        <f>IFERROR(IF(E179="","",Calculations!Q169),"")</f>
        <v/>
      </c>
      <c r="H179" s="19" t="str">
        <f>IFERROR(IF(E179="","",Calculations!R169),"")</f>
        <v/>
      </c>
      <c r="I179" s="19" t="str">
        <f>IFERROR(IF(E179="","",Calculations!S169),"")</f>
        <v/>
      </c>
      <c r="J179" s="19" t="str">
        <f>IFERROR(IF(E179="","",Calculations!T169),"")</f>
        <v/>
      </c>
    </row>
    <row r="180" spans="1:10" x14ac:dyDescent="0.3">
      <c r="A180" s="2" t="b">
        <f t="shared" si="7"/>
        <v>0</v>
      </c>
      <c r="B180" s="10" t="str">
        <f t="shared" si="8"/>
        <v/>
      </c>
      <c r="C180" s="14"/>
      <c r="E180" s="17" t="str">
        <f t="shared" si="6"/>
        <v/>
      </c>
      <c r="F180" s="19" t="str">
        <f>IFERROR(IF(E180="","",Calculations!P170),"")</f>
        <v/>
      </c>
      <c r="G180" s="19" t="str">
        <f>IFERROR(IF(E180="","",Calculations!Q170),"")</f>
        <v/>
      </c>
      <c r="H180" s="19" t="str">
        <f>IFERROR(IF(E180="","",Calculations!R170),"")</f>
        <v/>
      </c>
      <c r="I180" s="19" t="str">
        <f>IFERROR(IF(E180="","",Calculations!S170),"")</f>
        <v/>
      </c>
      <c r="J180" s="19" t="str">
        <f>IFERROR(IF(E180="","",Calculations!T170),"")</f>
        <v/>
      </c>
    </row>
    <row r="181" spans="1:10" x14ac:dyDescent="0.3">
      <c r="A181" s="2" t="b">
        <f t="shared" si="7"/>
        <v>0</v>
      </c>
      <c r="B181" s="10" t="str">
        <f t="shared" si="8"/>
        <v/>
      </c>
      <c r="C181" s="14"/>
      <c r="E181" s="17" t="str">
        <f t="shared" si="6"/>
        <v/>
      </c>
      <c r="F181" s="19" t="str">
        <f>IFERROR(IF(E181="","",Calculations!P171),"")</f>
        <v/>
      </c>
      <c r="G181" s="19" t="str">
        <f>IFERROR(IF(E181="","",Calculations!Q171),"")</f>
        <v/>
      </c>
      <c r="H181" s="19" t="str">
        <f>IFERROR(IF(E181="","",Calculations!R171),"")</f>
        <v/>
      </c>
      <c r="I181" s="19" t="str">
        <f>IFERROR(IF(E181="","",Calculations!S171),"")</f>
        <v/>
      </c>
      <c r="J181" s="19" t="str">
        <f>IFERROR(IF(E181="","",Calculations!T171),"")</f>
        <v/>
      </c>
    </row>
    <row r="182" spans="1:10" x14ac:dyDescent="0.3">
      <c r="A182" s="2" t="b">
        <f t="shared" si="7"/>
        <v>0</v>
      </c>
      <c r="B182" s="10" t="str">
        <f t="shared" si="8"/>
        <v/>
      </c>
      <c r="C182" s="14"/>
      <c r="E182" s="17" t="str">
        <f t="shared" si="6"/>
        <v/>
      </c>
      <c r="F182" s="19" t="str">
        <f>IFERROR(IF(E182="","",Calculations!P172),"")</f>
        <v/>
      </c>
      <c r="G182" s="19" t="str">
        <f>IFERROR(IF(E182="","",Calculations!Q172),"")</f>
        <v/>
      </c>
      <c r="H182" s="19" t="str">
        <f>IFERROR(IF(E182="","",Calculations!R172),"")</f>
        <v/>
      </c>
      <c r="I182" s="19" t="str">
        <f>IFERROR(IF(E182="","",Calculations!S172),"")</f>
        <v/>
      </c>
      <c r="J182" s="19" t="str">
        <f>IFERROR(IF(E182="","",Calculations!T172),"")</f>
        <v/>
      </c>
    </row>
    <row r="183" spans="1:10" x14ac:dyDescent="0.3">
      <c r="A183" s="2" t="b">
        <f t="shared" si="7"/>
        <v>0</v>
      </c>
      <c r="B183" s="10" t="str">
        <f t="shared" si="8"/>
        <v/>
      </c>
      <c r="C183" s="14"/>
      <c r="E183" s="17" t="str">
        <f t="shared" si="6"/>
        <v/>
      </c>
      <c r="F183" s="19" t="str">
        <f>IFERROR(IF(E183="","",Calculations!P173),"")</f>
        <v/>
      </c>
      <c r="G183" s="19" t="str">
        <f>IFERROR(IF(E183="","",Calculations!Q173),"")</f>
        <v/>
      </c>
      <c r="H183" s="19" t="str">
        <f>IFERROR(IF(E183="","",Calculations!R173),"")</f>
        <v/>
      </c>
      <c r="I183" s="19" t="str">
        <f>IFERROR(IF(E183="","",Calculations!S173),"")</f>
        <v/>
      </c>
      <c r="J183" s="19" t="str">
        <f>IFERROR(IF(E183="","",Calculations!T173),"")</f>
        <v/>
      </c>
    </row>
    <row r="184" spans="1:10" x14ac:dyDescent="0.3">
      <c r="A184" s="2" t="b">
        <f t="shared" si="7"/>
        <v>0</v>
      </c>
      <c r="B184" s="10" t="str">
        <f t="shared" si="8"/>
        <v/>
      </c>
      <c r="C184" s="14"/>
      <c r="E184" s="17" t="str">
        <f t="shared" si="6"/>
        <v/>
      </c>
      <c r="F184" s="19" t="str">
        <f>IFERROR(IF(E184="","",Calculations!P174),"")</f>
        <v/>
      </c>
      <c r="G184" s="19" t="str">
        <f>IFERROR(IF(E184="","",Calculations!Q174),"")</f>
        <v/>
      </c>
      <c r="H184" s="19" t="str">
        <f>IFERROR(IF(E184="","",Calculations!R174),"")</f>
        <v/>
      </c>
      <c r="I184" s="19" t="str">
        <f>IFERROR(IF(E184="","",Calculations!S174),"")</f>
        <v/>
      </c>
      <c r="J184" s="19" t="str">
        <f>IFERROR(IF(E184="","",Calculations!T174),"")</f>
        <v/>
      </c>
    </row>
    <row r="185" spans="1:10" x14ac:dyDescent="0.3">
      <c r="A185" s="2" t="b">
        <f t="shared" si="7"/>
        <v>0</v>
      </c>
      <c r="B185" s="10" t="str">
        <f t="shared" si="8"/>
        <v/>
      </c>
      <c r="C185" s="14"/>
      <c r="E185" s="17" t="str">
        <f t="shared" si="6"/>
        <v/>
      </c>
      <c r="F185" s="19" t="str">
        <f>IFERROR(IF(E185="","",Calculations!P175),"")</f>
        <v/>
      </c>
      <c r="G185" s="19" t="str">
        <f>IFERROR(IF(E185="","",Calculations!Q175),"")</f>
        <v/>
      </c>
      <c r="H185" s="19" t="str">
        <f>IFERROR(IF(E185="","",Calculations!R175),"")</f>
        <v/>
      </c>
      <c r="I185" s="19" t="str">
        <f>IFERROR(IF(E185="","",Calculations!S175),"")</f>
        <v/>
      </c>
      <c r="J185" s="19" t="str">
        <f>IFERROR(IF(E185="","",Calculations!T175),"")</f>
        <v/>
      </c>
    </row>
    <row r="186" spans="1:10" x14ac:dyDescent="0.3">
      <c r="A186" s="2" t="b">
        <f t="shared" si="7"/>
        <v>0</v>
      </c>
      <c r="B186" s="10" t="str">
        <f t="shared" si="8"/>
        <v/>
      </c>
      <c r="C186" s="14"/>
      <c r="E186" s="17" t="str">
        <f t="shared" si="6"/>
        <v/>
      </c>
      <c r="F186" s="19" t="str">
        <f>IFERROR(IF(E186="","",Calculations!P176),"")</f>
        <v/>
      </c>
      <c r="G186" s="19" t="str">
        <f>IFERROR(IF(E186="","",Calculations!Q176),"")</f>
        <v/>
      </c>
      <c r="H186" s="19" t="str">
        <f>IFERROR(IF(E186="","",Calculations!R176),"")</f>
        <v/>
      </c>
      <c r="I186" s="19" t="str">
        <f>IFERROR(IF(E186="","",Calculations!S176),"")</f>
        <v/>
      </c>
      <c r="J186" s="19" t="str">
        <f>IFERROR(IF(E186="","",Calculations!T176),"")</f>
        <v/>
      </c>
    </row>
    <row r="187" spans="1:10" x14ac:dyDescent="0.3">
      <c r="A187" s="2" t="b">
        <f t="shared" si="7"/>
        <v>0</v>
      </c>
      <c r="B187" s="10" t="str">
        <f t="shared" si="8"/>
        <v/>
      </c>
      <c r="C187" s="14"/>
      <c r="E187" s="17" t="str">
        <f t="shared" si="6"/>
        <v/>
      </c>
      <c r="F187" s="19" t="str">
        <f>IFERROR(IF(E187="","",Calculations!P177),"")</f>
        <v/>
      </c>
      <c r="G187" s="19" t="str">
        <f>IFERROR(IF(E187="","",Calculations!Q177),"")</f>
        <v/>
      </c>
      <c r="H187" s="19" t="str">
        <f>IFERROR(IF(E187="","",Calculations!R177),"")</f>
        <v/>
      </c>
      <c r="I187" s="19" t="str">
        <f>IFERROR(IF(E187="","",Calculations!S177),"")</f>
        <v/>
      </c>
      <c r="J187" s="19" t="str">
        <f>IFERROR(IF(E187="","",Calculations!T177),"")</f>
        <v/>
      </c>
    </row>
    <row r="188" spans="1:10" x14ac:dyDescent="0.3">
      <c r="A188" s="2" t="b">
        <f t="shared" si="7"/>
        <v>0</v>
      </c>
      <c r="B188" s="10" t="str">
        <f t="shared" si="8"/>
        <v/>
      </c>
      <c r="C188" s="14"/>
      <c r="E188" s="17" t="str">
        <f t="shared" si="6"/>
        <v/>
      </c>
      <c r="F188" s="19" t="str">
        <f>IFERROR(IF(E188="","",Calculations!P178),"")</f>
        <v/>
      </c>
      <c r="G188" s="19" t="str">
        <f>IFERROR(IF(E188="","",Calculations!Q178),"")</f>
        <v/>
      </c>
      <c r="H188" s="19" t="str">
        <f>IFERROR(IF(E188="","",Calculations!R178),"")</f>
        <v/>
      </c>
      <c r="I188" s="19" t="str">
        <f>IFERROR(IF(E188="","",Calculations!S178),"")</f>
        <v/>
      </c>
      <c r="J188" s="19" t="str">
        <f>IFERROR(IF(E188="","",Calculations!T178),"")</f>
        <v/>
      </c>
    </row>
    <row r="189" spans="1:10" x14ac:dyDescent="0.3">
      <c r="A189" s="2" t="b">
        <f t="shared" si="7"/>
        <v>0</v>
      </c>
      <c r="B189" s="10" t="str">
        <f t="shared" si="8"/>
        <v/>
      </c>
      <c r="C189" s="14"/>
      <c r="E189" s="17" t="str">
        <f t="shared" si="6"/>
        <v/>
      </c>
      <c r="F189" s="19" t="str">
        <f>IFERROR(IF(E189="","",Calculations!P179),"")</f>
        <v/>
      </c>
      <c r="G189" s="19" t="str">
        <f>IFERROR(IF(E189="","",Calculations!Q179),"")</f>
        <v/>
      </c>
      <c r="H189" s="19" t="str">
        <f>IFERROR(IF(E189="","",Calculations!R179),"")</f>
        <v/>
      </c>
      <c r="I189" s="19" t="str">
        <f>IFERROR(IF(E189="","",Calculations!S179),"")</f>
        <v/>
      </c>
      <c r="J189" s="19" t="str">
        <f>IFERROR(IF(E189="","",Calculations!T179),"")</f>
        <v/>
      </c>
    </row>
    <row r="190" spans="1:10" x14ac:dyDescent="0.3">
      <c r="A190" s="2" t="b">
        <f t="shared" si="7"/>
        <v>0</v>
      </c>
      <c r="B190" s="10" t="str">
        <f t="shared" si="8"/>
        <v/>
      </c>
      <c r="C190" s="14"/>
      <c r="E190" s="17" t="str">
        <f t="shared" si="6"/>
        <v/>
      </c>
      <c r="F190" s="19" t="str">
        <f>IFERROR(IF(E190="","",Calculations!P180),"")</f>
        <v/>
      </c>
      <c r="G190" s="19" t="str">
        <f>IFERROR(IF(E190="","",Calculations!Q180),"")</f>
        <v/>
      </c>
      <c r="H190" s="19" t="str">
        <f>IFERROR(IF(E190="","",Calculations!R180),"")</f>
        <v/>
      </c>
      <c r="I190" s="19" t="str">
        <f>IFERROR(IF(E190="","",Calculations!S180),"")</f>
        <v/>
      </c>
      <c r="J190" s="19" t="str">
        <f>IFERROR(IF(E190="","",Calculations!T180),"")</f>
        <v/>
      </c>
    </row>
    <row r="191" spans="1:10" x14ac:dyDescent="0.3">
      <c r="A191" s="2" t="b">
        <f t="shared" si="7"/>
        <v>0</v>
      </c>
      <c r="B191" s="10" t="str">
        <f t="shared" si="8"/>
        <v/>
      </c>
      <c r="C191" s="14"/>
      <c r="E191" s="17" t="str">
        <f t="shared" si="6"/>
        <v/>
      </c>
      <c r="F191" s="19" t="str">
        <f>IFERROR(IF(E191="","",Calculations!P181),"")</f>
        <v/>
      </c>
      <c r="G191" s="19" t="str">
        <f>IFERROR(IF(E191="","",Calculations!Q181),"")</f>
        <v/>
      </c>
      <c r="H191" s="19" t="str">
        <f>IFERROR(IF(E191="","",Calculations!R181),"")</f>
        <v/>
      </c>
      <c r="I191" s="19" t="str">
        <f>IFERROR(IF(E191="","",Calculations!S181),"")</f>
        <v/>
      </c>
      <c r="J191" s="19" t="str">
        <f>IFERROR(IF(E191="","",Calculations!T181),"")</f>
        <v/>
      </c>
    </row>
    <row r="192" spans="1:10" x14ac:dyDescent="0.3">
      <c r="A192" s="2" t="b">
        <f t="shared" si="7"/>
        <v>0</v>
      </c>
      <c r="B192" s="10" t="str">
        <f t="shared" si="8"/>
        <v/>
      </c>
      <c r="C192" s="14"/>
      <c r="E192" s="17" t="str">
        <f t="shared" si="6"/>
        <v/>
      </c>
      <c r="F192" s="19" t="str">
        <f>IFERROR(IF(E192="","",Calculations!P182),"")</f>
        <v/>
      </c>
      <c r="G192" s="19" t="str">
        <f>IFERROR(IF(E192="","",Calculations!Q182),"")</f>
        <v/>
      </c>
      <c r="H192" s="19" t="str">
        <f>IFERROR(IF(E192="","",Calculations!R182),"")</f>
        <v/>
      </c>
      <c r="I192" s="19" t="str">
        <f>IFERROR(IF(E192="","",Calculations!S182),"")</f>
        <v/>
      </c>
      <c r="J192" s="19" t="str">
        <f>IFERROR(IF(E192="","",Calculations!T182),"")</f>
        <v/>
      </c>
    </row>
    <row r="193" spans="1:10" x14ac:dyDescent="0.3">
      <c r="A193" s="2" t="b">
        <f t="shared" si="7"/>
        <v>0</v>
      </c>
      <c r="B193" s="10" t="str">
        <f t="shared" si="8"/>
        <v/>
      </c>
      <c r="C193" s="14"/>
      <c r="E193" s="17" t="str">
        <f t="shared" si="6"/>
        <v/>
      </c>
      <c r="F193" s="19" t="str">
        <f>IFERROR(IF(E193="","",Calculations!P183),"")</f>
        <v/>
      </c>
      <c r="G193" s="19" t="str">
        <f>IFERROR(IF(E193="","",Calculations!Q183),"")</f>
        <v/>
      </c>
      <c r="H193" s="19" t="str">
        <f>IFERROR(IF(E193="","",Calculations!R183),"")</f>
        <v/>
      </c>
      <c r="I193" s="19" t="str">
        <f>IFERROR(IF(E193="","",Calculations!S183),"")</f>
        <v/>
      </c>
      <c r="J193" s="19" t="str">
        <f>IFERROR(IF(E193="","",Calculations!T183),"")</f>
        <v/>
      </c>
    </row>
    <row r="194" spans="1:10" x14ac:dyDescent="0.3">
      <c r="A194" s="2" t="b">
        <f t="shared" si="7"/>
        <v>0</v>
      </c>
      <c r="B194" s="10" t="str">
        <f t="shared" si="8"/>
        <v/>
      </c>
      <c r="C194" s="14"/>
      <c r="E194" s="17" t="str">
        <f t="shared" si="6"/>
        <v/>
      </c>
      <c r="F194" s="19" t="str">
        <f>IFERROR(IF(E194="","",Calculations!P184),"")</f>
        <v/>
      </c>
      <c r="G194" s="19" t="str">
        <f>IFERROR(IF(E194="","",Calculations!Q184),"")</f>
        <v/>
      </c>
      <c r="H194" s="19" t="str">
        <f>IFERROR(IF(E194="","",Calculations!R184),"")</f>
        <v/>
      </c>
      <c r="I194" s="19" t="str">
        <f>IFERROR(IF(E194="","",Calculations!S184),"")</f>
        <v/>
      </c>
      <c r="J194" s="19" t="str">
        <f>IFERROR(IF(E194="","",Calculations!T184),"")</f>
        <v/>
      </c>
    </row>
    <row r="195" spans="1:10" x14ac:dyDescent="0.3">
      <c r="A195" s="2" t="b">
        <f t="shared" si="7"/>
        <v>0</v>
      </c>
      <c r="B195" s="10" t="str">
        <f t="shared" si="8"/>
        <v/>
      </c>
      <c r="C195" s="14"/>
      <c r="E195" s="17" t="str">
        <f t="shared" si="6"/>
        <v/>
      </c>
      <c r="F195" s="19" t="str">
        <f>IFERROR(IF(E195="","",Calculations!P185),"")</f>
        <v/>
      </c>
      <c r="G195" s="19" t="str">
        <f>IFERROR(IF(E195="","",Calculations!Q185),"")</f>
        <v/>
      </c>
      <c r="H195" s="19" t="str">
        <f>IFERROR(IF(E195="","",Calculations!R185),"")</f>
        <v/>
      </c>
      <c r="I195" s="19" t="str">
        <f>IFERROR(IF(E195="","",Calculations!S185),"")</f>
        <v/>
      </c>
      <c r="J195" s="19" t="str">
        <f>IFERROR(IF(E195="","",Calculations!T185),"")</f>
        <v/>
      </c>
    </row>
    <row r="196" spans="1:10" x14ac:dyDescent="0.3">
      <c r="A196" s="2" t="b">
        <f t="shared" si="7"/>
        <v>0</v>
      </c>
      <c r="B196" s="10" t="str">
        <f t="shared" si="8"/>
        <v/>
      </c>
      <c r="C196" s="14"/>
      <c r="E196" s="17" t="str">
        <f t="shared" si="6"/>
        <v/>
      </c>
      <c r="F196" s="19" t="str">
        <f>IFERROR(IF(E196="","",Calculations!P186),"")</f>
        <v/>
      </c>
      <c r="G196" s="19" t="str">
        <f>IFERROR(IF(E196="","",Calculations!Q186),"")</f>
        <v/>
      </c>
      <c r="H196" s="19" t="str">
        <f>IFERROR(IF(E196="","",Calculations!R186),"")</f>
        <v/>
      </c>
      <c r="I196" s="19" t="str">
        <f>IFERROR(IF(E196="","",Calculations!S186),"")</f>
        <v/>
      </c>
      <c r="J196" s="19" t="str">
        <f>IFERROR(IF(E196="","",Calculations!T186),"")</f>
        <v/>
      </c>
    </row>
    <row r="197" spans="1:10" x14ac:dyDescent="0.3">
      <c r="A197" s="2" t="b">
        <f t="shared" si="7"/>
        <v>0</v>
      </c>
      <c r="B197" s="10" t="str">
        <f t="shared" si="8"/>
        <v/>
      </c>
      <c r="C197" s="14"/>
      <c r="E197" s="17" t="str">
        <f t="shared" si="6"/>
        <v/>
      </c>
      <c r="F197" s="19" t="str">
        <f>IFERROR(IF(E197="","",Calculations!P187),"")</f>
        <v/>
      </c>
      <c r="G197" s="19" t="str">
        <f>IFERROR(IF(E197="","",Calculations!Q187),"")</f>
        <v/>
      </c>
      <c r="H197" s="19" t="str">
        <f>IFERROR(IF(E197="","",Calculations!R187),"")</f>
        <v/>
      </c>
      <c r="I197" s="19" t="str">
        <f>IFERROR(IF(E197="","",Calculations!S187),"")</f>
        <v/>
      </c>
      <c r="J197" s="19" t="str">
        <f>IFERROR(IF(E197="","",Calculations!T187),"")</f>
        <v/>
      </c>
    </row>
    <row r="198" spans="1:10" x14ac:dyDescent="0.3">
      <c r="A198" s="2" t="b">
        <f t="shared" si="7"/>
        <v>0</v>
      </c>
      <c r="B198" s="10" t="str">
        <f t="shared" si="8"/>
        <v/>
      </c>
      <c r="C198" s="14"/>
      <c r="E198" s="17" t="str">
        <f t="shared" si="6"/>
        <v/>
      </c>
      <c r="F198" s="19" t="str">
        <f>IFERROR(IF(E198="","",Calculations!P188),"")</f>
        <v/>
      </c>
      <c r="G198" s="19" t="str">
        <f>IFERROR(IF(E198="","",Calculations!Q188),"")</f>
        <v/>
      </c>
      <c r="H198" s="19" t="str">
        <f>IFERROR(IF(E198="","",Calculations!R188),"")</f>
        <v/>
      </c>
      <c r="I198" s="19" t="str">
        <f>IFERROR(IF(E198="","",Calculations!S188),"")</f>
        <v/>
      </c>
      <c r="J198" s="19" t="str">
        <f>IFERROR(IF(E198="","",Calculations!T188),"")</f>
        <v/>
      </c>
    </row>
    <row r="199" spans="1:10" x14ac:dyDescent="0.3">
      <c r="A199" s="2" t="b">
        <f t="shared" si="7"/>
        <v>0</v>
      </c>
      <c r="B199" s="10" t="str">
        <f t="shared" si="8"/>
        <v/>
      </c>
      <c r="C199" s="14"/>
      <c r="E199" s="17" t="str">
        <f t="shared" si="6"/>
        <v/>
      </c>
      <c r="F199" s="19" t="str">
        <f>IFERROR(IF(E199="","",Calculations!P189),"")</f>
        <v/>
      </c>
      <c r="G199" s="19" t="str">
        <f>IFERROR(IF(E199="","",Calculations!Q189),"")</f>
        <v/>
      </c>
      <c r="H199" s="19" t="str">
        <f>IFERROR(IF(E199="","",Calculations!R189),"")</f>
        <v/>
      </c>
      <c r="I199" s="19" t="str">
        <f>IFERROR(IF(E199="","",Calculations!S189),"")</f>
        <v/>
      </c>
      <c r="J199" s="19" t="str">
        <f>IFERROR(IF(E199="","",Calculations!T189),"")</f>
        <v/>
      </c>
    </row>
    <row r="200" spans="1:10" x14ac:dyDescent="0.3">
      <c r="A200" s="2" t="b">
        <f t="shared" si="7"/>
        <v>0</v>
      </c>
      <c r="B200" s="10" t="str">
        <f t="shared" si="8"/>
        <v/>
      </c>
      <c r="C200" s="14"/>
      <c r="E200" s="17" t="str">
        <f t="shared" si="6"/>
        <v/>
      </c>
      <c r="F200" s="19" t="str">
        <f>IFERROR(IF(E200="","",Calculations!P190),"")</f>
        <v/>
      </c>
      <c r="G200" s="19" t="str">
        <f>IFERROR(IF(E200="","",Calculations!Q190),"")</f>
        <v/>
      </c>
      <c r="H200" s="19" t="str">
        <f>IFERROR(IF(E200="","",Calculations!R190),"")</f>
        <v/>
      </c>
      <c r="I200" s="19" t="str">
        <f>IFERROR(IF(E200="","",Calculations!S190),"")</f>
        <v/>
      </c>
      <c r="J200" s="19" t="str">
        <f>IFERROR(IF(E200="","",Calculations!T190),"")</f>
        <v/>
      </c>
    </row>
    <row r="201" spans="1:10" x14ac:dyDescent="0.3">
      <c r="A201" s="2" t="b">
        <f t="shared" si="7"/>
        <v>0</v>
      </c>
      <c r="B201" s="10" t="str">
        <f t="shared" si="8"/>
        <v/>
      </c>
      <c r="C201" s="14"/>
      <c r="E201" s="17" t="str">
        <f t="shared" si="6"/>
        <v/>
      </c>
      <c r="F201" s="19" t="str">
        <f>IFERROR(IF(E201="","",Calculations!P191),"")</f>
        <v/>
      </c>
      <c r="G201" s="19" t="str">
        <f>IFERROR(IF(E201="","",Calculations!Q191),"")</f>
        <v/>
      </c>
      <c r="H201" s="19" t="str">
        <f>IFERROR(IF(E201="","",Calculations!R191),"")</f>
        <v/>
      </c>
      <c r="I201" s="19" t="str">
        <f>IFERROR(IF(E201="","",Calculations!S191),"")</f>
        <v/>
      </c>
      <c r="J201" s="19" t="str">
        <f>IFERROR(IF(E201="","",Calculations!T191),"")</f>
        <v/>
      </c>
    </row>
    <row r="202" spans="1:10" x14ac:dyDescent="0.3">
      <c r="A202" s="2" t="b">
        <f t="shared" si="7"/>
        <v>0</v>
      </c>
      <c r="B202" s="10" t="str">
        <f t="shared" si="8"/>
        <v/>
      </c>
      <c r="C202" s="14"/>
      <c r="E202" s="17" t="str">
        <f t="shared" si="6"/>
        <v/>
      </c>
      <c r="F202" s="19" t="str">
        <f>IFERROR(IF(E202="","",Calculations!P192),"")</f>
        <v/>
      </c>
      <c r="G202" s="19" t="str">
        <f>IFERROR(IF(E202="","",Calculations!Q192),"")</f>
        <v/>
      </c>
      <c r="H202" s="19" t="str">
        <f>IFERROR(IF(E202="","",Calculations!R192),"")</f>
        <v/>
      </c>
      <c r="I202" s="19" t="str">
        <f>IFERROR(IF(E202="","",Calculations!S192),"")</f>
        <v/>
      </c>
      <c r="J202" s="19" t="str">
        <f>IFERROR(IF(E202="","",Calculations!T192),"")</f>
        <v/>
      </c>
    </row>
    <row r="203" spans="1:10" x14ac:dyDescent="0.3">
      <c r="A203" s="2" t="b">
        <f t="shared" si="7"/>
        <v>0</v>
      </c>
      <c r="B203" s="10" t="str">
        <f t="shared" si="8"/>
        <v/>
      </c>
      <c r="C203" s="14"/>
      <c r="E203" s="17" t="str">
        <f t="shared" si="6"/>
        <v/>
      </c>
      <c r="F203" s="19" t="str">
        <f>IFERROR(IF(E203="","",Calculations!P193),"")</f>
        <v/>
      </c>
      <c r="G203" s="19" t="str">
        <f>IFERROR(IF(E203="","",Calculations!Q193),"")</f>
        <v/>
      </c>
      <c r="H203" s="19" t="str">
        <f>IFERROR(IF(E203="","",Calculations!R193),"")</f>
        <v/>
      </c>
      <c r="I203" s="19" t="str">
        <f>IFERROR(IF(E203="","",Calculations!S193),"")</f>
        <v/>
      </c>
      <c r="J203" s="19" t="str">
        <f>IFERROR(IF(E203="","",Calculations!T193),"")</f>
        <v/>
      </c>
    </row>
    <row r="204" spans="1:10" x14ac:dyDescent="0.3">
      <c r="A204" s="2" t="b">
        <f t="shared" si="7"/>
        <v>0</v>
      </c>
      <c r="B204" s="10" t="str">
        <f t="shared" si="8"/>
        <v/>
      </c>
      <c r="C204" s="14"/>
      <c r="E204" s="17" t="str">
        <f t="shared" si="6"/>
        <v/>
      </c>
      <c r="F204" s="19" t="str">
        <f>IFERROR(IF(E204="","",Calculations!P194),"")</f>
        <v/>
      </c>
      <c r="G204" s="19" t="str">
        <f>IFERROR(IF(E204="","",Calculations!Q194),"")</f>
        <v/>
      </c>
      <c r="H204" s="19" t="str">
        <f>IFERROR(IF(E204="","",Calculations!R194),"")</f>
        <v/>
      </c>
      <c r="I204" s="19" t="str">
        <f>IFERROR(IF(E204="","",Calculations!S194),"")</f>
        <v/>
      </c>
      <c r="J204" s="19" t="str">
        <f>IFERROR(IF(E204="","",Calculations!T194),"")</f>
        <v/>
      </c>
    </row>
    <row r="205" spans="1:10" x14ac:dyDescent="0.3">
      <c r="A205" s="2" t="b">
        <f t="shared" si="7"/>
        <v>0</v>
      </c>
      <c r="B205" s="10" t="str">
        <f t="shared" si="8"/>
        <v/>
      </c>
      <c r="C205" s="14"/>
      <c r="E205" s="17" t="str">
        <f t="shared" si="6"/>
        <v/>
      </c>
      <c r="F205" s="19" t="str">
        <f>IFERROR(IF(E205="","",Calculations!P195),"")</f>
        <v/>
      </c>
      <c r="G205" s="19" t="str">
        <f>IFERROR(IF(E205="","",Calculations!Q195),"")</f>
        <v/>
      </c>
      <c r="H205" s="19" t="str">
        <f>IFERROR(IF(E205="","",Calculations!R195),"")</f>
        <v/>
      </c>
      <c r="I205" s="19" t="str">
        <f>IFERROR(IF(E205="","",Calculations!S195),"")</f>
        <v/>
      </c>
      <c r="J205" s="19" t="str">
        <f>IFERROR(IF(E205="","",Calculations!T195),"")</f>
        <v/>
      </c>
    </row>
    <row r="206" spans="1:10" x14ac:dyDescent="0.3">
      <c r="A206" s="2" t="b">
        <f t="shared" si="7"/>
        <v>0</v>
      </c>
      <c r="B206" s="10" t="str">
        <f t="shared" si="8"/>
        <v/>
      </c>
      <c r="C206" s="14"/>
      <c r="E206" s="17" t="str">
        <f t="shared" si="6"/>
        <v/>
      </c>
      <c r="F206" s="19" t="str">
        <f>IFERROR(IF(E206="","",Calculations!P196),"")</f>
        <v/>
      </c>
      <c r="G206" s="19" t="str">
        <f>IFERROR(IF(E206="","",Calculations!Q196),"")</f>
        <v/>
      </c>
      <c r="H206" s="19" t="str">
        <f>IFERROR(IF(E206="","",Calculations!R196),"")</f>
        <v/>
      </c>
      <c r="I206" s="19" t="str">
        <f>IFERROR(IF(E206="","",Calculations!S196),"")</f>
        <v/>
      </c>
      <c r="J206" s="19" t="str">
        <f>IFERROR(IF(E206="","",Calculations!T196),"")</f>
        <v/>
      </c>
    </row>
    <row r="207" spans="1:10" x14ac:dyDescent="0.3">
      <c r="A207" s="2" t="b">
        <f t="shared" si="7"/>
        <v>0</v>
      </c>
      <c r="B207" s="10" t="str">
        <f t="shared" si="8"/>
        <v/>
      </c>
      <c r="C207" s="14"/>
      <c r="E207" s="17" t="str">
        <f t="shared" ref="E207:E270" si="9">IF(E206&lt;$F$3,EDATE(E206,1),"")</f>
        <v/>
      </c>
      <c r="F207" s="19" t="str">
        <f>IFERROR(IF(E207="","",Calculations!P197),"")</f>
        <v/>
      </c>
      <c r="G207" s="19" t="str">
        <f>IFERROR(IF(E207="","",Calculations!Q197),"")</f>
        <v/>
      </c>
      <c r="H207" s="19" t="str">
        <f>IFERROR(IF(E207="","",Calculations!R197),"")</f>
        <v/>
      </c>
      <c r="I207" s="19" t="str">
        <f>IFERROR(IF(E207="","",Calculations!S197),"")</f>
        <v/>
      </c>
      <c r="J207" s="19" t="str">
        <f>IFERROR(IF(E207="","",Calculations!T197),"")</f>
        <v/>
      </c>
    </row>
    <row r="208" spans="1:10" x14ac:dyDescent="0.3">
      <c r="A208" s="2" t="b">
        <f t="shared" si="7"/>
        <v>0</v>
      </c>
      <c r="B208" s="10" t="str">
        <f t="shared" si="8"/>
        <v/>
      </c>
      <c r="C208" s="14"/>
      <c r="E208" s="17" t="str">
        <f t="shared" si="9"/>
        <v/>
      </c>
      <c r="F208" s="19" t="str">
        <f>IFERROR(IF(E208="","",Calculations!P198),"")</f>
        <v/>
      </c>
      <c r="G208" s="19" t="str">
        <f>IFERROR(IF(E208="","",Calculations!Q198),"")</f>
        <v/>
      </c>
      <c r="H208" s="19" t="str">
        <f>IFERROR(IF(E208="","",Calculations!R198),"")</f>
        <v/>
      </c>
      <c r="I208" s="19" t="str">
        <f>IFERROR(IF(E208="","",Calculations!S198),"")</f>
        <v/>
      </c>
      <c r="J208" s="19" t="str">
        <f>IFERROR(IF(E208="","",Calculations!T198),"")</f>
        <v/>
      </c>
    </row>
    <row r="209" spans="1:10" x14ac:dyDescent="0.3">
      <c r="A209" s="2" t="b">
        <f t="shared" si="7"/>
        <v>0</v>
      </c>
      <c r="B209" s="10" t="str">
        <f t="shared" si="8"/>
        <v/>
      </c>
      <c r="C209" s="14"/>
      <c r="E209" s="17" t="str">
        <f t="shared" si="9"/>
        <v/>
      </c>
      <c r="F209" s="19" t="str">
        <f>IFERROR(IF(E209="","",Calculations!P199),"")</f>
        <v/>
      </c>
      <c r="G209" s="19" t="str">
        <f>IFERROR(IF(E209="","",Calculations!Q199),"")</f>
        <v/>
      </c>
      <c r="H209" s="19" t="str">
        <f>IFERROR(IF(E209="","",Calculations!R199),"")</f>
        <v/>
      </c>
      <c r="I209" s="19" t="str">
        <f>IFERROR(IF(E209="","",Calculations!S199),"")</f>
        <v/>
      </c>
      <c r="J209" s="19" t="str">
        <f>IFERROR(IF(E209="","",Calculations!T199),"")</f>
        <v/>
      </c>
    </row>
    <row r="210" spans="1:10" x14ac:dyDescent="0.3">
      <c r="A210" s="2" t="b">
        <f t="shared" si="7"/>
        <v>0</v>
      </c>
      <c r="B210" s="10" t="str">
        <f t="shared" si="8"/>
        <v/>
      </c>
      <c r="C210" s="14"/>
      <c r="E210" s="17" t="str">
        <f t="shared" si="9"/>
        <v/>
      </c>
      <c r="F210" s="19" t="str">
        <f>IFERROR(IF(E210="","",Calculations!P200),"")</f>
        <v/>
      </c>
      <c r="G210" s="19" t="str">
        <f>IFERROR(IF(E210="","",Calculations!Q200),"")</f>
        <v/>
      </c>
      <c r="H210" s="19" t="str">
        <f>IFERROR(IF(E210="","",Calculations!R200),"")</f>
        <v/>
      </c>
      <c r="I210" s="19" t="str">
        <f>IFERROR(IF(E210="","",Calculations!S200),"")</f>
        <v/>
      </c>
      <c r="J210" s="19" t="str">
        <f>IFERROR(IF(E210="","",Calculations!T200),"")</f>
        <v/>
      </c>
    </row>
    <row r="211" spans="1:10" x14ac:dyDescent="0.3">
      <c r="A211" s="2" t="b">
        <f t="shared" ref="A211:A274" si="10">IF(A210&lt;$F$3,EDATE(A210,1))</f>
        <v>0</v>
      </c>
      <c r="B211" s="10" t="str">
        <f t="shared" ref="B211:B274" si="11">IF(A211=FALSE,"",A211)</f>
        <v/>
      </c>
      <c r="C211" s="14"/>
      <c r="E211" s="17" t="str">
        <f t="shared" si="9"/>
        <v/>
      </c>
      <c r="F211" s="19" t="str">
        <f>IFERROR(IF(E211="","",Calculations!P201),"")</f>
        <v/>
      </c>
      <c r="G211" s="19" t="str">
        <f>IFERROR(IF(E211="","",Calculations!Q201),"")</f>
        <v/>
      </c>
      <c r="H211" s="19" t="str">
        <f>IFERROR(IF(E211="","",Calculations!R201),"")</f>
        <v/>
      </c>
      <c r="I211" s="19" t="str">
        <f>IFERROR(IF(E211="","",Calculations!S201),"")</f>
        <v/>
      </c>
      <c r="J211" s="19" t="str">
        <f>IFERROR(IF(E211="","",Calculations!T201),"")</f>
        <v/>
      </c>
    </row>
    <row r="212" spans="1:10" x14ac:dyDescent="0.3">
      <c r="A212" s="2" t="b">
        <f t="shared" si="10"/>
        <v>0</v>
      </c>
      <c r="B212" s="10" t="str">
        <f t="shared" si="11"/>
        <v/>
      </c>
      <c r="C212" s="14"/>
      <c r="E212" s="17" t="str">
        <f t="shared" si="9"/>
        <v/>
      </c>
      <c r="F212" s="19" t="str">
        <f>IFERROR(IF(E212="","",Calculations!P202),"")</f>
        <v/>
      </c>
      <c r="G212" s="19" t="str">
        <f>IFERROR(IF(E212="","",Calculations!Q202),"")</f>
        <v/>
      </c>
      <c r="H212" s="19" t="str">
        <f>IFERROR(IF(E212="","",Calculations!R202),"")</f>
        <v/>
      </c>
      <c r="I212" s="19" t="str">
        <f>IFERROR(IF(E212="","",Calculations!S202),"")</f>
        <v/>
      </c>
      <c r="J212" s="19" t="str">
        <f>IFERROR(IF(E212="","",Calculations!T202),"")</f>
        <v/>
      </c>
    </row>
    <row r="213" spans="1:10" x14ac:dyDescent="0.3">
      <c r="A213" s="2" t="b">
        <f t="shared" si="10"/>
        <v>0</v>
      </c>
      <c r="B213" s="10" t="str">
        <f t="shared" si="11"/>
        <v/>
      </c>
      <c r="C213" s="14"/>
      <c r="E213" s="17" t="str">
        <f t="shared" si="9"/>
        <v/>
      </c>
      <c r="F213" s="19" t="str">
        <f>IFERROR(IF(E213="","",Calculations!P203),"")</f>
        <v/>
      </c>
      <c r="G213" s="19" t="str">
        <f>IFERROR(IF(E213="","",Calculations!Q203),"")</f>
        <v/>
      </c>
      <c r="H213" s="19" t="str">
        <f>IFERROR(IF(E213="","",Calculations!R203),"")</f>
        <v/>
      </c>
      <c r="I213" s="19" t="str">
        <f>IFERROR(IF(E213="","",Calculations!S203),"")</f>
        <v/>
      </c>
      <c r="J213" s="19" t="str">
        <f>IFERROR(IF(E213="","",Calculations!T203),"")</f>
        <v/>
      </c>
    </row>
    <row r="214" spans="1:10" x14ac:dyDescent="0.3">
      <c r="A214" s="2" t="b">
        <f t="shared" si="10"/>
        <v>0</v>
      </c>
      <c r="B214" s="10" t="str">
        <f t="shared" si="11"/>
        <v/>
      </c>
      <c r="C214" s="14"/>
      <c r="E214" s="17" t="str">
        <f t="shared" si="9"/>
        <v/>
      </c>
      <c r="F214" s="19" t="str">
        <f>IFERROR(IF(E214="","",Calculations!P204),"")</f>
        <v/>
      </c>
      <c r="G214" s="19" t="str">
        <f>IFERROR(IF(E214="","",Calculations!Q204),"")</f>
        <v/>
      </c>
      <c r="H214" s="19" t="str">
        <f>IFERROR(IF(E214="","",Calculations!R204),"")</f>
        <v/>
      </c>
      <c r="I214" s="19" t="str">
        <f>IFERROR(IF(E214="","",Calculations!S204),"")</f>
        <v/>
      </c>
      <c r="J214" s="19" t="str">
        <f>IFERROR(IF(E214="","",Calculations!T204),"")</f>
        <v/>
      </c>
    </row>
    <row r="215" spans="1:10" x14ac:dyDescent="0.3">
      <c r="A215" s="2" t="b">
        <f t="shared" si="10"/>
        <v>0</v>
      </c>
      <c r="B215" s="10" t="str">
        <f t="shared" si="11"/>
        <v/>
      </c>
      <c r="C215" s="14"/>
      <c r="E215" s="17" t="str">
        <f t="shared" si="9"/>
        <v/>
      </c>
      <c r="F215" s="19" t="str">
        <f>IFERROR(IF(E215="","",Calculations!P205),"")</f>
        <v/>
      </c>
      <c r="G215" s="19" t="str">
        <f>IFERROR(IF(E215="","",Calculations!Q205),"")</f>
        <v/>
      </c>
      <c r="H215" s="19" t="str">
        <f>IFERROR(IF(E215="","",Calculations!R205),"")</f>
        <v/>
      </c>
      <c r="I215" s="19" t="str">
        <f>IFERROR(IF(E215="","",Calculations!S205),"")</f>
        <v/>
      </c>
      <c r="J215" s="19" t="str">
        <f>IFERROR(IF(E215="","",Calculations!T205),"")</f>
        <v/>
      </c>
    </row>
    <row r="216" spans="1:10" x14ac:dyDescent="0.3">
      <c r="A216" s="2" t="b">
        <f t="shared" si="10"/>
        <v>0</v>
      </c>
      <c r="B216" s="10" t="str">
        <f t="shared" si="11"/>
        <v/>
      </c>
      <c r="C216" s="14"/>
      <c r="E216" s="17" t="str">
        <f t="shared" si="9"/>
        <v/>
      </c>
      <c r="F216" s="19" t="str">
        <f>IFERROR(IF(E216="","",Calculations!P206),"")</f>
        <v/>
      </c>
      <c r="G216" s="19" t="str">
        <f>IFERROR(IF(E216="","",Calculations!Q206),"")</f>
        <v/>
      </c>
      <c r="H216" s="19" t="str">
        <f>IFERROR(IF(E216="","",Calculations!R206),"")</f>
        <v/>
      </c>
      <c r="I216" s="19" t="str">
        <f>IFERROR(IF(E216="","",Calculations!S206),"")</f>
        <v/>
      </c>
      <c r="J216" s="19" t="str">
        <f>IFERROR(IF(E216="","",Calculations!T206),"")</f>
        <v/>
      </c>
    </row>
    <row r="217" spans="1:10" x14ac:dyDescent="0.3">
      <c r="A217" s="2" t="b">
        <f t="shared" si="10"/>
        <v>0</v>
      </c>
      <c r="B217" s="10" t="str">
        <f t="shared" si="11"/>
        <v/>
      </c>
      <c r="C217" s="14"/>
      <c r="E217" s="17" t="str">
        <f t="shared" si="9"/>
        <v/>
      </c>
      <c r="F217" s="19" t="str">
        <f>IFERROR(IF(E217="","",Calculations!P207),"")</f>
        <v/>
      </c>
      <c r="G217" s="19" t="str">
        <f>IFERROR(IF(E217="","",Calculations!Q207),"")</f>
        <v/>
      </c>
      <c r="H217" s="19" t="str">
        <f>IFERROR(IF(E217="","",Calculations!R207),"")</f>
        <v/>
      </c>
      <c r="I217" s="19" t="str">
        <f>IFERROR(IF(E217="","",Calculations!S207),"")</f>
        <v/>
      </c>
      <c r="J217" s="19" t="str">
        <f>IFERROR(IF(E217="","",Calculations!T207),"")</f>
        <v/>
      </c>
    </row>
    <row r="218" spans="1:10" x14ac:dyDescent="0.3">
      <c r="A218" s="2" t="b">
        <f t="shared" si="10"/>
        <v>0</v>
      </c>
      <c r="B218" s="10" t="str">
        <f t="shared" si="11"/>
        <v/>
      </c>
      <c r="C218" s="14"/>
      <c r="E218" s="17" t="str">
        <f t="shared" si="9"/>
        <v/>
      </c>
      <c r="F218" s="19" t="str">
        <f>IFERROR(IF(E218="","",Calculations!P208),"")</f>
        <v/>
      </c>
      <c r="G218" s="19" t="str">
        <f>IFERROR(IF(E218="","",Calculations!Q208),"")</f>
        <v/>
      </c>
      <c r="H218" s="19" t="str">
        <f>IFERROR(IF(E218="","",Calculations!R208),"")</f>
        <v/>
      </c>
      <c r="I218" s="19" t="str">
        <f>IFERROR(IF(E218="","",Calculations!S208),"")</f>
        <v/>
      </c>
      <c r="J218" s="19" t="str">
        <f>IFERROR(IF(E218="","",Calculations!T208),"")</f>
        <v/>
      </c>
    </row>
    <row r="219" spans="1:10" x14ac:dyDescent="0.3">
      <c r="A219" s="2" t="b">
        <f t="shared" si="10"/>
        <v>0</v>
      </c>
      <c r="B219" s="10" t="str">
        <f t="shared" si="11"/>
        <v/>
      </c>
      <c r="C219" s="14"/>
      <c r="E219" s="17" t="str">
        <f t="shared" si="9"/>
        <v/>
      </c>
      <c r="F219" s="19" t="str">
        <f>IFERROR(IF(E219="","",Calculations!P209),"")</f>
        <v/>
      </c>
      <c r="G219" s="19" t="str">
        <f>IFERROR(IF(E219="","",Calculations!Q209),"")</f>
        <v/>
      </c>
      <c r="H219" s="19" t="str">
        <f>IFERROR(IF(E219="","",Calculations!R209),"")</f>
        <v/>
      </c>
      <c r="I219" s="19" t="str">
        <f>IFERROR(IF(E219="","",Calculations!S209),"")</f>
        <v/>
      </c>
      <c r="J219" s="19" t="str">
        <f>IFERROR(IF(E219="","",Calculations!T209),"")</f>
        <v/>
      </c>
    </row>
    <row r="220" spans="1:10" x14ac:dyDescent="0.3">
      <c r="A220" s="2" t="b">
        <f t="shared" si="10"/>
        <v>0</v>
      </c>
      <c r="B220" s="10" t="str">
        <f t="shared" si="11"/>
        <v/>
      </c>
      <c r="C220" s="14"/>
      <c r="E220" s="17" t="str">
        <f t="shared" si="9"/>
        <v/>
      </c>
      <c r="F220" s="19" t="str">
        <f>IFERROR(IF(E220="","",Calculations!P210),"")</f>
        <v/>
      </c>
      <c r="G220" s="19" t="str">
        <f>IFERROR(IF(E220="","",Calculations!Q210),"")</f>
        <v/>
      </c>
      <c r="H220" s="19" t="str">
        <f>IFERROR(IF(E220="","",Calculations!R210),"")</f>
        <v/>
      </c>
      <c r="I220" s="19" t="str">
        <f>IFERROR(IF(E220="","",Calculations!S210),"")</f>
        <v/>
      </c>
      <c r="J220" s="19" t="str">
        <f>IFERROR(IF(E220="","",Calculations!T210),"")</f>
        <v/>
      </c>
    </row>
    <row r="221" spans="1:10" x14ac:dyDescent="0.3">
      <c r="A221" s="2" t="b">
        <f t="shared" si="10"/>
        <v>0</v>
      </c>
      <c r="B221" s="10" t="str">
        <f t="shared" si="11"/>
        <v/>
      </c>
      <c r="C221" s="14"/>
      <c r="E221" s="17" t="str">
        <f t="shared" si="9"/>
        <v/>
      </c>
      <c r="F221" s="19" t="str">
        <f>IFERROR(IF(E221="","",Calculations!P211),"")</f>
        <v/>
      </c>
      <c r="G221" s="19" t="str">
        <f>IFERROR(IF(E221="","",Calculations!Q211),"")</f>
        <v/>
      </c>
      <c r="H221" s="19" t="str">
        <f>IFERROR(IF(E221="","",Calculations!R211),"")</f>
        <v/>
      </c>
      <c r="I221" s="19" t="str">
        <f>IFERROR(IF(E221="","",Calculations!S211),"")</f>
        <v/>
      </c>
      <c r="J221" s="19" t="str">
        <f>IFERROR(IF(E221="","",Calculations!T211),"")</f>
        <v/>
      </c>
    </row>
    <row r="222" spans="1:10" x14ac:dyDescent="0.3">
      <c r="A222" s="2" t="b">
        <f t="shared" si="10"/>
        <v>0</v>
      </c>
      <c r="B222" s="10" t="str">
        <f t="shared" si="11"/>
        <v/>
      </c>
      <c r="C222" s="14"/>
      <c r="E222" s="17" t="str">
        <f t="shared" si="9"/>
        <v/>
      </c>
      <c r="F222" s="19" t="str">
        <f>IFERROR(IF(E222="","",Calculations!P212),"")</f>
        <v/>
      </c>
      <c r="G222" s="19" t="str">
        <f>IFERROR(IF(E222="","",Calculations!Q212),"")</f>
        <v/>
      </c>
      <c r="H222" s="19" t="str">
        <f>IFERROR(IF(E222="","",Calculations!R212),"")</f>
        <v/>
      </c>
      <c r="I222" s="19" t="str">
        <f>IFERROR(IF(E222="","",Calculations!S212),"")</f>
        <v/>
      </c>
      <c r="J222" s="19" t="str">
        <f>IFERROR(IF(E222="","",Calculations!T212),"")</f>
        <v/>
      </c>
    </row>
    <row r="223" spans="1:10" x14ac:dyDescent="0.3">
      <c r="A223" s="2" t="b">
        <f t="shared" si="10"/>
        <v>0</v>
      </c>
      <c r="B223" s="10" t="str">
        <f t="shared" si="11"/>
        <v/>
      </c>
      <c r="C223" s="14"/>
      <c r="E223" s="17" t="str">
        <f t="shared" si="9"/>
        <v/>
      </c>
      <c r="F223" s="19" t="str">
        <f>IFERROR(IF(E223="","",Calculations!P213),"")</f>
        <v/>
      </c>
      <c r="G223" s="19" t="str">
        <f>IFERROR(IF(E223="","",Calculations!Q213),"")</f>
        <v/>
      </c>
      <c r="H223" s="19" t="str">
        <f>IFERROR(IF(E223="","",Calculations!R213),"")</f>
        <v/>
      </c>
      <c r="I223" s="19" t="str">
        <f>IFERROR(IF(E223="","",Calculations!S213),"")</f>
        <v/>
      </c>
      <c r="J223" s="19" t="str">
        <f>IFERROR(IF(E223="","",Calculations!T213),"")</f>
        <v/>
      </c>
    </row>
    <row r="224" spans="1:10" x14ac:dyDescent="0.3">
      <c r="A224" s="2" t="b">
        <f t="shared" si="10"/>
        <v>0</v>
      </c>
      <c r="B224" s="10" t="str">
        <f t="shared" si="11"/>
        <v/>
      </c>
      <c r="C224" s="14"/>
      <c r="E224" s="17" t="str">
        <f t="shared" si="9"/>
        <v/>
      </c>
      <c r="F224" s="19" t="str">
        <f>IFERROR(IF(E224="","",Calculations!P214),"")</f>
        <v/>
      </c>
      <c r="G224" s="19" t="str">
        <f>IFERROR(IF(E224="","",Calculations!Q214),"")</f>
        <v/>
      </c>
      <c r="H224" s="19" t="str">
        <f>IFERROR(IF(E224="","",Calculations!R214),"")</f>
        <v/>
      </c>
      <c r="I224" s="19" t="str">
        <f>IFERROR(IF(E224="","",Calculations!S214),"")</f>
        <v/>
      </c>
      <c r="J224" s="19" t="str">
        <f>IFERROR(IF(E224="","",Calculations!T214),"")</f>
        <v/>
      </c>
    </row>
    <row r="225" spans="1:10" x14ac:dyDescent="0.3">
      <c r="A225" s="2" t="b">
        <f t="shared" si="10"/>
        <v>0</v>
      </c>
      <c r="B225" s="10" t="str">
        <f t="shared" si="11"/>
        <v/>
      </c>
      <c r="C225" s="14"/>
      <c r="E225" s="17" t="str">
        <f t="shared" si="9"/>
        <v/>
      </c>
      <c r="F225" s="19" t="str">
        <f>IFERROR(IF(E225="","",Calculations!P215),"")</f>
        <v/>
      </c>
      <c r="G225" s="19" t="str">
        <f>IFERROR(IF(E225="","",Calculations!Q215),"")</f>
        <v/>
      </c>
      <c r="H225" s="19" t="str">
        <f>IFERROR(IF(E225="","",Calculations!R215),"")</f>
        <v/>
      </c>
      <c r="I225" s="19" t="str">
        <f>IFERROR(IF(E225="","",Calculations!S215),"")</f>
        <v/>
      </c>
      <c r="J225" s="19" t="str">
        <f>IFERROR(IF(E225="","",Calculations!T215),"")</f>
        <v/>
      </c>
    </row>
    <row r="226" spans="1:10" x14ac:dyDescent="0.3">
      <c r="A226" s="2" t="b">
        <f t="shared" si="10"/>
        <v>0</v>
      </c>
      <c r="B226" s="10" t="str">
        <f t="shared" si="11"/>
        <v/>
      </c>
      <c r="C226" s="14"/>
      <c r="E226" s="17" t="str">
        <f t="shared" si="9"/>
        <v/>
      </c>
      <c r="F226" s="19" t="str">
        <f>IFERROR(IF(E226="","",Calculations!P216),"")</f>
        <v/>
      </c>
      <c r="G226" s="19" t="str">
        <f>IFERROR(IF(E226="","",Calculations!Q216),"")</f>
        <v/>
      </c>
      <c r="H226" s="19" t="str">
        <f>IFERROR(IF(E226="","",Calculations!R216),"")</f>
        <v/>
      </c>
      <c r="I226" s="19" t="str">
        <f>IFERROR(IF(E226="","",Calculations!S216),"")</f>
        <v/>
      </c>
      <c r="J226" s="19" t="str">
        <f>IFERROR(IF(E226="","",Calculations!T216),"")</f>
        <v/>
      </c>
    </row>
    <row r="227" spans="1:10" x14ac:dyDescent="0.3">
      <c r="A227" s="2" t="b">
        <f t="shared" si="10"/>
        <v>0</v>
      </c>
      <c r="B227" s="10" t="str">
        <f t="shared" si="11"/>
        <v/>
      </c>
      <c r="C227" s="14"/>
      <c r="E227" s="17" t="str">
        <f t="shared" si="9"/>
        <v/>
      </c>
      <c r="F227" s="19" t="str">
        <f>IFERROR(IF(E227="","",Calculations!P217),"")</f>
        <v/>
      </c>
      <c r="G227" s="19" t="str">
        <f>IFERROR(IF(E227="","",Calculations!Q217),"")</f>
        <v/>
      </c>
      <c r="H227" s="19" t="str">
        <f>IFERROR(IF(E227="","",Calculations!R217),"")</f>
        <v/>
      </c>
      <c r="I227" s="19" t="str">
        <f>IFERROR(IF(E227="","",Calculations!S217),"")</f>
        <v/>
      </c>
      <c r="J227" s="19" t="str">
        <f>IFERROR(IF(E227="","",Calculations!T217),"")</f>
        <v/>
      </c>
    </row>
    <row r="228" spans="1:10" x14ac:dyDescent="0.3">
      <c r="A228" s="2" t="b">
        <f t="shared" si="10"/>
        <v>0</v>
      </c>
      <c r="B228" s="10" t="str">
        <f t="shared" si="11"/>
        <v/>
      </c>
      <c r="C228" s="14"/>
      <c r="E228" s="17" t="str">
        <f t="shared" si="9"/>
        <v/>
      </c>
      <c r="F228" s="19" t="str">
        <f>IFERROR(IF(E228="","",Calculations!P218),"")</f>
        <v/>
      </c>
      <c r="G228" s="19" t="str">
        <f>IFERROR(IF(E228="","",Calculations!Q218),"")</f>
        <v/>
      </c>
      <c r="H228" s="19" t="str">
        <f>IFERROR(IF(E228="","",Calculations!R218),"")</f>
        <v/>
      </c>
      <c r="I228" s="19" t="str">
        <f>IFERROR(IF(E228="","",Calculations!S218),"")</f>
        <v/>
      </c>
      <c r="J228" s="19" t="str">
        <f>IFERROR(IF(E228="","",Calculations!T218),"")</f>
        <v/>
      </c>
    </row>
    <row r="229" spans="1:10" x14ac:dyDescent="0.3">
      <c r="A229" s="2" t="b">
        <f t="shared" si="10"/>
        <v>0</v>
      </c>
      <c r="B229" s="10" t="str">
        <f t="shared" si="11"/>
        <v/>
      </c>
      <c r="C229" s="14"/>
      <c r="E229" s="17" t="str">
        <f t="shared" si="9"/>
        <v/>
      </c>
      <c r="F229" s="19" t="str">
        <f>IFERROR(IF(E229="","",Calculations!P219),"")</f>
        <v/>
      </c>
      <c r="G229" s="19" t="str">
        <f>IFERROR(IF(E229="","",Calculations!Q219),"")</f>
        <v/>
      </c>
      <c r="H229" s="19" t="str">
        <f>IFERROR(IF(E229="","",Calculations!R219),"")</f>
        <v/>
      </c>
      <c r="I229" s="19" t="str">
        <f>IFERROR(IF(E229="","",Calculations!S219),"")</f>
        <v/>
      </c>
      <c r="J229" s="19" t="str">
        <f>IFERROR(IF(E229="","",Calculations!T219),"")</f>
        <v/>
      </c>
    </row>
    <row r="230" spans="1:10" x14ac:dyDescent="0.3">
      <c r="A230" s="2" t="b">
        <f t="shared" si="10"/>
        <v>0</v>
      </c>
      <c r="B230" s="10" t="str">
        <f t="shared" si="11"/>
        <v/>
      </c>
      <c r="C230" s="14"/>
      <c r="E230" s="17" t="str">
        <f t="shared" si="9"/>
        <v/>
      </c>
      <c r="F230" s="19" t="str">
        <f>IFERROR(IF(E230="","",Calculations!P220),"")</f>
        <v/>
      </c>
      <c r="G230" s="19" t="str">
        <f>IFERROR(IF(E230="","",Calculations!Q220),"")</f>
        <v/>
      </c>
      <c r="H230" s="19" t="str">
        <f>IFERROR(IF(E230="","",Calculations!R220),"")</f>
        <v/>
      </c>
      <c r="I230" s="19" t="str">
        <f>IFERROR(IF(E230="","",Calculations!S220),"")</f>
        <v/>
      </c>
      <c r="J230" s="19" t="str">
        <f>IFERROR(IF(E230="","",Calculations!T220),"")</f>
        <v/>
      </c>
    </row>
    <row r="231" spans="1:10" x14ac:dyDescent="0.3">
      <c r="A231" s="2" t="b">
        <f t="shared" si="10"/>
        <v>0</v>
      </c>
      <c r="B231" s="10" t="str">
        <f t="shared" si="11"/>
        <v/>
      </c>
      <c r="C231" s="14"/>
      <c r="E231" s="17" t="str">
        <f t="shared" si="9"/>
        <v/>
      </c>
      <c r="F231" s="19" t="str">
        <f>IFERROR(IF(E231="","",Calculations!P221),"")</f>
        <v/>
      </c>
      <c r="G231" s="19" t="str">
        <f>IFERROR(IF(E231="","",Calculations!Q221),"")</f>
        <v/>
      </c>
      <c r="H231" s="19" t="str">
        <f>IFERROR(IF(E231="","",Calculations!R221),"")</f>
        <v/>
      </c>
      <c r="I231" s="19" t="str">
        <f>IFERROR(IF(E231="","",Calculations!S221),"")</f>
        <v/>
      </c>
      <c r="J231" s="19" t="str">
        <f>IFERROR(IF(E231="","",Calculations!T221),"")</f>
        <v/>
      </c>
    </row>
    <row r="232" spans="1:10" x14ac:dyDescent="0.3">
      <c r="A232" s="2" t="b">
        <f t="shared" si="10"/>
        <v>0</v>
      </c>
      <c r="B232" s="10" t="str">
        <f t="shared" si="11"/>
        <v/>
      </c>
      <c r="C232" s="14"/>
      <c r="E232" s="17" t="str">
        <f t="shared" si="9"/>
        <v/>
      </c>
      <c r="F232" s="19" t="str">
        <f>IFERROR(IF(E232="","",Calculations!P222),"")</f>
        <v/>
      </c>
      <c r="G232" s="19" t="str">
        <f>IFERROR(IF(E232="","",Calculations!Q222),"")</f>
        <v/>
      </c>
      <c r="H232" s="19" t="str">
        <f>IFERROR(IF(E232="","",Calculations!R222),"")</f>
        <v/>
      </c>
      <c r="I232" s="19" t="str">
        <f>IFERROR(IF(E232="","",Calculations!S222),"")</f>
        <v/>
      </c>
      <c r="J232" s="19" t="str">
        <f>IFERROR(IF(E232="","",Calculations!T222),"")</f>
        <v/>
      </c>
    </row>
    <row r="233" spans="1:10" x14ac:dyDescent="0.3">
      <c r="A233" s="2" t="b">
        <f t="shared" si="10"/>
        <v>0</v>
      </c>
      <c r="B233" s="10" t="str">
        <f t="shared" si="11"/>
        <v/>
      </c>
      <c r="C233" s="14"/>
      <c r="E233" s="17" t="str">
        <f t="shared" si="9"/>
        <v/>
      </c>
      <c r="F233" s="19" t="str">
        <f>IFERROR(IF(E233="","",Calculations!P223),"")</f>
        <v/>
      </c>
      <c r="G233" s="19" t="str">
        <f>IFERROR(IF(E233="","",Calculations!Q223),"")</f>
        <v/>
      </c>
      <c r="H233" s="19" t="str">
        <f>IFERROR(IF(E233="","",Calculations!R223),"")</f>
        <v/>
      </c>
      <c r="I233" s="19" t="str">
        <f>IFERROR(IF(E233="","",Calculations!S223),"")</f>
        <v/>
      </c>
      <c r="J233" s="19" t="str">
        <f>IFERROR(IF(E233="","",Calculations!T223),"")</f>
        <v/>
      </c>
    </row>
    <row r="234" spans="1:10" x14ac:dyDescent="0.3">
      <c r="A234" s="2" t="b">
        <f t="shared" si="10"/>
        <v>0</v>
      </c>
      <c r="B234" s="10" t="str">
        <f t="shared" si="11"/>
        <v/>
      </c>
      <c r="C234" s="14"/>
      <c r="E234" s="17" t="str">
        <f t="shared" si="9"/>
        <v/>
      </c>
      <c r="F234" s="19" t="str">
        <f>IFERROR(IF(E234="","",Calculations!P224),"")</f>
        <v/>
      </c>
      <c r="G234" s="19" t="str">
        <f>IFERROR(IF(E234="","",Calculations!Q224),"")</f>
        <v/>
      </c>
      <c r="H234" s="19" t="str">
        <f>IFERROR(IF(E234="","",Calculations!R224),"")</f>
        <v/>
      </c>
      <c r="I234" s="19" t="str">
        <f>IFERROR(IF(E234="","",Calculations!S224),"")</f>
        <v/>
      </c>
      <c r="J234" s="19" t="str">
        <f>IFERROR(IF(E234="","",Calculations!T224),"")</f>
        <v/>
      </c>
    </row>
    <row r="235" spans="1:10" x14ac:dyDescent="0.3">
      <c r="A235" s="2" t="b">
        <f t="shared" si="10"/>
        <v>0</v>
      </c>
      <c r="B235" s="10" t="str">
        <f t="shared" si="11"/>
        <v/>
      </c>
      <c r="C235" s="14"/>
      <c r="E235" s="17" t="str">
        <f t="shared" si="9"/>
        <v/>
      </c>
      <c r="F235" s="19" t="str">
        <f>IFERROR(IF(E235="","",Calculations!P225),"")</f>
        <v/>
      </c>
      <c r="G235" s="19" t="str">
        <f>IFERROR(IF(E235="","",Calculations!Q225),"")</f>
        <v/>
      </c>
      <c r="H235" s="19" t="str">
        <f>IFERROR(IF(E235="","",Calculations!R225),"")</f>
        <v/>
      </c>
      <c r="I235" s="19" t="str">
        <f>IFERROR(IF(E235="","",Calculations!S225),"")</f>
        <v/>
      </c>
      <c r="J235" s="19" t="str">
        <f>IFERROR(IF(E235="","",Calculations!T225),"")</f>
        <v/>
      </c>
    </row>
    <row r="236" spans="1:10" x14ac:dyDescent="0.3">
      <c r="A236" s="2" t="b">
        <f t="shared" si="10"/>
        <v>0</v>
      </c>
      <c r="B236" s="10" t="str">
        <f t="shared" si="11"/>
        <v/>
      </c>
      <c r="C236" s="14"/>
      <c r="E236" s="17" t="str">
        <f t="shared" si="9"/>
        <v/>
      </c>
      <c r="F236" s="19" t="str">
        <f>IFERROR(IF(E236="","",Calculations!P226),"")</f>
        <v/>
      </c>
      <c r="G236" s="19" t="str">
        <f>IFERROR(IF(E236="","",Calculations!Q226),"")</f>
        <v/>
      </c>
      <c r="H236" s="19" t="str">
        <f>IFERROR(IF(E236="","",Calculations!R226),"")</f>
        <v/>
      </c>
      <c r="I236" s="19" t="str">
        <f>IFERROR(IF(E236="","",Calculations!S226),"")</f>
        <v/>
      </c>
      <c r="J236" s="19" t="str">
        <f>IFERROR(IF(E236="","",Calculations!T226),"")</f>
        <v/>
      </c>
    </row>
    <row r="237" spans="1:10" x14ac:dyDescent="0.3">
      <c r="A237" s="2" t="b">
        <f t="shared" si="10"/>
        <v>0</v>
      </c>
      <c r="B237" s="10" t="str">
        <f t="shared" si="11"/>
        <v/>
      </c>
      <c r="C237" s="14"/>
      <c r="E237" s="17" t="str">
        <f t="shared" si="9"/>
        <v/>
      </c>
      <c r="F237" s="19" t="str">
        <f>IFERROR(IF(E237="","",Calculations!P227),"")</f>
        <v/>
      </c>
      <c r="G237" s="19" t="str">
        <f>IFERROR(IF(E237="","",Calculations!Q227),"")</f>
        <v/>
      </c>
      <c r="H237" s="19" t="str">
        <f>IFERROR(IF(E237="","",Calculations!R227),"")</f>
        <v/>
      </c>
      <c r="I237" s="19" t="str">
        <f>IFERROR(IF(E237="","",Calculations!S227),"")</f>
        <v/>
      </c>
      <c r="J237" s="19" t="str">
        <f>IFERROR(IF(E237="","",Calculations!T227),"")</f>
        <v/>
      </c>
    </row>
    <row r="238" spans="1:10" x14ac:dyDescent="0.3">
      <c r="A238" s="2" t="b">
        <f t="shared" si="10"/>
        <v>0</v>
      </c>
      <c r="B238" s="10" t="str">
        <f t="shared" si="11"/>
        <v/>
      </c>
      <c r="C238" s="14"/>
      <c r="E238" s="17" t="str">
        <f t="shared" si="9"/>
        <v/>
      </c>
      <c r="F238" s="19" t="str">
        <f>IFERROR(IF(E238="","",Calculations!P228),"")</f>
        <v/>
      </c>
      <c r="G238" s="19" t="str">
        <f>IFERROR(IF(E238="","",Calculations!Q228),"")</f>
        <v/>
      </c>
      <c r="H238" s="19" t="str">
        <f>IFERROR(IF(E238="","",Calculations!R228),"")</f>
        <v/>
      </c>
      <c r="I238" s="19" t="str">
        <f>IFERROR(IF(E238="","",Calculations!S228),"")</f>
        <v/>
      </c>
      <c r="J238" s="19" t="str">
        <f>IFERROR(IF(E238="","",Calculations!T228),"")</f>
        <v/>
      </c>
    </row>
    <row r="239" spans="1:10" x14ac:dyDescent="0.3">
      <c r="A239" s="2" t="b">
        <f t="shared" si="10"/>
        <v>0</v>
      </c>
      <c r="B239" s="10" t="str">
        <f t="shared" si="11"/>
        <v/>
      </c>
      <c r="C239" s="14"/>
      <c r="E239" s="17" t="str">
        <f t="shared" si="9"/>
        <v/>
      </c>
      <c r="F239" s="19" t="str">
        <f>IFERROR(IF(E239="","",Calculations!P229),"")</f>
        <v/>
      </c>
      <c r="G239" s="19" t="str">
        <f>IFERROR(IF(E239="","",Calculations!Q229),"")</f>
        <v/>
      </c>
      <c r="H239" s="19" t="str">
        <f>IFERROR(IF(E239="","",Calculations!R229),"")</f>
        <v/>
      </c>
      <c r="I239" s="19" t="str">
        <f>IFERROR(IF(E239="","",Calculations!S229),"")</f>
        <v/>
      </c>
      <c r="J239" s="19" t="str">
        <f>IFERROR(IF(E239="","",Calculations!T229),"")</f>
        <v/>
      </c>
    </row>
    <row r="240" spans="1:10" x14ac:dyDescent="0.3">
      <c r="A240" s="2" t="b">
        <f t="shared" si="10"/>
        <v>0</v>
      </c>
      <c r="B240" s="10" t="str">
        <f t="shared" si="11"/>
        <v/>
      </c>
      <c r="C240" s="14"/>
      <c r="E240" s="17" t="str">
        <f t="shared" si="9"/>
        <v/>
      </c>
      <c r="F240" s="19" t="str">
        <f>IFERROR(IF(E240="","",Calculations!P230),"")</f>
        <v/>
      </c>
      <c r="G240" s="19" t="str">
        <f>IFERROR(IF(E240="","",Calculations!Q230),"")</f>
        <v/>
      </c>
      <c r="H240" s="19" t="str">
        <f>IFERROR(IF(E240="","",Calculations!R230),"")</f>
        <v/>
      </c>
      <c r="I240" s="19" t="str">
        <f>IFERROR(IF(E240="","",Calculations!S230),"")</f>
        <v/>
      </c>
      <c r="J240" s="19" t="str">
        <f>IFERROR(IF(E240="","",Calculations!T230),"")</f>
        <v/>
      </c>
    </row>
    <row r="241" spans="1:10" x14ac:dyDescent="0.3">
      <c r="A241" s="2" t="b">
        <f t="shared" si="10"/>
        <v>0</v>
      </c>
      <c r="B241" s="10" t="str">
        <f t="shared" si="11"/>
        <v/>
      </c>
      <c r="C241" s="14"/>
      <c r="E241" s="17" t="str">
        <f t="shared" si="9"/>
        <v/>
      </c>
      <c r="F241" s="19" t="str">
        <f>IFERROR(IF(E241="","",Calculations!P231),"")</f>
        <v/>
      </c>
      <c r="G241" s="19" t="str">
        <f>IFERROR(IF(E241="","",Calculations!Q231),"")</f>
        <v/>
      </c>
      <c r="H241" s="19" t="str">
        <f>IFERROR(IF(E241="","",Calculations!R231),"")</f>
        <v/>
      </c>
      <c r="I241" s="19" t="str">
        <f>IFERROR(IF(E241="","",Calculations!S231),"")</f>
        <v/>
      </c>
      <c r="J241" s="19" t="str">
        <f>IFERROR(IF(E241="","",Calculations!T231),"")</f>
        <v/>
      </c>
    </row>
    <row r="242" spans="1:10" x14ac:dyDescent="0.3">
      <c r="A242" s="2" t="b">
        <f t="shared" si="10"/>
        <v>0</v>
      </c>
      <c r="B242" s="10" t="str">
        <f t="shared" si="11"/>
        <v/>
      </c>
      <c r="C242" s="14"/>
      <c r="E242" s="17" t="str">
        <f t="shared" si="9"/>
        <v/>
      </c>
      <c r="F242" s="19" t="str">
        <f>IFERROR(IF(E242="","",Calculations!P232),"")</f>
        <v/>
      </c>
      <c r="G242" s="19" t="str">
        <f>IFERROR(IF(E242="","",Calculations!Q232),"")</f>
        <v/>
      </c>
      <c r="H242" s="19" t="str">
        <f>IFERROR(IF(E242="","",Calculations!R232),"")</f>
        <v/>
      </c>
      <c r="I242" s="19" t="str">
        <f>IFERROR(IF(E242="","",Calculations!S232),"")</f>
        <v/>
      </c>
      <c r="J242" s="19" t="str">
        <f>IFERROR(IF(E242="","",Calculations!T232),"")</f>
        <v/>
      </c>
    </row>
    <row r="243" spans="1:10" x14ac:dyDescent="0.3">
      <c r="A243" s="2" t="b">
        <f t="shared" si="10"/>
        <v>0</v>
      </c>
      <c r="B243" s="10" t="str">
        <f t="shared" si="11"/>
        <v/>
      </c>
      <c r="C243" s="14"/>
      <c r="E243" s="17" t="str">
        <f t="shared" si="9"/>
        <v/>
      </c>
      <c r="F243" s="19" t="str">
        <f>IFERROR(IF(E243="","",Calculations!P233),"")</f>
        <v/>
      </c>
      <c r="G243" s="19" t="str">
        <f>IFERROR(IF(E243="","",Calculations!Q233),"")</f>
        <v/>
      </c>
      <c r="H243" s="19" t="str">
        <f>IFERROR(IF(E243="","",Calculations!R233),"")</f>
        <v/>
      </c>
      <c r="I243" s="19" t="str">
        <f>IFERROR(IF(E243="","",Calculations!S233),"")</f>
        <v/>
      </c>
      <c r="J243" s="19" t="str">
        <f>IFERROR(IF(E243="","",Calculations!T233),"")</f>
        <v/>
      </c>
    </row>
    <row r="244" spans="1:10" x14ac:dyDescent="0.3">
      <c r="A244" s="2" t="b">
        <f t="shared" si="10"/>
        <v>0</v>
      </c>
      <c r="B244" s="10" t="str">
        <f t="shared" si="11"/>
        <v/>
      </c>
      <c r="C244" s="14"/>
      <c r="E244" s="17" t="str">
        <f t="shared" si="9"/>
        <v/>
      </c>
      <c r="F244" s="19" t="str">
        <f>IFERROR(IF(E244="","",Calculations!P234),"")</f>
        <v/>
      </c>
      <c r="G244" s="19" t="str">
        <f>IFERROR(IF(E244="","",Calculations!Q234),"")</f>
        <v/>
      </c>
      <c r="H244" s="19" t="str">
        <f>IFERROR(IF(E244="","",Calculations!R234),"")</f>
        <v/>
      </c>
      <c r="I244" s="19" t="str">
        <f>IFERROR(IF(E244="","",Calculations!S234),"")</f>
        <v/>
      </c>
      <c r="J244" s="19" t="str">
        <f>IFERROR(IF(E244="","",Calculations!T234),"")</f>
        <v/>
      </c>
    </row>
    <row r="245" spans="1:10" x14ac:dyDescent="0.3">
      <c r="A245" s="2" t="b">
        <f t="shared" si="10"/>
        <v>0</v>
      </c>
      <c r="B245" s="10" t="str">
        <f t="shared" si="11"/>
        <v/>
      </c>
      <c r="C245" s="14"/>
      <c r="E245" s="17" t="str">
        <f t="shared" si="9"/>
        <v/>
      </c>
      <c r="F245" s="19" t="str">
        <f>IFERROR(IF(E245="","",Calculations!P235),"")</f>
        <v/>
      </c>
      <c r="G245" s="19" t="str">
        <f>IFERROR(IF(E245="","",Calculations!Q235),"")</f>
        <v/>
      </c>
      <c r="H245" s="19" t="str">
        <f>IFERROR(IF(E245="","",Calculations!R235),"")</f>
        <v/>
      </c>
      <c r="I245" s="19" t="str">
        <f>IFERROR(IF(E245="","",Calculations!S235),"")</f>
        <v/>
      </c>
      <c r="J245" s="19" t="str">
        <f>IFERROR(IF(E245="","",Calculations!T235),"")</f>
        <v/>
      </c>
    </row>
    <row r="246" spans="1:10" x14ac:dyDescent="0.3">
      <c r="A246" s="2" t="b">
        <f t="shared" si="10"/>
        <v>0</v>
      </c>
      <c r="B246" s="10" t="str">
        <f t="shared" si="11"/>
        <v/>
      </c>
      <c r="C246" s="14"/>
      <c r="E246" s="17" t="str">
        <f t="shared" si="9"/>
        <v/>
      </c>
      <c r="F246" s="19" t="str">
        <f>IFERROR(IF(E246="","",Calculations!P236),"")</f>
        <v/>
      </c>
      <c r="G246" s="19" t="str">
        <f>IFERROR(IF(E246="","",Calculations!Q236),"")</f>
        <v/>
      </c>
      <c r="H246" s="19" t="str">
        <f>IFERROR(IF(E246="","",Calculations!R236),"")</f>
        <v/>
      </c>
      <c r="I246" s="19" t="str">
        <f>IFERROR(IF(E246="","",Calculations!S236),"")</f>
        <v/>
      </c>
      <c r="J246" s="19" t="str">
        <f>IFERROR(IF(E246="","",Calculations!T236),"")</f>
        <v/>
      </c>
    </row>
    <row r="247" spans="1:10" x14ac:dyDescent="0.3">
      <c r="A247" s="2" t="b">
        <f t="shared" si="10"/>
        <v>0</v>
      </c>
      <c r="B247" s="10" t="str">
        <f t="shared" si="11"/>
        <v/>
      </c>
      <c r="C247" s="14"/>
      <c r="E247" s="17" t="str">
        <f t="shared" si="9"/>
        <v/>
      </c>
      <c r="F247" s="19" t="str">
        <f>IFERROR(IF(E247="","",Calculations!P237),"")</f>
        <v/>
      </c>
      <c r="G247" s="19" t="str">
        <f>IFERROR(IF(E247="","",Calculations!Q237),"")</f>
        <v/>
      </c>
      <c r="H247" s="19" t="str">
        <f>IFERROR(IF(E247="","",Calculations!R237),"")</f>
        <v/>
      </c>
      <c r="I247" s="19" t="str">
        <f>IFERROR(IF(E247="","",Calculations!S237),"")</f>
        <v/>
      </c>
      <c r="J247" s="19" t="str">
        <f>IFERROR(IF(E247="","",Calculations!T237),"")</f>
        <v/>
      </c>
    </row>
    <row r="248" spans="1:10" x14ac:dyDescent="0.3">
      <c r="A248" s="2" t="b">
        <f t="shared" si="10"/>
        <v>0</v>
      </c>
      <c r="B248" s="10" t="str">
        <f t="shared" si="11"/>
        <v/>
      </c>
      <c r="C248" s="14"/>
      <c r="E248" s="17" t="str">
        <f t="shared" si="9"/>
        <v/>
      </c>
      <c r="F248" s="19" t="str">
        <f>IFERROR(IF(E248="","",Calculations!P238),"")</f>
        <v/>
      </c>
      <c r="G248" s="19" t="str">
        <f>IFERROR(IF(E248="","",Calculations!Q238),"")</f>
        <v/>
      </c>
      <c r="H248" s="19" t="str">
        <f>IFERROR(IF(E248="","",Calculations!R238),"")</f>
        <v/>
      </c>
      <c r="I248" s="19" t="str">
        <f>IFERROR(IF(E248="","",Calculations!S238),"")</f>
        <v/>
      </c>
      <c r="J248" s="19" t="str">
        <f>IFERROR(IF(E248="","",Calculations!T238),"")</f>
        <v/>
      </c>
    </row>
    <row r="249" spans="1:10" x14ac:dyDescent="0.3">
      <c r="A249" s="2" t="b">
        <f t="shared" si="10"/>
        <v>0</v>
      </c>
      <c r="B249" s="10" t="str">
        <f t="shared" si="11"/>
        <v/>
      </c>
      <c r="C249" s="14"/>
      <c r="E249" s="17" t="str">
        <f t="shared" si="9"/>
        <v/>
      </c>
      <c r="F249" s="19" t="str">
        <f>IFERROR(IF(E249="","",Calculations!P239),"")</f>
        <v/>
      </c>
      <c r="G249" s="19" t="str">
        <f>IFERROR(IF(E249="","",Calculations!Q239),"")</f>
        <v/>
      </c>
      <c r="H249" s="19" t="str">
        <f>IFERROR(IF(E249="","",Calculations!R239),"")</f>
        <v/>
      </c>
      <c r="I249" s="19" t="str">
        <f>IFERROR(IF(E249="","",Calculations!S239),"")</f>
        <v/>
      </c>
      <c r="J249" s="19" t="str">
        <f>IFERROR(IF(E249="","",Calculations!T239),"")</f>
        <v/>
      </c>
    </row>
    <row r="250" spans="1:10" x14ac:dyDescent="0.3">
      <c r="A250" s="2" t="b">
        <f t="shared" si="10"/>
        <v>0</v>
      </c>
      <c r="B250" s="10" t="str">
        <f t="shared" si="11"/>
        <v/>
      </c>
      <c r="C250" s="14"/>
      <c r="E250" s="17" t="str">
        <f t="shared" si="9"/>
        <v/>
      </c>
      <c r="F250" s="19" t="str">
        <f>IFERROR(IF(E250="","",Calculations!P240),"")</f>
        <v/>
      </c>
      <c r="G250" s="19" t="str">
        <f>IFERROR(IF(E250="","",Calculations!Q240),"")</f>
        <v/>
      </c>
      <c r="H250" s="19" t="str">
        <f>IFERROR(IF(E250="","",Calculations!R240),"")</f>
        <v/>
      </c>
      <c r="I250" s="19" t="str">
        <f>IFERROR(IF(E250="","",Calculations!S240),"")</f>
        <v/>
      </c>
      <c r="J250" s="19" t="str">
        <f>IFERROR(IF(E250="","",Calculations!T240),"")</f>
        <v/>
      </c>
    </row>
    <row r="251" spans="1:10" x14ac:dyDescent="0.3">
      <c r="A251" s="2" t="b">
        <f t="shared" si="10"/>
        <v>0</v>
      </c>
      <c r="B251" s="10" t="str">
        <f t="shared" si="11"/>
        <v/>
      </c>
      <c r="C251" s="14"/>
      <c r="E251" s="17" t="str">
        <f t="shared" si="9"/>
        <v/>
      </c>
      <c r="F251" s="19" t="str">
        <f>IFERROR(IF(E251="","",Calculations!P241),"")</f>
        <v/>
      </c>
      <c r="G251" s="19" t="str">
        <f>IFERROR(IF(E251="","",Calculations!Q241),"")</f>
        <v/>
      </c>
      <c r="H251" s="19" t="str">
        <f>IFERROR(IF(E251="","",Calculations!R241),"")</f>
        <v/>
      </c>
      <c r="I251" s="19" t="str">
        <f>IFERROR(IF(E251="","",Calculations!S241),"")</f>
        <v/>
      </c>
      <c r="J251" s="19" t="str">
        <f>IFERROR(IF(E251="","",Calculations!T241),"")</f>
        <v/>
      </c>
    </row>
    <row r="252" spans="1:10" x14ac:dyDescent="0.3">
      <c r="A252" s="2" t="b">
        <f t="shared" si="10"/>
        <v>0</v>
      </c>
      <c r="B252" s="10" t="str">
        <f t="shared" si="11"/>
        <v/>
      </c>
      <c r="C252" s="14"/>
      <c r="E252" s="17" t="str">
        <f t="shared" si="9"/>
        <v/>
      </c>
      <c r="F252" s="19" t="str">
        <f>IFERROR(IF(E252="","",Calculations!P242),"")</f>
        <v/>
      </c>
      <c r="G252" s="19" t="str">
        <f>IFERROR(IF(E252="","",Calculations!Q242),"")</f>
        <v/>
      </c>
      <c r="H252" s="19" t="str">
        <f>IFERROR(IF(E252="","",Calculations!R242),"")</f>
        <v/>
      </c>
      <c r="I252" s="19" t="str">
        <f>IFERROR(IF(E252="","",Calculations!S242),"")</f>
        <v/>
      </c>
      <c r="J252" s="19" t="str">
        <f>IFERROR(IF(E252="","",Calculations!T242),"")</f>
        <v/>
      </c>
    </row>
    <row r="253" spans="1:10" x14ac:dyDescent="0.3">
      <c r="A253" s="2" t="b">
        <f t="shared" si="10"/>
        <v>0</v>
      </c>
      <c r="B253" s="10" t="str">
        <f t="shared" si="11"/>
        <v/>
      </c>
      <c r="C253" s="14"/>
      <c r="E253" s="17" t="str">
        <f t="shared" si="9"/>
        <v/>
      </c>
      <c r="F253" s="19" t="str">
        <f>IFERROR(IF(E253="","",Calculations!P243),"")</f>
        <v/>
      </c>
      <c r="G253" s="19" t="str">
        <f>IFERROR(IF(E253="","",Calculations!Q243),"")</f>
        <v/>
      </c>
      <c r="H253" s="19" t="str">
        <f>IFERROR(IF(E253="","",Calculations!R243),"")</f>
        <v/>
      </c>
      <c r="I253" s="19" t="str">
        <f>IFERROR(IF(E253="","",Calculations!S243),"")</f>
        <v/>
      </c>
      <c r="J253" s="19" t="str">
        <f>IFERROR(IF(E253="","",Calculations!T243),"")</f>
        <v/>
      </c>
    </row>
    <row r="254" spans="1:10" x14ac:dyDescent="0.3">
      <c r="A254" s="2" t="b">
        <f t="shared" si="10"/>
        <v>0</v>
      </c>
      <c r="B254" s="10" t="str">
        <f t="shared" si="11"/>
        <v/>
      </c>
      <c r="C254" s="14"/>
      <c r="E254" s="17" t="str">
        <f t="shared" si="9"/>
        <v/>
      </c>
      <c r="F254" s="19" t="str">
        <f>IFERROR(IF(E254="","",Calculations!P244),"")</f>
        <v/>
      </c>
      <c r="G254" s="19" t="str">
        <f>IFERROR(IF(E254="","",Calculations!Q244),"")</f>
        <v/>
      </c>
      <c r="H254" s="19" t="str">
        <f>IFERROR(IF(E254="","",Calculations!R244),"")</f>
        <v/>
      </c>
      <c r="I254" s="19" t="str">
        <f>IFERROR(IF(E254="","",Calculations!S244),"")</f>
        <v/>
      </c>
      <c r="J254" s="19" t="str">
        <f>IFERROR(IF(E254="","",Calculations!T244),"")</f>
        <v/>
      </c>
    </row>
    <row r="255" spans="1:10" x14ac:dyDescent="0.3">
      <c r="A255" s="2" t="b">
        <f t="shared" si="10"/>
        <v>0</v>
      </c>
      <c r="B255" s="10" t="str">
        <f t="shared" si="11"/>
        <v/>
      </c>
      <c r="C255" s="14"/>
      <c r="E255" s="17" t="str">
        <f t="shared" si="9"/>
        <v/>
      </c>
      <c r="F255" s="19" t="str">
        <f>IFERROR(IF(E255="","",Calculations!P245),"")</f>
        <v/>
      </c>
      <c r="G255" s="19" t="str">
        <f>IFERROR(IF(E255="","",Calculations!Q245),"")</f>
        <v/>
      </c>
      <c r="H255" s="19" t="str">
        <f>IFERROR(IF(E255="","",Calculations!R245),"")</f>
        <v/>
      </c>
      <c r="I255" s="19" t="str">
        <f>IFERROR(IF(E255="","",Calculations!S245),"")</f>
        <v/>
      </c>
      <c r="J255" s="19" t="str">
        <f>IFERROR(IF(E255="","",Calculations!T245),"")</f>
        <v/>
      </c>
    </row>
    <row r="256" spans="1:10" x14ac:dyDescent="0.3">
      <c r="A256" s="2" t="b">
        <f t="shared" si="10"/>
        <v>0</v>
      </c>
      <c r="B256" s="10" t="str">
        <f t="shared" si="11"/>
        <v/>
      </c>
      <c r="C256" s="14"/>
      <c r="E256" s="17" t="str">
        <f t="shared" si="9"/>
        <v/>
      </c>
      <c r="F256" s="19" t="str">
        <f>IFERROR(IF(E256="","",Calculations!P246),"")</f>
        <v/>
      </c>
      <c r="G256" s="19" t="str">
        <f>IFERROR(IF(E256="","",Calculations!Q246),"")</f>
        <v/>
      </c>
      <c r="H256" s="19" t="str">
        <f>IFERROR(IF(E256="","",Calculations!R246),"")</f>
        <v/>
      </c>
      <c r="I256" s="19" t="str">
        <f>IFERROR(IF(E256="","",Calculations!S246),"")</f>
        <v/>
      </c>
      <c r="J256" s="19" t="str">
        <f>IFERROR(IF(E256="","",Calculations!T246),"")</f>
        <v/>
      </c>
    </row>
    <row r="257" spans="1:10" x14ac:dyDescent="0.3">
      <c r="A257" s="2" t="b">
        <f t="shared" si="10"/>
        <v>0</v>
      </c>
      <c r="B257" s="10" t="str">
        <f t="shared" si="11"/>
        <v/>
      </c>
      <c r="C257" s="14"/>
      <c r="E257" s="17" t="str">
        <f t="shared" si="9"/>
        <v/>
      </c>
      <c r="F257" s="19" t="str">
        <f>IFERROR(IF(E257="","",Calculations!P247),"")</f>
        <v/>
      </c>
      <c r="G257" s="19" t="str">
        <f>IFERROR(IF(E257="","",Calculations!Q247),"")</f>
        <v/>
      </c>
      <c r="H257" s="19" t="str">
        <f>IFERROR(IF(E257="","",Calculations!R247),"")</f>
        <v/>
      </c>
      <c r="I257" s="19" t="str">
        <f>IFERROR(IF(E257="","",Calculations!S247),"")</f>
        <v/>
      </c>
      <c r="J257" s="19" t="str">
        <f>IFERROR(IF(E257="","",Calculations!T247),"")</f>
        <v/>
      </c>
    </row>
    <row r="258" spans="1:10" x14ac:dyDescent="0.3">
      <c r="A258" s="2" t="b">
        <f t="shared" si="10"/>
        <v>0</v>
      </c>
      <c r="B258" s="10" t="str">
        <f t="shared" si="11"/>
        <v/>
      </c>
      <c r="C258" s="14"/>
      <c r="E258" s="17" t="str">
        <f t="shared" si="9"/>
        <v/>
      </c>
      <c r="F258" s="19" t="str">
        <f>IFERROR(IF(E258="","",Calculations!P248),"")</f>
        <v/>
      </c>
      <c r="G258" s="19" t="str">
        <f>IFERROR(IF(E258="","",Calculations!Q248),"")</f>
        <v/>
      </c>
      <c r="H258" s="19" t="str">
        <f>IFERROR(IF(E258="","",Calculations!R248),"")</f>
        <v/>
      </c>
      <c r="I258" s="19" t="str">
        <f>IFERROR(IF(E258="","",Calculations!S248),"")</f>
        <v/>
      </c>
      <c r="J258" s="19" t="str">
        <f>IFERROR(IF(E258="","",Calculations!T248),"")</f>
        <v/>
      </c>
    </row>
    <row r="259" spans="1:10" x14ac:dyDescent="0.3">
      <c r="A259" s="2" t="b">
        <f t="shared" si="10"/>
        <v>0</v>
      </c>
      <c r="B259" s="10" t="str">
        <f t="shared" si="11"/>
        <v/>
      </c>
      <c r="C259" s="14"/>
      <c r="E259" s="17" t="str">
        <f t="shared" si="9"/>
        <v/>
      </c>
      <c r="F259" s="19" t="str">
        <f>IFERROR(IF(E259="","",Calculations!P249),"")</f>
        <v/>
      </c>
      <c r="G259" s="19" t="str">
        <f>IFERROR(IF(E259="","",Calculations!Q249),"")</f>
        <v/>
      </c>
      <c r="H259" s="19" t="str">
        <f>IFERROR(IF(E259="","",Calculations!R249),"")</f>
        <v/>
      </c>
      <c r="I259" s="19" t="str">
        <f>IFERROR(IF(E259="","",Calculations!S249),"")</f>
        <v/>
      </c>
      <c r="J259" s="19" t="str">
        <f>IFERROR(IF(E259="","",Calculations!T249),"")</f>
        <v/>
      </c>
    </row>
    <row r="260" spans="1:10" x14ac:dyDescent="0.3">
      <c r="A260" s="2" t="b">
        <f t="shared" si="10"/>
        <v>0</v>
      </c>
      <c r="B260" s="10" t="str">
        <f t="shared" si="11"/>
        <v/>
      </c>
      <c r="C260" s="14"/>
      <c r="E260" s="17" t="str">
        <f t="shared" si="9"/>
        <v/>
      </c>
      <c r="F260" s="19" t="str">
        <f>IFERROR(IF(E260="","",Calculations!P250),"")</f>
        <v/>
      </c>
      <c r="G260" s="19" t="str">
        <f>IFERROR(IF(E260="","",Calculations!Q250),"")</f>
        <v/>
      </c>
      <c r="H260" s="19" t="str">
        <f>IFERROR(IF(E260="","",Calculations!R250),"")</f>
        <v/>
      </c>
      <c r="I260" s="19" t="str">
        <f>IFERROR(IF(E260="","",Calculations!S250),"")</f>
        <v/>
      </c>
      <c r="J260" s="19" t="str">
        <f>IFERROR(IF(E260="","",Calculations!T250),"")</f>
        <v/>
      </c>
    </row>
    <row r="261" spans="1:10" x14ac:dyDescent="0.3">
      <c r="A261" s="2" t="b">
        <f t="shared" si="10"/>
        <v>0</v>
      </c>
      <c r="B261" s="10" t="str">
        <f t="shared" si="11"/>
        <v/>
      </c>
      <c r="C261" s="14"/>
      <c r="E261" s="17" t="str">
        <f t="shared" si="9"/>
        <v/>
      </c>
      <c r="F261" s="19" t="str">
        <f>IFERROR(IF(E261="","",Calculations!P251),"")</f>
        <v/>
      </c>
      <c r="G261" s="19" t="str">
        <f>IFERROR(IF(E261="","",Calculations!Q251),"")</f>
        <v/>
      </c>
      <c r="H261" s="19" t="str">
        <f>IFERROR(IF(E261="","",Calculations!R251),"")</f>
        <v/>
      </c>
      <c r="I261" s="19" t="str">
        <f>IFERROR(IF(E261="","",Calculations!S251),"")</f>
        <v/>
      </c>
      <c r="J261" s="19" t="str">
        <f>IFERROR(IF(E261="","",Calculations!T251),"")</f>
        <v/>
      </c>
    </row>
    <row r="262" spans="1:10" x14ac:dyDescent="0.3">
      <c r="A262" s="2" t="b">
        <f t="shared" si="10"/>
        <v>0</v>
      </c>
      <c r="B262" s="10" t="str">
        <f t="shared" si="11"/>
        <v/>
      </c>
      <c r="C262" s="14"/>
      <c r="E262" s="17" t="str">
        <f t="shared" si="9"/>
        <v/>
      </c>
      <c r="F262" s="19" t="str">
        <f>IFERROR(IF(E262="","",Calculations!P252),"")</f>
        <v/>
      </c>
      <c r="G262" s="19" t="str">
        <f>IFERROR(IF(E262="","",Calculations!Q252),"")</f>
        <v/>
      </c>
      <c r="H262" s="19" t="str">
        <f>IFERROR(IF(E262="","",Calculations!R252),"")</f>
        <v/>
      </c>
      <c r="I262" s="19" t="str">
        <f>IFERROR(IF(E262="","",Calculations!S252),"")</f>
        <v/>
      </c>
      <c r="J262" s="19" t="str">
        <f>IFERROR(IF(E262="","",Calculations!T252),"")</f>
        <v/>
      </c>
    </row>
    <row r="263" spans="1:10" x14ac:dyDescent="0.3">
      <c r="A263" s="2" t="b">
        <f t="shared" si="10"/>
        <v>0</v>
      </c>
      <c r="B263" s="10" t="str">
        <f t="shared" si="11"/>
        <v/>
      </c>
      <c r="C263" s="14"/>
      <c r="E263" s="17" t="str">
        <f t="shared" si="9"/>
        <v/>
      </c>
      <c r="F263" s="19" t="str">
        <f>IFERROR(IF(E263="","",Calculations!P253),"")</f>
        <v/>
      </c>
      <c r="G263" s="19" t="str">
        <f>IFERROR(IF(E263="","",Calculations!Q253),"")</f>
        <v/>
      </c>
      <c r="H263" s="19" t="str">
        <f>IFERROR(IF(E263="","",Calculations!R253),"")</f>
        <v/>
      </c>
      <c r="I263" s="19" t="str">
        <f>IFERROR(IF(E263="","",Calculations!S253),"")</f>
        <v/>
      </c>
      <c r="J263" s="19" t="str">
        <f>IFERROR(IF(E263="","",Calculations!T253),"")</f>
        <v/>
      </c>
    </row>
    <row r="264" spans="1:10" x14ac:dyDescent="0.3">
      <c r="A264" s="2" t="b">
        <f t="shared" si="10"/>
        <v>0</v>
      </c>
      <c r="B264" s="10" t="str">
        <f t="shared" si="11"/>
        <v/>
      </c>
      <c r="C264" s="14"/>
      <c r="E264" s="17" t="str">
        <f t="shared" si="9"/>
        <v/>
      </c>
      <c r="F264" s="19" t="str">
        <f>IFERROR(IF(E264="","",Calculations!P254),"")</f>
        <v/>
      </c>
      <c r="G264" s="19" t="str">
        <f>IFERROR(IF(E264="","",Calculations!Q254),"")</f>
        <v/>
      </c>
      <c r="H264" s="19" t="str">
        <f>IFERROR(IF(E264="","",Calculations!R254),"")</f>
        <v/>
      </c>
      <c r="I264" s="19" t="str">
        <f>IFERROR(IF(E264="","",Calculations!S254),"")</f>
        <v/>
      </c>
      <c r="J264" s="19" t="str">
        <f>IFERROR(IF(E264="","",Calculations!T254),"")</f>
        <v/>
      </c>
    </row>
    <row r="265" spans="1:10" x14ac:dyDescent="0.3">
      <c r="A265" s="2" t="b">
        <f t="shared" si="10"/>
        <v>0</v>
      </c>
      <c r="B265" s="10" t="str">
        <f t="shared" si="11"/>
        <v/>
      </c>
      <c r="C265" s="14"/>
      <c r="E265" s="17" t="str">
        <f t="shared" si="9"/>
        <v/>
      </c>
      <c r="F265" s="19" t="str">
        <f>IFERROR(IF(E265="","",Calculations!P255),"")</f>
        <v/>
      </c>
      <c r="G265" s="19" t="str">
        <f>IFERROR(IF(E265="","",Calculations!Q255),"")</f>
        <v/>
      </c>
      <c r="H265" s="19" t="str">
        <f>IFERROR(IF(E265="","",Calculations!R255),"")</f>
        <v/>
      </c>
      <c r="I265" s="19" t="str">
        <f>IFERROR(IF(E265="","",Calculations!S255),"")</f>
        <v/>
      </c>
      <c r="J265" s="19" t="str">
        <f>IFERROR(IF(E265="","",Calculations!T255),"")</f>
        <v/>
      </c>
    </row>
    <row r="266" spans="1:10" x14ac:dyDescent="0.3">
      <c r="A266" s="2" t="b">
        <f t="shared" si="10"/>
        <v>0</v>
      </c>
      <c r="B266" s="10" t="str">
        <f t="shared" si="11"/>
        <v/>
      </c>
      <c r="C266" s="14"/>
      <c r="E266" s="17" t="str">
        <f t="shared" si="9"/>
        <v/>
      </c>
      <c r="F266" s="19" t="str">
        <f>IFERROR(IF(E266="","",Calculations!P256),"")</f>
        <v/>
      </c>
      <c r="G266" s="19" t="str">
        <f>IFERROR(IF(E266="","",Calculations!Q256),"")</f>
        <v/>
      </c>
      <c r="H266" s="19" t="str">
        <f>IFERROR(IF(E266="","",Calculations!R256),"")</f>
        <v/>
      </c>
      <c r="I266" s="19" t="str">
        <f>IFERROR(IF(E266="","",Calculations!S256),"")</f>
        <v/>
      </c>
      <c r="J266" s="19" t="str">
        <f>IFERROR(IF(E266="","",Calculations!T256),"")</f>
        <v/>
      </c>
    </row>
    <row r="267" spans="1:10" x14ac:dyDescent="0.3">
      <c r="A267" s="2" t="b">
        <f t="shared" si="10"/>
        <v>0</v>
      </c>
      <c r="B267" s="10" t="str">
        <f t="shared" si="11"/>
        <v/>
      </c>
      <c r="C267" s="14"/>
      <c r="E267" s="17" t="str">
        <f t="shared" si="9"/>
        <v/>
      </c>
      <c r="F267" s="19" t="str">
        <f>IFERROR(IF(E267="","",Calculations!P257),"")</f>
        <v/>
      </c>
      <c r="G267" s="19" t="str">
        <f>IFERROR(IF(E267="","",Calculations!Q257),"")</f>
        <v/>
      </c>
      <c r="H267" s="19" t="str">
        <f>IFERROR(IF(E267="","",Calculations!R257),"")</f>
        <v/>
      </c>
      <c r="I267" s="19" t="str">
        <f>IFERROR(IF(E267="","",Calculations!S257),"")</f>
        <v/>
      </c>
      <c r="J267" s="19" t="str">
        <f>IFERROR(IF(E267="","",Calculations!T257),"")</f>
        <v/>
      </c>
    </row>
    <row r="268" spans="1:10" x14ac:dyDescent="0.3">
      <c r="A268" s="2" t="b">
        <f t="shared" si="10"/>
        <v>0</v>
      </c>
      <c r="B268" s="10" t="str">
        <f t="shared" si="11"/>
        <v/>
      </c>
      <c r="C268" s="14"/>
      <c r="E268" s="17" t="str">
        <f t="shared" si="9"/>
        <v/>
      </c>
      <c r="F268" s="19" t="str">
        <f>IFERROR(IF(E268="","",Calculations!P258),"")</f>
        <v/>
      </c>
      <c r="G268" s="19" t="str">
        <f>IFERROR(IF(E268="","",Calculations!Q258),"")</f>
        <v/>
      </c>
      <c r="H268" s="19" t="str">
        <f>IFERROR(IF(E268="","",Calculations!R258),"")</f>
        <v/>
      </c>
      <c r="I268" s="19" t="str">
        <f>IFERROR(IF(E268="","",Calculations!S258),"")</f>
        <v/>
      </c>
      <c r="J268" s="19" t="str">
        <f>IFERROR(IF(E268="","",Calculations!T258),"")</f>
        <v/>
      </c>
    </row>
    <row r="269" spans="1:10" x14ac:dyDescent="0.3">
      <c r="A269" s="2" t="b">
        <f t="shared" si="10"/>
        <v>0</v>
      </c>
      <c r="B269" s="10" t="str">
        <f t="shared" si="11"/>
        <v/>
      </c>
      <c r="C269" s="14"/>
      <c r="E269" s="17" t="str">
        <f t="shared" si="9"/>
        <v/>
      </c>
      <c r="F269" s="19" t="str">
        <f>IFERROR(IF(E269="","",Calculations!P259),"")</f>
        <v/>
      </c>
      <c r="G269" s="19" t="str">
        <f>IFERROR(IF(E269="","",Calculations!Q259),"")</f>
        <v/>
      </c>
      <c r="H269" s="19" t="str">
        <f>IFERROR(IF(E269="","",Calculations!R259),"")</f>
        <v/>
      </c>
      <c r="I269" s="19" t="str">
        <f>IFERROR(IF(E269="","",Calculations!S259),"")</f>
        <v/>
      </c>
      <c r="J269" s="19" t="str">
        <f>IFERROR(IF(E269="","",Calculations!T259),"")</f>
        <v/>
      </c>
    </row>
    <row r="270" spans="1:10" x14ac:dyDescent="0.3">
      <c r="A270" s="2" t="b">
        <f t="shared" si="10"/>
        <v>0</v>
      </c>
      <c r="B270" s="10" t="str">
        <f t="shared" si="11"/>
        <v/>
      </c>
      <c r="C270" s="14"/>
      <c r="E270" s="17" t="str">
        <f t="shared" si="9"/>
        <v/>
      </c>
      <c r="F270" s="19" t="str">
        <f>IFERROR(IF(E270="","",Calculations!P260),"")</f>
        <v/>
      </c>
      <c r="G270" s="19" t="str">
        <f>IFERROR(IF(E270="","",Calculations!Q260),"")</f>
        <v/>
      </c>
      <c r="H270" s="19" t="str">
        <f>IFERROR(IF(E270="","",Calculations!R260),"")</f>
        <v/>
      </c>
      <c r="I270" s="19" t="str">
        <f>IFERROR(IF(E270="","",Calculations!S260),"")</f>
        <v/>
      </c>
      <c r="J270" s="19" t="str">
        <f>IFERROR(IF(E270="","",Calculations!T260),"")</f>
        <v/>
      </c>
    </row>
    <row r="271" spans="1:10" x14ac:dyDescent="0.3">
      <c r="A271" s="2" t="b">
        <f t="shared" si="10"/>
        <v>0</v>
      </c>
      <c r="B271" s="10" t="str">
        <f t="shared" si="11"/>
        <v/>
      </c>
      <c r="C271" s="14"/>
      <c r="E271" s="17" t="str">
        <f t="shared" ref="E271:E334" si="12">IF(E270&lt;$F$3,EDATE(E270,1),"")</f>
        <v/>
      </c>
      <c r="F271" s="19" t="str">
        <f>IFERROR(IF(E271="","",Calculations!P261),"")</f>
        <v/>
      </c>
      <c r="G271" s="19" t="str">
        <f>IFERROR(IF(E271="","",Calculations!Q261),"")</f>
        <v/>
      </c>
      <c r="H271" s="19" t="str">
        <f>IFERROR(IF(E271="","",Calculations!R261),"")</f>
        <v/>
      </c>
      <c r="I271" s="19" t="str">
        <f>IFERROR(IF(E271="","",Calculations!S261),"")</f>
        <v/>
      </c>
      <c r="J271" s="19" t="str">
        <f>IFERROR(IF(E271="","",Calculations!T261),"")</f>
        <v/>
      </c>
    </row>
    <row r="272" spans="1:10" x14ac:dyDescent="0.3">
      <c r="A272" s="2" t="b">
        <f t="shared" si="10"/>
        <v>0</v>
      </c>
      <c r="B272" s="10" t="str">
        <f t="shared" si="11"/>
        <v/>
      </c>
      <c r="C272" s="14"/>
      <c r="E272" s="17" t="str">
        <f t="shared" si="12"/>
        <v/>
      </c>
      <c r="F272" s="19" t="str">
        <f>IFERROR(IF(E272="","",Calculations!P262),"")</f>
        <v/>
      </c>
      <c r="G272" s="19" t="str">
        <f>IFERROR(IF(E272="","",Calculations!Q262),"")</f>
        <v/>
      </c>
      <c r="H272" s="19" t="str">
        <f>IFERROR(IF(E272="","",Calculations!R262),"")</f>
        <v/>
      </c>
      <c r="I272" s="19" t="str">
        <f>IFERROR(IF(E272="","",Calculations!S262),"")</f>
        <v/>
      </c>
      <c r="J272" s="19" t="str">
        <f>IFERROR(IF(E272="","",Calculations!T262),"")</f>
        <v/>
      </c>
    </row>
    <row r="273" spans="1:10" x14ac:dyDescent="0.3">
      <c r="A273" s="2" t="b">
        <f t="shared" si="10"/>
        <v>0</v>
      </c>
      <c r="B273" s="10" t="str">
        <f t="shared" si="11"/>
        <v/>
      </c>
      <c r="C273" s="14"/>
      <c r="E273" s="17" t="str">
        <f t="shared" si="12"/>
        <v/>
      </c>
      <c r="F273" s="19" t="str">
        <f>IFERROR(IF(E273="","",Calculations!P263),"")</f>
        <v/>
      </c>
      <c r="G273" s="19" t="str">
        <f>IFERROR(IF(E273="","",Calculations!Q263),"")</f>
        <v/>
      </c>
      <c r="H273" s="19" t="str">
        <f>IFERROR(IF(E273="","",Calculations!R263),"")</f>
        <v/>
      </c>
      <c r="I273" s="19" t="str">
        <f>IFERROR(IF(E273="","",Calculations!S263),"")</f>
        <v/>
      </c>
      <c r="J273" s="19" t="str">
        <f>IFERROR(IF(E273="","",Calculations!T263),"")</f>
        <v/>
      </c>
    </row>
    <row r="274" spans="1:10" x14ac:dyDescent="0.3">
      <c r="A274" s="2" t="b">
        <f t="shared" si="10"/>
        <v>0</v>
      </c>
      <c r="B274" s="10" t="str">
        <f t="shared" si="11"/>
        <v/>
      </c>
      <c r="C274" s="14"/>
      <c r="E274" s="17" t="str">
        <f t="shared" si="12"/>
        <v/>
      </c>
      <c r="F274" s="19" t="str">
        <f>IFERROR(IF(E274="","",Calculations!P264),"")</f>
        <v/>
      </c>
      <c r="G274" s="19" t="str">
        <f>IFERROR(IF(E274="","",Calculations!Q264),"")</f>
        <v/>
      </c>
      <c r="H274" s="19" t="str">
        <f>IFERROR(IF(E274="","",Calculations!R264),"")</f>
        <v/>
      </c>
      <c r="I274" s="19" t="str">
        <f>IFERROR(IF(E274="","",Calculations!S264),"")</f>
        <v/>
      </c>
      <c r="J274" s="19" t="str">
        <f>IFERROR(IF(E274="","",Calculations!T264),"")</f>
        <v/>
      </c>
    </row>
    <row r="275" spans="1:10" x14ac:dyDescent="0.3">
      <c r="A275" s="2" t="b">
        <f t="shared" ref="A275:A338" si="13">IF(A274&lt;$F$3,EDATE(A274,1))</f>
        <v>0</v>
      </c>
      <c r="B275" s="10" t="str">
        <f t="shared" ref="B275:B338" si="14">IF(A275=FALSE,"",A275)</f>
        <v/>
      </c>
      <c r="C275" s="14"/>
      <c r="E275" s="17" t="str">
        <f t="shared" si="12"/>
        <v/>
      </c>
      <c r="F275" s="19" t="str">
        <f>IFERROR(IF(E275="","",Calculations!P265),"")</f>
        <v/>
      </c>
      <c r="G275" s="19" t="str">
        <f>IFERROR(IF(E275="","",Calculations!Q265),"")</f>
        <v/>
      </c>
      <c r="H275" s="19" t="str">
        <f>IFERROR(IF(E275="","",Calculations!R265),"")</f>
        <v/>
      </c>
      <c r="I275" s="19" t="str">
        <f>IFERROR(IF(E275="","",Calculations!S265),"")</f>
        <v/>
      </c>
      <c r="J275" s="19" t="str">
        <f>IFERROR(IF(E275="","",Calculations!T265),"")</f>
        <v/>
      </c>
    </row>
    <row r="276" spans="1:10" x14ac:dyDescent="0.3">
      <c r="A276" s="2" t="b">
        <f t="shared" si="13"/>
        <v>0</v>
      </c>
      <c r="B276" s="10" t="str">
        <f t="shared" si="14"/>
        <v/>
      </c>
      <c r="C276" s="14"/>
      <c r="E276" s="17" t="str">
        <f t="shared" si="12"/>
        <v/>
      </c>
      <c r="F276" s="19" t="str">
        <f>IFERROR(IF(E276="","",Calculations!P266),"")</f>
        <v/>
      </c>
      <c r="G276" s="19" t="str">
        <f>IFERROR(IF(E276="","",Calculations!Q266),"")</f>
        <v/>
      </c>
      <c r="H276" s="19" t="str">
        <f>IFERROR(IF(E276="","",Calculations!R266),"")</f>
        <v/>
      </c>
      <c r="I276" s="19" t="str">
        <f>IFERROR(IF(E276="","",Calculations!S266),"")</f>
        <v/>
      </c>
      <c r="J276" s="19" t="str">
        <f>IFERROR(IF(E276="","",Calculations!T266),"")</f>
        <v/>
      </c>
    </row>
    <row r="277" spans="1:10" x14ac:dyDescent="0.3">
      <c r="A277" s="2" t="b">
        <f t="shared" si="13"/>
        <v>0</v>
      </c>
      <c r="B277" s="10" t="str">
        <f t="shared" si="14"/>
        <v/>
      </c>
      <c r="C277" s="14"/>
      <c r="E277" s="17" t="str">
        <f t="shared" si="12"/>
        <v/>
      </c>
      <c r="F277" s="19" t="str">
        <f>IFERROR(IF(E277="","",Calculations!P267),"")</f>
        <v/>
      </c>
      <c r="G277" s="19" t="str">
        <f>IFERROR(IF(E277="","",Calculations!Q267),"")</f>
        <v/>
      </c>
      <c r="H277" s="19" t="str">
        <f>IFERROR(IF(E277="","",Calculations!R267),"")</f>
        <v/>
      </c>
      <c r="I277" s="19" t="str">
        <f>IFERROR(IF(E277="","",Calculations!S267),"")</f>
        <v/>
      </c>
      <c r="J277" s="19" t="str">
        <f>IFERROR(IF(E277="","",Calculations!T267),"")</f>
        <v/>
      </c>
    </row>
    <row r="278" spans="1:10" x14ac:dyDescent="0.3">
      <c r="A278" s="2" t="b">
        <f t="shared" si="13"/>
        <v>0</v>
      </c>
      <c r="B278" s="10" t="str">
        <f t="shared" si="14"/>
        <v/>
      </c>
      <c r="C278" s="14"/>
      <c r="E278" s="17" t="str">
        <f t="shared" si="12"/>
        <v/>
      </c>
      <c r="F278" s="19" t="str">
        <f>IFERROR(IF(E278="","",Calculations!P268),"")</f>
        <v/>
      </c>
      <c r="G278" s="19" t="str">
        <f>IFERROR(IF(E278="","",Calculations!Q268),"")</f>
        <v/>
      </c>
      <c r="H278" s="19" t="str">
        <f>IFERROR(IF(E278="","",Calculations!R268),"")</f>
        <v/>
      </c>
      <c r="I278" s="19" t="str">
        <f>IFERROR(IF(E278="","",Calculations!S268),"")</f>
        <v/>
      </c>
      <c r="J278" s="19" t="str">
        <f>IFERROR(IF(E278="","",Calculations!T268),"")</f>
        <v/>
      </c>
    </row>
    <row r="279" spans="1:10" x14ac:dyDescent="0.3">
      <c r="A279" s="2" t="b">
        <f t="shared" si="13"/>
        <v>0</v>
      </c>
      <c r="B279" s="10" t="str">
        <f t="shared" si="14"/>
        <v/>
      </c>
      <c r="C279" s="14"/>
      <c r="E279" s="17" t="str">
        <f t="shared" si="12"/>
        <v/>
      </c>
      <c r="F279" s="19" t="str">
        <f>IFERROR(IF(E279="","",Calculations!P269),"")</f>
        <v/>
      </c>
      <c r="G279" s="19" t="str">
        <f>IFERROR(IF(E279="","",Calculations!Q269),"")</f>
        <v/>
      </c>
      <c r="H279" s="19" t="str">
        <f>IFERROR(IF(E279="","",Calculations!R269),"")</f>
        <v/>
      </c>
      <c r="I279" s="19" t="str">
        <f>IFERROR(IF(E279="","",Calculations!S269),"")</f>
        <v/>
      </c>
      <c r="J279" s="19" t="str">
        <f>IFERROR(IF(E279="","",Calculations!T269),"")</f>
        <v/>
      </c>
    </row>
    <row r="280" spans="1:10" x14ac:dyDescent="0.3">
      <c r="A280" s="2" t="b">
        <f t="shared" si="13"/>
        <v>0</v>
      </c>
      <c r="B280" s="10" t="str">
        <f t="shared" si="14"/>
        <v/>
      </c>
      <c r="C280" s="14"/>
      <c r="E280" s="17" t="str">
        <f t="shared" si="12"/>
        <v/>
      </c>
      <c r="F280" s="19" t="str">
        <f>IFERROR(IF(E280="","",Calculations!P270),"")</f>
        <v/>
      </c>
      <c r="G280" s="19" t="str">
        <f>IFERROR(IF(E280="","",Calculations!Q270),"")</f>
        <v/>
      </c>
      <c r="H280" s="19" t="str">
        <f>IFERROR(IF(E280="","",Calculations!R270),"")</f>
        <v/>
      </c>
      <c r="I280" s="19" t="str">
        <f>IFERROR(IF(E280="","",Calculations!S270),"")</f>
        <v/>
      </c>
      <c r="J280" s="19" t="str">
        <f>IFERROR(IF(E280="","",Calculations!T270),"")</f>
        <v/>
      </c>
    </row>
    <row r="281" spans="1:10" x14ac:dyDescent="0.3">
      <c r="A281" s="2" t="b">
        <f t="shared" si="13"/>
        <v>0</v>
      </c>
      <c r="B281" s="10" t="str">
        <f t="shared" si="14"/>
        <v/>
      </c>
      <c r="C281" s="14"/>
      <c r="E281" s="17" t="str">
        <f t="shared" si="12"/>
        <v/>
      </c>
      <c r="F281" s="19" t="str">
        <f>IFERROR(IF(E281="","",Calculations!P271),"")</f>
        <v/>
      </c>
      <c r="G281" s="19" t="str">
        <f>IFERROR(IF(E281="","",Calculations!Q271),"")</f>
        <v/>
      </c>
      <c r="H281" s="19" t="str">
        <f>IFERROR(IF(E281="","",Calculations!R271),"")</f>
        <v/>
      </c>
      <c r="I281" s="19" t="str">
        <f>IFERROR(IF(E281="","",Calculations!S271),"")</f>
        <v/>
      </c>
      <c r="J281" s="19" t="str">
        <f>IFERROR(IF(E281="","",Calculations!T271),"")</f>
        <v/>
      </c>
    </row>
    <row r="282" spans="1:10" x14ac:dyDescent="0.3">
      <c r="A282" s="2" t="b">
        <f t="shared" si="13"/>
        <v>0</v>
      </c>
      <c r="B282" s="10" t="str">
        <f t="shared" si="14"/>
        <v/>
      </c>
      <c r="C282" s="14"/>
      <c r="E282" s="17" t="str">
        <f t="shared" si="12"/>
        <v/>
      </c>
      <c r="F282" s="19" t="str">
        <f>IFERROR(IF(E282="","",Calculations!P272),"")</f>
        <v/>
      </c>
      <c r="G282" s="19" t="str">
        <f>IFERROR(IF(E282="","",Calculations!Q272),"")</f>
        <v/>
      </c>
      <c r="H282" s="19" t="str">
        <f>IFERROR(IF(E282="","",Calculations!R272),"")</f>
        <v/>
      </c>
      <c r="I282" s="19" t="str">
        <f>IFERROR(IF(E282="","",Calculations!S272),"")</f>
        <v/>
      </c>
      <c r="J282" s="19" t="str">
        <f>IFERROR(IF(E282="","",Calculations!T272),"")</f>
        <v/>
      </c>
    </row>
    <row r="283" spans="1:10" x14ac:dyDescent="0.3">
      <c r="A283" s="2" t="b">
        <f t="shared" si="13"/>
        <v>0</v>
      </c>
      <c r="B283" s="10" t="str">
        <f t="shared" si="14"/>
        <v/>
      </c>
      <c r="C283" s="14"/>
      <c r="E283" s="17" t="str">
        <f t="shared" si="12"/>
        <v/>
      </c>
      <c r="F283" s="19" t="str">
        <f>IFERROR(IF(E283="","",Calculations!P273),"")</f>
        <v/>
      </c>
      <c r="G283" s="19" t="str">
        <f>IFERROR(IF(E283="","",Calculations!Q273),"")</f>
        <v/>
      </c>
      <c r="H283" s="19" t="str">
        <f>IFERROR(IF(E283="","",Calculations!R273),"")</f>
        <v/>
      </c>
      <c r="I283" s="19" t="str">
        <f>IFERROR(IF(E283="","",Calculations!S273),"")</f>
        <v/>
      </c>
      <c r="J283" s="19" t="str">
        <f>IFERROR(IF(E283="","",Calculations!T273),"")</f>
        <v/>
      </c>
    </row>
    <row r="284" spans="1:10" x14ac:dyDescent="0.3">
      <c r="A284" s="2" t="b">
        <f t="shared" si="13"/>
        <v>0</v>
      </c>
      <c r="B284" s="10" t="str">
        <f t="shared" si="14"/>
        <v/>
      </c>
      <c r="C284" s="14"/>
      <c r="E284" s="17" t="str">
        <f t="shared" si="12"/>
        <v/>
      </c>
      <c r="F284" s="19" t="str">
        <f>IFERROR(IF(E284="","",Calculations!P274),"")</f>
        <v/>
      </c>
      <c r="G284" s="19" t="str">
        <f>IFERROR(IF(E284="","",Calculations!Q274),"")</f>
        <v/>
      </c>
      <c r="H284" s="19" t="str">
        <f>IFERROR(IF(E284="","",Calculations!R274),"")</f>
        <v/>
      </c>
      <c r="I284" s="19" t="str">
        <f>IFERROR(IF(E284="","",Calculations!S274),"")</f>
        <v/>
      </c>
      <c r="J284" s="19" t="str">
        <f>IFERROR(IF(E284="","",Calculations!T274),"")</f>
        <v/>
      </c>
    </row>
    <row r="285" spans="1:10" x14ac:dyDescent="0.3">
      <c r="A285" s="2" t="b">
        <f t="shared" si="13"/>
        <v>0</v>
      </c>
      <c r="B285" s="10" t="str">
        <f t="shared" si="14"/>
        <v/>
      </c>
      <c r="C285" s="14"/>
      <c r="E285" s="17" t="str">
        <f t="shared" si="12"/>
        <v/>
      </c>
      <c r="F285" s="19" t="str">
        <f>IFERROR(IF(E285="","",Calculations!P275),"")</f>
        <v/>
      </c>
      <c r="G285" s="19" t="str">
        <f>IFERROR(IF(E285="","",Calculations!Q275),"")</f>
        <v/>
      </c>
      <c r="H285" s="19" t="str">
        <f>IFERROR(IF(E285="","",Calculations!R275),"")</f>
        <v/>
      </c>
      <c r="I285" s="19" t="str">
        <f>IFERROR(IF(E285="","",Calculations!S275),"")</f>
        <v/>
      </c>
      <c r="J285" s="19" t="str">
        <f>IFERROR(IF(E285="","",Calculations!T275),"")</f>
        <v/>
      </c>
    </row>
    <row r="286" spans="1:10" x14ac:dyDescent="0.3">
      <c r="A286" s="2" t="b">
        <f t="shared" si="13"/>
        <v>0</v>
      </c>
      <c r="B286" s="10" t="str">
        <f t="shared" si="14"/>
        <v/>
      </c>
      <c r="C286" s="14"/>
      <c r="E286" s="17" t="str">
        <f t="shared" si="12"/>
        <v/>
      </c>
      <c r="F286" s="19" t="str">
        <f>IFERROR(IF(E286="","",Calculations!P276),"")</f>
        <v/>
      </c>
      <c r="G286" s="19" t="str">
        <f>IFERROR(IF(E286="","",Calculations!Q276),"")</f>
        <v/>
      </c>
      <c r="H286" s="19" t="str">
        <f>IFERROR(IF(E286="","",Calculations!R276),"")</f>
        <v/>
      </c>
      <c r="I286" s="19" t="str">
        <f>IFERROR(IF(E286="","",Calculations!S276),"")</f>
        <v/>
      </c>
      <c r="J286" s="19" t="str">
        <f>IFERROR(IF(E286="","",Calculations!T276),"")</f>
        <v/>
      </c>
    </row>
    <row r="287" spans="1:10" x14ac:dyDescent="0.3">
      <c r="A287" s="2" t="b">
        <f t="shared" si="13"/>
        <v>0</v>
      </c>
      <c r="B287" s="10" t="str">
        <f t="shared" si="14"/>
        <v/>
      </c>
      <c r="C287" s="14"/>
      <c r="E287" s="17" t="str">
        <f t="shared" si="12"/>
        <v/>
      </c>
      <c r="F287" s="19" t="str">
        <f>IFERROR(IF(E287="","",Calculations!P277),"")</f>
        <v/>
      </c>
      <c r="G287" s="19" t="str">
        <f>IFERROR(IF(E287="","",Calculations!Q277),"")</f>
        <v/>
      </c>
      <c r="H287" s="19" t="str">
        <f>IFERROR(IF(E287="","",Calculations!R277),"")</f>
        <v/>
      </c>
      <c r="I287" s="19" t="str">
        <f>IFERROR(IF(E287="","",Calculations!S277),"")</f>
        <v/>
      </c>
      <c r="J287" s="19" t="str">
        <f>IFERROR(IF(E287="","",Calculations!T277),"")</f>
        <v/>
      </c>
    </row>
    <row r="288" spans="1:10" x14ac:dyDescent="0.3">
      <c r="A288" s="2" t="b">
        <f t="shared" si="13"/>
        <v>0</v>
      </c>
      <c r="B288" s="10" t="str">
        <f t="shared" si="14"/>
        <v/>
      </c>
      <c r="C288" s="14"/>
      <c r="E288" s="17" t="str">
        <f t="shared" si="12"/>
        <v/>
      </c>
      <c r="F288" s="19" t="str">
        <f>IFERROR(IF(E288="","",Calculations!P278),"")</f>
        <v/>
      </c>
      <c r="G288" s="19" t="str">
        <f>IFERROR(IF(E288="","",Calculations!Q278),"")</f>
        <v/>
      </c>
      <c r="H288" s="19" t="str">
        <f>IFERROR(IF(E288="","",Calculations!R278),"")</f>
        <v/>
      </c>
      <c r="I288" s="19" t="str">
        <f>IFERROR(IF(E288="","",Calculations!S278),"")</f>
        <v/>
      </c>
      <c r="J288" s="19" t="str">
        <f>IFERROR(IF(E288="","",Calculations!T278),"")</f>
        <v/>
      </c>
    </row>
    <row r="289" spans="1:10" x14ac:dyDescent="0.3">
      <c r="A289" s="2" t="b">
        <f t="shared" si="13"/>
        <v>0</v>
      </c>
      <c r="B289" s="10" t="str">
        <f t="shared" si="14"/>
        <v/>
      </c>
      <c r="C289" s="14"/>
      <c r="E289" s="17" t="str">
        <f t="shared" si="12"/>
        <v/>
      </c>
      <c r="F289" s="19" t="str">
        <f>IFERROR(IF(E289="","",Calculations!P279),"")</f>
        <v/>
      </c>
      <c r="G289" s="19" t="str">
        <f>IFERROR(IF(E289="","",Calculations!Q279),"")</f>
        <v/>
      </c>
      <c r="H289" s="19" t="str">
        <f>IFERROR(IF(E289="","",Calculations!R279),"")</f>
        <v/>
      </c>
      <c r="I289" s="19" t="str">
        <f>IFERROR(IF(E289="","",Calculations!S279),"")</f>
        <v/>
      </c>
      <c r="J289" s="19" t="str">
        <f>IFERROR(IF(E289="","",Calculations!T279),"")</f>
        <v/>
      </c>
    </row>
    <row r="290" spans="1:10" x14ac:dyDescent="0.3">
      <c r="A290" s="2" t="b">
        <f t="shared" si="13"/>
        <v>0</v>
      </c>
      <c r="B290" s="10" t="str">
        <f t="shared" si="14"/>
        <v/>
      </c>
      <c r="C290" s="14"/>
      <c r="E290" s="17" t="str">
        <f t="shared" si="12"/>
        <v/>
      </c>
      <c r="F290" s="19" t="str">
        <f>IFERROR(IF(E290="","",Calculations!P280),"")</f>
        <v/>
      </c>
      <c r="G290" s="19" t="str">
        <f>IFERROR(IF(E290="","",Calculations!Q280),"")</f>
        <v/>
      </c>
      <c r="H290" s="19" t="str">
        <f>IFERROR(IF(E290="","",Calculations!R280),"")</f>
        <v/>
      </c>
      <c r="I290" s="19" t="str">
        <f>IFERROR(IF(E290="","",Calculations!S280),"")</f>
        <v/>
      </c>
      <c r="J290" s="19" t="str">
        <f>IFERROR(IF(E290="","",Calculations!T280),"")</f>
        <v/>
      </c>
    </row>
    <row r="291" spans="1:10" x14ac:dyDescent="0.3">
      <c r="A291" s="2" t="b">
        <f t="shared" si="13"/>
        <v>0</v>
      </c>
      <c r="B291" s="10" t="str">
        <f t="shared" si="14"/>
        <v/>
      </c>
      <c r="C291" s="14"/>
      <c r="E291" s="17" t="str">
        <f t="shared" si="12"/>
        <v/>
      </c>
      <c r="F291" s="19" t="str">
        <f>IFERROR(IF(E291="","",Calculations!P281),"")</f>
        <v/>
      </c>
      <c r="G291" s="19" t="str">
        <f>IFERROR(IF(E291="","",Calculations!Q281),"")</f>
        <v/>
      </c>
      <c r="H291" s="19" t="str">
        <f>IFERROR(IF(E291="","",Calculations!R281),"")</f>
        <v/>
      </c>
      <c r="I291" s="19" t="str">
        <f>IFERROR(IF(E291="","",Calculations!S281),"")</f>
        <v/>
      </c>
      <c r="J291" s="19" t="str">
        <f>IFERROR(IF(E291="","",Calculations!T281),"")</f>
        <v/>
      </c>
    </row>
    <row r="292" spans="1:10" x14ac:dyDescent="0.3">
      <c r="A292" s="2" t="b">
        <f t="shared" si="13"/>
        <v>0</v>
      </c>
      <c r="B292" s="10" t="str">
        <f t="shared" si="14"/>
        <v/>
      </c>
      <c r="C292" s="14"/>
      <c r="E292" s="17" t="str">
        <f t="shared" si="12"/>
        <v/>
      </c>
      <c r="F292" s="19" t="str">
        <f>IFERROR(IF(E292="","",Calculations!P282),"")</f>
        <v/>
      </c>
      <c r="G292" s="19" t="str">
        <f>IFERROR(IF(E292="","",Calculations!Q282),"")</f>
        <v/>
      </c>
      <c r="H292" s="19" t="str">
        <f>IFERROR(IF(E292="","",Calculations!R282),"")</f>
        <v/>
      </c>
      <c r="I292" s="19" t="str">
        <f>IFERROR(IF(E292="","",Calculations!S282),"")</f>
        <v/>
      </c>
      <c r="J292" s="19" t="str">
        <f>IFERROR(IF(E292="","",Calculations!T282),"")</f>
        <v/>
      </c>
    </row>
    <row r="293" spans="1:10" x14ac:dyDescent="0.3">
      <c r="A293" s="2" t="b">
        <f t="shared" si="13"/>
        <v>0</v>
      </c>
      <c r="B293" s="10" t="str">
        <f t="shared" si="14"/>
        <v/>
      </c>
      <c r="C293" s="14"/>
      <c r="E293" s="17" t="str">
        <f t="shared" si="12"/>
        <v/>
      </c>
      <c r="F293" s="19" t="str">
        <f>IFERROR(IF(E293="","",Calculations!P283),"")</f>
        <v/>
      </c>
      <c r="G293" s="19" t="str">
        <f>IFERROR(IF(E293="","",Calculations!Q283),"")</f>
        <v/>
      </c>
      <c r="H293" s="19" t="str">
        <f>IFERROR(IF(E293="","",Calculations!R283),"")</f>
        <v/>
      </c>
      <c r="I293" s="19" t="str">
        <f>IFERROR(IF(E293="","",Calculations!S283),"")</f>
        <v/>
      </c>
      <c r="J293" s="19" t="str">
        <f>IFERROR(IF(E293="","",Calculations!T283),"")</f>
        <v/>
      </c>
    </row>
    <row r="294" spans="1:10" x14ac:dyDescent="0.3">
      <c r="A294" s="2" t="b">
        <f t="shared" si="13"/>
        <v>0</v>
      </c>
      <c r="B294" s="10" t="str">
        <f t="shared" si="14"/>
        <v/>
      </c>
      <c r="C294" s="14"/>
      <c r="E294" s="17" t="str">
        <f t="shared" si="12"/>
        <v/>
      </c>
      <c r="F294" s="19" t="str">
        <f>IFERROR(IF(E294="","",Calculations!P284),"")</f>
        <v/>
      </c>
      <c r="G294" s="19" t="str">
        <f>IFERROR(IF(E294="","",Calculations!Q284),"")</f>
        <v/>
      </c>
      <c r="H294" s="19" t="str">
        <f>IFERROR(IF(E294="","",Calculations!R284),"")</f>
        <v/>
      </c>
      <c r="I294" s="19" t="str">
        <f>IFERROR(IF(E294="","",Calculations!S284),"")</f>
        <v/>
      </c>
      <c r="J294" s="19" t="str">
        <f>IFERROR(IF(E294="","",Calculations!T284),"")</f>
        <v/>
      </c>
    </row>
    <row r="295" spans="1:10" x14ac:dyDescent="0.3">
      <c r="A295" s="2" t="b">
        <f t="shared" si="13"/>
        <v>0</v>
      </c>
      <c r="B295" s="10" t="str">
        <f t="shared" si="14"/>
        <v/>
      </c>
      <c r="C295" s="14"/>
      <c r="E295" s="17" t="str">
        <f t="shared" si="12"/>
        <v/>
      </c>
      <c r="F295" s="19" t="str">
        <f>IFERROR(IF(E295="","",Calculations!P285),"")</f>
        <v/>
      </c>
      <c r="G295" s="19" t="str">
        <f>IFERROR(IF(E295="","",Calculations!Q285),"")</f>
        <v/>
      </c>
      <c r="H295" s="19" t="str">
        <f>IFERROR(IF(E295="","",Calculations!R285),"")</f>
        <v/>
      </c>
      <c r="I295" s="19" t="str">
        <f>IFERROR(IF(E295="","",Calculations!S285),"")</f>
        <v/>
      </c>
      <c r="J295" s="19" t="str">
        <f>IFERROR(IF(E295="","",Calculations!T285),"")</f>
        <v/>
      </c>
    </row>
    <row r="296" spans="1:10" x14ac:dyDescent="0.3">
      <c r="A296" s="2" t="b">
        <f t="shared" si="13"/>
        <v>0</v>
      </c>
      <c r="B296" s="10" t="str">
        <f t="shared" si="14"/>
        <v/>
      </c>
      <c r="C296" s="14"/>
      <c r="E296" s="17" t="str">
        <f t="shared" si="12"/>
        <v/>
      </c>
      <c r="F296" s="19" t="str">
        <f>IFERROR(IF(E296="","",Calculations!P286),"")</f>
        <v/>
      </c>
      <c r="G296" s="19" t="str">
        <f>IFERROR(IF(E296="","",Calculations!Q286),"")</f>
        <v/>
      </c>
      <c r="H296" s="19" t="str">
        <f>IFERROR(IF(E296="","",Calculations!R286),"")</f>
        <v/>
      </c>
      <c r="I296" s="19" t="str">
        <f>IFERROR(IF(E296="","",Calculations!S286),"")</f>
        <v/>
      </c>
      <c r="J296" s="19" t="str">
        <f>IFERROR(IF(E296="","",Calculations!T286),"")</f>
        <v/>
      </c>
    </row>
    <row r="297" spans="1:10" x14ac:dyDescent="0.3">
      <c r="A297" s="2" t="b">
        <f t="shared" si="13"/>
        <v>0</v>
      </c>
      <c r="B297" s="10" t="str">
        <f t="shared" si="14"/>
        <v/>
      </c>
      <c r="C297" s="14"/>
      <c r="E297" s="17" t="str">
        <f t="shared" si="12"/>
        <v/>
      </c>
      <c r="F297" s="19" t="str">
        <f>IFERROR(IF(E297="","",Calculations!P287),"")</f>
        <v/>
      </c>
      <c r="G297" s="19" t="str">
        <f>IFERROR(IF(E297="","",Calculations!Q287),"")</f>
        <v/>
      </c>
      <c r="H297" s="19" t="str">
        <f>IFERROR(IF(E297="","",Calculations!R287),"")</f>
        <v/>
      </c>
      <c r="I297" s="19" t="str">
        <f>IFERROR(IF(E297="","",Calculations!S287),"")</f>
        <v/>
      </c>
      <c r="J297" s="19" t="str">
        <f>IFERROR(IF(E297="","",Calculations!T287),"")</f>
        <v/>
      </c>
    </row>
    <row r="298" spans="1:10" x14ac:dyDescent="0.3">
      <c r="A298" s="2" t="b">
        <f t="shared" si="13"/>
        <v>0</v>
      </c>
      <c r="B298" s="10" t="str">
        <f t="shared" si="14"/>
        <v/>
      </c>
      <c r="C298" s="14"/>
      <c r="E298" s="17" t="str">
        <f t="shared" si="12"/>
        <v/>
      </c>
      <c r="F298" s="19" t="str">
        <f>IFERROR(IF(E298="","",Calculations!P288),"")</f>
        <v/>
      </c>
      <c r="G298" s="19" t="str">
        <f>IFERROR(IF(E298="","",Calculations!Q288),"")</f>
        <v/>
      </c>
      <c r="H298" s="19" t="str">
        <f>IFERROR(IF(E298="","",Calculations!R288),"")</f>
        <v/>
      </c>
      <c r="I298" s="19" t="str">
        <f>IFERROR(IF(E298="","",Calculations!S288),"")</f>
        <v/>
      </c>
      <c r="J298" s="19" t="str">
        <f>IFERROR(IF(E298="","",Calculations!T288),"")</f>
        <v/>
      </c>
    </row>
    <row r="299" spans="1:10" x14ac:dyDescent="0.3">
      <c r="A299" s="2" t="b">
        <f t="shared" si="13"/>
        <v>0</v>
      </c>
      <c r="B299" s="10" t="str">
        <f t="shared" si="14"/>
        <v/>
      </c>
      <c r="C299" s="14"/>
      <c r="E299" s="17" t="str">
        <f t="shared" si="12"/>
        <v/>
      </c>
      <c r="F299" s="19" t="str">
        <f>IFERROR(IF(E299="","",Calculations!P289),"")</f>
        <v/>
      </c>
      <c r="G299" s="19" t="str">
        <f>IFERROR(IF(E299="","",Calculations!Q289),"")</f>
        <v/>
      </c>
      <c r="H299" s="19" t="str">
        <f>IFERROR(IF(E299="","",Calculations!R289),"")</f>
        <v/>
      </c>
      <c r="I299" s="19" t="str">
        <f>IFERROR(IF(E299="","",Calculations!S289),"")</f>
        <v/>
      </c>
      <c r="J299" s="19" t="str">
        <f>IFERROR(IF(E299="","",Calculations!T289),"")</f>
        <v/>
      </c>
    </row>
    <row r="300" spans="1:10" x14ac:dyDescent="0.3">
      <c r="A300" s="2" t="b">
        <f t="shared" si="13"/>
        <v>0</v>
      </c>
      <c r="B300" s="10" t="str">
        <f t="shared" si="14"/>
        <v/>
      </c>
      <c r="C300" s="14"/>
      <c r="E300" s="17" t="str">
        <f t="shared" si="12"/>
        <v/>
      </c>
      <c r="F300" s="19" t="str">
        <f>IFERROR(IF(E300="","",Calculations!P290),"")</f>
        <v/>
      </c>
      <c r="G300" s="19" t="str">
        <f>IFERROR(IF(E300="","",Calculations!Q290),"")</f>
        <v/>
      </c>
      <c r="H300" s="19" t="str">
        <f>IFERROR(IF(E300="","",Calculations!R290),"")</f>
        <v/>
      </c>
      <c r="I300" s="19" t="str">
        <f>IFERROR(IF(E300="","",Calculations!S290),"")</f>
        <v/>
      </c>
      <c r="J300" s="19" t="str">
        <f>IFERROR(IF(E300="","",Calculations!T290),"")</f>
        <v/>
      </c>
    </row>
    <row r="301" spans="1:10" x14ac:dyDescent="0.3">
      <c r="A301" s="2" t="b">
        <f t="shared" si="13"/>
        <v>0</v>
      </c>
      <c r="B301" s="10" t="str">
        <f t="shared" si="14"/>
        <v/>
      </c>
      <c r="C301" s="14"/>
      <c r="E301" s="17" t="str">
        <f t="shared" si="12"/>
        <v/>
      </c>
      <c r="F301" s="19" t="str">
        <f>IFERROR(IF(E301="","",Calculations!P291),"")</f>
        <v/>
      </c>
      <c r="G301" s="19" t="str">
        <f>IFERROR(IF(E301="","",Calculations!Q291),"")</f>
        <v/>
      </c>
      <c r="H301" s="19" t="str">
        <f>IFERROR(IF(E301="","",Calculations!R291),"")</f>
        <v/>
      </c>
      <c r="I301" s="19" t="str">
        <f>IFERROR(IF(E301="","",Calculations!S291),"")</f>
        <v/>
      </c>
      <c r="J301" s="19" t="str">
        <f>IFERROR(IF(E301="","",Calculations!T291),"")</f>
        <v/>
      </c>
    </row>
    <row r="302" spans="1:10" x14ac:dyDescent="0.3">
      <c r="A302" s="2" t="b">
        <f t="shared" si="13"/>
        <v>0</v>
      </c>
      <c r="B302" s="10" t="str">
        <f t="shared" si="14"/>
        <v/>
      </c>
      <c r="C302" s="14"/>
      <c r="E302" s="17" t="str">
        <f t="shared" si="12"/>
        <v/>
      </c>
      <c r="F302" s="19" t="str">
        <f>IFERROR(IF(E302="","",Calculations!P292),"")</f>
        <v/>
      </c>
      <c r="G302" s="19" t="str">
        <f>IFERROR(IF(E302="","",Calculations!Q292),"")</f>
        <v/>
      </c>
      <c r="H302" s="19" t="str">
        <f>IFERROR(IF(E302="","",Calculations!R292),"")</f>
        <v/>
      </c>
      <c r="I302" s="19" t="str">
        <f>IFERROR(IF(E302="","",Calculations!S292),"")</f>
        <v/>
      </c>
      <c r="J302" s="19" t="str">
        <f>IFERROR(IF(E302="","",Calculations!T292),"")</f>
        <v/>
      </c>
    </row>
    <row r="303" spans="1:10" x14ac:dyDescent="0.3">
      <c r="A303" s="2" t="b">
        <f t="shared" si="13"/>
        <v>0</v>
      </c>
      <c r="B303" s="10" t="str">
        <f t="shared" si="14"/>
        <v/>
      </c>
      <c r="C303" s="14"/>
      <c r="E303" s="17" t="str">
        <f t="shared" si="12"/>
        <v/>
      </c>
      <c r="F303" s="19" t="str">
        <f>IFERROR(IF(E303="","",Calculations!P293),"")</f>
        <v/>
      </c>
      <c r="G303" s="19" t="str">
        <f>IFERROR(IF(E303="","",Calculations!Q293),"")</f>
        <v/>
      </c>
      <c r="H303" s="19" t="str">
        <f>IFERROR(IF(E303="","",Calculations!R293),"")</f>
        <v/>
      </c>
      <c r="I303" s="19" t="str">
        <f>IFERROR(IF(E303="","",Calculations!S293),"")</f>
        <v/>
      </c>
      <c r="J303" s="19" t="str">
        <f>IFERROR(IF(E303="","",Calculations!T293),"")</f>
        <v/>
      </c>
    </row>
    <row r="304" spans="1:10" x14ac:dyDescent="0.3">
      <c r="A304" s="2" t="b">
        <f t="shared" si="13"/>
        <v>0</v>
      </c>
      <c r="B304" s="10" t="str">
        <f t="shared" si="14"/>
        <v/>
      </c>
      <c r="C304" s="14"/>
      <c r="E304" s="17" t="str">
        <f t="shared" si="12"/>
        <v/>
      </c>
      <c r="F304" s="19" t="str">
        <f>IFERROR(IF(E304="","",Calculations!P294),"")</f>
        <v/>
      </c>
      <c r="G304" s="19" t="str">
        <f>IFERROR(IF(E304="","",Calculations!Q294),"")</f>
        <v/>
      </c>
      <c r="H304" s="19" t="str">
        <f>IFERROR(IF(E304="","",Calculations!R294),"")</f>
        <v/>
      </c>
      <c r="I304" s="19" t="str">
        <f>IFERROR(IF(E304="","",Calculations!S294),"")</f>
        <v/>
      </c>
      <c r="J304" s="19" t="str">
        <f>IFERROR(IF(E304="","",Calculations!T294),"")</f>
        <v/>
      </c>
    </row>
    <row r="305" spans="1:10" x14ac:dyDescent="0.3">
      <c r="A305" s="2" t="b">
        <f t="shared" si="13"/>
        <v>0</v>
      </c>
      <c r="B305" s="10" t="str">
        <f t="shared" si="14"/>
        <v/>
      </c>
      <c r="C305" s="14"/>
      <c r="E305" s="17" t="str">
        <f t="shared" si="12"/>
        <v/>
      </c>
      <c r="F305" s="19" t="str">
        <f>IFERROR(IF(E305="","",Calculations!P295),"")</f>
        <v/>
      </c>
      <c r="G305" s="19" t="str">
        <f>IFERROR(IF(E305="","",Calculations!Q295),"")</f>
        <v/>
      </c>
      <c r="H305" s="19" t="str">
        <f>IFERROR(IF(E305="","",Calculations!R295),"")</f>
        <v/>
      </c>
      <c r="I305" s="19" t="str">
        <f>IFERROR(IF(E305="","",Calculations!S295),"")</f>
        <v/>
      </c>
      <c r="J305" s="19" t="str">
        <f>IFERROR(IF(E305="","",Calculations!T295),"")</f>
        <v/>
      </c>
    </row>
    <row r="306" spans="1:10" x14ac:dyDescent="0.3">
      <c r="A306" s="2" t="b">
        <f t="shared" si="13"/>
        <v>0</v>
      </c>
      <c r="B306" s="10" t="str">
        <f t="shared" si="14"/>
        <v/>
      </c>
      <c r="C306" s="14"/>
      <c r="E306" s="17" t="str">
        <f t="shared" si="12"/>
        <v/>
      </c>
      <c r="F306" s="19" t="str">
        <f>IFERROR(IF(E306="","",Calculations!P296),"")</f>
        <v/>
      </c>
      <c r="G306" s="19" t="str">
        <f>IFERROR(IF(E306="","",Calculations!Q296),"")</f>
        <v/>
      </c>
      <c r="H306" s="19" t="str">
        <f>IFERROR(IF(E306="","",Calculations!R296),"")</f>
        <v/>
      </c>
      <c r="I306" s="19" t="str">
        <f>IFERROR(IF(E306="","",Calculations!S296),"")</f>
        <v/>
      </c>
      <c r="J306" s="19" t="str">
        <f>IFERROR(IF(E306="","",Calculations!T296),"")</f>
        <v/>
      </c>
    </row>
    <row r="307" spans="1:10" x14ac:dyDescent="0.3">
      <c r="A307" s="2" t="b">
        <f t="shared" si="13"/>
        <v>0</v>
      </c>
      <c r="B307" s="10" t="str">
        <f t="shared" si="14"/>
        <v/>
      </c>
      <c r="C307" s="14"/>
      <c r="E307" s="17" t="str">
        <f t="shared" si="12"/>
        <v/>
      </c>
      <c r="F307" s="19" t="str">
        <f>IFERROR(IF(E307="","",Calculations!P297),"")</f>
        <v/>
      </c>
      <c r="G307" s="19" t="str">
        <f>IFERROR(IF(E307="","",Calculations!Q297),"")</f>
        <v/>
      </c>
      <c r="H307" s="19" t="str">
        <f>IFERROR(IF(E307="","",Calculations!R297),"")</f>
        <v/>
      </c>
      <c r="I307" s="19" t="str">
        <f>IFERROR(IF(E307="","",Calculations!S297),"")</f>
        <v/>
      </c>
      <c r="J307" s="19" t="str">
        <f>IFERROR(IF(E307="","",Calculations!T297),"")</f>
        <v/>
      </c>
    </row>
    <row r="308" spans="1:10" x14ac:dyDescent="0.3">
      <c r="A308" s="2" t="b">
        <f t="shared" si="13"/>
        <v>0</v>
      </c>
      <c r="B308" s="10" t="str">
        <f t="shared" si="14"/>
        <v/>
      </c>
      <c r="C308" s="14"/>
      <c r="E308" s="17" t="str">
        <f t="shared" si="12"/>
        <v/>
      </c>
      <c r="F308" s="19" t="str">
        <f>IFERROR(IF(E308="","",Calculations!P298),"")</f>
        <v/>
      </c>
      <c r="G308" s="19" t="str">
        <f>IFERROR(IF(E308="","",Calculations!Q298),"")</f>
        <v/>
      </c>
      <c r="H308" s="19" t="str">
        <f>IFERROR(IF(E308="","",Calculations!R298),"")</f>
        <v/>
      </c>
      <c r="I308" s="19" t="str">
        <f>IFERROR(IF(E308="","",Calculations!S298),"")</f>
        <v/>
      </c>
      <c r="J308" s="19" t="str">
        <f>IFERROR(IF(E308="","",Calculations!T298),"")</f>
        <v/>
      </c>
    </row>
    <row r="309" spans="1:10" x14ac:dyDescent="0.3">
      <c r="A309" s="2" t="b">
        <f t="shared" si="13"/>
        <v>0</v>
      </c>
      <c r="B309" s="10" t="str">
        <f t="shared" si="14"/>
        <v/>
      </c>
      <c r="C309" s="14"/>
      <c r="E309" s="17" t="str">
        <f t="shared" si="12"/>
        <v/>
      </c>
      <c r="F309" s="19" t="str">
        <f>IFERROR(IF(E309="","",Calculations!P299),"")</f>
        <v/>
      </c>
      <c r="G309" s="19" t="str">
        <f>IFERROR(IF(E309="","",Calculations!Q299),"")</f>
        <v/>
      </c>
      <c r="H309" s="19" t="str">
        <f>IFERROR(IF(E309="","",Calculations!R299),"")</f>
        <v/>
      </c>
      <c r="I309" s="19" t="str">
        <f>IFERROR(IF(E309="","",Calculations!S299),"")</f>
        <v/>
      </c>
      <c r="J309" s="19" t="str">
        <f>IFERROR(IF(E309="","",Calculations!T299),"")</f>
        <v/>
      </c>
    </row>
    <row r="310" spans="1:10" x14ac:dyDescent="0.3">
      <c r="A310" s="2" t="b">
        <f t="shared" si="13"/>
        <v>0</v>
      </c>
      <c r="B310" s="10" t="str">
        <f t="shared" si="14"/>
        <v/>
      </c>
      <c r="C310" s="14"/>
      <c r="E310" s="17" t="str">
        <f t="shared" si="12"/>
        <v/>
      </c>
      <c r="F310" s="19" t="str">
        <f>IFERROR(IF(E310="","",Calculations!P300),"")</f>
        <v/>
      </c>
      <c r="G310" s="19" t="str">
        <f>IFERROR(IF(E310="","",Calculations!Q300),"")</f>
        <v/>
      </c>
      <c r="H310" s="19" t="str">
        <f>IFERROR(IF(E310="","",Calculations!R300),"")</f>
        <v/>
      </c>
      <c r="I310" s="19" t="str">
        <f>IFERROR(IF(E310="","",Calculations!S300),"")</f>
        <v/>
      </c>
      <c r="J310" s="19" t="str">
        <f>IFERROR(IF(E310="","",Calculations!T300),"")</f>
        <v/>
      </c>
    </row>
    <row r="311" spans="1:10" x14ac:dyDescent="0.3">
      <c r="A311" s="2" t="b">
        <f t="shared" si="13"/>
        <v>0</v>
      </c>
      <c r="B311" s="10" t="str">
        <f t="shared" si="14"/>
        <v/>
      </c>
      <c r="C311" s="14"/>
      <c r="E311" s="17" t="str">
        <f t="shared" si="12"/>
        <v/>
      </c>
      <c r="F311" s="19" t="str">
        <f>IFERROR(IF(E311="","",Calculations!P301),"")</f>
        <v/>
      </c>
      <c r="G311" s="19" t="str">
        <f>IFERROR(IF(E311="","",Calculations!Q301),"")</f>
        <v/>
      </c>
      <c r="H311" s="19" t="str">
        <f>IFERROR(IF(E311="","",Calculations!R301),"")</f>
        <v/>
      </c>
      <c r="I311" s="19" t="str">
        <f>IFERROR(IF(E311="","",Calculations!S301),"")</f>
        <v/>
      </c>
      <c r="J311" s="19" t="str">
        <f>IFERROR(IF(E311="","",Calculations!T301),"")</f>
        <v/>
      </c>
    </row>
    <row r="312" spans="1:10" x14ac:dyDescent="0.3">
      <c r="A312" s="2" t="b">
        <f t="shared" si="13"/>
        <v>0</v>
      </c>
      <c r="B312" s="10" t="str">
        <f t="shared" si="14"/>
        <v/>
      </c>
      <c r="C312" s="14"/>
      <c r="E312" s="17" t="str">
        <f t="shared" si="12"/>
        <v/>
      </c>
      <c r="F312" s="19" t="str">
        <f>IFERROR(IF(E312="","",Calculations!P302),"")</f>
        <v/>
      </c>
      <c r="G312" s="19" t="str">
        <f>IFERROR(IF(E312="","",Calculations!Q302),"")</f>
        <v/>
      </c>
      <c r="H312" s="19" t="str">
        <f>IFERROR(IF(E312="","",Calculations!R302),"")</f>
        <v/>
      </c>
      <c r="I312" s="19" t="str">
        <f>IFERROR(IF(E312="","",Calculations!S302),"")</f>
        <v/>
      </c>
      <c r="J312" s="19" t="str">
        <f>IFERROR(IF(E312="","",Calculations!T302),"")</f>
        <v/>
      </c>
    </row>
    <row r="313" spans="1:10" x14ac:dyDescent="0.3">
      <c r="A313" s="2" t="b">
        <f t="shared" si="13"/>
        <v>0</v>
      </c>
      <c r="B313" s="10" t="str">
        <f t="shared" si="14"/>
        <v/>
      </c>
      <c r="C313" s="14"/>
      <c r="E313" s="17" t="str">
        <f t="shared" si="12"/>
        <v/>
      </c>
      <c r="F313" s="19" t="str">
        <f>IFERROR(IF(E313="","",Calculations!P303),"")</f>
        <v/>
      </c>
      <c r="G313" s="19" t="str">
        <f>IFERROR(IF(E313="","",Calculations!Q303),"")</f>
        <v/>
      </c>
      <c r="H313" s="19" t="str">
        <f>IFERROR(IF(E313="","",Calculations!R303),"")</f>
        <v/>
      </c>
      <c r="I313" s="19" t="str">
        <f>IFERROR(IF(E313="","",Calculations!S303),"")</f>
        <v/>
      </c>
      <c r="J313" s="19" t="str">
        <f>IFERROR(IF(E313="","",Calculations!T303),"")</f>
        <v/>
      </c>
    </row>
    <row r="314" spans="1:10" x14ac:dyDescent="0.3">
      <c r="A314" s="2" t="b">
        <f t="shared" si="13"/>
        <v>0</v>
      </c>
      <c r="B314" s="10" t="str">
        <f t="shared" si="14"/>
        <v/>
      </c>
      <c r="C314" s="14"/>
      <c r="E314" s="17" t="str">
        <f t="shared" si="12"/>
        <v/>
      </c>
      <c r="F314" s="19" t="str">
        <f>IFERROR(IF(E314="","",Calculations!P304),"")</f>
        <v/>
      </c>
      <c r="G314" s="19" t="str">
        <f>IFERROR(IF(E314="","",Calculations!Q304),"")</f>
        <v/>
      </c>
      <c r="H314" s="19" t="str">
        <f>IFERROR(IF(E314="","",Calculations!R304),"")</f>
        <v/>
      </c>
      <c r="I314" s="19" t="str">
        <f>IFERROR(IF(E314="","",Calculations!S304),"")</f>
        <v/>
      </c>
      <c r="J314" s="19" t="str">
        <f>IFERROR(IF(E314="","",Calculations!T304),"")</f>
        <v/>
      </c>
    </row>
    <row r="315" spans="1:10" x14ac:dyDescent="0.3">
      <c r="A315" s="2" t="b">
        <f t="shared" si="13"/>
        <v>0</v>
      </c>
      <c r="B315" s="10" t="str">
        <f t="shared" si="14"/>
        <v/>
      </c>
      <c r="C315" s="14"/>
      <c r="E315" s="17" t="str">
        <f t="shared" si="12"/>
        <v/>
      </c>
      <c r="F315" s="19" t="str">
        <f>IFERROR(IF(E315="","",Calculations!P305),"")</f>
        <v/>
      </c>
      <c r="G315" s="19" t="str">
        <f>IFERROR(IF(E315="","",Calculations!Q305),"")</f>
        <v/>
      </c>
      <c r="H315" s="19" t="str">
        <f>IFERROR(IF(E315="","",Calculations!R305),"")</f>
        <v/>
      </c>
      <c r="I315" s="19" t="str">
        <f>IFERROR(IF(E315="","",Calculations!S305),"")</f>
        <v/>
      </c>
      <c r="J315" s="19" t="str">
        <f>IFERROR(IF(E315="","",Calculations!T305),"")</f>
        <v/>
      </c>
    </row>
    <row r="316" spans="1:10" x14ac:dyDescent="0.3">
      <c r="A316" s="2" t="b">
        <f t="shared" si="13"/>
        <v>0</v>
      </c>
      <c r="B316" s="10" t="str">
        <f t="shared" si="14"/>
        <v/>
      </c>
      <c r="C316" s="14"/>
      <c r="E316" s="17" t="str">
        <f t="shared" si="12"/>
        <v/>
      </c>
      <c r="F316" s="19" t="str">
        <f>IFERROR(IF(E316="","",Calculations!P306),"")</f>
        <v/>
      </c>
      <c r="G316" s="19" t="str">
        <f>IFERROR(IF(E316="","",Calculations!Q306),"")</f>
        <v/>
      </c>
      <c r="H316" s="19" t="str">
        <f>IFERROR(IF(E316="","",Calculations!R306),"")</f>
        <v/>
      </c>
      <c r="I316" s="19" t="str">
        <f>IFERROR(IF(E316="","",Calculations!S306),"")</f>
        <v/>
      </c>
      <c r="J316" s="19" t="str">
        <f>IFERROR(IF(E316="","",Calculations!T306),"")</f>
        <v/>
      </c>
    </row>
    <row r="317" spans="1:10" x14ac:dyDescent="0.3">
      <c r="A317" s="2" t="b">
        <f t="shared" si="13"/>
        <v>0</v>
      </c>
      <c r="B317" s="10" t="str">
        <f t="shared" si="14"/>
        <v/>
      </c>
      <c r="C317" s="14"/>
      <c r="E317" s="17" t="str">
        <f t="shared" si="12"/>
        <v/>
      </c>
      <c r="F317" s="19" t="str">
        <f>IFERROR(IF(E317="","",Calculations!P307),"")</f>
        <v/>
      </c>
      <c r="G317" s="19" t="str">
        <f>IFERROR(IF(E317="","",Calculations!Q307),"")</f>
        <v/>
      </c>
      <c r="H317" s="19" t="str">
        <f>IFERROR(IF(E317="","",Calculations!R307),"")</f>
        <v/>
      </c>
      <c r="I317" s="19" t="str">
        <f>IFERROR(IF(E317="","",Calculations!S307),"")</f>
        <v/>
      </c>
      <c r="J317" s="19" t="str">
        <f>IFERROR(IF(E317="","",Calculations!T307),"")</f>
        <v/>
      </c>
    </row>
    <row r="318" spans="1:10" x14ac:dyDescent="0.3">
      <c r="A318" s="2" t="b">
        <f t="shared" si="13"/>
        <v>0</v>
      </c>
      <c r="B318" s="10" t="str">
        <f t="shared" si="14"/>
        <v/>
      </c>
      <c r="C318" s="14"/>
      <c r="E318" s="17" t="str">
        <f t="shared" si="12"/>
        <v/>
      </c>
      <c r="F318" s="19" t="str">
        <f>IFERROR(IF(E318="","",Calculations!P308),"")</f>
        <v/>
      </c>
      <c r="G318" s="19" t="str">
        <f>IFERROR(IF(E318="","",Calculations!Q308),"")</f>
        <v/>
      </c>
      <c r="H318" s="19" t="str">
        <f>IFERROR(IF(E318="","",Calculations!R308),"")</f>
        <v/>
      </c>
      <c r="I318" s="19" t="str">
        <f>IFERROR(IF(E318="","",Calculations!S308),"")</f>
        <v/>
      </c>
      <c r="J318" s="19" t="str">
        <f>IFERROR(IF(E318="","",Calculations!T308),"")</f>
        <v/>
      </c>
    </row>
    <row r="319" spans="1:10" x14ac:dyDescent="0.3">
      <c r="A319" s="2" t="b">
        <f t="shared" si="13"/>
        <v>0</v>
      </c>
      <c r="B319" s="10" t="str">
        <f t="shared" si="14"/>
        <v/>
      </c>
      <c r="C319" s="14"/>
      <c r="E319" s="17" t="str">
        <f t="shared" si="12"/>
        <v/>
      </c>
      <c r="F319" s="19" t="str">
        <f>IFERROR(IF(E319="","",Calculations!P309),"")</f>
        <v/>
      </c>
      <c r="G319" s="19" t="str">
        <f>IFERROR(IF(E319="","",Calculations!Q309),"")</f>
        <v/>
      </c>
      <c r="H319" s="19" t="str">
        <f>IFERROR(IF(E319="","",Calculations!R309),"")</f>
        <v/>
      </c>
      <c r="I319" s="19" t="str">
        <f>IFERROR(IF(E319="","",Calculations!S309),"")</f>
        <v/>
      </c>
      <c r="J319" s="19" t="str">
        <f>IFERROR(IF(E319="","",Calculations!T309),"")</f>
        <v/>
      </c>
    </row>
    <row r="320" spans="1:10" x14ac:dyDescent="0.3">
      <c r="A320" s="2" t="b">
        <f t="shared" si="13"/>
        <v>0</v>
      </c>
      <c r="B320" s="10" t="str">
        <f t="shared" si="14"/>
        <v/>
      </c>
      <c r="C320" s="14"/>
      <c r="E320" s="17" t="str">
        <f t="shared" si="12"/>
        <v/>
      </c>
      <c r="F320" s="19" t="str">
        <f>IFERROR(IF(E320="","",Calculations!P310),"")</f>
        <v/>
      </c>
      <c r="G320" s="19" t="str">
        <f>IFERROR(IF(E320="","",Calculations!Q310),"")</f>
        <v/>
      </c>
      <c r="H320" s="19" t="str">
        <f>IFERROR(IF(E320="","",Calculations!R310),"")</f>
        <v/>
      </c>
      <c r="I320" s="19" t="str">
        <f>IFERROR(IF(E320="","",Calculations!S310),"")</f>
        <v/>
      </c>
      <c r="J320" s="19" t="str">
        <f>IFERROR(IF(E320="","",Calculations!T310),"")</f>
        <v/>
      </c>
    </row>
    <row r="321" spans="1:10" x14ac:dyDescent="0.3">
      <c r="A321" s="2" t="b">
        <f t="shared" si="13"/>
        <v>0</v>
      </c>
      <c r="B321" s="10" t="str">
        <f t="shared" si="14"/>
        <v/>
      </c>
      <c r="C321" s="14"/>
      <c r="E321" s="17" t="str">
        <f t="shared" si="12"/>
        <v/>
      </c>
      <c r="F321" s="19" t="str">
        <f>IFERROR(IF(E321="","",Calculations!P311),"")</f>
        <v/>
      </c>
      <c r="G321" s="19" t="str">
        <f>IFERROR(IF(E321="","",Calculations!Q311),"")</f>
        <v/>
      </c>
      <c r="H321" s="19" t="str">
        <f>IFERROR(IF(E321="","",Calculations!R311),"")</f>
        <v/>
      </c>
      <c r="I321" s="19" t="str">
        <f>IFERROR(IF(E321="","",Calculations!S311),"")</f>
        <v/>
      </c>
      <c r="J321" s="19" t="str">
        <f>IFERROR(IF(E321="","",Calculations!T311),"")</f>
        <v/>
      </c>
    </row>
    <row r="322" spans="1:10" x14ac:dyDescent="0.3">
      <c r="A322" s="2" t="b">
        <f t="shared" si="13"/>
        <v>0</v>
      </c>
      <c r="B322" s="10" t="str">
        <f t="shared" si="14"/>
        <v/>
      </c>
      <c r="C322" s="14"/>
      <c r="E322" s="17" t="str">
        <f t="shared" si="12"/>
        <v/>
      </c>
      <c r="F322" s="19" t="str">
        <f>IFERROR(IF(E322="","",Calculations!P312),"")</f>
        <v/>
      </c>
      <c r="G322" s="19" t="str">
        <f>IFERROR(IF(E322="","",Calculations!Q312),"")</f>
        <v/>
      </c>
      <c r="H322" s="19" t="str">
        <f>IFERROR(IF(E322="","",Calculations!R312),"")</f>
        <v/>
      </c>
      <c r="I322" s="19" t="str">
        <f>IFERROR(IF(E322="","",Calculations!S312),"")</f>
        <v/>
      </c>
      <c r="J322" s="19" t="str">
        <f>IFERROR(IF(E322="","",Calculations!T312),"")</f>
        <v/>
      </c>
    </row>
    <row r="323" spans="1:10" x14ac:dyDescent="0.3">
      <c r="A323" s="2" t="b">
        <f t="shared" si="13"/>
        <v>0</v>
      </c>
      <c r="B323" s="10" t="str">
        <f t="shared" si="14"/>
        <v/>
      </c>
      <c r="C323" s="14"/>
      <c r="E323" s="17" t="str">
        <f t="shared" si="12"/>
        <v/>
      </c>
      <c r="F323" s="19" t="str">
        <f>IFERROR(IF(E323="","",Calculations!P313),"")</f>
        <v/>
      </c>
      <c r="G323" s="19" t="str">
        <f>IFERROR(IF(E323="","",Calculations!Q313),"")</f>
        <v/>
      </c>
      <c r="H323" s="19" t="str">
        <f>IFERROR(IF(E323="","",Calculations!R313),"")</f>
        <v/>
      </c>
      <c r="I323" s="19" t="str">
        <f>IFERROR(IF(E323="","",Calculations!S313),"")</f>
        <v/>
      </c>
      <c r="J323" s="19" t="str">
        <f>IFERROR(IF(E323="","",Calculations!T313),"")</f>
        <v/>
      </c>
    </row>
    <row r="324" spans="1:10" x14ac:dyDescent="0.3">
      <c r="A324" s="2" t="b">
        <f t="shared" si="13"/>
        <v>0</v>
      </c>
      <c r="B324" s="10" t="str">
        <f t="shared" si="14"/>
        <v/>
      </c>
      <c r="C324" s="14"/>
      <c r="E324" s="17" t="str">
        <f t="shared" si="12"/>
        <v/>
      </c>
      <c r="F324" s="19" t="str">
        <f>IFERROR(IF(E324="","",Calculations!P314),"")</f>
        <v/>
      </c>
      <c r="G324" s="19" t="str">
        <f>IFERROR(IF(E324="","",Calculations!Q314),"")</f>
        <v/>
      </c>
      <c r="H324" s="19" t="str">
        <f>IFERROR(IF(E324="","",Calculations!R314),"")</f>
        <v/>
      </c>
      <c r="I324" s="19" t="str">
        <f>IFERROR(IF(E324="","",Calculations!S314),"")</f>
        <v/>
      </c>
      <c r="J324" s="19" t="str">
        <f>IFERROR(IF(E324="","",Calculations!T314),"")</f>
        <v/>
      </c>
    </row>
    <row r="325" spans="1:10" x14ac:dyDescent="0.3">
      <c r="A325" s="2" t="b">
        <f t="shared" si="13"/>
        <v>0</v>
      </c>
      <c r="B325" s="10" t="str">
        <f t="shared" si="14"/>
        <v/>
      </c>
      <c r="C325" s="14"/>
      <c r="E325" s="17" t="str">
        <f t="shared" si="12"/>
        <v/>
      </c>
      <c r="F325" s="19" t="str">
        <f>IFERROR(IF(E325="","",Calculations!P315),"")</f>
        <v/>
      </c>
      <c r="G325" s="19" t="str">
        <f>IFERROR(IF(E325="","",Calculations!Q315),"")</f>
        <v/>
      </c>
      <c r="H325" s="19" t="str">
        <f>IFERROR(IF(E325="","",Calculations!R315),"")</f>
        <v/>
      </c>
      <c r="I325" s="19" t="str">
        <f>IFERROR(IF(E325="","",Calculations!S315),"")</f>
        <v/>
      </c>
      <c r="J325" s="19" t="str">
        <f>IFERROR(IF(E325="","",Calculations!T315),"")</f>
        <v/>
      </c>
    </row>
    <row r="326" spans="1:10" x14ac:dyDescent="0.3">
      <c r="A326" s="2" t="b">
        <f t="shared" si="13"/>
        <v>0</v>
      </c>
      <c r="B326" s="10" t="str">
        <f t="shared" si="14"/>
        <v/>
      </c>
      <c r="C326" s="14"/>
      <c r="E326" s="17" t="str">
        <f t="shared" si="12"/>
        <v/>
      </c>
      <c r="F326" s="19" t="str">
        <f>IFERROR(IF(E326="","",Calculations!P316),"")</f>
        <v/>
      </c>
      <c r="G326" s="19" t="str">
        <f>IFERROR(IF(E326="","",Calculations!Q316),"")</f>
        <v/>
      </c>
      <c r="H326" s="19" t="str">
        <f>IFERROR(IF(E326="","",Calculations!R316),"")</f>
        <v/>
      </c>
      <c r="I326" s="19" t="str">
        <f>IFERROR(IF(E326="","",Calculations!S316),"")</f>
        <v/>
      </c>
      <c r="J326" s="19" t="str">
        <f>IFERROR(IF(E326="","",Calculations!T316),"")</f>
        <v/>
      </c>
    </row>
    <row r="327" spans="1:10" x14ac:dyDescent="0.3">
      <c r="A327" s="2" t="b">
        <f t="shared" si="13"/>
        <v>0</v>
      </c>
      <c r="B327" s="10" t="str">
        <f t="shared" si="14"/>
        <v/>
      </c>
      <c r="C327" s="14"/>
      <c r="E327" s="17" t="str">
        <f t="shared" si="12"/>
        <v/>
      </c>
      <c r="F327" s="19" t="str">
        <f>IFERROR(IF(E327="","",Calculations!P317),"")</f>
        <v/>
      </c>
      <c r="G327" s="19" t="str">
        <f>IFERROR(IF(E327="","",Calculations!Q317),"")</f>
        <v/>
      </c>
      <c r="H327" s="19" t="str">
        <f>IFERROR(IF(E327="","",Calculations!R317),"")</f>
        <v/>
      </c>
      <c r="I327" s="19" t="str">
        <f>IFERROR(IF(E327="","",Calculations!S317),"")</f>
        <v/>
      </c>
      <c r="J327" s="19" t="str">
        <f>IFERROR(IF(E327="","",Calculations!T317),"")</f>
        <v/>
      </c>
    </row>
    <row r="328" spans="1:10" x14ac:dyDescent="0.3">
      <c r="A328" s="2" t="b">
        <f t="shared" si="13"/>
        <v>0</v>
      </c>
      <c r="B328" s="10" t="str">
        <f t="shared" si="14"/>
        <v/>
      </c>
      <c r="C328" s="14"/>
      <c r="E328" s="17" t="str">
        <f t="shared" si="12"/>
        <v/>
      </c>
      <c r="F328" s="19" t="str">
        <f>IFERROR(IF(E328="","",Calculations!P318),"")</f>
        <v/>
      </c>
      <c r="G328" s="19" t="str">
        <f>IFERROR(IF(E328="","",Calculations!Q318),"")</f>
        <v/>
      </c>
      <c r="H328" s="19" t="str">
        <f>IFERROR(IF(E328="","",Calculations!R318),"")</f>
        <v/>
      </c>
      <c r="I328" s="19" t="str">
        <f>IFERROR(IF(E328="","",Calculations!S318),"")</f>
        <v/>
      </c>
      <c r="J328" s="19" t="str">
        <f>IFERROR(IF(E328="","",Calculations!T318),"")</f>
        <v/>
      </c>
    </row>
    <row r="329" spans="1:10" x14ac:dyDescent="0.3">
      <c r="A329" s="2" t="b">
        <f t="shared" si="13"/>
        <v>0</v>
      </c>
      <c r="B329" s="10" t="str">
        <f t="shared" si="14"/>
        <v/>
      </c>
      <c r="C329" s="14"/>
      <c r="E329" s="17" t="str">
        <f t="shared" si="12"/>
        <v/>
      </c>
      <c r="F329" s="19" t="str">
        <f>IFERROR(IF(E329="","",Calculations!P319),"")</f>
        <v/>
      </c>
      <c r="G329" s="19" t="str">
        <f>IFERROR(IF(E329="","",Calculations!Q319),"")</f>
        <v/>
      </c>
      <c r="H329" s="19" t="str">
        <f>IFERROR(IF(E329="","",Calculations!R319),"")</f>
        <v/>
      </c>
      <c r="I329" s="19" t="str">
        <f>IFERROR(IF(E329="","",Calculations!S319),"")</f>
        <v/>
      </c>
      <c r="J329" s="19" t="str">
        <f>IFERROR(IF(E329="","",Calculations!T319),"")</f>
        <v/>
      </c>
    </row>
    <row r="330" spans="1:10" x14ac:dyDescent="0.3">
      <c r="A330" s="2" t="b">
        <f t="shared" si="13"/>
        <v>0</v>
      </c>
      <c r="B330" s="10" t="str">
        <f t="shared" si="14"/>
        <v/>
      </c>
      <c r="C330" s="14"/>
      <c r="E330" s="17" t="str">
        <f t="shared" si="12"/>
        <v/>
      </c>
      <c r="F330" s="19" t="str">
        <f>IFERROR(IF(E330="","",Calculations!P320),"")</f>
        <v/>
      </c>
      <c r="G330" s="19" t="str">
        <f>IFERROR(IF(E330="","",Calculations!Q320),"")</f>
        <v/>
      </c>
      <c r="H330" s="19" t="str">
        <f>IFERROR(IF(E330="","",Calculations!R320),"")</f>
        <v/>
      </c>
      <c r="I330" s="19" t="str">
        <f>IFERROR(IF(E330="","",Calculations!S320),"")</f>
        <v/>
      </c>
      <c r="J330" s="19" t="str">
        <f>IFERROR(IF(E330="","",Calculations!T320),"")</f>
        <v/>
      </c>
    </row>
    <row r="331" spans="1:10" x14ac:dyDescent="0.3">
      <c r="A331" s="2" t="b">
        <f t="shared" si="13"/>
        <v>0</v>
      </c>
      <c r="B331" s="10" t="str">
        <f t="shared" si="14"/>
        <v/>
      </c>
      <c r="C331" s="14"/>
      <c r="E331" s="17" t="str">
        <f t="shared" si="12"/>
        <v/>
      </c>
      <c r="F331" s="19" t="str">
        <f>IFERROR(IF(E331="","",Calculations!P321),"")</f>
        <v/>
      </c>
      <c r="G331" s="19" t="str">
        <f>IFERROR(IF(E331="","",Calculations!Q321),"")</f>
        <v/>
      </c>
      <c r="H331" s="19" t="str">
        <f>IFERROR(IF(E331="","",Calculations!R321),"")</f>
        <v/>
      </c>
      <c r="I331" s="19" t="str">
        <f>IFERROR(IF(E331="","",Calculations!S321),"")</f>
        <v/>
      </c>
      <c r="J331" s="19" t="str">
        <f>IFERROR(IF(E331="","",Calculations!T321),"")</f>
        <v/>
      </c>
    </row>
    <row r="332" spans="1:10" x14ac:dyDescent="0.3">
      <c r="A332" s="2" t="b">
        <f t="shared" si="13"/>
        <v>0</v>
      </c>
      <c r="B332" s="10" t="str">
        <f t="shared" si="14"/>
        <v/>
      </c>
      <c r="C332" s="14"/>
      <c r="E332" s="17" t="str">
        <f t="shared" si="12"/>
        <v/>
      </c>
      <c r="F332" s="19" t="str">
        <f>IFERROR(IF(E332="","",Calculations!P322),"")</f>
        <v/>
      </c>
      <c r="G332" s="19" t="str">
        <f>IFERROR(IF(E332="","",Calculations!Q322),"")</f>
        <v/>
      </c>
      <c r="H332" s="19" t="str">
        <f>IFERROR(IF(E332="","",Calculations!R322),"")</f>
        <v/>
      </c>
      <c r="I332" s="19" t="str">
        <f>IFERROR(IF(E332="","",Calculations!S322),"")</f>
        <v/>
      </c>
      <c r="J332" s="19" t="str">
        <f>IFERROR(IF(E332="","",Calculations!T322),"")</f>
        <v/>
      </c>
    </row>
    <row r="333" spans="1:10" x14ac:dyDescent="0.3">
      <c r="A333" s="2" t="b">
        <f t="shared" si="13"/>
        <v>0</v>
      </c>
      <c r="B333" s="10" t="str">
        <f t="shared" si="14"/>
        <v/>
      </c>
      <c r="C333" s="14"/>
      <c r="E333" s="17" t="str">
        <f t="shared" si="12"/>
        <v/>
      </c>
      <c r="F333" s="19" t="str">
        <f>IFERROR(IF(E333="","",Calculations!P323),"")</f>
        <v/>
      </c>
      <c r="G333" s="19" t="str">
        <f>IFERROR(IF(E333="","",Calculations!Q323),"")</f>
        <v/>
      </c>
      <c r="H333" s="19" t="str">
        <f>IFERROR(IF(E333="","",Calculations!R323),"")</f>
        <v/>
      </c>
      <c r="I333" s="19" t="str">
        <f>IFERROR(IF(E333="","",Calculations!S323),"")</f>
        <v/>
      </c>
      <c r="J333" s="19" t="str">
        <f>IFERROR(IF(E333="","",Calculations!T323),"")</f>
        <v/>
      </c>
    </row>
    <row r="334" spans="1:10" x14ac:dyDescent="0.3">
      <c r="A334" s="2" t="b">
        <f t="shared" si="13"/>
        <v>0</v>
      </c>
      <c r="B334" s="10" t="str">
        <f t="shared" si="14"/>
        <v/>
      </c>
      <c r="C334" s="14"/>
      <c r="E334" s="17" t="str">
        <f t="shared" si="12"/>
        <v/>
      </c>
      <c r="F334" s="19" t="str">
        <f>IFERROR(IF(E334="","",Calculations!P324),"")</f>
        <v/>
      </c>
      <c r="G334" s="19" t="str">
        <f>IFERROR(IF(E334="","",Calculations!Q324),"")</f>
        <v/>
      </c>
      <c r="H334" s="19" t="str">
        <f>IFERROR(IF(E334="","",Calculations!R324),"")</f>
        <v/>
      </c>
      <c r="I334" s="19" t="str">
        <f>IFERROR(IF(E334="","",Calculations!S324),"")</f>
        <v/>
      </c>
      <c r="J334" s="19" t="str">
        <f>IFERROR(IF(E334="","",Calculations!T324),"")</f>
        <v/>
      </c>
    </row>
    <row r="335" spans="1:10" x14ac:dyDescent="0.3">
      <c r="A335" s="2" t="b">
        <f t="shared" si="13"/>
        <v>0</v>
      </c>
      <c r="B335" s="10" t="str">
        <f t="shared" si="14"/>
        <v/>
      </c>
      <c r="C335" s="14"/>
      <c r="E335" s="17" t="str">
        <f t="shared" ref="E335:E378" si="15">IF(E334&lt;$F$3,EDATE(E334,1),"")</f>
        <v/>
      </c>
      <c r="F335" s="19" t="str">
        <f>IFERROR(IF(E335="","",Calculations!P325),"")</f>
        <v/>
      </c>
      <c r="G335" s="19" t="str">
        <f>IFERROR(IF(E335="","",Calculations!Q325),"")</f>
        <v/>
      </c>
      <c r="H335" s="19" t="str">
        <f>IFERROR(IF(E335="","",Calculations!R325),"")</f>
        <v/>
      </c>
      <c r="I335" s="19" t="str">
        <f>IFERROR(IF(E335="","",Calculations!S325),"")</f>
        <v/>
      </c>
      <c r="J335" s="19" t="str">
        <f>IFERROR(IF(E335="","",Calculations!T325),"")</f>
        <v/>
      </c>
    </row>
    <row r="336" spans="1:10" x14ac:dyDescent="0.3">
      <c r="A336" s="2" t="b">
        <f t="shared" si="13"/>
        <v>0</v>
      </c>
      <c r="B336" s="10" t="str">
        <f t="shared" si="14"/>
        <v/>
      </c>
      <c r="C336" s="14"/>
      <c r="E336" s="17" t="str">
        <f t="shared" si="15"/>
        <v/>
      </c>
      <c r="F336" s="19" t="str">
        <f>IFERROR(IF(E336="","",Calculations!P326),"")</f>
        <v/>
      </c>
      <c r="G336" s="19" t="str">
        <f>IFERROR(IF(E336="","",Calculations!Q326),"")</f>
        <v/>
      </c>
      <c r="H336" s="19" t="str">
        <f>IFERROR(IF(E336="","",Calculations!R326),"")</f>
        <v/>
      </c>
      <c r="I336" s="19" t="str">
        <f>IFERROR(IF(E336="","",Calculations!S326),"")</f>
        <v/>
      </c>
      <c r="J336" s="19" t="str">
        <f>IFERROR(IF(E336="","",Calculations!T326),"")</f>
        <v/>
      </c>
    </row>
    <row r="337" spans="1:10" x14ac:dyDescent="0.3">
      <c r="A337" s="2" t="b">
        <f t="shared" si="13"/>
        <v>0</v>
      </c>
      <c r="B337" s="10" t="str">
        <f t="shared" si="14"/>
        <v/>
      </c>
      <c r="C337" s="14"/>
      <c r="E337" s="17" t="str">
        <f t="shared" si="15"/>
        <v/>
      </c>
      <c r="F337" s="19" t="str">
        <f>IFERROR(IF(E337="","",Calculations!P327),"")</f>
        <v/>
      </c>
      <c r="G337" s="19" t="str">
        <f>IFERROR(IF(E337="","",Calculations!Q327),"")</f>
        <v/>
      </c>
      <c r="H337" s="19" t="str">
        <f>IFERROR(IF(E337="","",Calculations!R327),"")</f>
        <v/>
      </c>
      <c r="I337" s="19" t="str">
        <f>IFERROR(IF(E337="","",Calculations!S327),"")</f>
        <v/>
      </c>
      <c r="J337" s="19" t="str">
        <f>IFERROR(IF(E337="","",Calculations!T327),"")</f>
        <v/>
      </c>
    </row>
    <row r="338" spans="1:10" x14ac:dyDescent="0.3">
      <c r="A338" s="2" t="b">
        <f t="shared" si="13"/>
        <v>0</v>
      </c>
      <c r="B338" s="10" t="str">
        <f t="shared" si="14"/>
        <v/>
      </c>
      <c r="C338" s="14"/>
      <c r="E338" s="17" t="str">
        <f t="shared" si="15"/>
        <v/>
      </c>
      <c r="F338" s="19" t="str">
        <f>IFERROR(IF(E338="","",Calculations!P328),"")</f>
        <v/>
      </c>
      <c r="G338" s="19" t="str">
        <f>IFERROR(IF(E338="","",Calculations!Q328),"")</f>
        <v/>
      </c>
      <c r="H338" s="19" t="str">
        <f>IFERROR(IF(E338="","",Calculations!R328),"")</f>
        <v/>
      </c>
      <c r="I338" s="19" t="str">
        <f>IFERROR(IF(E338="","",Calculations!S328),"")</f>
        <v/>
      </c>
      <c r="J338" s="19" t="str">
        <f>IFERROR(IF(E338="","",Calculations!T328),"")</f>
        <v/>
      </c>
    </row>
    <row r="339" spans="1:10" x14ac:dyDescent="0.3">
      <c r="A339" s="2" t="b">
        <f t="shared" ref="A339:A402" si="16">IF(A338&lt;$F$3,EDATE(A338,1))</f>
        <v>0</v>
      </c>
      <c r="B339" s="10" t="str">
        <f t="shared" ref="B339:B402" si="17">IF(A339=FALSE,"",A339)</f>
        <v/>
      </c>
      <c r="C339" s="14"/>
      <c r="E339" s="17" t="str">
        <f t="shared" si="15"/>
        <v/>
      </c>
      <c r="F339" s="19" t="str">
        <f>IFERROR(IF(E339="","",Calculations!P329),"")</f>
        <v/>
      </c>
      <c r="G339" s="19" t="str">
        <f>IFERROR(IF(E339="","",Calculations!Q329),"")</f>
        <v/>
      </c>
      <c r="H339" s="19" t="str">
        <f>IFERROR(IF(E339="","",Calculations!R329),"")</f>
        <v/>
      </c>
      <c r="I339" s="19" t="str">
        <f>IFERROR(IF(E339="","",Calculations!S329),"")</f>
        <v/>
      </c>
      <c r="J339" s="19" t="str">
        <f>IFERROR(IF(E339="","",Calculations!T329),"")</f>
        <v/>
      </c>
    </row>
    <row r="340" spans="1:10" x14ac:dyDescent="0.3">
      <c r="A340" s="2" t="b">
        <f t="shared" si="16"/>
        <v>0</v>
      </c>
      <c r="B340" s="10" t="str">
        <f t="shared" si="17"/>
        <v/>
      </c>
      <c r="C340" s="14"/>
      <c r="E340" s="17" t="str">
        <f t="shared" si="15"/>
        <v/>
      </c>
      <c r="F340" s="19" t="str">
        <f>IFERROR(IF(E340="","",Calculations!P330),"")</f>
        <v/>
      </c>
      <c r="G340" s="19" t="str">
        <f>IFERROR(IF(E340="","",Calculations!Q330),"")</f>
        <v/>
      </c>
      <c r="H340" s="19" t="str">
        <f>IFERROR(IF(E340="","",Calculations!R330),"")</f>
        <v/>
      </c>
      <c r="I340" s="19" t="str">
        <f>IFERROR(IF(E340="","",Calculations!S330),"")</f>
        <v/>
      </c>
      <c r="J340" s="19" t="str">
        <f>IFERROR(IF(E340="","",Calculations!T330),"")</f>
        <v/>
      </c>
    </row>
    <row r="341" spans="1:10" x14ac:dyDescent="0.3">
      <c r="A341" s="2" t="b">
        <f t="shared" si="16"/>
        <v>0</v>
      </c>
      <c r="B341" s="10" t="str">
        <f t="shared" si="17"/>
        <v/>
      </c>
      <c r="C341" s="14"/>
      <c r="E341" s="17" t="str">
        <f t="shared" si="15"/>
        <v/>
      </c>
      <c r="F341" s="19" t="str">
        <f>IFERROR(IF(E341="","",Calculations!P331),"")</f>
        <v/>
      </c>
      <c r="G341" s="19" t="str">
        <f>IFERROR(IF(E341="","",Calculations!Q331),"")</f>
        <v/>
      </c>
      <c r="H341" s="19" t="str">
        <f>IFERROR(IF(E341="","",Calculations!R331),"")</f>
        <v/>
      </c>
      <c r="I341" s="19" t="str">
        <f>IFERROR(IF(E341="","",Calculations!S331),"")</f>
        <v/>
      </c>
      <c r="J341" s="19" t="str">
        <f>IFERROR(IF(E341="","",Calculations!T331),"")</f>
        <v/>
      </c>
    </row>
    <row r="342" spans="1:10" x14ac:dyDescent="0.3">
      <c r="A342" s="2" t="b">
        <f t="shared" si="16"/>
        <v>0</v>
      </c>
      <c r="B342" s="10" t="str">
        <f t="shared" si="17"/>
        <v/>
      </c>
      <c r="C342" s="14"/>
      <c r="E342" s="17" t="str">
        <f t="shared" si="15"/>
        <v/>
      </c>
      <c r="F342" s="19" t="str">
        <f>IFERROR(IF(E342="","",Calculations!P332),"")</f>
        <v/>
      </c>
      <c r="G342" s="19" t="str">
        <f>IFERROR(IF(E342="","",Calculations!Q332),"")</f>
        <v/>
      </c>
      <c r="H342" s="19" t="str">
        <f>IFERROR(IF(E342="","",Calculations!R332),"")</f>
        <v/>
      </c>
      <c r="I342" s="19" t="str">
        <f>IFERROR(IF(E342="","",Calculations!S332),"")</f>
        <v/>
      </c>
      <c r="J342" s="19" t="str">
        <f>IFERROR(IF(E342="","",Calculations!T332),"")</f>
        <v/>
      </c>
    </row>
    <row r="343" spans="1:10" x14ac:dyDescent="0.3">
      <c r="A343" s="2" t="b">
        <f t="shared" si="16"/>
        <v>0</v>
      </c>
      <c r="B343" s="10" t="str">
        <f t="shared" si="17"/>
        <v/>
      </c>
      <c r="C343" s="14"/>
      <c r="E343" s="17" t="str">
        <f t="shared" si="15"/>
        <v/>
      </c>
      <c r="F343" s="19" t="str">
        <f>IFERROR(IF(E343="","",Calculations!P333),"")</f>
        <v/>
      </c>
      <c r="G343" s="19" t="str">
        <f>IFERROR(IF(E343="","",Calculations!Q333),"")</f>
        <v/>
      </c>
      <c r="H343" s="19" t="str">
        <f>IFERROR(IF(E343="","",Calculations!R333),"")</f>
        <v/>
      </c>
      <c r="I343" s="19" t="str">
        <f>IFERROR(IF(E343="","",Calculations!S333),"")</f>
        <v/>
      </c>
      <c r="J343" s="19" t="str">
        <f>IFERROR(IF(E343="","",Calculations!T333),"")</f>
        <v/>
      </c>
    </row>
    <row r="344" spans="1:10" x14ac:dyDescent="0.3">
      <c r="A344" s="2" t="b">
        <f t="shared" si="16"/>
        <v>0</v>
      </c>
      <c r="B344" s="10" t="str">
        <f t="shared" si="17"/>
        <v/>
      </c>
      <c r="C344" s="14"/>
      <c r="E344" s="17" t="str">
        <f t="shared" si="15"/>
        <v/>
      </c>
      <c r="F344" s="19" t="str">
        <f>IFERROR(IF(E344="","",Calculations!P334),"")</f>
        <v/>
      </c>
      <c r="G344" s="19" t="str">
        <f>IFERROR(IF(E344="","",Calculations!Q334),"")</f>
        <v/>
      </c>
      <c r="H344" s="19" t="str">
        <f>IFERROR(IF(E344="","",Calculations!R334),"")</f>
        <v/>
      </c>
      <c r="I344" s="19" t="str">
        <f>IFERROR(IF(E344="","",Calculations!S334),"")</f>
        <v/>
      </c>
      <c r="J344" s="19" t="str">
        <f>IFERROR(IF(E344="","",Calculations!T334),"")</f>
        <v/>
      </c>
    </row>
    <row r="345" spans="1:10" x14ac:dyDescent="0.3">
      <c r="A345" s="2" t="b">
        <f t="shared" si="16"/>
        <v>0</v>
      </c>
      <c r="B345" s="10" t="str">
        <f t="shared" si="17"/>
        <v/>
      </c>
      <c r="C345" s="14"/>
      <c r="E345" s="17" t="str">
        <f t="shared" si="15"/>
        <v/>
      </c>
      <c r="F345" s="19" t="str">
        <f>IFERROR(IF(E345="","",Calculations!P335),"")</f>
        <v/>
      </c>
      <c r="G345" s="19" t="str">
        <f>IFERROR(IF(E345="","",Calculations!Q335),"")</f>
        <v/>
      </c>
      <c r="H345" s="19" t="str">
        <f>IFERROR(IF(E345="","",Calculations!R335),"")</f>
        <v/>
      </c>
      <c r="I345" s="19" t="str">
        <f>IFERROR(IF(E345="","",Calculations!S335),"")</f>
        <v/>
      </c>
      <c r="J345" s="19" t="str">
        <f>IFERROR(IF(E345="","",Calculations!T335),"")</f>
        <v/>
      </c>
    </row>
    <row r="346" spans="1:10" x14ac:dyDescent="0.3">
      <c r="A346" s="2" t="b">
        <f t="shared" si="16"/>
        <v>0</v>
      </c>
      <c r="B346" s="10" t="str">
        <f t="shared" si="17"/>
        <v/>
      </c>
      <c r="C346" s="14"/>
      <c r="E346" s="17" t="str">
        <f t="shared" si="15"/>
        <v/>
      </c>
      <c r="F346" s="19" t="str">
        <f>IFERROR(IF(E346="","",Calculations!P336),"")</f>
        <v/>
      </c>
      <c r="G346" s="19" t="str">
        <f>IFERROR(IF(E346="","",Calculations!Q336),"")</f>
        <v/>
      </c>
      <c r="H346" s="19" t="str">
        <f>IFERROR(IF(E346="","",Calculations!R336),"")</f>
        <v/>
      </c>
      <c r="I346" s="19" t="str">
        <f>IFERROR(IF(E346="","",Calculations!S336),"")</f>
        <v/>
      </c>
      <c r="J346" s="19" t="str">
        <f>IFERROR(IF(E346="","",Calculations!T336),"")</f>
        <v/>
      </c>
    </row>
    <row r="347" spans="1:10" x14ac:dyDescent="0.3">
      <c r="A347" s="2" t="b">
        <f t="shared" si="16"/>
        <v>0</v>
      </c>
      <c r="B347" s="10" t="str">
        <f t="shared" si="17"/>
        <v/>
      </c>
      <c r="C347" s="14"/>
      <c r="E347" s="17" t="str">
        <f t="shared" si="15"/>
        <v/>
      </c>
      <c r="F347" s="19" t="str">
        <f>IFERROR(IF(E347="","",Calculations!P337),"")</f>
        <v/>
      </c>
      <c r="G347" s="19" t="str">
        <f>IFERROR(IF(E347="","",Calculations!Q337),"")</f>
        <v/>
      </c>
      <c r="H347" s="19" t="str">
        <f>IFERROR(IF(E347="","",Calculations!R337),"")</f>
        <v/>
      </c>
      <c r="I347" s="19" t="str">
        <f>IFERROR(IF(E347="","",Calculations!S337),"")</f>
        <v/>
      </c>
      <c r="J347" s="19" t="str">
        <f>IFERROR(IF(E347="","",Calculations!T337),"")</f>
        <v/>
      </c>
    </row>
    <row r="348" spans="1:10" x14ac:dyDescent="0.3">
      <c r="A348" s="2" t="b">
        <f t="shared" si="16"/>
        <v>0</v>
      </c>
      <c r="B348" s="10" t="str">
        <f t="shared" si="17"/>
        <v/>
      </c>
      <c r="C348" s="14"/>
      <c r="E348" s="17" t="str">
        <f t="shared" si="15"/>
        <v/>
      </c>
      <c r="F348" s="19" t="str">
        <f>IFERROR(IF(E348="","",Calculations!P338),"")</f>
        <v/>
      </c>
      <c r="G348" s="19" t="str">
        <f>IFERROR(IF(E348="","",Calculations!Q338),"")</f>
        <v/>
      </c>
      <c r="H348" s="19" t="str">
        <f>IFERROR(IF(E348="","",Calculations!R338),"")</f>
        <v/>
      </c>
      <c r="I348" s="19" t="str">
        <f>IFERROR(IF(E348="","",Calculations!S338),"")</f>
        <v/>
      </c>
      <c r="J348" s="19" t="str">
        <f>IFERROR(IF(E348="","",Calculations!T338),"")</f>
        <v/>
      </c>
    </row>
    <row r="349" spans="1:10" x14ac:dyDescent="0.3">
      <c r="A349" s="2" t="b">
        <f t="shared" si="16"/>
        <v>0</v>
      </c>
      <c r="B349" s="10" t="str">
        <f t="shared" si="17"/>
        <v/>
      </c>
      <c r="C349" s="14"/>
      <c r="E349" s="17" t="str">
        <f t="shared" si="15"/>
        <v/>
      </c>
      <c r="F349" s="19" t="str">
        <f>IFERROR(IF(E349="","",Calculations!P339),"")</f>
        <v/>
      </c>
      <c r="G349" s="19" t="str">
        <f>IFERROR(IF(E349="","",Calculations!Q339),"")</f>
        <v/>
      </c>
      <c r="H349" s="19" t="str">
        <f>IFERROR(IF(E349="","",Calculations!R339),"")</f>
        <v/>
      </c>
      <c r="I349" s="19" t="str">
        <f>IFERROR(IF(E349="","",Calculations!S339),"")</f>
        <v/>
      </c>
      <c r="J349" s="19" t="str">
        <f>IFERROR(IF(E349="","",Calculations!T339),"")</f>
        <v/>
      </c>
    </row>
    <row r="350" spans="1:10" x14ac:dyDescent="0.3">
      <c r="A350" s="2" t="b">
        <f t="shared" si="16"/>
        <v>0</v>
      </c>
      <c r="B350" s="10" t="str">
        <f t="shared" si="17"/>
        <v/>
      </c>
      <c r="C350" s="14"/>
      <c r="E350" s="17" t="str">
        <f t="shared" si="15"/>
        <v/>
      </c>
      <c r="F350" s="19" t="str">
        <f>IFERROR(IF(E350="","",Calculations!P340),"")</f>
        <v/>
      </c>
      <c r="G350" s="19" t="str">
        <f>IFERROR(IF(E350="","",Calculations!Q340),"")</f>
        <v/>
      </c>
      <c r="H350" s="19" t="str">
        <f>IFERROR(IF(E350="","",Calculations!R340),"")</f>
        <v/>
      </c>
      <c r="I350" s="19" t="str">
        <f>IFERROR(IF(E350="","",Calculations!S340),"")</f>
        <v/>
      </c>
      <c r="J350" s="19" t="str">
        <f>IFERROR(IF(E350="","",Calculations!T340),"")</f>
        <v/>
      </c>
    </row>
    <row r="351" spans="1:10" x14ac:dyDescent="0.3">
      <c r="A351" s="2" t="b">
        <f t="shared" si="16"/>
        <v>0</v>
      </c>
      <c r="B351" s="10" t="str">
        <f t="shared" si="17"/>
        <v/>
      </c>
      <c r="C351" s="14"/>
      <c r="E351" s="17" t="str">
        <f t="shared" si="15"/>
        <v/>
      </c>
      <c r="F351" s="19" t="str">
        <f>IFERROR(IF(E351="","",Calculations!P341),"")</f>
        <v/>
      </c>
      <c r="G351" s="19" t="str">
        <f>IFERROR(IF(E351="","",Calculations!Q341),"")</f>
        <v/>
      </c>
      <c r="H351" s="19" t="str">
        <f>IFERROR(IF(E351="","",Calculations!R341),"")</f>
        <v/>
      </c>
      <c r="I351" s="19" t="str">
        <f>IFERROR(IF(E351="","",Calculations!S341),"")</f>
        <v/>
      </c>
      <c r="J351" s="19" t="str">
        <f>IFERROR(IF(E351="","",Calculations!T341),"")</f>
        <v/>
      </c>
    </row>
    <row r="352" spans="1:10" x14ac:dyDescent="0.3">
      <c r="A352" s="2" t="b">
        <f t="shared" si="16"/>
        <v>0</v>
      </c>
      <c r="B352" s="10" t="str">
        <f t="shared" si="17"/>
        <v/>
      </c>
      <c r="C352" s="14"/>
      <c r="E352" s="17" t="str">
        <f t="shared" si="15"/>
        <v/>
      </c>
      <c r="F352" s="19" t="str">
        <f>IFERROR(IF(E352="","",Calculations!P342),"")</f>
        <v/>
      </c>
      <c r="G352" s="19" t="str">
        <f>IFERROR(IF(E352="","",Calculations!Q342),"")</f>
        <v/>
      </c>
      <c r="H352" s="19" t="str">
        <f>IFERROR(IF(E352="","",Calculations!R342),"")</f>
        <v/>
      </c>
      <c r="I352" s="19" t="str">
        <f>IFERROR(IF(E352="","",Calculations!S342),"")</f>
        <v/>
      </c>
      <c r="J352" s="19" t="str">
        <f>IFERROR(IF(E352="","",Calculations!T342),"")</f>
        <v/>
      </c>
    </row>
    <row r="353" spans="1:10" x14ac:dyDescent="0.3">
      <c r="A353" s="2" t="b">
        <f t="shared" si="16"/>
        <v>0</v>
      </c>
      <c r="B353" s="10" t="str">
        <f t="shared" si="17"/>
        <v/>
      </c>
      <c r="C353" s="14"/>
      <c r="E353" s="17" t="str">
        <f t="shared" si="15"/>
        <v/>
      </c>
      <c r="F353" s="19" t="str">
        <f>IFERROR(IF(E353="","",Calculations!P343),"")</f>
        <v/>
      </c>
      <c r="G353" s="19" t="str">
        <f>IFERROR(IF(E353="","",Calculations!Q343),"")</f>
        <v/>
      </c>
      <c r="H353" s="19" t="str">
        <f>IFERROR(IF(E353="","",Calculations!R343),"")</f>
        <v/>
      </c>
      <c r="I353" s="19" t="str">
        <f>IFERROR(IF(E353="","",Calculations!S343),"")</f>
        <v/>
      </c>
      <c r="J353" s="19" t="str">
        <f>IFERROR(IF(E353="","",Calculations!T343),"")</f>
        <v/>
      </c>
    </row>
    <row r="354" spans="1:10" x14ac:dyDescent="0.3">
      <c r="A354" s="2" t="b">
        <f t="shared" si="16"/>
        <v>0</v>
      </c>
      <c r="B354" s="10" t="str">
        <f t="shared" si="17"/>
        <v/>
      </c>
      <c r="C354" s="14"/>
      <c r="E354" s="17" t="str">
        <f t="shared" si="15"/>
        <v/>
      </c>
      <c r="F354" s="19" t="str">
        <f>IFERROR(IF(E354="","",Calculations!P344),"")</f>
        <v/>
      </c>
      <c r="G354" s="19" t="str">
        <f>IFERROR(IF(E354="","",Calculations!Q344),"")</f>
        <v/>
      </c>
      <c r="H354" s="19" t="str">
        <f>IFERROR(IF(E354="","",Calculations!R344),"")</f>
        <v/>
      </c>
      <c r="I354" s="19" t="str">
        <f>IFERROR(IF(E354="","",Calculations!S344),"")</f>
        <v/>
      </c>
      <c r="J354" s="19" t="str">
        <f>IFERROR(IF(E354="","",Calculations!T344),"")</f>
        <v/>
      </c>
    </row>
    <row r="355" spans="1:10" x14ac:dyDescent="0.3">
      <c r="A355" s="2" t="b">
        <f t="shared" si="16"/>
        <v>0</v>
      </c>
      <c r="B355" s="10" t="str">
        <f t="shared" si="17"/>
        <v/>
      </c>
      <c r="C355" s="14"/>
      <c r="E355" s="17" t="str">
        <f t="shared" si="15"/>
        <v/>
      </c>
      <c r="F355" s="19" t="str">
        <f>IFERROR(IF(E355="","",Calculations!P345),"")</f>
        <v/>
      </c>
      <c r="G355" s="19" t="str">
        <f>IFERROR(IF(E355="","",Calculations!Q345),"")</f>
        <v/>
      </c>
      <c r="H355" s="19" t="str">
        <f>IFERROR(IF(E355="","",Calculations!R345),"")</f>
        <v/>
      </c>
      <c r="I355" s="19" t="str">
        <f>IFERROR(IF(E355="","",Calculations!S345),"")</f>
        <v/>
      </c>
      <c r="J355" s="19" t="str">
        <f>IFERROR(IF(E355="","",Calculations!T345),"")</f>
        <v/>
      </c>
    </row>
    <row r="356" spans="1:10" x14ac:dyDescent="0.3">
      <c r="A356" s="2" t="b">
        <f t="shared" si="16"/>
        <v>0</v>
      </c>
      <c r="B356" s="10" t="str">
        <f t="shared" si="17"/>
        <v/>
      </c>
      <c r="C356" s="14"/>
      <c r="E356" s="17" t="str">
        <f t="shared" si="15"/>
        <v/>
      </c>
      <c r="F356" s="19" t="str">
        <f>IFERROR(IF(E356="","",Calculations!P346),"")</f>
        <v/>
      </c>
      <c r="G356" s="19" t="str">
        <f>IFERROR(IF(E356="","",Calculations!Q346),"")</f>
        <v/>
      </c>
      <c r="H356" s="19" t="str">
        <f>IFERROR(IF(E356="","",Calculations!R346),"")</f>
        <v/>
      </c>
      <c r="I356" s="19" t="str">
        <f>IFERROR(IF(E356="","",Calculations!S346),"")</f>
        <v/>
      </c>
      <c r="J356" s="19" t="str">
        <f>IFERROR(IF(E356="","",Calculations!T346),"")</f>
        <v/>
      </c>
    </row>
    <row r="357" spans="1:10" x14ac:dyDescent="0.3">
      <c r="A357" s="2" t="b">
        <f t="shared" si="16"/>
        <v>0</v>
      </c>
      <c r="B357" s="10" t="str">
        <f t="shared" si="17"/>
        <v/>
      </c>
      <c r="C357" s="14"/>
      <c r="E357" s="17" t="str">
        <f t="shared" si="15"/>
        <v/>
      </c>
      <c r="F357" s="19" t="str">
        <f>IFERROR(IF(E357="","",Calculations!P347),"")</f>
        <v/>
      </c>
      <c r="G357" s="19" t="str">
        <f>IFERROR(IF(E357="","",Calculations!Q347),"")</f>
        <v/>
      </c>
      <c r="H357" s="19" t="str">
        <f>IFERROR(IF(E357="","",Calculations!R347),"")</f>
        <v/>
      </c>
      <c r="I357" s="19" t="str">
        <f>IFERROR(IF(E357="","",Calculations!S347),"")</f>
        <v/>
      </c>
      <c r="J357" s="19" t="str">
        <f>IFERROR(IF(E357="","",Calculations!T347),"")</f>
        <v/>
      </c>
    </row>
    <row r="358" spans="1:10" x14ac:dyDescent="0.3">
      <c r="A358" s="2" t="b">
        <f t="shared" si="16"/>
        <v>0</v>
      </c>
      <c r="B358" s="10" t="str">
        <f t="shared" si="17"/>
        <v/>
      </c>
      <c r="C358" s="14"/>
      <c r="E358" s="17" t="str">
        <f t="shared" si="15"/>
        <v/>
      </c>
      <c r="F358" s="19" t="str">
        <f>IFERROR(IF(E358="","",Calculations!P348),"")</f>
        <v/>
      </c>
      <c r="G358" s="19" t="str">
        <f>IFERROR(IF(E358="","",Calculations!Q348),"")</f>
        <v/>
      </c>
      <c r="H358" s="19" t="str">
        <f>IFERROR(IF(E358="","",Calculations!R348),"")</f>
        <v/>
      </c>
      <c r="I358" s="19" t="str">
        <f>IFERROR(IF(E358="","",Calculations!S348),"")</f>
        <v/>
      </c>
      <c r="J358" s="19" t="str">
        <f>IFERROR(IF(E358="","",Calculations!T348),"")</f>
        <v/>
      </c>
    </row>
    <row r="359" spans="1:10" x14ac:dyDescent="0.3">
      <c r="A359" s="2" t="b">
        <f t="shared" si="16"/>
        <v>0</v>
      </c>
      <c r="B359" s="10" t="str">
        <f t="shared" si="17"/>
        <v/>
      </c>
      <c r="C359" s="14"/>
      <c r="E359" s="17" t="str">
        <f t="shared" si="15"/>
        <v/>
      </c>
      <c r="F359" s="19" t="str">
        <f>IFERROR(IF(E359="","",Calculations!P349),"")</f>
        <v/>
      </c>
      <c r="G359" s="19" t="str">
        <f>IFERROR(IF(E359="","",Calculations!Q349),"")</f>
        <v/>
      </c>
      <c r="H359" s="19" t="str">
        <f>IFERROR(IF(E359="","",Calculations!R349),"")</f>
        <v/>
      </c>
      <c r="I359" s="19" t="str">
        <f>IFERROR(IF(E359="","",Calculations!S349),"")</f>
        <v/>
      </c>
      <c r="J359" s="19" t="str">
        <f>IFERROR(IF(E359="","",Calculations!T349),"")</f>
        <v/>
      </c>
    </row>
    <row r="360" spans="1:10" x14ac:dyDescent="0.3">
      <c r="A360" s="2" t="b">
        <f t="shared" si="16"/>
        <v>0</v>
      </c>
      <c r="B360" s="10" t="str">
        <f t="shared" si="17"/>
        <v/>
      </c>
      <c r="C360" s="14"/>
      <c r="E360" s="17" t="str">
        <f t="shared" si="15"/>
        <v/>
      </c>
      <c r="F360" s="19" t="str">
        <f>IFERROR(IF(E360="","",Calculations!P350),"")</f>
        <v/>
      </c>
      <c r="G360" s="19" t="str">
        <f>IFERROR(IF(E360="","",Calculations!Q350),"")</f>
        <v/>
      </c>
      <c r="H360" s="19" t="str">
        <f>IFERROR(IF(E360="","",Calculations!R350),"")</f>
        <v/>
      </c>
      <c r="I360" s="19" t="str">
        <f>IFERROR(IF(E360="","",Calculations!S350),"")</f>
        <v/>
      </c>
      <c r="J360" s="19" t="str">
        <f>IFERROR(IF(E360="","",Calculations!T350),"")</f>
        <v/>
      </c>
    </row>
    <row r="361" spans="1:10" x14ac:dyDescent="0.3">
      <c r="A361" s="2" t="b">
        <f t="shared" si="16"/>
        <v>0</v>
      </c>
      <c r="B361" s="10" t="str">
        <f t="shared" si="17"/>
        <v/>
      </c>
      <c r="C361" s="14"/>
      <c r="E361" s="17" t="str">
        <f t="shared" si="15"/>
        <v/>
      </c>
      <c r="F361" s="19" t="str">
        <f>IFERROR(IF(E361="","",Calculations!P351),"")</f>
        <v/>
      </c>
      <c r="G361" s="19" t="str">
        <f>IFERROR(IF(E361="","",Calculations!Q351),"")</f>
        <v/>
      </c>
      <c r="H361" s="19" t="str">
        <f>IFERROR(IF(E361="","",Calculations!R351),"")</f>
        <v/>
      </c>
      <c r="I361" s="19" t="str">
        <f>IFERROR(IF(E361="","",Calculations!S351),"")</f>
        <v/>
      </c>
      <c r="J361" s="19" t="str">
        <f>IFERROR(IF(E361="","",Calculations!T351),"")</f>
        <v/>
      </c>
    </row>
    <row r="362" spans="1:10" x14ac:dyDescent="0.3">
      <c r="A362" s="2" t="b">
        <f t="shared" si="16"/>
        <v>0</v>
      </c>
      <c r="B362" s="10" t="str">
        <f t="shared" si="17"/>
        <v/>
      </c>
      <c r="C362" s="14"/>
      <c r="E362" s="17" t="str">
        <f t="shared" si="15"/>
        <v/>
      </c>
      <c r="F362" s="19" t="str">
        <f>IFERROR(IF(E362="","",Calculations!P352),"")</f>
        <v/>
      </c>
      <c r="G362" s="19" t="str">
        <f>IFERROR(IF(E362="","",Calculations!Q352),"")</f>
        <v/>
      </c>
      <c r="H362" s="19" t="str">
        <f>IFERROR(IF(E362="","",Calculations!R352),"")</f>
        <v/>
      </c>
      <c r="I362" s="19" t="str">
        <f>IFERROR(IF(E362="","",Calculations!S352),"")</f>
        <v/>
      </c>
      <c r="J362" s="19" t="str">
        <f>IFERROR(IF(E362="","",Calculations!T352),"")</f>
        <v/>
      </c>
    </row>
    <row r="363" spans="1:10" x14ac:dyDescent="0.3">
      <c r="A363" s="2" t="b">
        <f t="shared" si="16"/>
        <v>0</v>
      </c>
      <c r="B363" s="10" t="str">
        <f t="shared" si="17"/>
        <v/>
      </c>
      <c r="C363" s="14"/>
      <c r="E363" s="17" t="str">
        <f t="shared" si="15"/>
        <v/>
      </c>
      <c r="F363" s="19" t="str">
        <f>IFERROR(IF(E363="","",Calculations!P353),"")</f>
        <v/>
      </c>
      <c r="G363" s="19" t="str">
        <f>IFERROR(IF(E363="","",Calculations!Q353),"")</f>
        <v/>
      </c>
      <c r="H363" s="19" t="str">
        <f>IFERROR(IF(E363="","",Calculations!R353),"")</f>
        <v/>
      </c>
      <c r="I363" s="19" t="str">
        <f>IFERROR(IF(E363="","",Calculations!S353),"")</f>
        <v/>
      </c>
      <c r="J363" s="19" t="str">
        <f>IFERROR(IF(E363="","",Calculations!T353),"")</f>
        <v/>
      </c>
    </row>
    <row r="364" spans="1:10" x14ac:dyDescent="0.3">
      <c r="A364" s="2" t="b">
        <f t="shared" si="16"/>
        <v>0</v>
      </c>
      <c r="B364" s="10" t="str">
        <f t="shared" si="17"/>
        <v/>
      </c>
      <c r="C364" s="14"/>
      <c r="E364" s="17" t="str">
        <f t="shared" si="15"/>
        <v/>
      </c>
      <c r="F364" s="19" t="str">
        <f>IFERROR(IF(E364="","",Calculations!P354),"")</f>
        <v/>
      </c>
      <c r="G364" s="19" t="str">
        <f>IFERROR(IF(E364="","",Calculations!Q354),"")</f>
        <v/>
      </c>
      <c r="H364" s="19" t="str">
        <f>IFERROR(IF(E364="","",Calculations!R354),"")</f>
        <v/>
      </c>
      <c r="I364" s="19" t="str">
        <f>IFERROR(IF(E364="","",Calculations!S354),"")</f>
        <v/>
      </c>
      <c r="J364" s="19" t="str">
        <f>IFERROR(IF(E364="","",Calculations!T354),"")</f>
        <v/>
      </c>
    </row>
    <row r="365" spans="1:10" x14ac:dyDescent="0.3">
      <c r="A365" s="2" t="b">
        <f t="shared" si="16"/>
        <v>0</v>
      </c>
      <c r="B365" s="10" t="str">
        <f t="shared" si="17"/>
        <v/>
      </c>
      <c r="C365" s="14"/>
      <c r="E365" s="17" t="str">
        <f t="shared" si="15"/>
        <v/>
      </c>
      <c r="F365" s="19" t="str">
        <f>IFERROR(IF(E365="","",Calculations!P355),"")</f>
        <v/>
      </c>
      <c r="G365" s="19" t="str">
        <f>IFERROR(IF(E365="","",Calculations!Q355),"")</f>
        <v/>
      </c>
      <c r="H365" s="19" t="str">
        <f>IFERROR(IF(E365="","",Calculations!R355),"")</f>
        <v/>
      </c>
      <c r="I365" s="19" t="str">
        <f>IFERROR(IF(E365="","",Calculations!S355),"")</f>
        <v/>
      </c>
      <c r="J365" s="19" t="str">
        <f>IFERROR(IF(E365="","",Calculations!T355),"")</f>
        <v/>
      </c>
    </row>
    <row r="366" spans="1:10" x14ac:dyDescent="0.3">
      <c r="A366" s="2" t="b">
        <f t="shared" si="16"/>
        <v>0</v>
      </c>
      <c r="B366" s="10" t="str">
        <f t="shared" si="17"/>
        <v/>
      </c>
      <c r="C366" s="14"/>
      <c r="E366" s="17" t="str">
        <f t="shared" si="15"/>
        <v/>
      </c>
      <c r="F366" s="19" t="str">
        <f>IFERROR(IF(E366="","",Calculations!P356),"")</f>
        <v/>
      </c>
      <c r="G366" s="19" t="str">
        <f>IFERROR(IF(E366="","",Calculations!Q356),"")</f>
        <v/>
      </c>
      <c r="H366" s="19" t="str">
        <f>IFERROR(IF(E366="","",Calculations!R356),"")</f>
        <v/>
      </c>
      <c r="I366" s="19" t="str">
        <f>IFERROR(IF(E366="","",Calculations!S356),"")</f>
        <v/>
      </c>
      <c r="J366" s="19" t="str">
        <f>IFERROR(IF(E366="","",Calculations!T356),"")</f>
        <v/>
      </c>
    </row>
    <row r="367" spans="1:10" x14ac:dyDescent="0.3">
      <c r="A367" s="2" t="b">
        <f t="shared" si="16"/>
        <v>0</v>
      </c>
      <c r="B367" s="10" t="str">
        <f t="shared" si="17"/>
        <v/>
      </c>
      <c r="C367" s="14"/>
      <c r="E367" s="17" t="str">
        <f t="shared" si="15"/>
        <v/>
      </c>
      <c r="F367" s="19" t="str">
        <f>IFERROR(IF(E367="","",Calculations!P357),"")</f>
        <v/>
      </c>
      <c r="G367" s="19" t="str">
        <f>IFERROR(IF(E367="","",Calculations!Q357),"")</f>
        <v/>
      </c>
      <c r="H367" s="19" t="str">
        <f>IFERROR(IF(E367="","",Calculations!R357),"")</f>
        <v/>
      </c>
      <c r="I367" s="19" t="str">
        <f>IFERROR(IF(E367="","",Calculations!S357),"")</f>
        <v/>
      </c>
      <c r="J367" s="19" t="str">
        <f>IFERROR(IF(E367="","",Calculations!T357),"")</f>
        <v/>
      </c>
    </row>
    <row r="368" spans="1:10" x14ac:dyDescent="0.3">
      <c r="A368" s="2" t="b">
        <f t="shared" si="16"/>
        <v>0</v>
      </c>
      <c r="B368" s="10" t="str">
        <f t="shared" si="17"/>
        <v/>
      </c>
      <c r="C368" s="14"/>
      <c r="E368" s="17" t="str">
        <f t="shared" si="15"/>
        <v/>
      </c>
      <c r="F368" s="19" t="str">
        <f>IFERROR(IF(E368="","",Calculations!P358),"")</f>
        <v/>
      </c>
      <c r="G368" s="19" t="str">
        <f>IFERROR(IF(E368="","",Calculations!Q358),"")</f>
        <v/>
      </c>
      <c r="H368" s="19" t="str">
        <f>IFERROR(IF(E368="","",Calculations!R358),"")</f>
        <v/>
      </c>
      <c r="I368" s="19" t="str">
        <f>IFERROR(IF(E368="","",Calculations!S358),"")</f>
        <v/>
      </c>
      <c r="J368" s="19" t="str">
        <f>IFERROR(IF(E368="","",Calculations!T358),"")</f>
        <v/>
      </c>
    </row>
    <row r="369" spans="1:10" x14ac:dyDescent="0.3">
      <c r="A369" s="2" t="b">
        <f t="shared" si="16"/>
        <v>0</v>
      </c>
      <c r="B369" s="10" t="str">
        <f t="shared" si="17"/>
        <v/>
      </c>
      <c r="C369" s="14"/>
      <c r="E369" s="17" t="str">
        <f t="shared" si="15"/>
        <v/>
      </c>
      <c r="F369" s="19" t="str">
        <f>IFERROR(IF(E369="","",Calculations!P359),"")</f>
        <v/>
      </c>
      <c r="G369" s="19" t="str">
        <f>IFERROR(IF(E369="","",Calculations!Q359),"")</f>
        <v/>
      </c>
      <c r="H369" s="19" t="str">
        <f>IFERROR(IF(E369="","",Calculations!R359),"")</f>
        <v/>
      </c>
      <c r="I369" s="19" t="str">
        <f>IFERROR(IF(E369="","",Calculations!S359),"")</f>
        <v/>
      </c>
      <c r="J369" s="19" t="str">
        <f>IFERROR(IF(E369="","",Calculations!T359),"")</f>
        <v/>
      </c>
    </row>
    <row r="370" spans="1:10" x14ac:dyDescent="0.3">
      <c r="A370" s="2" t="b">
        <f t="shared" si="16"/>
        <v>0</v>
      </c>
      <c r="B370" s="10" t="str">
        <f t="shared" si="17"/>
        <v/>
      </c>
      <c r="C370" s="14"/>
      <c r="E370" s="17" t="str">
        <f t="shared" si="15"/>
        <v/>
      </c>
      <c r="F370" s="19" t="str">
        <f>IFERROR(IF(E370="","",Calculations!P360),"")</f>
        <v/>
      </c>
      <c r="G370" s="19" t="str">
        <f>IFERROR(IF(E370="","",Calculations!Q360),"")</f>
        <v/>
      </c>
      <c r="H370" s="19" t="str">
        <f>IFERROR(IF(E370="","",Calculations!R360),"")</f>
        <v/>
      </c>
      <c r="I370" s="19" t="str">
        <f>IFERROR(IF(E370="","",Calculations!S360),"")</f>
        <v/>
      </c>
      <c r="J370" s="19" t="str">
        <f>IFERROR(IF(E370="","",Calculations!T360),"")</f>
        <v/>
      </c>
    </row>
    <row r="371" spans="1:10" x14ac:dyDescent="0.3">
      <c r="A371" s="2" t="b">
        <f t="shared" si="16"/>
        <v>0</v>
      </c>
      <c r="B371" s="10" t="str">
        <f t="shared" si="17"/>
        <v/>
      </c>
      <c r="C371" s="14"/>
      <c r="E371" s="17" t="str">
        <f t="shared" si="15"/>
        <v/>
      </c>
      <c r="F371" s="19" t="str">
        <f>IFERROR(IF(E371="","",Calculations!P361),"")</f>
        <v/>
      </c>
      <c r="G371" s="19" t="str">
        <f>IFERROR(IF(E371="","",Calculations!Q361),"")</f>
        <v/>
      </c>
      <c r="H371" s="19" t="str">
        <f>IFERROR(IF(E371="","",Calculations!R361),"")</f>
        <v/>
      </c>
      <c r="I371" s="19" t="str">
        <f>IFERROR(IF(E371="","",Calculations!S361),"")</f>
        <v/>
      </c>
      <c r="J371" s="19" t="str">
        <f>IFERROR(IF(E371="","",Calculations!T361),"")</f>
        <v/>
      </c>
    </row>
    <row r="372" spans="1:10" x14ac:dyDescent="0.3">
      <c r="A372" s="2" t="b">
        <f t="shared" si="16"/>
        <v>0</v>
      </c>
      <c r="B372" s="10" t="str">
        <f t="shared" si="17"/>
        <v/>
      </c>
      <c r="C372" s="14"/>
      <c r="E372" s="17" t="str">
        <f t="shared" si="15"/>
        <v/>
      </c>
      <c r="F372" s="19" t="str">
        <f>IFERROR(IF(E372="","",Calculations!P362),"")</f>
        <v/>
      </c>
      <c r="G372" s="19" t="str">
        <f>IFERROR(IF(E372="","",Calculations!Q362),"")</f>
        <v/>
      </c>
      <c r="H372" s="19" t="str">
        <f>IFERROR(IF(E372="","",Calculations!R362),"")</f>
        <v/>
      </c>
      <c r="I372" s="19" t="str">
        <f>IFERROR(IF(E372="","",Calculations!S362),"")</f>
        <v/>
      </c>
      <c r="J372" s="19" t="str">
        <f>IFERROR(IF(E372="","",Calculations!T362),"")</f>
        <v/>
      </c>
    </row>
    <row r="373" spans="1:10" x14ac:dyDescent="0.3">
      <c r="A373" s="2" t="b">
        <f t="shared" si="16"/>
        <v>0</v>
      </c>
      <c r="B373" s="10" t="str">
        <f t="shared" si="17"/>
        <v/>
      </c>
      <c r="C373" s="14"/>
      <c r="E373" s="17" t="str">
        <f t="shared" si="15"/>
        <v/>
      </c>
      <c r="F373" s="19" t="str">
        <f>IFERROR(IF(E373="","",Calculations!P363),"")</f>
        <v/>
      </c>
      <c r="G373" s="19" t="str">
        <f>IFERROR(IF(E373="","",Calculations!Q363),"")</f>
        <v/>
      </c>
      <c r="H373" s="19" t="str">
        <f>IFERROR(IF(E373="","",Calculations!R363),"")</f>
        <v/>
      </c>
      <c r="I373" s="19" t="str">
        <f>IFERROR(IF(E373="","",Calculations!S363),"")</f>
        <v/>
      </c>
      <c r="J373" s="19" t="str">
        <f>IFERROR(IF(E373="","",Calculations!T363),"")</f>
        <v/>
      </c>
    </row>
    <row r="374" spans="1:10" x14ac:dyDescent="0.3">
      <c r="A374" s="2" t="b">
        <f t="shared" si="16"/>
        <v>0</v>
      </c>
      <c r="B374" s="10" t="str">
        <f t="shared" si="17"/>
        <v/>
      </c>
      <c r="C374" s="14"/>
      <c r="E374" s="17" t="str">
        <f t="shared" si="15"/>
        <v/>
      </c>
      <c r="F374" s="19" t="str">
        <f>IFERROR(IF(E374="","",Calculations!P364),"")</f>
        <v/>
      </c>
      <c r="G374" s="19" t="str">
        <f>IFERROR(IF(E374="","",Calculations!Q364),"")</f>
        <v/>
      </c>
      <c r="H374" s="19" t="str">
        <f>IFERROR(IF(E374="","",Calculations!R364),"")</f>
        <v/>
      </c>
      <c r="I374" s="19" t="str">
        <f>IFERROR(IF(E374="","",Calculations!S364),"")</f>
        <v/>
      </c>
      <c r="J374" s="19" t="str">
        <f>IFERROR(IF(E374="","",Calculations!T364),"")</f>
        <v/>
      </c>
    </row>
    <row r="375" spans="1:10" x14ac:dyDescent="0.3">
      <c r="A375" s="2" t="b">
        <f t="shared" si="16"/>
        <v>0</v>
      </c>
      <c r="B375" s="10" t="str">
        <f t="shared" si="17"/>
        <v/>
      </c>
      <c r="C375" s="14"/>
      <c r="E375" s="17" t="str">
        <f t="shared" si="15"/>
        <v/>
      </c>
      <c r="F375" s="19" t="str">
        <f>IFERROR(IF(E375="","",Calculations!P365),"")</f>
        <v/>
      </c>
      <c r="G375" s="19" t="str">
        <f>IFERROR(IF(E375="","",Calculations!Q365),"")</f>
        <v/>
      </c>
      <c r="H375" s="19" t="str">
        <f>IFERROR(IF(E375="","",Calculations!R365),"")</f>
        <v/>
      </c>
      <c r="I375" s="19" t="str">
        <f>IFERROR(IF(E375="","",Calculations!S365),"")</f>
        <v/>
      </c>
      <c r="J375" s="19" t="str">
        <f>IFERROR(IF(E375="","",Calculations!T365),"")</f>
        <v/>
      </c>
    </row>
    <row r="376" spans="1:10" x14ac:dyDescent="0.3">
      <c r="A376" s="2" t="b">
        <f t="shared" si="16"/>
        <v>0</v>
      </c>
      <c r="B376" s="10" t="str">
        <f t="shared" si="17"/>
        <v/>
      </c>
      <c r="C376" s="14"/>
      <c r="E376" s="17" t="str">
        <f t="shared" si="15"/>
        <v/>
      </c>
      <c r="F376" s="19" t="str">
        <f>IFERROR(IF(E376="","",Calculations!P366),"")</f>
        <v/>
      </c>
      <c r="G376" s="19" t="str">
        <f>IFERROR(IF(E376="","",Calculations!Q366),"")</f>
        <v/>
      </c>
      <c r="H376" s="19" t="str">
        <f>IFERROR(IF(E376="","",Calculations!R366),"")</f>
        <v/>
      </c>
      <c r="I376" s="19" t="str">
        <f>IFERROR(IF(E376="","",Calculations!S366),"")</f>
        <v/>
      </c>
      <c r="J376" s="19" t="str">
        <f>IFERROR(IF(E376="","",Calculations!T366),"")</f>
        <v/>
      </c>
    </row>
    <row r="377" spans="1:10" x14ac:dyDescent="0.3">
      <c r="A377" s="2" t="b">
        <f t="shared" si="16"/>
        <v>0</v>
      </c>
      <c r="B377" s="10" t="str">
        <f t="shared" si="17"/>
        <v/>
      </c>
      <c r="C377" s="14"/>
      <c r="E377" s="17" t="str">
        <f t="shared" si="15"/>
        <v/>
      </c>
      <c r="F377" s="19" t="str">
        <f>IFERROR(IF(E377="","",Calculations!P367),"")</f>
        <v/>
      </c>
      <c r="G377" s="19" t="str">
        <f>IFERROR(IF(E377="","",Calculations!Q367),"")</f>
        <v/>
      </c>
      <c r="H377" s="19" t="str">
        <f>IFERROR(IF(E377="","",Calculations!R367),"")</f>
        <v/>
      </c>
      <c r="I377" s="19" t="str">
        <f>IFERROR(IF(E377="","",Calculations!S367),"")</f>
        <v/>
      </c>
      <c r="J377" s="19" t="str">
        <f>IFERROR(IF(E377="","",Calculations!T367),"")</f>
        <v/>
      </c>
    </row>
    <row r="378" spans="1:10" x14ac:dyDescent="0.3">
      <c r="A378" s="2" t="b">
        <f t="shared" si="16"/>
        <v>0</v>
      </c>
      <c r="B378" s="10" t="str">
        <f t="shared" si="17"/>
        <v/>
      </c>
      <c r="C378" s="14"/>
      <c r="E378" s="17" t="str">
        <f t="shared" si="15"/>
        <v/>
      </c>
      <c r="F378" s="19" t="str">
        <f>IFERROR(IF(E378="","",Calculations!P368),"")</f>
        <v/>
      </c>
      <c r="G378" s="19" t="str">
        <f>IFERROR(IF(E378="","",Calculations!Q368),"")</f>
        <v/>
      </c>
      <c r="H378" s="19" t="str">
        <f>IFERROR(IF(E378="","",Calculations!R368),"")</f>
        <v/>
      </c>
      <c r="I378" s="19" t="str">
        <f>IFERROR(IF(E378="","",Calculations!S368),"")</f>
        <v/>
      </c>
      <c r="J378" s="19" t="str">
        <f>IFERROR(IF(E378="","",Calculations!T368),"")</f>
        <v/>
      </c>
    </row>
    <row r="379" spans="1:10" x14ac:dyDescent="0.3">
      <c r="A379" s="2" t="b">
        <f t="shared" si="16"/>
        <v>0</v>
      </c>
      <c r="B379" s="10" t="str">
        <f t="shared" si="17"/>
        <v/>
      </c>
      <c r="C379" s="14"/>
      <c r="E379" s="10"/>
    </row>
    <row r="380" spans="1:10" x14ac:dyDescent="0.3">
      <c r="A380" s="2" t="b">
        <f t="shared" si="16"/>
        <v>0</v>
      </c>
      <c r="B380" s="10" t="str">
        <f t="shared" si="17"/>
        <v/>
      </c>
      <c r="C380" s="14"/>
      <c r="E380" s="10"/>
    </row>
    <row r="381" spans="1:10" x14ac:dyDescent="0.3">
      <c r="A381" s="2" t="b">
        <f t="shared" si="16"/>
        <v>0</v>
      </c>
      <c r="B381" s="10" t="str">
        <f t="shared" si="17"/>
        <v/>
      </c>
      <c r="C381" s="14"/>
      <c r="E381" s="10"/>
    </row>
    <row r="382" spans="1:10" x14ac:dyDescent="0.3">
      <c r="A382" s="2" t="b">
        <f t="shared" si="16"/>
        <v>0</v>
      </c>
      <c r="B382" s="10" t="str">
        <f t="shared" si="17"/>
        <v/>
      </c>
      <c r="C382" s="14"/>
      <c r="E382" s="10"/>
    </row>
    <row r="383" spans="1:10" x14ac:dyDescent="0.3">
      <c r="A383" s="2" t="b">
        <f t="shared" si="16"/>
        <v>0</v>
      </c>
      <c r="B383" s="10" t="str">
        <f t="shared" si="17"/>
        <v/>
      </c>
      <c r="C383" s="14"/>
      <c r="E383" s="10"/>
    </row>
    <row r="384" spans="1:10" x14ac:dyDescent="0.3">
      <c r="A384" s="2" t="b">
        <f t="shared" si="16"/>
        <v>0</v>
      </c>
      <c r="B384" s="10" t="str">
        <f t="shared" si="17"/>
        <v/>
      </c>
      <c r="C384" s="14"/>
      <c r="E384" s="10"/>
    </row>
    <row r="385" spans="1:5" x14ac:dyDescent="0.3">
      <c r="A385" s="2" t="b">
        <f t="shared" si="16"/>
        <v>0</v>
      </c>
      <c r="B385" s="10" t="str">
        <f t="shared" si="17"/>
        <v/>
      </c>
      <c r="C385" s="14"/>
      <c r="E385" s="10"/>
    </row>
    <row r="386" spans="1:5" x14ac:dyDescent="0.3">
      <c r="A386" s="2" t="b">
        <f t="shared" si="16"/>
        <v>0</v>
      </c>
      <c r="B386" s="10" t="str">
        <f t="shared" si="17"/>
        <v/>
      </c>
      <c r="C386" s="14"/>
      <c r="E386" s="10"/>
    </row>
    <row r="387" spans="1:5" x14ac:dyDescent="0.3">
      <c r="A387" s="2" t="b">
        <f t="shared" si="16"/>
        <v>0</v>
      </c>
      <c r="B387" s="10" t="str">
        <f t="shared" si="17"/>
        <v/>
      </c>
      <c r="C387" s="14"/>
      <c r="E387" s="10"/>
    </row>
    <row r="388" spans="1:5" x14ac:dyDescent="0.3">
      <c r="A388" s="2" t="b">
        <f t="shared" si="16"/>
        <v>0</v>
      </c>
      <c r="B388" s="10" t="str">
        <f t="shared" si="17"/>
        <v/>
      </c>
      <c r="C388" s="14"/>
      <c r="E388" s="10"/>
    </row>
    <row r="389" spans="1:5" x14ac:dyDescent="0.3">
      <c r="A389" s="2" t="b">
        <f t="shared" si="16"/>
        <v>0</v>
      </c>
      <c r="B389" s="10" t="str">
        <f t="shared" si="17"/>
        <v/>
      </c>
      <c r="C389" s="14"/>
      <c r="E389" s="10"/>
    </row>
    <row r="390" spans="1:5" x14ac:dyDescent="0.3">
      <c r="A390" s="2" t="b">
        <f t="shared" si="16"/>
        <v>0</v>
      </c>
      <c r="B390" s="10" t="str">
        <f t="shared" si="17"/>
        <v/>
      </c>
      <c r="C390" s="14"/>
      <c r="E390" s="10"/>
    </row>
    <row r="391" spans="1:5" x14ac:dyDescent="0.3">
      <c r="A391" s="2" t="b">
        <f t="shared" si="16"/>
        <v>0</v>
      </c>
      <c r="B391" s="10" t="str">
        <f t="shared" si="17"/>
        <v/>
      </c>
      <c r="C391" s="14"/>
      <c r="E391" s="10"/>
    </row>
    <row r="392" spans="1:5" x14ac:dyDescent="0.3">
      <c r="A392" s="2" t="b">
        <f t="shared" si="16"/>
        <v>0</v>
      </c>
      <c r="B392" s="10" t="str">
        <f t="shared" si="17"/>
        <v/>
      </c>
      <c r="C392" s="14"/>
      <c r="E392" s="10"/>
    </row>
    <row r="393" spans="1:5" x14ac:dyDescent="0.3">
      <c r="A393" s="2" t="b">
        <f t="shared" si="16"/>
        <v>0</v>
      </c>
      <c r="B393" s="10" t="str">
        <f t="shared" si="17"/>
        <v/>
      </c>
      <c r="C393" s="14"/>
      <c r="E393" s="10"/>
    </row>
    <row r="394" spans="1:5" x14ac:dyDescent="0.3">
      <c r="A394" s="2" t="b">
        <f t="shared" si="16"/>
        <v>0</v>
      </c>
      <c r="B394" s="10" t="str">
        <f t="shared" si="17"/>
        <v/>
      </c>
      <c r="C394" s="14"/>
      <c r="E394" s="10"/>
    </row>
    <row r="395" spans="1:5" x14ac:dyDescent="0.3">
      <c r="A395" s="2" t="b">
        <f t="shared" si="16"/>
        <v>0</v>
      </c>
      <c r="B395" s="10" t="str">
        <f t="shared" si="17"/>
        <v/>
      </c>
      <c r="C395" s="14"/>
      <c r="E395" s="10"/>
    </row>
    <row r="396" spans="1:5" x14ac:dyDescent="0.3">
      <c r="A396" s="2" t="b">
        <f t="shared" si="16"/>
        <v>0</v>
      </c>
      <c r="B396" s="10" t="str">
        <f t="shared" si="17"/>
        <v/>
      </c>
      <c r="C396" s="14"/>
      <c r="E396" s="10"/>
    </row>
    <row r="397" spans="1:5" x14ac:dyDescent="0.3">
      <c r="A397" s="2" t="b">
        <f t="shared" si="16"/>
        <v>0</v>
      </c>
      <c r="B397" s="10" t="str">
        <f t="shared" si="17"/>
        <v/>
      </c>
      <c r="C397" s="14"/>
      <c r="E397" s="10"/>
    </row>
    <row r="398" spans="1:5" x14ac:dyDescent="0.3">
      <c r="A398" s="2" t="b">
        <f t="shared" si="16"/>
        <v>0</v>
      </c>
      <c r="B398" s="10" t="str">
        <f t="shared" si="17"/>
        <v/>
      </c>
      <c r="C398" s="14"/>
      <c r="E398" s="10"/>
    </row>
    <row r="399" spans="1:5" x14ac:dyDescent="0.3">
      <c r="A399" s="2" t="b">
        <f t="shared" si="16"/>
        <v>0</v>
      </c>
      <c r="B399" s="10" t="str">
        <f t="shared" si="17"/>
        <v/>
      </c>
      <c r="C399" s="14"/>
      <c r="E399" s="10"/>
    </row>
    <row r="400" spans="1:5" x14ac:dyDescent="0.3">
      <c r="A400" s="2" t="b">
        <f t="shared" si="16"/>
        <v>0</v>
      </c>
      <c r="B400" s="10" t="str">
        <f t="shared" si="17"/>
        <v/>
      </c>
      <c r="C400" s="14"/>
      <c r="E400" s="10"/>
    </row>
    <row r="401" spans="1:5" x14ac:dyDescent="0.3">
      <c r="A401" s="2" t="b">
        <f t="shared" si="16"/>
        <v>0</v>
      </c>
      <c r="B401" s="10" t="str">
        <f t="shared" si="17"/>
        <v/>
      </c>
      <c r="C401" s="14"/>
      <c r="E401" s="10"/>
    </row>
    <row r="402" spans="1:5" x14ac:dyDescent="0.3">
      <c r="A402" s="2" t="b">
        <f t="shared" si="16"/>
        <v>0</v>
      </c>
      <c r="B402" s="10" t="str">
        <f t="shared" si="17"/>
        <v/>
      </c>
      <c r="C402" s="14"/>
      <c r="E402" s="10"/>
    </row>
    <row r="403" spans="1:5" x14ac:dyDescent="0.3">
      <c r="A403" s="2" t="b">
        <f t="shared" ref="A403:A429" si="18">IF(A402&lt;$F$3,EDATE(A402,1))</f>
        <v>0</v>
      </c>
      <c r="B403" s="10" t="str">
        <f t="shared" ref="B403:B429" si="19">IF(A403=FALSE,"",A403)</f>
        <v/>
      </c>
      <c r="C403" s="14"/>
      <c r="E403" s="10"/>
    </row>
    <row r="404" spans="1:5" x14ac:dyDescent="0.3">
      <c r="A404" s="2" t="b">
        <f t="shared" si="18"/>
        <v>0</v>
      </c>
      <c r="B404" s="10" t="str">
        <f t="shared" si="19"/>
        <v/>
      </c>
      <c r="C404" s="14"/>
      <c r="E404" s="10"/>
    </row>
    <row r="405" spans="1:5" x14ac:dyDescent="0.3">
      <c r="A405" s="2" t="b">
        <f t="shared" si="18"/>
        <v>0</v>
      </c>
      <c r="B405" s="10" t="str">
        <f t="shared" si="19"/>
        <v/>
      </c>
      <c r="C405" s="14"/>
      <c r="E405" s="10"/>
    </row>
    <row r="406" spans="1:5" x14ac:dyDescent="0.3">
      <c r="A406" s="2" t="b">
        <f t="shared" si="18"/>
        <v>0</v>
      </c>
      <c r="B406" s="10" t="str">
        <f t="shared" si="19"/>
        <v/>
      </c>
      <c r="C406" s="14"/>
      <c r="E406" s="10"/>
    </row>
    <row r="407" spans="1:5" x14ac:dyDescent="0.3">
      <c r="A407" s="2" t="b">
        <f t="shared" si="18"/>
        <v>0</v>
      </c>
      <c r="B407" s="10" t="str">
        <f t="shared" si="19"/>
        <v/>
      </c>
      <c r="C407" s="14"/>
      <c r="E407" s="10"/>
    </row>
    <row r="408" spans="1:5" x14ac:dyDescent="0.3">
      <c r="A408" s="2" t="b">
        <f t="shared" si="18"/>
        <v>0</v>
      </c>
      <c r="B408" s="10" t="str">
        <f t="shared" si="19"/>
        <v/>
      </c>
      <c r="C408" s="14"/>
      <c r="E408" s="10"/>
    </row>
    <row r="409" spans="1:5" x14ac:dyDescent="0.3">
      <c r="A409" s="2" t="b">
        <f t="shared" si="18"/>
        <v>0</v>
      </c>
      <c r="B409" s="10" t="str">
        <f t="shared" si="19"/>
        <v/>
      </c>
      <c r="C409" s="14"/>
      <c r="E409" s="10"/>
    </row>
    <row r="410" spans="1:5" x14ac:dyDescent="0.3">
      <c r="A410" s="2" t="b">
        <f t="shared" si="18"/>
        <v>0</v>
      </c>
      <c r="B410" s="10" t="str">
        <f t="shared" si="19"/>
        <v/>
      </c>
      <c r="C410" s="14"/>
      <c r="E410" s="10"/>
    </row>
    <row r="411" spans="1:5" x14ac:dyDescent="0.3">
      <c r="A411" s="2" t="b">
        <f t="shared" si="18"/>
        <v>0</v>
      </c>
      <c r="B411" s="10" t="str">
        <f t="shared" si="19"/>
        <v/>
      </c>
      <c r="C411" s="14"/>
      <c r="E411" s="10"/>
    </row>
    <row r="412" spans="1:5" x14ac:dyDescent="0.3">
      <c r="A412" s="2" t="b">
        <f t="shared" si="18"/>
        <v>0</v>
      </c>
      <c r="B412" s="10" t="str">
        <f t="shared" si="19"/>
        <v/>
      </c>
      <c r="C412" s="14"/>
      <c r="E412" s="10"/>
    </row>
    <row r="413" spans="1:5" x14ac:dyDescent="0.3">
      <c r="A413" s="2" t="b">
        <f t="shared" si="18"/>
        <v>0</v>
      </c>
      <c r="B413" s="10" t="str">
        <f t="shared" si="19"/>
        <v/>
      </c>
      <c r="C413" s="14"/>
      <c r="E413" s="10"/>
    </row>
    <row r="414" spans="1:5" x14ac:dyDescent="0.3">
      <c r="A414" s="2" t="b">
        <f t="shared" si="18"/>
        <v>0</v>
      </c>
      <c r="B414" s="10" t="str">
        <f t="shared" si="19"/>
        <v/>
      </c>
      <c r="C414" s="14"/>
      <c r="E414" s="10"/>
    </row>
    <row r="415" spans="1:5" x14ac:dyDescent="0.3">
      <c r="A415" s="2" t="b">
        <f t="shared" si="18"/>
        <v>0</v>
      </c>
      <c r="B415" s="10" t="str">
        <f t="shared" si="19"/>
        <v/>
      </c>
      <c r="C415" s="14"/>
      <c r="E415" s="10"/>
    </row>
    <row r="416" spans="1:5" x14ac:dyDescent="0.3">
      <c r="A416" s="2" t="b">
        <f t="shared" si="18"/>
        <v>0</v>
      </c>
      <c r="B416" s="10" t="str">
        <f t="shared" si="19"/>
        <v/>
      </c>
      <c r="C416" s="14"/>
      <c r="E416" s="10"/>
    </row>
    <row r="417" spans="1:5" x14ac:dyDescent="0.3">
      <c r="A417" s="2" t="b">
        <f t="shared" si="18"/>
        <v>0</v>
      </c>
      <c r="B417" s="10" t="str">
        <f t="shared" si="19"/>
        <v/>
      </c>
      <c r="C417" s="14"/>
      <c r="E417" s="10"/>
    </row>
    <row r="418" spans="1:5" x14ac:dyDescent="0.3">
      <c r="A418" s="2" t="b">
        <f t="shared" si="18"/>
        <v>0</v>
      </c>
      <c r="B418" s="10" t="str">
        <f t="shared" si="19"/>
        <v/>
      </c>
      <c r="C418" s="14"/>
      <c r="E418" s="10"/>
    </row>
    <row r="419" spans="1:5" x14ac:dyDescent="0.3">
      <c r="A419" s="2" t="b">
        <f t="shared" si="18"/>
        <v>0</v>
      </c>
      <c r="B419" s="10" t="str">
        <f t="shared" si="19"/>
        <v/>
      </c>
      <c r="C419" s="14"/>
      <c r="E419" s="10"/>
    </row>
    <row r="420" spans="1:5" x14ac:dyDescent="0.3">
      <c r="A420" s="2" t="b">
        <f t="shared" si="18"/>
        <v>0</v>
      </c>
      <c r="B420" s="10" t="str">
        <f t="shared" si="19"/>
        <v/>
      </c>
      <c r="C420" s="14"/>
      <c r="E420" s="10"/>
    </row>
    <row r="421" spans="1:5" x14ac:dyDescent="0.3">
      <c r="A421" s="2" t="b">
        <f t="shared" si="18"/>
        <v>0</v>
      </c>
      <c r="B421" s="10" t="str">
        <f t="shared" si="19"/>
        <v/>
      </c>
      <c r="C421" s="14"/>
      <c r="E421" s="10"/>
    </row>
    <row r="422" spans="1:5" x14ac:dyDescent="0.3">
      <c r="A422" s="2" t="b">
        <f t="shared" si="18"/>
        <v>0</v>
      </c>
      <c r="B422" s="10" t="str">
        <f t="shared" si="19"/>
        <v/>
      </c>
      <c r="C422" s="14"/>
      <c r="E422" s="10"/>
    </row>
    <row r="423" spans="1:5" x14ac:dyDescent="0.3">
      <c r="A423" s="2" t="b">
        <f t="shared" si="18"/>
        <v>0</v>
      </c>
      <c r="B423" s="10" t="str">
        <f t="shared" si="19"/>
        <v/>
      </c>
      <c r="C423" s="14"/>
      <c r="E423" s="10"/>
    </row>
    <row r="424" spans="1:5" x14ac:dyDescent="0.3">
      <c r="A424" s="2" t="b">
        <f t="shared" si="18"/>
        <v>0</v>
      </c>
      <c r="B424" s="10" t="str">
        <f t="shared" si="19"/>
        <v/>
      </c>
      <c r="C424" s="14"/>
      <c r="E424" s="10"/>
    </row>
    <row r="425" spans="1:5" x14ac:dyDescent="0.3">
      <c r="A425" s="2" t="b">
        <f t="shared" si="18"/>
        <v>0</v>
      </c>
      <c r="B425" s="10" t="str">
        <f t="shared" si="19"/>
        <v/>
      </c>
      <c r="C425" s="14"/>
      <c r="E425" s="10"/>
    </row>
    <row r="426" spans="1:5" x14ac:dyDescent="0.3">
      <c r="A426" s="2" t="b">
        <f t="shared" si="18"/>
        <v>0</v>
      </c>
      <c r="B426" s="10" t="str">
        <f t="shared" si="19"/>
        <v/>
      </c>
      <c r="C426" s="14"/>
      <c r="E426" s="10"/>
    </row>
    <row r="427" spans="1:5" x14ac:dyDescent="0.3">
      <c r="A427" s="2" t="b">
        <f t="shared" si="18"/>
        <v>0</v>
      </c>
      <c r="B427" s="10" t="str">
        <f t="shared" si="19"/>
        <v/>
      </c>
      <c r="C427" s="14"/>
      <c r="E427" s="10"/>
    </row>
    <row r="428" spans="1:5" x14ac:dyDescent="0.3">
      <c r="A428" s="2" t="b">
        <f t="shared" si="18"/>
        <v>0</v>
      </c>
      <c r="B428" s="10" t="str">
        <f t="shared" si="19"/>
        <v/>
      </c>
      <c r="C428" s="14"/>
      <c r="E428" s="10"/>
    </row>
    <row r="429" spans="1:5" x14ac:dyDescent="0.3">
      <c r="A429" s="2" t="b">
        <f t="shared" si="18"/>
        <v>0</v>
      </c>
      <c r="B429" s="10" t="str">
        <f t="shared" si="19"/>
        <v/>
      </c>
      <c r="C429" s="14"/>
      <c r="E429" s="10"/>
    </row>
    <row r="430" spans="1:5" x14ac:dyDescent="0.3">
      <c r="B430" s="2"/>
      <c r="E430" s="10"/>
    </row>
    <row r="431" spans="1:5" x14ac:dyDescent="0.3">
      <c r="B431" s="2"/>
      <c r="E431" s="10"/>
    </row>
    <row r="432" spans="1:5" x14ac:dyDescent="0.3">
      <c r="B432" s="2"/>
      <c r="E432" s="10"/>
    </row>
    <row r="433" spans="2:5" x14ac:dyDescent="0.3">
      <c r="B433" s="2"/>
      <c r="E433" s="10"/>
    </row>
    <row r="434" spans="2:5" x14ac:dyDescent="0.3">
      <c r="B434" s="2"/>
      <c r="E434" s="10"/>
    </row>
    <row r="435" spans="2:5" x14ac:dyDescent="0.3">
      <c r="B435" s="2"/>
      <c r="E435" s="10"/>
    </row>
    <row r="436" spans="2:5" x14ac:dyDescent="0.3">
      <c r="B436" s="2"/>
      <c r="E436" s="10"/>
    </row>
    <row r="437" spans="2:5" x14ac:dyDescent="0.3">
      <c r="B437" s="2"/>
      <c r="E437" s="10"/>
    </row>
    <row r="438" spans="2:5" x14ac:dyDescent="0.3">
      <c r="B438" s="2"/>
      <c r="E438" s="10"/>
    </row>
    <row r="439" spans="2:5" x14ac:dyDescent="0.3">
      <c r="B439" s="2"/>
      <c r="E439" s="10"/>
    </row>
    <row r="440" spans="2:5" x14ac:dyDescent="0.3">
      <c r="B440" s="2"/>
      <c r="E440" s="10"/>
    </row>
    <row r="441" spans="2:5" x14ac:dyDescent="0.3">
      <c r="B441" s="2"/>
      <c r="E441" s="10"/>
    </row>
    <row r="442" spans="2:5" x14ac:dyDescent="0.3">
      <c r="B442" s="2"/>
      <c r="E442" s="10"/>
    </row>
    <row r="443" spans="2:5" x14ac:dyDescent="0.3">
      <c r="B443" s="2"/>
      <c r="E443" s="10"/>
    </row>
    <row r="444" spans="2:5" x14ac:dyDescent="0.3">
      <c r="B444" s="2"/>
      <c r="E444" s="10"/>
    </row>
    <row r="445" spans="2:5" x14ac:dyDescent="0.3">
      <c r="B445" s="2"/>
      <c r="E445" s="10"/>
    </row>
    <row r="446" spans="2:5" x14ac:dyDescent="0.3">
      <c r="B446" s="2"/>
      <c r="E446" s="10"/>
    </row>
    <row r="447" spans="2:5" x14ac:dyDescent="0.3">
      <c r="B447" s="2"/>
      <c r="E447" s="10"/>
    </row>
    <row r="448" spans="2:5" x14ac:dyDescent="0.3">
      <c r="B448" s="2"/>
      <c r="E448" s="10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</sheetData>
  <mergeCells count="3">
    <mergeCell ref="B1:C1"/>
    <mergeCell ref="B16:C16"/>
    <mergeCell ref="E1:F1"/>
  </mergeCells>
  <conditionalFormatting sqref="C18:C429">
    <cfRule type="expression" dxfId="0" priority="1" stopIfTrue="1">
      <formula>NOT(B18="")</formula>
    </cfRule>
  </conditionalFormatting>
  <dataValidations count="11">
    <dataValidation type="decimal" allowBlank="1" showInputMessage="1" showErrorMessage="1" errorTitle="Values Out of Scope" error="Values should be between $0 and $100B" sqref="C2" xr:uid="{2F2BEC01-EC1C-4393-8E11-C9E1A66CC6BE}">
      <formula1>0</formula1>
      <formula2>100000000000</formula2>
    </dataValidation>
    <dataValidation type="date" allowBlank="1" showInputMessage="1" showErrorMessage="1" errorTitle="Values Out of Scope" error="Please Enter a Date" sqref="C3" xr:uid="{5B41A17C-BAF7-43F1-9187-0D143C953058}">
      <formula1>1</formula1>
      <formula2>2958465</formula2>
    </dataValidation>
    <dataValidation type="whole" allowBlank="1" showInputMessage="1" showErrorMessage="1" errorTitle="Values Out of Scope" error="Please enter a whole number between 1 and 360" sqref="C4:C5" xr:uid="{BD10D7A4-2294-4DF0-85CC-51589538AFD3}">
      <formula1>1</formula1>
      <formula2>360</formula2>
    </dataValidation>
    <dataValidation type="list" allowBlank="1" showInputMessage="1" showErrorMessage="1" errorTitle="Value Out of Scope" error="Please select either a constant or variable rate" sqref="C6" xr:uid="{1072ADC4-5FDC-433F-BE63-2B6BB09FA1B0}">
      <formula1>"Constant, Variable"</formula1>
    </dataValidation>
    <dataValidation type="decimal" allowBlank="1" showInputMessage="1" showErrorMessage="1" errorTitle="Value Out of Scope" error="Please select a percentage spread" sqref="C8" xr:uid="{78E66AE2-B1DC-441A-B9AA-8B231131EB65}">
      <formula1>-1000000</formula1>
      <formula2>1000000</formula2>
    </dataValidation>
    <dataValidation type="list" allowBlank="1" showInputMessage="1" showErrorMessage="1" errorTitle="Value Out of Scope" error="Please select an entry from the dropdown" sqref="C9" xr:uid="{B5C44C2D-86A5-44DB-8D14-0E6CE4D7810B}">
      <formula1>"30 / 360, Actual Days / 360, Actual Days / 365"</formula1>
    </dataValidation>
    <dataValidation type="list" allowBlank="1" showInputMessage="1" showErrorMessage="1" sqref="C10" xr:uid="{AA914E35-27FC-4AEF-800E-FB6208E8837C}">
      <formula1>"IO (Interest Only), Initial IO w/ P&amp;I following, P&amp;I, Fixed monthly principal + interest"</formula1>
    </dataValidation>
    <dataValidation type="date" allowBlank="1" showInputMessage="1" showErrorMessage="1" errorTitle="Value Out of Scope" error="Please enter a date" sqref="C11" xr:uid="{4DAE47EE-B1B8-468A-9461-E277F38BCC31}">
      <formula1>1</formula1>
      <formula2>2958465</formula2>
    </dataValidation>
    <dataValidation type="decimal" allowBlank="1" showInputMessage="1" showErrorMessage="1" errorTitle="Value Out of Scope" error="Please enter a number greater than 0" sqref="C12" xr:uid="{C65096BC-08F3-46F3-88C6-4E499BC4E521}">
      <formula1>0</formula1>
      <formula2>99999999999999</formula2>
    </dataValidation>
    <dataValidation type="decimal" allowBlank="1" showInputMessage="1" showErrorMessage="1" errorTitle="Value Out of Scope" error="Please enter a number" sqref="C13:C14" xr:uid="{10CFABBC-5DC3-4170-8481-732A5DCC5821}">
      <formula1>0</formula1>
      <formula2>9999999999999</formula2>
    </dataValidation>
    <dataValidation type="decimal" allowBlank="1" showInputMessage="1" showErrorMessage="1" errorTitle="Value Out of Scope" error="Please enter a number" sqref="C7" xr:uid="{DF87C84F-60C3-4775-8D62-1FC3014232E7}">
      <formula1>0</formula1>
      <formula2>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DEDD-6D0F-4B4A-B0FA-1C8CFD657E06}">
  <dimension ref="A1:AK362"/>
  <sheetViews>
    <sheetView topLeftCell="G1" workbookViewId="0">
      <selection activeCell="R3" sqref="R3"/>
    </sheetView>
  </sheetViews>
  <sheetFormatPr defaultRowHeight="14.4" x14ac:dyDescent="0.3"/>
  <cols>
    <col min="1" max="1" width="13.109375" style="10" bestFit="1" customWidth="1"/>
    <col min="2" max="2" width="13.109375" style="10" hidden="1" customWidth="1"/>
    <col min="3" max="3" width="17.33203125" bestFit="1" customWidth="1"/>
    <col min="4" max="4" width="26.5546875" bestFit="1" customWidth="1"/>
    <col min="5" max="5" width="24.5546875" bestFit="1" customWidth="1"/>
    <col min="6" max="7" width="34.109375" bestFit="1" customWidth="1"/>
    <col min="8" max="8" width="10.88671875" bestFit="1" customWidth="1"/>
    <col min="9" max="9" width="11.109375" customWidth="1"/>
    <col min="10" max="10" width="19.33203125" bestFit="1" customWidth="1"/>
    <col min="11" max="11" width="24.5546875" bestFit="1" customWidth="1"/>
    <col min="12" max="13" width="34.109375" bestFit="1" customWidth="1"/>
    <col min="14" max="14" width="22.109375" bestFit="1" customWidth="1"/>
    <col min="15" max="15" width="19.33203125" bestFit="1" customWidth="1"/>
    <col min="16" max="16" width="22.5546875" bestFit="1" customWidth="1"/>
    <col min="17" max="17" width="14.33203125" bestFit="1" customWidth="1"/>
    <col min="18" max="18" width="15.88671875" bestFit="1" customWidth="1"/>
    <col min="19" max="19" width="17.44140625" bestFit="1" customWidth="1"/>
    <col min="20" max="20" width="19.6640625" bestFit="1" customWidth="1"/>
    <col min="21" max="21" width="15.88671875" bestFit="1" customWidth="1"/>
    <col min="22" max="22" width="18.88671875" customWidth="1"/>
    <col min="23" max="23" width="11.5546875" bestFit="1" customWidth="1"/>
    <col min="24" max="24" width="24.88671875" bestFit="1" customWidth="1"/>
    <col min="25" max="25" width="24.109375" bestFit="1" customWidth="1"/>
    <col min="26" max="26" width="18" bestFit="1" customWidth="1"/>
    <col min="27" max="27" width="14.88671875" bestFit="1" customWidth="1"/>
    <col min="28" max="28" width="15.44140625" bestFit="1" customWidth="1"/>
    <col min="29" max="29" width="15.88671875" bestFit="1" customWidth="1"/>
    <col min="30" max="30" width="20.6640625" bestFit="1" customWidth="1"/>
    <col min="31" max="32" width="20.5546875" customWidth="1"/>
    <col min="33" max="33" width="28.33203125" bestFit="1" customWidth="1"/>
    <col min="34" max="34" width="19.44140625" bestFit="1" customWidth="1"/>
    <col min="35" max="35" width="27.33203125" bestFit="1" customWidth="1"/>
    <col min="36" max="36" width="43.44140625" bestFit="1" customWidth="1"/>
    <col min="37" max="37" width="15.33203125" bestFit="1" customWidth="1"/>
  </cols>
  <sheetData>
    <row r="1" spans="1:37" x14ac:dyDescent="0.3">
      <c r="A1"/>
      <c r="B1"/>
      <c r="D1" s="21" t="s">
        <v>25</v>
      </c>
      <c r="E1" s="21"/>
      <c r="F1" s="21"/>
      <c r="G1" s="21"/>
      <c r="H1" s="21" t="s">
        <v>26</v>
      </c>
      <c r="I1" s="21"/>
      <c r="J1" s="21"/>
      <c r="K1" s="21"/>
      <c r="L1" s="21"/>
      <c r="M1" s="21"/>
      <c r="N1" s="21" t="s">
        <v>31</v>
      </c>
      <c r="O1" s="21"/>
      <c r="P1" s="21" t="s">
        <v>37</v>
      </c>
      <c r="Q1" s="21"/>
      <c r="R1" s="21"/>
      <c r="S1" s="21"/>
      <c r="T1" s="21"/>
      <c r="V1" s="21" t="s">
        <v>52</v>
      </c>
      <c r="W1" s="21"/>
      <c r="X1" s="21"/>
      <c r="Y1" s="21"/>
      <c r="Z1" s="21"/>
    </row>
    <row r="2" spans="1:37" x14ac:dyDescent="0.3">
      <c r="A2" t="s">
        <v>20</v>
      </c>
      <c r="B2" t="s">
        <v>58</v>
      </c>
      <c r="C2" t="s">
        <v>21</v>
      </c>
      <c r="D2" t="s">
        <v>49</v>
      </c>
      <c r="E2" t="s">
        <v>22</v>
      </c>
      <c r="F2" t="s">
        <v>23</v>
      </c>
      <c r="G2" t="s">
        <v>24</v>
      </c>
      <c r="H2" t="s">
        <v>27</v>
      </c>
      <c r="I2" t="s">
        <v>28</v>
      </c>
      <c r="J2" t="s">
        <v>51</v>
      </c>
      <c r="K2" t="s">
        <v>22</v>
      </c>
      <c r="L2" t="s">
        <v>23</v>
      </c>
      <c r="M2" t="s">
        <v>24</v>
      </c>
      <c r="N2" t="s">
        <v>29</v>
      </c>
      <c r="O2" t="s">
        <v>30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38</v>
      </c>
      <c r="V2" s="1" t="s">
        <v>39</v>
      </c>
      <c r="W2" s="1" t="s">
        <v>40</v>
      </c>
      <c r="X2" s="1" t="s">
        <v>53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34</v>
      </c>
      <c r="AD2" s="1" t="s">
        <v>45</v>
      </c>
      <c r="AE2" s="1" t="s">
        <v>35</v>
      </c>
      <c r="AF2" s="1" t="s">
        <v>36</v>
      </c>
      <c r="AG2" s="1" t="s">
        <v>46</v>
      </c>
      <c r="AH2" s="1" t="s">
        <v>47</v>
      </c>
      <c r="AI2" s="1" t="s">
        <v>61</v>
      </c>
      <c r="AJ2" s="1" t="s">
        <v>59</v>
      </c>
      <c r="AK2" s="1" t="s">
        <v>60</v>
      </c>
    </row>
    <row r="3" spans="1:37" x14ac:dyDescent="0.3">
      <c r="A3" s="10">
        <f>'Input and Monthly Results'!C3</f>
        <v>40179</v>
      </c>
      <c r="B3" s="10">
        <f>IF(ISNUMBER(A3), A3, DATE(1900,1,1))</f>
        <v>40179</v>
      </c>
      <c r="C3">
        <f>IF(A3="","",DAY(EOMONTH(A3,0)))</f>
        <v>31</v>
      </c>
      <c r="D3" s="14">
        <f>IF(A3="","",'Input and Monthly Results'!$C$7)</f>
        <v>0.04</v>
      </c>
      <c r="E3" s="14">
        <f>IF(A3="","",D3*(30/360))</f>
        <v>3.3333333333333331E-3</v>
      </c>
      <c r="F3" s="14">
        <f>IF(A3="","",D3*(C3/360))</f>
        <v>3.4444444444444444E-3</v>
      </c>
      <c r="G3" s="14">
        <f>IF(A3="","",D3*(C3/365))</f>
        <v>3.3972602739726029E-3</v>
      </c>
      <c r="H3" s="14">
        <f>IF(A3="","",VLOOKUP(A3,'Input and Monthly Results'!$B$18:$C$429,2,FALSE))</f>
        <v>0.01</v>
      </c>
      <c r="I3" s="14">
        <f>IF(A3="","",'Input and Monthly Results'!$C$8)</f>
        <v>0.02</v>
      </c>
      <c r="J3" s="5">
        <f>IF(A3="","",H3+I3)</f>
        <v>0.03</v>
      </c>
      <c r="K3" s="14">
        <f>IF(A3="","",J3*(30/360))</f>
        <v>2.4999999999999996E-3</v>
      </c>
      <c r="L3" s="14">
        <f>IF(A3="","",J3*(C3/360))</f>
        <v>2.5833333333333333E-3</v>
      </c>
      <c r="M3" s="14">
        <f>IF(A3="","",J3*(C3/365))</f>
        <v>2.5479452054794518E-3</v>
      </c>
      <c r="N3" t="str">
        <f>IF(A3="","",'Input and Monthly Results'!$C$9)</f>
        <v>Actual Days / 365</v>
      </c>
      <c r="O3" s="14">
        <f>IF(A3="","",IF('Input and Monthly Results'!$C$6="Constant",IF('Input and Monthly Results'!$C$9="30 / 360",E3,IF('Input and Monthly Results'!$C$9="Actual Days / 360",F3,G3)),IF('Input and Monthly Results'!$C$9="30 / 360",K3,IF('Input and Monthly Results'!$C$9="Actual Days / 360",L3,M3))))</f>
        <v>2.5479452054794518E-3</v>
      </c>
      <c r="P3" s="1">
        <f>IF(A3="","",Loan_Amount)</f>
        <v>10000000</v>
      </c>
      <c r="Q3" s="20">
        <f>IF(A3="","",AA3)</f>
        <v>90461.889674077291</v>
      </c>
      <c r="R3" s="20">
        <f>IF(A3="","",AC3)</f>
        <v>25479.452054794518</v>
      </c>
      <c r="S3" s="20">
        <f>IF(A3="","",AE3)</f>
        <v>64982.437619282777</v>
      </c>
      <c r="T3" s="20">
        <f>IF(A3="","",AF3)</f>
        <v>9935017.5623807181</v>
      </c>
      <c r="U3" s="15">
        <f>IF(A3="","",IF(A4="",O3*P3+P3,IF(P3&gt;='Input and Monthly Results'!$C$14,'Input and Monthly Results'!$C$14,P3)))</f>
        <v>0</v>
      </c>
      <c r="V3" s="1">
        <f>IF(A3="","",IF(A3&lt;'Input and Monthly Results'!$F$3,Calculations!O3*Calculations!P3,IF(A3='Input and Monthly Results'!$F$3,Calculations!O3*Calculations!P3 + Calculations!P3,0)))</f>
        <v>25479.452054794518</v>
      </c>
      <c r="W3" s="1">
        <f>IF(A3="","",IF(A3&lt;'Input and Monthly Results'!$F$3,Loan_Amount*(Calculations!O3/(1-(1+Calculations!O3)^(-'Input and Monthly Results'!$C$5))),IF(Calculations!A3='Input and Monthly Results'!$F$3,Calculations!P3*Calculations!O3+Calculations!P3,0)))</f>
        <v>90461.889674077291</v>
      </c>
      <c r="X3" s="1">
        <f>IF(A3="","",IF(A3&lt;'Input and Monthly Results'!$C$11,1,0))</f>
        <v>0</v>
      </c>
      <c r="Y3" s="1">
        <f>IF(A3="","",IF(A3&lt;'Input and Monthly Results'!$C$11,Calculations!O3*Calculations!P3,IF(A3&lt;'Input and Monthly Results'!$F$3,Loan_Amount*(Calculations!O3/(1-(1+Calculations!O3)^(-('Input and Monthly Results'!$C$5-SUM(Calculations!$X$3:$X$362))))),IF(Calculations!A3='Input and Monthly Results'!$F$3,Calculations!O3*Calculations!P3+Calculations!P3,0))))</f>
        <v>90461.889674077291</v>
      </c>
      <c r="Z3" s="1">
        <f>IF(A3="","",IF(A3&lt;'Input and Monthly Results'!$F$3,Loan_Amount/'Input and Monthly Results'!$C$5+Calculations!O3*Calculations!P3,IF(A3='Input and Monthly Results'!$F$3,Calculations!O3*Calculations!P3+Calculations!P3,0)))</f>
        <v>102402.52897787144</v>
      </c>
      <c r="AA3" s="1">
        <f>IF(A3="","",IF('Input and Monthly Results'!$C$14="",IF('Input and Monthly Results'!$C$10="IO (Interest Only)",Calculations!V3,IF('Input and Monthly Results'!$C$10="Initial IO w/ P&amp;I following",Calculations!Y3,IF('Input and Monthly Results'!$C$10="P&amp;I",Calculations!W3,Calculations!Z3))),U3))</f>
        <v>90461.889674077291</v>
      </c>
      <c r="AB3" s="1">
        <f>IF(A3="","",O3*P3)</f>
        <v>25479.452054794518</v>
      </c>
      <c r="AC3" s="1">
        <f>IF(A3="","",IF(AA3&gt;=AB3,AB3,AA3))</f>
        <v>25479.452054794518</v>
      </c>
      <c r="AD3" s="1">
        <f>IF(A3="","",IF(AC3&lt;AB3,AB3-AC3,0))</f>
        <v>0</v>
      </c>
      <c r="AE3" s="1">
        <f>IF(A3="","",MAX(0,AA3-AC3))</f>
        <v>64982.437619282777</v>
      </c>
      <c r="AF3" s="1">
        <f>IF(A3="","",P3-AA3+AB3)</f>
        <v>9935017.5623807181</v>
      </c>
      <c r="AG3" s="1">
        <f>IF(A3="","",'Input and Monthly Results'!$C$12)</f>
        <v>1000000</v>
      </c>
      <c r="AH3" s="1">
        <f>IF(A3="","",AA3)</f>
        <v>90461.889674077291</v>
      </c>
      <c r="AI3" s="1">
        <f>IF(A3="","",P3)</f>
        <v>10000000</v>
      </c>
      <c r="AJ3" s="1">
        <f>IF(A3="","",IF(A4="",T3,IF(MONTH(A3)=12,T3,0)))</f>
        <v>0</v>
      </c>
      <c r="AK3" s="1">
        <f>IF(A3="","",IF(AI3=0,0,'Input and Monthly Results'!$C$13))</f>
        <v>10000000</v>
      </c>
    </row>
    <row r="4" spans="1:37" x14ac:dyDescent="0.3">
      <c r="A4" s="10">
        <f>IF(A3&gt;='Input and Monthly Results'!$F$3,"",EDATE(A3,1))</f>
        <v>40210</v>
      </c>
      <c r="B4" s="10">
        <f t="shared" ref="B4:B67" si="0">IF(ISNUMBER(A4), A4, DATE(1900,1,1))</f>
        <v>40210</v>
      </c>
      <c r="C4">
        <f t="shared" ref="C4:C67" si="1">IF(A4="","",DAY(EOMONTH(A4,0)))</f>
        <v>28</v>
      </c>
      <c r="D4" s="14">
        <f>IF(A4="","",'Input and Monthly Results'!$C$7)</f>
        <v>0.04</v>
      </c>
      <c r="E4" s="14">
        <f t="shared" ref="E4:E67" si="2">IF(A4="","",D4*(30/360))</f>
        <v>3.3333333333333331E-3</v>
      </c>
      <c r="F4" s="14">
        <f t="shared" ref="F4:F67" si="3">IF(A4="","",D4*(C4/360))</f>
        <v>3.1111111111111114E-3</v>
      </c>
      <c r="G4" s="14">
        <f t="shared" ref="G4:G67" si="4">IF(A4="","",D4*(C4/365))</f>
        <v>3.0684931506849318E-3</v>
      </c>
      <c r="H4" s="14">
        <f>IF(A4="","",VLOOKUP(A4,'Input and Monthly Results'!$B$18:$C$429,2,FALSE))</f>
        <v>0.02</v>
      </c>
      <c r="I4" s="14">
        <f>IF(A4="","",'Input and Monthly Results'!$C$8)</f>
        <v>0.02</v>
      </c>
      <c r="J4" s="5">
        <f t="shared" ref="J4:J67" si="5">IF(A4="","",H4+I4)</f>
        <v>0.04</v>
      </c>
      <c r="K4" s="14">
        <f t="shared" ref="K4:K67" si="6">IF(A4="","",J4*(30/360))</f>
        <v>3.3333333333333331E-3</v>
      </c>
      <c r="L4" s="14">
        <f t="shared" ref="L4:L67" si="7">IF(A4="","",J4*(C4/360))</f>
        <v>3.1111111111111114E-3</v>
      </c>
      <c r="M4" s="14">
        <f t="shared" ref="M4:M67" si="8">IF(A4="","",J4*(C4/365))</f>
        <v>3.0684931506849318E-3</v>
      </c>
      <c r="N4" t="str">
        <f>IF(A4="","",'Input and Monthly Results'!$C$9)</f>
        <v>Actual Days / 365</v>
      </c>
      <c r="O4" s="14">
        <f>IF(A4="","",IF('Input and Monthly Results'!$C$6="Constant",IF('Input and Monthly Results'!$C$9="30 / 360",E4,IF('Input and Monthly Results'!$C$9="Actual Days / 360",F4,G4)),IF('Input and Monthly Results'!$C$9="30 / 360",K4,IF('Input and Monthly Results'!$C$9="Actual Days / 360",L4,M4))))</f>
        <v>3.0684931506849318E-3</v>
      </c>
      <c r="P4" s="1">
        <f>IF(A4="","",T3)</f>
        <v>9935017.5623807181</v>
      </c>
      <c r="Q4" s="20">
        <f t="shared" ref="Q4:Q67" si="9">IF(A4="","",AA4)</f>
        <v>93399.285716270533</v>
      </c>
      <c r="R4" s="20">
        <f t="shared" ref="R4:R67" si="10">IF(A4="","",AC4)</f>
        <v>30485.533342099741</v>
      </c>
      <c r="S4" s="20">
        <f t="shared" ref="S4:S67" si="11">IF(A4="","",AE4)</f>
        <v>62913.752374170792</v>
      </c>
      <c r="T4" s="20">
        <f t="shared" ref="T4:T67" si="12">IF(A4="","",AF4)</f>
        <v>9872103.8100065459</v>
      </c>
      <c r="U4" s="15">
        <f>IF(A4="","",IF(A5="",O4*P4+P4,IF(P4&gt;='Input and Monthly Results'!$C$14,'Input and Monthly Results'!$C$14,P4)))</f>
        <v>0</v>
      </c>
      <c r="V4" s="1">
        <f>IF(A4="","",IF(A4&lt;'Input and Monthly Results'!$F$3,Calculations!O4*Calculations!P4,IF(A4='Input and Monthly Results'!$F$3,Calculations!O4*Calculations!P4 + Calculations!P4,0)))</f>
        <v>30485.533342099741</v>
      </c>
      <c r="W4" s="1">
        <f>IF(A4="","",IF(A4&lt;'Input and Monthly Results'!$F$3,Loan_Amount*(Calculations!O4/(1-(1+Calculations!O4)^(-'Input and Monthly Results'!$C$5))),IF(Calculations!A4='Input and Monthly Results'!$F$3,Calculations!P4*Calculations!O4+Calculations!P4,0)))</f>
        <v>93399.285716270533</v>
      </c>
      <c r="X4" s="1">
        <f>IF(A4="","",IF(A4&lt;'Input and Monthly Results'!$C$11,1,0))</f>
        <v>0</v>
      </c>
      <c r="Y4" s="1">
        <f>IF(A4="","",IF(A4&lt;'Input and Monthly Results'!$C$11,Calculations!O4*Calculations!P4,IF(A4&lt;'Input and Monthly Results'!$F$3,Loan_Amount*(Calculations!O4/(1-(1+Calculations!O4)^(-('Input and Monthly Results'!$C$5-SUM(Calculations!$X$3:$X$362))))),IF(Calculations!A4='Input and Monthly Results'!$F$3,Calculations!O4*Calculations!P4+Calculations!P4,0))))</f>
        <v>93399.285716270533</v>
      </c>
      <c r="Z4" s="1">
        <f>IF(A4="","",IF(A4&lt;'Input and Monthly Results'!$F$3,Loan_Amount/'Input and Monthly Results'!$C$5+Calculations!O4*Calculations!P4,IF(A4='Input and Monthly Results'!$F$3,Calculations!O4*Calculations!P4+Calculations!P4,0)))</f>
        <v>107408.61026517666</v>
      </c>
      <c r="AA4" s="1">
        <f>IF(A4="","",IF('Input and Monthly Results'!$C$14="",IF('Input and Monthly Results'!$C$10="IO (Interest Only)",Calculations!V4,IF('Input and Monthly Results'!$C$10="Initial IO w/ P&amp;I following",Calculations!Y4,IF('Input and Monthly Results'!$C$10="P&amp;I",Calculations!W4,Calculations!Z4))),U4))</f>
        <v>93399.285716270533</v>
      </c>
      <c r="AB4" s="1">
        <f t="shared" ref="AB4:AB67" si="13">IF(A4="","",O4*P4)</f>
        <v>30485.533342099741</v>
      </c>
      <c r="AC4" s="1">
        <f t="shared" ref="AC4:AC67" si="14">IF(A4="","",IF(AA4&gt;=AB4,AB4,AA4))</f>
        <v>30485.533342099741</v>
      </c>
      <c r="AD4" s="1">
        <f t="shared" ref="AD4:AD67" si="15">IF(A4="","",IF(AC4&lt;AB4,AB4-AC4,0))</f>
        <v>0</v>
      </c>
      <c r="AE4" s="1">
        <f t="shared" ref="AE4:AE67" si="16">IF(A4="","",MAX(0,AA4-AC4))</f>
        <v>62913.752374170792</v>
      </c>
      <c r="AF4" s="1">
        <f t="shared" ref="AF4:AF67" si="17">IF(A4="","",P4-AA4+AB4)</f>
        <v>9872103.8100065459</v>
      </c>
      <c r="AG4" s="1">
        <f>IF(A4="","",'Input and Monthly Results'!$C$12)</f>
        <v>1000000</v>
      </c>
      <c r="AH4" s="1">
        <f t="shared" ref="AH4:AH67" si="18">IF(A4="","",AA4)</f>
        <v>93399.285716270533</v>
      </c>
      <c r="AI4" s="1">
        <f t="shared" ref="AI4:AI67" si="19">IF(A4="","",IF(MONTH(A4)=1,P4,0))</f>
        <v>0</v>
      </c>
      <c r="AJ4" s="1">
        <f t="shared" ref="AJ4:AJ67" si="20">IF(A4="","",IF(A5="",T4,IF(MONTH(A4)=12,T4,0)))</f>
        <v>0</v>
      </c>
      <c r="AK4" s="1">
        <f>IF(A4="","",IF(AI4=0,0,'Input and Monthly Results'!$C$13))</f>
        <v>0</v>
      </c>
    </row>
    <row r="5" spans="1:37" x14ac:dyDescent="0.3">
      <c r="A5" s="10">
        <f>IF(A4&gt;='Input and Monthly Results'!$F$3,"",EDATE(A4,1))</f>
        <v>40238</v>
      </c>
      <c r="B5" s="10">
        <f t="shared" si="0"/>
        <v>40238</v>
      </c>
      <c r="C5">
        <f t="shared" si="1"/>
        <v>31</v>
      </c>
      <c r="D5" s="14">
        <f>IF(A5="","",'Input and Monthly Results'!$C$7)</f>
        <v>0.04</v>
      </c>
      <c r="E5" s="14">
        <f t="shared" si="2"/>
        <v>3.3333333333333331E-3</v>
      </c>
      <c r="F5" s="14">
        <f t="shared" si="3"/>
        <v>3.4444444444444444E-3</v>
      </c>
      <c r="G5" s="14">
        <f t="shared" si="4"/>
        <v>3.3972602739726029E-3</v>
      </c>
      <c r="H5" s="14">
        <f>IF(A5="","",VLOOKUP(A5,'Input and Monthly Results'!$B$18:$C$429,2,FALSE))</f>
        <v>0.03</v>
      </c>
      <c r="I5" s="14">
        <f>IF(A5="","",'Input and Monthly Results'!$C$8)</f>
        <v>0.02</v>
      </c>
      <c r="J5" s="5">
        <f t="shared" si="5"/>
        <v>0.05</v>
      </c>
      <c r="K5" s="14">
        <f t="shared" si="6"/>
        <v>4.1666666666666666E-3</v>
      </c>
      <c r="L5" s="14">
        <f t="shared" si="7"/>
        <v>4.3055555555555555E-3</v>
      </c>
      <c r="M5" s="14">
        <f t="shared" si="8"/>
        <v>4.2465753424657535E-3</v>
      </c>
      <c r="N5" t="str">
        <f>IF(A5="","",'Input and Monthly Results'!$C$9)</f>
        <v>Actual Days / 365</v>
      </c>
      <c r="O5" s="14">
        <f>IF(A5="","",IF('Input and Monthly Results'!$C$6="Constant",IF('Input and Monthly Results'!$C$9="30 / 360",E5,IF('Input and Monthly Results'!$C$9="Actual Days / 360",F5,G5)),IF('Input and Monthly Results'!$C$9="30 / 360",K5,IF('Input and Monthly Results'!$C$9="Actual Days / 360",L5,M5))))</f>
        <v>4.2465753424657535E-3</v>
      </c>
      <c r="P5" s="1">
        <f t="shared" ref="P5:P68" si="21">IF(A5="","",T4)</f>
        <v>9872103.8100065459</v>
      </c>
      <c r="Q5" s="20">
        <f t="shared" si="9"/>
        <v>100258.86066132576</v>
      </c>
      <c r="R5" s="20">
        <f t="shared" si="10"/>
        <v>41922.632617836018</v>
      </c>
      <c r="S5" s="20">
        <f t="shared" si="11"/>
        <v>58336.22804348974</v>
      </c>
      <c r="T5" s="20">
        <f t="shared" si="12"/>
        <v>9813767.5819630567</v>
      </c>
      <c r="U5" s="15">
        <f>IF(A5="","",IF(A6="",O5*P5+P5,IF(P5&gt;='Input and Monthly Results'!$C$14,'Input and Monthly Results'!$C$14,P5)))</f>
        <v>0</v>
      </c>
      <c r="V5" s="1">
        <f>IF(A5="","",IF(A5&lt;'Input and Monthly Results'!$F$3,Calculations!O5*Calculations!P5,IF(A5='Input and Monthly Results'!$F$3,Calculations!O5*Calculations!P5 + Calculations!P5,0)))</f>
        <v>41922.632617836018</v>
      </c>
      <c r="W5" s="1">
        <f>IF(A5="","",IF(A5&lt;'Input and Monthly Results'!$F$3,Loan_Amount*(Calculations!O5/(1-(1+Calculations!O5)^(-'Input and Monthly Results'!$C$5))),IF(Calculations!A5='Input and Monthly Results'!$F$3,Calculations!P5*Calculations!O5+Calculations!P5,0)))</f>
        <v>100258.86066132576</v>
      </c>
      <c r="X5" s="1">
        <f>IF(A5="","",IF(A5&lt;'Input and Monthly Results'!$C$11,1,0))</f>
        <v>0</v>
      </c>
      <c r="Y5" s="1">
        <f>IF(A5="","",IF(A5&lt;'Input and Monthly Results'!$C$11,Calculations!O5*Calculations!P5,IF(A5&lt;'Input and Monthly Results'!$F$3,Loan_Amount*(Calculations!O5/(1-(1+Calculations!O5)^(-('Input and Monthly Results'!$C$5-SUM(Calculations!$X$3:$X$362))))),IF(Calculations!A5='Input and Monthly Results'!$F$3,Calculations!O5*Calculations!P5+Calculations!P5,0))))</f>
        <v>100258.86066132576</v>
      </c>
      <c r="Z5" s="1">
        <f>IF(A5="","",IF(A5&lt;'Input and Monthly Results'!$F$3,Loan_Amount/'Input and Monthly Results'!$C$5+Calculations!O5*Calculations!P5,IF(A5='Input and Monthly Results'!$F$3,Calculations!O5*Calculations!P5+Calculations!P5,0)))</f>
        <v>118845.70954091294</v>
      </c>
      <c r="AA5" s="1">
        <f>IF(A5="","",IF('Input and Monthly Results'!$C$14="",IF('Input and Monthly Results'!$C$10="IO (Interest Only)",Calculations!V5,IF('Input and Monthly Results'!$C$10="Initial IO w/ P&amp;I following",Calculations!Y5,IF('Input and Monthly Results'!$C$10="P&amp;I",Calculations!W5,Calculations!Z5))),U5))</f>
        <v>100258.86066132576</v>
      </c>
      <c r="AB5" s="1">
        <f t="shared" si="13"/>
        <v>41922.632617836018</v>
      </c>
      <c r="AC5" s="1">
        <f t="shared" si="14"/>
        <v>41922.632617836018</v>
      </c>
      <c r="AD5" s="1">
        <f t="shared" si="15"/>
        <v>0</v>
      </c>
      <c r="AE5" s="1">
        <f t="shared" si="16"/>
        <v>58336.22804348974</v>
      </c>
      <c r="AF5" s="1">
        <f t="shared" si="17"/>
        <v>9813767.5819630567</v>
      </c>
      <c r="AG5" s="1">
        <f>IF(A5="","",'Input and Monthly Results'!$C$12)</f>
        <v>1000000</v>
      </c>
      <c r="AH5" s="1">
        <f t="shared" si="18"/>
        <v>100258.86066132576</v>
      </c>
      <c r="AI5" s="1">
        <f t="shared" si="19"/>
        <v>0</v>
      </c>
      <c r="AJ5" s="1">
        <f t="shared" si="20"/>
        <v>0</v>
      </c>
      <c r="AK5" s="1">
        <f>IF(A5="","",IF(AI5=0,0,'Input and Monthly Results'!$C$13))</f>
        <v>0</v>
      </c>
    </row>
    <row r="6" spans="1:37" x14ac:dyDescent="0.3">
      <c r="A6" s="10">
        <f>IF(A5&gt;='Input and Monthly Results'!$F$3,"",EDATE(A5,1))</f>
        <v>40269</v>
      </c>
      <c r="B6" s="10">
        <f t="shared" si="0"/>
        <v>40269</v>
      </c>
      <c r="C6">
        <f t="shared" si="1"/>
        <v>30</v>
      </c>
      <c r="D6" s="14">
        <f>IF(A6="","",'Input and Monthly Results'!$C$7)</f>
        <v>0.04</v>
      </c>
      <c r="E6" s="14">
        <f t="shared" si="2"/>
        <v>3.3333333333333331E-3</v>
      </c>
      <c r="F6" s="14">
        <f t="shared" si="3"/>
        <v>3.3333333333333331E-3</v>
      </c>
      <c r="G6" s="14">
        <f t="shared" si="4"/>
        <v>3.2876712328767121E-3</v>
      </c>
      <c r="H6" s="14">
        <f>IF(A6="","",VLOOKUP(A6,'Input and Monthly Results'!$B$18:$C$429,2,FALSE))</f>
        <v>0.04</v>
      </c>
      <c r="I6" s="14">
        <f>IF(A6="","",'Input and Monthly Results'!$C$8)</f>
        <v>0.02</v>
      </c>
      <c r="J6" s="5">
        <f t="shared" si="5"/>
        <v>0.06</v>
      </c>
      <c r="K6" s="14">
        <f t="shared" si="6"/>
        <v>4.9999999999999992E-3</v>
      </c>
      <c r="L6" s="14">
        <f t="shared" si="7"/>
        <v>4.9999999999999992E-3</v>
      </c>
      <c r="M6" s="14">
        <f t="shared" si="8"/>
        <v>4.9315068493150684E-3</v>
      </c>
      <c r="N6" t="str">
        <f>IF(A6="","",'Input and Monthly Results'!$C$9)</f>
        <v>Actual Days / 365</v>
      </c>
      <c r="O6" s="14">
        <f>IF(A6="","",IF('Input and Monthly Results'!$C$6="Constant",IF('Input and Monthly Results'!$C$9="30 / 360",E6,IF('Input and Monthly Results'!$C$9="Actual Days / 360",F6,G6)),IF('Input and Monthly Results'!$C$9="30 / 360",K6,IF('Input and Monthly Results'!$C$9="Actual Days / 360",L6,M6))))</f>
        <v>4.9315068493150684E-3</v>
      </c>
      <c r="P6" s="1">
        <f t="shared" si="21"/>
        <v>9813767.5819630567</v>
      </c>
      <c r="Q6" s="20">
        <f t="shared" si="9"/>
        <v>104380.55250810721</v>
      </c>
      <c r="R6" s="20">
        <f t="shared" si="10"/>
        <v>48396.662048036989</v>
      </c>
      <c r="S6" s="20">
        <f t="shared" si="11"/>
        <v>55983.890460070223</v>
      </c>
      <c r="T6" s="20">
        <f t="shared" si="12"/>
        <v>9757783.6915029865</v>
      </c>
      <c r="U6" s="15">
        <f>IF(A6="","",IF(A7="",O6*P6+P6,IF(P6&gt;='Input and Monthly Results'!$C$14,'Input and Monthly Results'!$C$14,P6)))</f>
        <v>0</v>
      </c>
      <c r="V6" s="1">
        <f>IF(A6="","",IF(A6&lt;'Input and Monthly Results'!$F$3,Calculations!O6*Calculations!P6,IF(A6='Input and Monthly Results'!$F$3,Calculations!O6*Calculations!P6 + Calculations!P6,0)))</f>
        <v>48396.662048036989</v>
      </c>
      <c r="W6" s="1">
        <f>IF(A6="","",IF(A6&lt;'Input and Monthly Results'!$F$3,Loan_Amount*(Calculations!O6/(1-(1+Calculations!O6)^(-'Input and Monthly Results'!$C$5))),IF(Calculations!A6='Input and Monthly Results'!$F$3,Calculations!P6*Calculations!O6+Calculations!P6,0)))</f>
        <v>104380.55250810721</v>
      </c>
      <c r="X6" s="1">
        <f>IF(A6="","",IF(A6&lt;'Input and Monthly Results'!$C$11,1,0))</f>
        <v>0</v>
      </c>
      <c r="Y6" s="1">
        <f>IF(A6="","",IF(A6&lt;'Input and Monthly Results'!$C$11,Calculations!O6*Calculations!P6,IF(A6&lt;'Input and Monthly Results'!$F$3,Loan_Amount*(Calculations!O6/(1-(1+Calculations!O6)^(-('Input and Monthly Results'!$C$5-SUM(Calculations!$X$3:$X$362))))),IF(Calculations!A6='Input and Monthly Results'!$F$3,Calculations!O6*Calculations!P6+Calculations!P6,0))))</f>
        <v>104380.55250810721</v>
      </c>
      <c r="Z6" s="1">
        <f>IF(A6="","",IF(A6&lt;'Input and Monthly Results'!$F$3,Loan_Amount/'Input and Monthly Results'!$C$5+Calculations!O6*Calculations!P6,IF(A6='Input and Monthly Results'!$F$3,Calculations!O6*Calculations!P6+Calculations!P6,0)))</f>
        <v>125319.73897111391</v>
      </c>
      <c r="AA6" s="1">
        <f>IF(A6="","",IF('Input and Monthly Results'!$C$14="",IF('Input and Monthly Results'!$C$10="IO (Interest Only)",Calculations!V6,IF('Input and Monthly Results'!$C$10="Initial IO w/ P&amp;I following",Calculations!Y6,IF('Input and Monthly Results'!$C$10="P&amp;I",Calculations!W6,Calculations!Z6))),U6))</f>
        <v>104380.55250810721</v>
      </c>
      <c r="AB6" s="1">
        <f t="shared" si="13"/>
        <v>48396.662048036989</v>
      </c>
      <c r="AC6" s="1">
        <f t="shared" si="14"/>
        <v>48396.662048036989</v>
      </c>
      <c r="AD6" s="1">
        <f t="shared" si="15"/>
        <v>0</v>
      </c>
      <c r="AE6" s="1">
        <f t="shared" si="16"/>
        <v>55983.890460070223</v>
      </c>
      <c r="AF6" s="1">
        <f t="shared" si="17"/>
        <v>9757783.6915029865</v>
      </c>
      <c r="AG6" s="1">
        <f>IF(A6="","",'Input and Monthly Results'!$C$12)</f>
        <v>1000000</v>
      </c>
      <c r="AH6" s="1">
        <f t="shared" si="18"/>
        <v>104380.55250810721</v>
      </c>
      <c r="AI6" s="1">
        <f t="shared" si="19"/>
        <v>0</v>
      </c>
      <c r="AJ6" s="1">
        <f t="shared" si="20"/>
        <v>0</v>
      </c>
      <c r="AK6" s="1">
        <f>IF(A6="","",IF(AI6=0,0,'Input and Monthly Results'!$C$13))</f>
        <v>0</v>
      </c>
    </row>
    <row r="7" spans="1:37" x14ac:dyDescent="0.3">
      <c r="A7" s="10">
        <f>IF(A6&gt;='Input and Monthly Results'!$F$3,"",EDATE(A6,1))</f>
        <v>40299</v>
      </c>
      <c r="B7" s="10">
        <f t="shared" si="0"/>
        <v>40299</v>
      </c>
      <c r="C7">
        <f t="shared" si="1"/>
        <v>31</v>
      </c>
      <c r="D7" s="14">
        <f>IF(A7="","",'Input and Monthly Results'!$C$7)</f>
        <v>0.04</v>
      </c>
      <c r="E7" s="14">
        <f t="shared" si="2"/>
        <v>3.3333333333333331E-3</v>
      </c>
      <c r="F7" s="14">
        <f t="shared" si="3"/>
        <v>3.4444444444444444E-3</v>
      </c>
      <c r="G7" s="14">
        <f t="shared" si="4"/>
        <v>3.3972602739726029E-3</v>
      </c>
      <c r="H7" s="14">
        <f>IF(A7="","",VLOOKUP(A7,'Input and Monthly Results'!$B$18:$C$429,2,FALSE))</f>
        <v>0.04</v>
      </c>
      <c r="I7" s="14">
        <f>IF(A7="","",'Input and Monthly Results'!$C$8)</f>
        <v>0.02</v>
      </c>
      <c r="J7" s="5">
        <f t="shared" si="5"/>
        <v>0.06</v>
      </c>
      <c r="K7" s="14">
        <f t="shared" si="6"/>
        <v>4.9999999999999992E-3</v>
      </c>
      <c r="L7" s="14">
        <f t="shared" si="7"/>
        <v>5.1666666666666666E-3</v>
      </c>
      <c r="M7" s="14">
        <f t="shared" si="8"/>
        <v>5.0958904109589037E-3</v>
      </c>
      <c r="N7" t="str">
        <f>IF(A7="","",'Input and Monthly Results'!$C$9)</f>
        <v>Actual Days / 365</v>
      </c>
      <c r="O7" s="14">
        <f>IF(A7="","",IF('Input and Monthly Results'!$C$6="Constant",IF('Input and Monthly Results'!$C$9="30 / 360",E7,IF('Input and Monthly Results'!$C$9="Actual Days / 360",F7,G7)),IF('Input and Monthly Results'!$C$9="30 / 360",K7,IF('Input and Monthly Results'!$C$9="Actual Days / 360",L7,M7))))</f>
        <v>5.0958904109589037E-3</v>
      </c>
      <c r="P7" s="1">
        <f t="shared" si="21"/>
        <v>9757783.6915029865</v>
      </c>
      <c r="Q7" s="20">
        <f t="shared" si="9"/>
        <v>105384.2153628947</v>
      </c>
      <c r="R7" s="20">
        <f t="shared" si="10"/>
        <v>49724.596345741244</v>
      </c>
      <c r="S7" s="20">
        <f t="shared" si="11"/>
        <v>55659.619017153454</v>
      </c>
      <c r="T7" s="20">
        <f t="shared" si="12"/>
        <v>9702124.0724858325</v>
      </c>
      <c r="U7" s="15">
        <f>IF(A7="","",IF(A8="",O7*P7+P7,IF(P7&gt;='Input and Monthly Results'!$C$14,'Input and Monthly Results'!$C$14,P7)))</f>
        <v>0</v>
      </c>
      <c r="V7" s="1">
        <f>IF(A7="","",IF(A7&lt;'Input and Monthly Results'!$F$3,Calculations!O7*Calculations!P7,IF(A7='Input and Monthly Results'!$F$3,Calculations!O7*Calculations!P7 + Calculations!P7,0)))</f>
        <v>49724.596345741244</v>
      </c>
      <c r="W7" s="1">
        <f>IF(A7="","",IF(A7&lt;'Input and Monthly Results'!$F$3,Loan_Amount*(Calculations!O7/(1-(1+Calculations!O7)^(-'Input and Monthly Results'!$C$5))),IF(Calculations!A7='Input and Monthly Results'!$F$3,Calculations!P7*Calculations!O7+Calculations!P7,0)))</f>
        <v>105384.2153628947</v>
      </c>
      <c r="X7" s="1">
        <f>IF(A7="","",IF(A7&lt;'Input and Monthly Results'!$C$11,1,0))</f>
        <v>0</v>
      </c>
      <c r="Y7" s="1">
        <f>IF(A7="","",IF(A7&lt;'Input and Monthly Results'!$C$11,Calculations!O7*Calculations!P7,IF(A7&lt;'Input and Monthly Results'!$F$3,Loan_Amount*(Calculations!O7/(1-(1+Calculations!O7)^(-('Input and Monthly Results'!$C$5-SUM(Calculations!$X$3:$X$362))))),IF(Calculations!A7='Input and Monthly Results'!$F$3,Calculations!O7*Calculations!P7+Calculations!P7,0))))</f>
        <v>105384.2153628947</v>
      </c>
      <c r="Z7" s="1">
        <f>IF(A7="","",IF(A7&lt;'Input and Monthly Results'!$F$3,Loan_Amount/'Input and Monthly Results'!$C$5+Calculations!O7*Calculations!P7,IF(A7='Input and Monthly Results'!$F$3,Calculations!O7*Calculations!P7+Calculations!P7,0)))</f>
        <v>126647.67326881817</v>
      </c>
      <c r="AA7" s="1">
        <f>IF(A7="","",IF('Input and Monthly Results'!$C$14="",IF('Input and Monthly Results'!$C$10="IO (Interest Only)",Calculations!V7,IF('Input and Monthly Results'!$C$10="Initial IO w/ P&amp;I following",Calculations!Y7,IF('Input and Monthly Results'!$C$10="P&amp;I",Calculations!W7,Calculations!Z7))),U7))</f>
        <v>105384.2153628947</v>
      </c>
      <c r="AB7" s="1">
        <f t="shared" si="13"/>
        <v>49724.596345741244</v>
      </c>
      <c r="AC7" s="1">
        <f t="shared" si="14"/>
        <v>49724.596345741244</v>
      </c>
      <c r="AD7" s="1">
        <f t="shared" si="15"/>
        <v>0</v>
      </c>
      <c r="AE7" s="1">
        <f t="shared" si="16"/>
        <v>55659.619017153454</v>
      </c>
      <c r="AF7" s="1">
        <f t="shared" si="17"/>
        <v>9702124.0724858325</v>
      </c>
      <c r="AG7" s="1">
        <f>IF(A7="","",'Input and Monthly Results'!$C$12)</f>
        <v>1000000</v>
      </c>
      <c r="AH7" s="1">
        <f t="shared" si="18"/>
        <v>105384.2153628947</v>
      </c>
      <c r="AI7" s="1">
        <f t="shared" si="19"/>
        <v>0</v>
      </c>
      <c r="AJ7" s="1">
        <f t="shared" si="20"/>
        <v>0</v>
      </c>
      <c r="AK7" s="1">
        <f>IF(A7="","",IF(AI7=0,0,'Input and Monthly Results'!$C$13))</f>
        <v>0</v>
      </c>
    </row>
    <row r="8" spans="1:37" x14ac:dyDescent="0.3">
      <c r="A8" s="10">
        <f>IF(A7&gt;='Input and Monthly Results'!$F$3,"",EDATE(A7,1))</f>
        <v>40330</v>
      </c>
      <c r="B8" s="10">
        <f t="shared" si="0"/>
        <v>40330</v>
      </c>
      <c r="C8">
        <f t="shared" si="1"/>
        <v>30</v>
      </c>
      <c r="D8" s="14">
        <f>IF(A8="","",'Input and Monthly Results'!$C$7)</f>
        <v>0.04</v>
      </c>
      <c r="E8" s="14">
        <f t="shared" si="2"/>
        <v>3.3333333333333331E-3</v>
      </c>
      <c r="F8" s="14">
        <f t="shared" si="3"/>
        <v>3.3333333333333331E-3</v>
      </c>
      <c r="G8" s="14">
        <f t="shared" si="4"/>
        <v>3.2876712328767121E-3</v>
      </c>
      <c r="H8" s="14">
        <f>IF(A8="","",VLOOKUP(A8,'Input and Monthly Results'!$B$18:$C$429,2,FALSE))</f>
        <v>7.0000000000000007E-2</v>
      </c>
      <c r="I8" s="14">
        <f>IF(A8="","",'Input and Monthly Results'!$C$8)</f>
        <v>0.02</v>
      </c>
      <c r="J8" s="5">
        <f t="shared" si="5"/>
        <v>9.0000000000000011E-2</v>
      </c>
      <c r="K8" s="14">
        <f t="shared" si="6"/>
        <v>7.5000000000000006E-3</v>
      </c>
      <c r="L8" s="14">
        <f t="shared" si="7"/>
        <v>7.5000000000000006E-3</v>
      </c>
      <c r="M8" s="14">
        <f t="shared" si="8"/>
        <v>7.3972602739726034E-3</v>
      </c>
      <c r="N8" t="str">
        <f>IF(A8="","",'Input and Monthly Results'!$C$9)</f>
        <v>Actual Days / 365</v>
      </c>
      <c r="O8" s="14">
        <f>IF(A8="","",IF('Input and Monthly Results'!$C$6="Constant",IF('Input and Monthly Results'!$C$9="30 / 360",E8,IF('Input and Monthly Results'!$C$9="Actual Days / 360",F8,G8)),IF('Input and Monthly Results'!$C$9="30 / 360",K8,IF('Input and Monthly Results'!$C$9="Actual Days / 360",L8,M8))))</f>
        <v>7.3972602739726034E-3</v>
      </c>
      <c r="P8" s="1">
        <f t="shared" si="21"/>
        <v>9702124.0724858325</v>
      </c>
      <c r="Q8" s="20">
        <f t="shared" si="9"/>
        <v>120011.23301402804</v>
      </c>
      <c r="R8" s="20">
        <f t="shared" si="10"/>
        <v>71769.136974552734</v>
      </c>
      <c r="S8" s="20">
        <f t="shared" si="11"/>
        <v>48242.096039475306</v>
      </c>
      <c r="T8" s="20">
        <f t="shared" si="12"/>
        <v>9653881.9764463566</v>
      </c>
      <c r="U8" s="15">
        <f>IF(A8="","",IF(A9="",O8*P8+P8,IF(P8&gt;='Input and Monthly Results'!$C$14,'Input and Monthly Results'!$C$14,P8)))</f>
        <v>0</v>
      </c>
      <c r="V8" s="1">
        <f>IF(A8="","",IF(A8&lt;'Input and Monthly Results'!$F$3,Calculations!O8*Calculations!P8,IF(A8='Input and Monthly Results'!$F$3,Calculations!O8*Calculations!P8 + Calculations!P8,0)))</f>
        <v>71769.136974552734</v>
      </c>
      <c r="W8" s="1">
        <f>IF(A8="","",IF(A8&lt;'Input and Monthly Results'!$F$3,Loan_Amount*(Calculations!O8/(1-(1+Calculations!O8)^(-'Input and Monthly Results'!$C$5))),IF(Calculations!A8='Input and Monthly Results'!$F$3,Calculations!P8*Calculations!O8+Calculations!P8,0)))</f>
        <v>120011.23301402804</v>
      </c>
      <c r="X8" s="1">
        <f>IF(A8="","",IF(A8&lt;'Input and Monthly Results'!$C$11,1,0))</f>
        <v>0</v>
      </c>
      <c r="Y8" s="1">
        <f>IF(A8="","",IF(A8&lt;'Input and Monthly Results'!$C$11,Calculations!O8*Calculations!P8,IF(A8&lt;'Input and Monthly Results'!$F$3,Loan_Amount*(Calculations!O8/(1-(1+Calculations!O8)^(-('Input and Monthly Results'!$C$5-SUM(Calculations!$X$3:$X$362))))),IF(Calculations!A8='Input and Monthly Results'!$F$3,Calculations!O8*Calculations!P8+Calculations!P8,0))))</f>
        <v>120011.23301402804</v>
      </c>
      <c r="Z8" s="1">
        <f>IF(A8="","",IF(A8&lt;'Input and Monthly Results'!$F$3,Loan_Amount/'Input and Monthly Results'!$C$5+Calculations!O8*Calculations!P8,IF(A8='Input and Monthly Results'!$F$3,Calculations!O8*Calculations!P8+Calculations!P8,0)))</f>
        <v>148692.21389762964</v>
      </c>
      <c r="AA8" s="1">
        <f>IF(A8="","",IF('Input and Monthly Results'!$C$14="",IF('Input and Monthly Results'!$C$10="IO (Interest Only)",Calculations!V8,IF('Input and Monthly Results'!$C$10="Initial IO w/ P&amp;I following",Calculations!Y8,IF('Input and Monthly Results'!$C$10="P&amp;I",Calculations!W8,Calculations!Z8))),U8))</f>
        <v>120011.23301402804</v>
      </c>
      <c r="AB8" s="1">
        <f t="shared" si="13"/>
        <v>71769.136974552734</v>
      </c>
      <c r="AC8" s="1">
        <f t="shared" si="14"/>
        <v>71769.136974552734</v>
      </c>
      <c r="AD8" s="1">
        <f t="shared" si="15"/>
        <v>0</v>
      </c>
      <c r="AE8" s="1">
        <f t="shared" si="16"/>
        <v>48242.096039475306</v>
      </c>
      <c r="AF8" s="1">
        <f t="shared" si="17"/>
        <v>9653881.9764463566</v>
      </c>
      <c r="AG8" s="1">
        <f>IF(A8="","",'Input and Monthly Results'!$C$12)</f>
        <v>1000000</v>
      </c>
      <c r="AH8" s="1">
        <f t="shared" si="18"/>
        <v>120011.23301402804</v>
      </c>
      <c r="AI8" s="1">
        <f t="shared" si="19"/>
        <v>0</v>
      </c>
      <c r="AJ8" s="1">
        <f t="shared" si="20"/>
        <v>0</v>
      </c>
      <c r="AK8" s="1">
        <f>IF(A8="","",IF(AI8=0,0,'Input and Monthly Results'!$C$13))</f>
        <v>0</v>
      </c>
    </row>
    <row r="9" spans="1:37" x14ac:dyDescent="0.3">
      <c r="A9" s="10">
        <f>IF(A8&gt;='Input and Monthly Results'!$F$3,"",EDATE(A8,1))</f>
        <v>40360</v>
      </c>
      <c r="B9" s="10">
        <f t="shared" si="0"/>
        <v>40360</v>
      </c>
      <c r="C9">
        <f t="shared" si="1"/>
        <v>31</v>
      </c>
      <c r="D9" s="14">
        <f>IF(A9="","",'Input and Monthly Results'!$C$7)</f>
        <v>0.04</v>
      </c>
      <c r="E9" s="14">
        <f t="shared" si="2"/>
        <v>3.3333333333333331E-3</v>
      </c>
      <c r="F9" s="14">
        <f t="shared" si="3"/>
        <v>3.4444444444444444E-3</v>
      </c>
      <c r="G9" s="14">
        <f t="shared" si="4"/>
        <v>3.3972602739726029E-3</v>
      </c>
      <c r="H9" s="14">
        <f>IF(A9="","",VLOOKUP(A9,'Input and Monthly Results'!$B$18:$C$429,2,FALSE))</f>
        <v>0.05</v>
      </c>
      <c r="I9" s="14">
        <f>IF(A9="","",'Input and Monthly Results'!$C$8)</f>
        <v>0.02</v>
      </c>
      <c r="J9" s="5">
        <f t="shared" si="5"/>
        <v>7.0000000000000007E-2</v>
      </c>
      <c r="K9" s="14">
        <f t="shared" si="6"/>
        <v>5.8333333333333336E-3</v>
      </c>
      <c r="L9" s="14">
        <f t="shared" si="7"/>
        <v>6.0277777777777786E-3</v>
      </c>
      <c r="M9" s="14">
        <f t="shared" si="8"/>
        <v>5.9452054794520556E-3</v>
      </c>
      <c r="N9" t="str">
        <f>IF(A9="","",'Input and Monthly Results'!$C$9)</f>
        <v>Actual Days / 365</v>
      </c>
      <c r="O9" s="14">
        <f>IF(A9="","",IF('Input and Monthly Results'!$C$6="Constant",IF('Input and Monthly Results'!$C$9="30 / 360",E9,IF('Input and Monthly Results'!$C$9="Actual Days / 360",F9,G9)),IF('Input and Monthly Results'!$C$9="30 / 360",K9,IF('Input and Monthly Results'!$C$9="Actual Days / 360",L9,M9))))</f>
        <v>5.9452054794520556E-3</v>
      </c>
      <c r="P9" s="1">
        <f t="shared" si="21"/>
        <v>9653881.9764463566</v>
      </c>
      <c r="Q9" s="20">
        <f t="shared" si="9"/>
        <v>110658.03802350603</v>
      </c>
      <c r="R9" s="20">
        <f t="shared" si="10"/>
        <v>57394.312024352323</v>
      </c>
      <c r="S9" s="20">
        <f t="shared" si="11"/>
        <v>53263.725999153707</v>
      </c>
      <c r="T9" s="20">
        <f t="shared" si="12"/>
        <v>9600618.2504472043</v>
      </c>
      <c r="U9" s="15">
        <f>IF(A9="","",IF(A10="",O9*P9+P9,IF(P9&gt;='Input and Monthly Results'!$C$14,'Input and Monthly Results'!$C$14,P9)))</f>
        <v>0</v>
      </c>
      <c r="V9" s="1">
        <f>IF(A9="","",IF(A9&lt;'Input and Monthly Results'!$F$3,Calculations!O9*Calculations!P9,IF(A9='Input and Monthly Results'!$F$3,Calculations!O9*Calculations!P9 + Calculations!P9,0)))</f>
        <v>57394.312024352323</v>
      </c>
      <c r="W9" s="1">
        <f>IF(A9="","",IF(A9&lt;'Input and Monthly Results'!$F$3,Loan_Amount*(Calculations!O9/(1-(1+Calculations!O9)^(-'Input and Monthly Results'!$C$5))),IF(Calculations!A9='Input and Monthly Results'!$F$3,Calculations!P9*Calculations!O9+Calculations!P9,0)))</f>
        <v>110658.03802350603</v>
      </c>
      <c r="X9" s="1">
        <f>IF(A9="","",IF(A9&lt;'Input and Monthly Results'!$C$11,1,0))</f>
        <v>0</v>
      </c>
      <c r="Y9" s="1">
        <f>IF(A9="","",IF(A9&lt;'Input and Monthly Results'!$C$11,Calculations!O9*Calculations!P9,IF(A9&lt;'Input and Monthly Results'!$F$3,Loan_Amount*(Calculations!O9/(1-(1+Calculations!O9)^(-('Input and Monthly Results'!$C$5-SUM(Calculations!$X$3:$X$362))))),IF(Calculations!A9='Input and Monthly Results'!$F$3,Calculations!O9*Calculations!P9+Calculations!P9,0))))</f>
        <v>110658.03802350603</v>
      </c>
      <c r="Z9" s="1">
        <f>IF(A9="","",IF(A9&lt;'Input and Monthly Results'!$F$3,Loan_Amount/'Input and Monthly Results'!$C$5+Calculations!O9*Calculations!P9,IF(A9='Input and Monthly Results'!$F$3,Calculations!O9*Calculations!P9+Calculations!P9,0)))</f>
        <v>134317.38894742925</v>
      </c>
      <c r="AA9" s="1">
        <f>IF(A9="","",IF('Input and Monthly Results'!$C$14="",IF('Input and Monthly Results'!$C$10="IO (Interest Only)",Calculations!V9,IF('Input and Monthly Results'!$C$10="Initial IO w/ P&amp;I following",Calculations!Y9,IF('Input and Monthly Results'!$C$10="P&amp;I",Calculations!W9,Calculations!Z9))),U9))</f>
        <v>110658.03802350603</v>
      </c>
      <c r="AB9" s="1">
        <f t="shared" si="13"/>
        <v>57394.312024352323</v>
      </c>
      <c r="AC9" s="1">
        <f t="shared" si="14"/>
        <v>57394.312024352323</v>
      </c>
      <c r="AD9" s="1">
        <f t="shared" si="15"/>
        <v>0</v>
      </c>
      <c r="AE9" s="1">
        <f t="shared" si="16"/>
        <v>53263.725999153707</v>
      </c>
      <c r="AF9" s="1">
        <f t="shared" si="17"/>
        <v>9600618.2504472043</v>
      </c>
      <c r="AG9" s="1">
        <f>IF(A9="","",'Input and Monthly Results'!$C$12)</f>
        <v>1000000</v>
      </c>
      <c r="AH9" s="1">
        <f t="shared" si="18"/>
        <v>110658.03802350603</v>
      </c>
      <c r="AI9" s="1">
        <f t="shared" si="19"/>
        <v>0</v>
      </c>
      <c r="AJ9" s="1">
        <f t="shared" si="20"/>
        <v>0</v>
      </c>
      <c r="AK9" s="1">
        <f>IF(A9="","",IF(AI9=0,0,'Input and Monthly Results'!$C$13))</f>
        <v>0</v>
      </c>
    </row>
    <row r="10" spans="1:37" x14ac:dyDescent="0.3">
      <c r="A10" s="10">
        <f>IF(A9&gt;='Input and Monthly Results'!$F$3,"",EDATE(A9,1))</f>
        <v>40391</v>
      </c>
      <c r="B10" s="10">
        <f t="shared" si="0"/>
        <v>40391</v>
      </c>
      <c r="C10">
        <f t="shared" si="1"/>
        <v>31</v>
      </c>
      <c r="D10" s="14">
        <f>IF(A10="","",'Input and Monthly Results'!$C$7)</f>
        <v>0.04</v>
      </c>
      <c r="E10" s="14">
        <f t="shared" si="2"/>
        <v>3.3333333333333331E-3</v>
      </c>
      <c r="F10" s="14">
        <f t="shared" si="3"/>
        <v>3.4444444444444444E-3</v>
      </c>
      <c r="G10" s="14">
        <f t="shared" si="4"/>
        <v>3.3972602739726029E-3</v>
      </c>
      <c r="H10" s="14">
        <f>IF(A10="","",VLOOKUP(A10,'Input and Monthly Results'!$B$18:$C$429,2,FALSE))</f>
        <v>0.03</v>
      </c>
      <c r="I10" s="14">
        <f>IF(A10="","",'Input and Monthly Results'!$C$8)</f>
        <v>0.02</v>
      </c>
      <c r="J10" s="5">
        <f t="shared" si="5"/>
        <v>0.05</v>
      </c>
      <c r="K10" s="14">
        <f t="shared" si="6"/>
        <v>4.1666666666666666E-3</v>
      </c>
      <c r="L10" s="14">
        <f t="shared" si="7"/>
        <v>4.3055555555555555E-3</v>
      </c>
      <c r="M10" s="14">
        <f t="shared" si="8"/>
        <v>4.2465753424657535E-3</v>
      </c>
      <c r="N10" t="str">
        <f>IF(A10="","",'Input and Monthly Results'!$C$9)</f>
        <v>Actual Days / 365</v>
      </c>
      <c r="O10" s="14">
        <f>IF(A10="","",IF('Input and Monthly Results'!$C$6="Constant",IF('Input and Monthly Results'!$C$9="30 / 360",E10,IF('Input and Monthly Results'!$C$9="Actual Days / 360",F10,G10)),IF('Input and Monthly Results'!$C$9="30 / 360",K10,IF('Input and Monthly Results'!$C$9="Actual Days / 360",L10,M10))))</f>
        <v>4.2465753424657535E-3</v>
      </c>
      <c r="P10" s="1">
        <f t="shared" si="21"/>
        <v>9600618.2504472043</v>
      </c>
      <c r="Q10" s="20">
        <f t="shared" si="9"/>
        <v>100258.86066132576</v>
      </c>
      <c r="R10" s="20">
        <f t="shared" si="10"/>
        <v>40769.7487347758</v>
      </c>
      <c r="S10" s="20">
        <f t="shared" si="11"/>
        <v>59489.111926549958</v>
      </c>
      <c r="T10" s="20">
        <f t="shared" si="12"/>
        <v>9541129.1385206543</v>
      </c>
      <c r="U10" s="15">
        <f>IF(A10="","",IF(A11="",O10*P10+P10,IF(P10&gt;='Input and Monthly Results'!$C$14,'Input and Monthly Results'!$C$14,P10)))</f>
        <v>0</v>
      </c>
      <c r="V10" s="1">
        <f>IF(A10="","",IF(A10&lt;'Input and Monthly Results'!$F$3,Calculations!O10*Calculations!P10,IF(A10='Input and Monthly Results'!$F$3,Calculations!O10*Calculations!P10 + Calculations!P10,0)))</f>
        <v>40769.7487347758</v>
      </c>
      <c r="W10" s="1">
        <f>IF(A10="","",IF(A10&lt;'Input and Monthly Results'!$F$3,Loan_Amount*(Calculations!O10/(1-(1+Calculations!O10)^(-'Input and Monthly Results'!$C$5))),IF(Calculations!A10='Input and Monthly Results'!$F$3,Calculations!P10*Calculations!O10+Calculations!P10,0)))</f>
        <v>100258.86066132576</v>
      </c>
      <c r="X10" s="1">
        <f>IF(A10="","",IF(A10&lt;'Input and Monthly Results'!$C$11,1,0))</f>
        <v>0</v>
      </c>
      <c r="Y10" s="1">
        <f>IF(A10="","",IF(A10&lt;'Input and Monthly Results'!$C$11,Calculations!O10*Calculations!P10,IF(A10&lt;'Input and Monthly Results'!$F$3,Loan_Amount*(Calculations!O10/(1-(1+Calculations!O10)^(-('Input and Monthly Results'!$C$5-SUM(Calculations!$X$3:$X$362))))),IF(Calculations!A10='Input and Monthly Results'!$F$3,Calculations!O10*Calculations!P10+Calculations!P10,0))))</f>
        <v>100258.86066132576</v>
      </c>
      <c r="Z10" s="1">
        <f>IF(A10="","",IF(A10&lt;'Input and Monthly Results'!$F$3,Loan_Amount/'Input and Monthly Results'!$C$5+Calculations!O10*Calculations!P10,IF(A10='Input and Monthly Results'!$F$3,Calculations!O10*Calculations!P10+Calculations!P10,0)))</f>
        <v>117692.82565785272</v>
      </c>
      <c r="AA10" s="1">
        <f>IF(A10="","",IF('Input and Monthly Results'!$C$14="",IF('Input and Monthly Results'!$C$10="IO (Interest Only)",Calculations!V10,IF('Input and Monthly Results'!$C$10="Initial IO w/ P&amp;I following",Calculations!Y10,IF('Input and Monthly Results'!$C$10="P&amp;I",Calculations!W10,Calculations!Z10))),U10))</f>
        <v>100258.86066132576</v>
      </c>
      <c r="AB10" s="1">
        <f t="shared" si="13"/>
        <v>40769.7487347758</v>
      </c>
      <c r="AC10" s="1">
        <f t="shared" si="14"/>
        <v>40769.7487347758</v>
      </c>
      <c r="AD10" s="1">
        <f t="shared" si="15"/>
        <v>0</v>
      </c>
      <c r="AE10" s="1">
        <f t="shared" si="16"/>
        <v>59489.111926549958</v>
      </c>
      <c r="AF10" s="1">
        <f t="shared" si="17"/>
        <v>9541129.1385206543</v>
      </c>
      <c r="AG10" s="1">
        <f>IF(A10="","",'Input and Monthly Results'!$C$12)</f>
        <v>1000000</v>
      </c>
      <c r="AH10" s="1">
        <f t="shared" si="18"/>
        <v>100258.86066132576</v>
      </c>
      <c r="AI10" s="1">
        <f t="shared" si="19"/>
        <v>0</v>
      </c>
      <c r="AJ10" s="1">
        <f t="shared" si="20"/>
        <v>0</v>
      </c>
      <c r="AK10" s="1">
        <f>IF(A10="","",IF(AI10=0,0,'Input and Monthly Results'!$C$13))</f>
        <v>0</v>
      </c>
    </row>
    <row r="11" spans="1:37" x14ac:dyDescent="0.3">
      <c r="A11" s="10">
        <f>IF(A10&gt;='Input and Monthly Results'!$F$3,"",EDATE(A10,1))</f>
        <v>40422</v>
      </c>
      <c r="B11" s="10">
        <f t="shared" si="0"/>
        <v>40422</v>
      </c>
      <c r="C11">
        <f t="shared" si="1"/>
        <v>30</v>
      </c>
      <c r="D11" s="14">
        <f>IF(A11="","",'Input and Monthly Results'!$C$7)</f>
        <v>0.04</v>
      </c>
      <c r="E11" s="14">
        <f t="shared" si="2"/>
        <v>3.3333333333333331E-3</v>
      </c>
      <c r="F11" s="14">
        <f t="shared" si="3"/>
        <v>3.3333333333333331E-3</v>
      </c>
      <c r="G11" s="14">
        <f t="shared" si="4"/>
        <v>3.2876712328767121E-3</v>
      </c>
      <c r="H11" s="14">
        <f>IF(A11="","",VLOOKUP(A11,'Input and Monthly Results'!$B$18:$C$429,2,FALSE))</f>
        <v>0.04</v>
      </c>
      <c r="I11" s="14">
        <f>IF(A11="","",'Input and Monthly Results'!$C$8)</f>
        <v>0.02</v>
      </c>
      <c r="J11" s="5">
        <f t="shared" si="5"/>
        <v>0.06</v>
      </c>
      <c r="K11" s="14">
        <f t="shared" si="6"/>
        <v>4.9999999999999992E-3</v>
      </c>
      <c r="L11" s="14">
        <f t="shared" si="7"/>
        <v>4.9999999999999992E-3</v>
      </c>
      <c r="M11" s="14">
        <f t="shared" si="8"/>
        <v>4.9315068493150684E-3</v>
      </c>
      <c r="N11" t="str">
        <f>IF(A11="","",'Input and Monthly Results'!$C$9)</f>
        <v>Actual Days / 365</v>
      </c>
      <c r="O11" s="14">
        <f>IF(A11="","",IF('Input and Monthly Results'!$C$6="Constant",IF('Input and Monthly Results'!$C$9="30 / 360",E11,IF('Input and Monthly Results'!$C$9="Actual Days / 360",F11,G11)),IF('Input and Monthly Results'!$C$9="30 / 360",K11,IF('Input and Monthly Results'!$C$9="Actual Days / 360",L11,M11))))</f>
        <v>4.9315068493150684E-3</v>
      </c>
      <c r="P11" s="1">
        <f t="shared" si="21"/>
        <v>9541129.1385206543</v>
      </c>
      <c r="Q11" s="20">
        <f t="shared" si="9"/>
        <v>104380.55250810721</v>
      </c>
      <c r="R11" s="20">
        <f t="shared" si="10"/>
        <v>47052.143696814186</v>
      </c>
      <c r="S11" s="20">
        <f t="shared" si="11"/>
        <v>57328.408811293026</v>
      </c>
      <c r="T11" s="20">
        <f t="shared" si="12"/>
        <v>9483800.7297093626</v>
      </c>
      <c r="U11" s="15">
        <f>IF(A11="","",IF(A12="",O11*P11+P11,IF(P11&gt;='Input and Monthly Results'!$C$14,'Input and Monthly Results'!$C$14,P11)))</f>
        <v>0</v>
      </c>
      <c r="V11" s="1">
        <f>IF(A11="","",IF(A11&lt;'Input and Monthly Results'!$F$3,Calculations!O11*Calculations!P11,IF(A11='Input and Monthly Results'!$F$3,Calculations!O11*Calculations!P11 + Calculations!P11,0)))</f>
        <v>47052.143696814186</v>
      </c>
      <c r="W11" s="1">
        <f>IF(A11="","",IF(A11&lt;'Input and Monthly Results'!$F$3,Loan_Amount*(Calculations!O11/(1-(1+Calculations!O11)^(-'Input and Monthly Results'!$C$5))),IF(Calculations!A11='Input and Monthly Results'!$F$3,Calculations!P11*Calculations!O11+Calculations!P11,0)))</f>
        <v>104380.55250810721</v>
      </c>
      <c r="X11" s="1">
        <f>IF(A11="","",IF(A11&lt;'Input and Monthly Results'!$C$11,1,0))</f>
        <v>0</v>
      </c>
      <c r="Y11" s="1">
        <f>IF(A11="","",IF(A11&lt;'Input and Monthly Results'!$C$11,Calculations!O11*Calculations!P11,IF(A11&lt;'Input and Monthly Results'!$F$3,Loan_Amount*(Calculations!O11/(1-(1+Calculations!O11)^(-('Input and Monthly Results'!$C$5-SUM(Calculations!$X$3:$X$362))))),IF(Calculations!A11='Input and Monthly Results'!$F$3,Calculations!O11*Calculations!P11+Calculations!P11,0))))</f>
        <v>104380.55250810721</v>
      </c>
      <c r="Z11" s="1">
        <f>IF(A11="","",IF(A11&lt;'Input and Monthly Results'!$F$3,Loan_Amount/'Input and Monthly Results'!$C$5+Calculations!O11*Calculations!P11,IF(A11='Input and Monthly Results'!$F$3,Calculations!O11*Calculations!P11+Calculations!P11,0)))</f>
        <v>123975.2206198911</v>
      </c>
      <c r="AA11" s="1">
        <f>IF(A11="","",IF('Input and Monthly Results'!$C$14="",IF('Input and Monthly Results'!$C$10="IO (Interest Only)",Calculations!V11,IF('Input and Monthly Results'!$C$10="Initial IO w/ P&amp;I following",Calculations!Y11,IF('Input and Monthly Results'!$C$10="P&amp;I",Calculations!W11,Calculations!Z11))),U11))</f>
        <v>104380.55250810721</v>
      </c>
      <c r="AB11" s="1">
        <f t="shared" si="13"/>
        <v>47052.143696814186</v>
      </c>
      <c r="AC11" s="1">
        <f t="shared" si="14"/>
        <v>47052.143696814186</v>
      </c>
      <c r="AD11" s="1">
        <f t="shared" si="15"/>
        <v>0</v>
      </c>
      <c r="AE11" s="1">
        <f t="shared" si="16"/>
        <v>57328.408811293026</v>
      </c>
      <c r="AF11" s="1">
        <f t="shared" si="17"/>
        <v>9483800.7297093626</v>
      </c>
      <c r="AG11" s="1">
        <f>IF(A11="","",'Input and Monthly Results'!$C$12)</f>
        <v>1000000</v>
      </c>
      <c r="AH11" s="1">
        <f t="shared" si="18"/>
        <v>104380.55250810721</v>
      </c>
      <c r="AI11" s="1">
        <f t="shared" si="19"/>
        <v>0</v>
      </c>
      <c r="AJ11" s="1">
        <f t="shared" si="20"/>
        <v>0</v>
      </c>
      <c r="AK11" s="1">
        <f>IF(A11="","",IF(AI11=0,0,'Input and Monthly Results'!$C$13))</f>
        <v>0</v>
      </c>
    </row>
    <row r="12" spans="1:37" x14ac:dyDescent="0.3">
      <c r="A12" s="10">
        <f>IF(A11&gt;='Input and Monthly Results'!$F$3,"",EDATE(A11,1))</f>
        <v>40452</v>
      </c>
      <c r="B12" s="10">
        <f t="shared" si="0"/>
        <v>40452</v>
      </c>
      <c r="C12">
        <f t="shared" si="1"/>
        <v>31</v>
      </c>
      <c r="D12" s="14">
        <f>IF(A12="","",'Input and Monthly Results'!$C$7)</f>
        <v>0.04</v>
      </c>
      <c r="E12" s="14">
        <f t="shared" si="2"/>
        <v>3.3333333333333331E-3</v>
      </c>
      <c r="F12" s="14">
        <f t="shared" si="3"/>
        <v>3.4444444444444444E-3</v>
      </c>
      <c r="G12" s="14">
        <f t="shared" si="4"/>
        <v>3.3972602739726029E-3</v>
      </c>
      <c r="H12" s="14">
        <f>IF(A12="","",VLOOKUP(A12,'Input and Monthly Results'!$B$18:$C$429,2,FALSE))</f>
        <v>0.05</v>
      </c>
      <c r="I12" s="14">
        <f>IF(A12="","",'Input and Monthly Results'!$C$8)</f>
        <v>0.02</v>
      </c>
      <c r="J12" s="5">
        <f t="shared" si="5"/>
        <v>7.0000000000000007E-2</v>
      </c>
      <c r="K12" s="14">
        <f t="shared" si="6"/>
        <v>5.8333333333333336E-3</v>
      </c>
      <c r="L12" s="14">
        <f t="shared" si="7"/>
        <v>6.0277777777777786E-3</v>
      </c>
      <c r="M12" s="14">
        <f t="shared" si="8"/>
        <v>5.9452054794520556E-3</v>
      </c>
      <c r="N12" t="str">
        <f>IF(A12="","",'Input and Monthly Results'!$C$9)</f>
        <v>Actual Days / 365</v>
      </c>
      <c r="O12" s="14">
        <f>IF(A12="","",IF('Input and Monthly Results'!$C$6="Constant",IF('Input and Monthly Results'!$C$9="30 / 360",E12,IF('Input and Monthly Results'!$C$9="Actual Days / 360",F12,G12)),IF('Input and Monthly Results'!$C$9="30 / 360",K12,IF('Input and Monthly Results'!$C$9="Actual Days / 360",L12,M12))))</f>
        <v>5.9452054794520556E-3</v>
      </c>
      <c r="P12" s="1">
        <f t="shared" si="21"/>
        <v>9483800.7297093626</v>
      </c>
      <c r="Q12" s="20">
        <f t="shared" si="9"/>
        <v>110658.03802350603</v>
      </c>
      <c r="R12" s="20">
        <f t="shared" si="10"/>
        <v>56383.144064299508</v>
      </c>
      <c r="S12" s="20">
        <f t="shared" si="11"/>
        <v>54274.893959206522</v>
      </c>
      <c r="T12" s="20">
        <f t="shared" si="12"/>
        <v>9429525.835750157</v>
      </c>
      <c r="U12" s="15">
        <f>IF(A12="","",IF(A13="",O12*P12+P12,IF(P12&gt;='Input and Monthly Results'!$C$14,'Input and Monthly Results'!$C$14,P12)))</f>
        <v>0</v>
      </c>
      <c r="V12" s="1">
        <f>IF(A12="","",IF(A12&lt;'Input and Monthly Results'!$F$3,Calculations!O12*Calculations!P12,IF(A12='Input and Monthly Results'!$F$3,Calculations!O12*Calculations!P12 + Calculations!P12,0)))</f>
        <v>56383.144064299508</v>
      </c>
      <c r="W12" s="1">
        <f>IF(A12="","",IF(A12&lt;'Input and Monthly Results'!$F$3,Loan_Amount*(Calculations!O12/(1-(1+Calculations!O12)^(-'Input and Monthly Results'!$C$5))),IF(Calculations!A12='Input and Monthly Results'!$F$3,Calculations!P12*Calculations!O12+Calculations!P12,0)))</f>
        <v>110658.03802350603</v>
      </c>
      <c r="X12" s="1">
        <f>IF(A12="","",IF(A12&lt;'Input and Monthly Results'!$C$11,1,0))</f>
        <v>0</v>
      </c>
      <c r="Y12" s="1">
        <f>IF(A12="","",IF(A12&lt;'Input and Monthly Results'!$C$11,Calculations!O12*Calculations!P12,IF(A12&lt;'Input and Monthly Results'!$F$3,Loan_Amount*(Calculations!O12/(1-(1+Calculations!O12)^(-('Input and Monthly Results'!$C$5-SUM(Calculations!$X$3:$X$362))))),IF(Calculations!A12='Input and Monthly Results'!$F$3,Calculations!O12*Calculations!P12+Calculations!P12,0))))</f>
        <v>110658.03802350603</v>
      </c>
      <c r="Z12" s="1">
        <f>IF(A12="","",IF(A12&lt;'Input and Monthly Results'!$F$3,Loan_Amount/'Input and Monthly Results'!$C$5+Calculations!O12*Calculations!P12,IF(A12='Input and Monthly Results'!$F$3,Calculations!O12*Calculations!P12+Calculations!P12,0)))</f>
        <v>133306.22098737644</v>
      </c>
      <c r="AA12" s="1">
        <f>IF(A12="","",IF('Input and Monthly Results'!$C$14="",IF('Input and Monthly Results'!$C$10="IO (Interest Only)",Calculations!V12,IF('Input and Monthly Results'!$C$10="Initial IO w/ P&amp;I following",Calculations!Y12,IF('Input and Monthly Results'!$C$10="P&amp;I",Calculations!W12,Calculations!Z12))),U12))</f>
        <v>110658.03802350603</v>
      </c>
      <c r="AB12" s="1">
        <f t="shared" si="13"/>
        <v>56383.144064299508</v>
      </c>
      <c r="AC12" s="1">
        <f t="shared" si="14"/>
        <v>56383.144064299508</v>
      </c>
      <c r="AD12" s="1">
        <f t="shared" si="15"/>
        <v>0</v>
      </c>
      <c r="AE12" s="1">
        <f t="shared" si="16"/>
        <v>54274.893959206522</v>
      </c>
      <c r="AF12" s="1">
        <f t="shared" si="17"/>
        <v>9429525.835750157</v>
      </c>
      <c r="AG12" s="1">
        <f>IF(A12="","",'Input and Monthly Results'!$C$12)</f>
        <v>1000000</v>
      </c>
      <c r="AH12" s="1">
        <f t="shared" si="18"/>
        <v>110658.03802350603</v>
      </c>
      <c r="AI12" s="1">
        <f t="shared" si="19"/>
        <v>0</v>
      </c>
      <c r="AJ12" s="1">
        <f t="shared" si="20"/>
        <v>0</v>
      </c>
      <c r="AK12" s="1">
        <f>IF(A12="","",IF(AI12=0,0,'Input and Monthly Results'!$C$13))</f>
        <v>0</v>
      </c>
    </row>
    <row r="13" spans="1:37" x14ac:dyDescent="0.3">
      <c r="A13" s="10">
        <f>IF(A12&gt;='Input and Monthly Results'!$F$3,"",EDATE(A12,1))</f>
        <v>40483</v>
      </c>
      <c r="B13" s="10">
        <f t="shared" si="0"/>
        <v>40483</v>
      </c>
      <c r="C13">
        <f t="shared" si="1"/>
        <v>30</v>
      </c>
      <c r="D13" s="14">
        <f>IF(A13="","",'Input and Monthly Results'!$C$7)</f>
        <v>0.04</v>
      </c>
      <c r="E13" s="14">
        <f t="shared" si="2"/>
        <v>3.3333333333333331E-3</v>
      </c>
      <c r="F13" s="14">
        <f t="shared" si="3"/>
        <v>3.3333333333333331E-3</v>
      </c>
      <c r="G13" s="14">
        <f t="shared" si="4"/>
        <v>3.2876712328767121E-3</v>
      </c>
      <c r="H13" s="14">
        <f>IF(A13="","",VLOOKUP(A13,'Input and Monthly Results'!$B$18:$C$429,2,FALSE))</f>
        <v>0.03</v>
      </c>
      <c r="I13" s="14">
        <f>IF(A13="","",'Input and Monthly Results'!$C$8)</f>
        <v>0.02</v>
      </c>
      <c r="J13" s="5">
        <f t="shared" si="5"/>
        <v>0.05</v>
      </c>
      <c r="K13" s="14">
        <f t="shared" si="6"/>
        <v>4.1666666666666666E-3</v>
      </c>
      <c r="L13" s="14">
        <f t="shared" si="7"/>
        <v>4.1666666666666666E-3</v>
      </c>
      <c r="M13" s="14">
        <f t="shared" si="8"/>
        <v>4.10958904109589E-3</v>
      </c>
      <c r="N13" t="str">
        <f>IF(A13="","",'Input and Monthly Results'!$C$9)</f>
        <v>Actual Days / 365</v>
      </c>
      <c r="O13" s="14">
        <f>IF(A13="","",IF('Input and Monthly Results'!$C$6="Constant",IF('Input and Monthly Results'!$C$9="30 / 360",E13,IF('Input and Monthly Results'!$C$9="Actual Days / 360",F13,G13)),IF('Input and Monthly Results'!$C$9="30 / 360",K13,IF('Input and Monthly Results'!$C$9="Actual Days / 360",L13,M13))))</f>
        <v>4.10958904109589E-3</v>
      </c>
      <c r="P13" s="1">
        <f t="shared" si="21"/>
        <v>9429525.835750157</v>
      </c>
      <c r="Q13" s="20">
        <f t="shared" si="9"/>
        <v>99446.245638924054</v>
      </c>
      <c r="R13" s="20">
        <f t="shared" si="10"/>
        <v>38751.476037329412</v>
      </c>
      <c r="S13" s="20">
        <f t="shared" si="11"/>
        <v>60694.769601594642</v>
      </c>
      <c r="T13" s="20">
        <f t="shared" si="12"/>
        <v>9368831.0661485624</v>
      </c>
      <c r="U13" s="15">
        <f>IF(A13="","",IF(A14="",O13*P13+P13,IF(P13&gt;='Input and Monthly Results'!$C$14,'Input and Monthly Results'!$C$14,P13)))</f>
        <v>0</v>
      </c>
      <c r="V13" s="1">
        <f>IF(A13="","",IF(A13&lt;'Input and Monthly Results'!$F$3,Calculations!O13*Calculations!P13,IF(A13='Input and Monthly Results'!$F$3,Calculations!O13*Calculations!P13 + Calculations!P13,0)))</f>
        <v>38751.476037329412</v>
      </c>
      <c r="W13" s="1">
        <f>IF(A13="","",IF(A13&lt;'Input and Monthly Results'!$F$3,Loan_Amount*(Calculations!O13/(1-(1+Calculations!O13)^(-'Input and Monthly Results'!$C$5))),IF(Calculations!A13='Input and Monthly Results'!$F$3,Calculations!P13*Calculations!O13+Calculations!P13,0)))</f>
        <v>99446.245638924054</v>
      </c>
      <c r="X13" s="1">
        <f>IF(A13="","",IF(A13&lt;'Input and Monthly Results'!$C$11,1,0))</f>
        <v>0</v>
      </c>
      <c r="Y13" s="1">
        <f>IF(A13="","",IF(A13&lt;'Input and Monthly Results'!$C$11,Calculations!O13*Calculations!P13,IF(A13&lt;'Input and Monthly Results'!$F$3,Loan_Amount*(Calculations!O13/(1-(1+Calculations!O13)^(-('Input and Monthly Results'!$C$5-SUM(Calculations!$X$3:$X$362))))),IF(Calculations!A13='Input and Monthly Results'!$F$3,Calculations!O13*Calculations!P13+Calculations!P13,0))))</f>
        <v>99446.245638924054</v>
      </c>
      <c r="Z13" s="1">
        <f>IF(A13="","",IF(A13&lt;'Input and Monthly Results'!$F$3,Loan_Amount/'Input and Monthly Results'!$C$5+Calculations!O13*Calculations!P13,IF(A13='Input and Monthly Results'!$F$3,Calculations!O13*Calculations!P13+Calculations!P13,0)))</f>
        <v>115674.55296040633</v>
      </c>
      <c r="AA13" s="1">
        <f>IF(A13="","",IF('Input and Monthly Results'!$C$14="",IF('Input and Monthly Results'!$C$10="IO (Interest Only)",Calculations!V13,IF('Input and Monthly Results'!$C$10="Initial IO w/ P&amp;I following",Calculations!Y13,IF('Input and Monthly Results'!$C$10="P&amp;I",Calculations!W13,Calculations!Z13))),U13))</f>
        <v>99446.245638924054</v>
      </c>
      <c r="AB13" s="1">
        <f t="shared" si="13"/>
        <v>38751.476037329412</v>
      </c>
      <c r="AC13" s="1">
        <f t="shared" si="14"/>
        <v>38751.476037329412</v>
      </c>
      <c r="AD13" s="1">
        <f t="shared" si="15"/>
        <v>0</v>
      </c>
      <c r="AE13" s="1">
        <f t="shared" si="16"/>
        <v>60694.769601594642</v>
      </c>
      <c r="AF13" s="1">
        <f t="shared" si="17"/>
        <v>9368831.0661485624</v>
      </c>
      <c r="AG13" s="1">
        <f>IF(A13="","",'Input and Monthly Results'!$C$12)</f>
        <v>1000000</v>
      </c>
      <c r="AH13" s="1">
        <f t="shared" si="18"/>
        <v>99446.245638924054</v>
      </c>
      <c r="AI13" s="1">
        <f t="shared" si="19"/>
        <v>0</v>
      </c>
      <c r="AJ13" s="1">
        <f t="shared" si="20"/>
        <v>0</v>
      </c>
      <c r="AK13" s="1">
        <f>IF(A13="","",IF(AI13=0,0,'Input and Monthly Results'!$C$13))</f>
        <v>0</v>
      </c>
    </row>
    <row r="14" spans="1:37" x14ac:dyDescent="0.3">
      <c r="A14" s="10">
        <f>IF(A13&gt;='Input and Monthly Results'!$F$3,"",EDATE(A13,1))</f>
        <v>40513</v>
      </c>
      <c r="B14" s="10">
        <f t="shared" si="0"/>
        <v>40513</v>
      </c>
      <c r="C14">
        <f t="shared" si="1"/>
        <v>31</v>
      </c>
      <c r="D14" s="14">
        <f>IF(A14="","",'Input and Monthly Results'!$C$7)</f>
        <v>0.04</v>
      </c>
      <c r="E14" s="14">
        <f t="shared" si="2"/>
        <v>3.3333333333333331E-3</v>
      </c>
      <c r="F14" s="14">
        <f t="shared" si="3"/>
        <v>3.4444444444444444E-3</v>
      </c>
      <c r="G14" s="14">
        <f t="shared" si="4"/>
        <v>3.3972602739726029E-3</v>
      </c>
      <c r="H14" s="14">
        <f>IF(A14="","",VLOOKUP(A14,'Input and Monthly Results'!$B$18:$C$429,2,FALSE))</f>
        <v>0.04</v>
      </c>
      <c r="I14" s="14">
        <f>IF(A14="","",'Input and Monthly Results'!$C$8)</f>
        <v>0.02</v>
      </c>
      <c r="J14" s="5">
        <f t="shared" si="5"/>
        <v>0.06</v>
      </c>
      <c r="K14" s="14">
        <f t="shared" si="6"/>
        <v>4.9999999999999992E-3</v>
      </c>
      <c r="L14" s="14">
        <f t="shared" si="7"/>
        <v>5.1666666666666666E-3</v>
      </c>
      <c r="M14" s="14">
        <f t="shared" si="8"/>
        <v>5.0958904109589037E-3</v>
      </c>
      <c r="N14" t="str">
        <f>IF(A14="","",'Input and Monthly Results'!$C$9)</f>
        <v>Actual Days / 365</v>
      </c>
      <c r="O14" s="14">
        <f>IF(A14="","",IF('Input and Monthly Results'!$C$6="Constant",IF('Input and Monthly Results'!$C$9="30 / 360",E14,IF('Input and Monthly Results'!$C$9="Actual Days / 360",F14,G14)),IF('Input and Monthly Results'!$C$9="30 / 360",K14,IF('Input and Monthly Results'!$C$9="Actual Days / 360",L14,M14))))</f>
        <v>5.0958904109589037E-3</v>
      </c>
      <c r="P14" s="1">
        <f t="shared" si="21"/>
        <v>9368831.0661485624</v>
      </c>
      <c r="Q14" s="20">
        <f t="shared" si="9"/>
        <v>9416573.6025404427</v>
      </c>
      <c r="R14" s="20">
        <f t="shared" si="10"/>
        <v>47742.536391880341</v>
      </c>
      <c r="S14" s="20">
        <f t="shared" si="11"/>
        <v>9368831.0661485624</v>
      </c>
      <c r="T14" s="20">
        <f t="shared" si="12"/>
        <v>-2.1827872842550278E-11</v>
      </c>
      <c r="U14" s="15">
        <f>IF(A14="","",IF(A15="",O14*P14+P14,IF(P14&gt;='Input and Monthly Results'!$C$14,'Input and Monthly Results'!$C$14,P14)))</f>
        <v>9416573.6025404427</v>
      </c>
      <c r="V14" s="1">
        <f>IF(A14="","",IF(A14&lt;'Input and Monthly Results'!$F$3,Calculations!O14*Calculations!P14,IF(A14='Input and Monthly Results'!$F$3,Calculations!O14*Calculations!P14 + Calculations!P14,0)))</f>
        <v>9416573.6025404427</v>
      </c>
      <c r="W14" s="1">
        <f>IF(A14="","",IF(A14&lt;'Input and Monthly Results'!$F$3,Loan_Amount*(Calculations!O14/(1-(1+Calculations!O14)^(-'Input and Monthly Results'!$C$5))),IF(Calculations!A14='Input and Monthly Results'!$F$3,Calculations!P14*Calculations!O14+Calculations!P14,0)))</f>
        <v>9416573.6025404427</v>
      </c>
      <c r="X14" s="1">
        <f>IF(A14="","",IF(A14&lt;'Input and Monthly Results'!$C$11,1,0))</f>
        <v>0</v>
      </c>
      <c r="Y14" s="1">
        <f>IF(A14="","",IF(A14&lt;'Input and Monthly Results'!$C$11,Calculations!O14*Calculations!P14,IF(A14&lt;'Input and Monthly Results'!$F$3,Loan_Amount*(Calculations!O14/(1-(1+Calculations!O14)^(-('Input and Monthly Results'!$C$5-SUM(Calculations!$X$3:$X$362))))),IF(Calculations!A14='Input and Monthly Results'!$F$3,Calculations!O14*Calculations!P14+Calculations!P14,0))))</f>
        <v>9416573.6025404427</v>
      </c>
      <c r="Z14" s="1">
        <f>IF(A14="","",IF(A14&lt;'Input and Monthly Results'!$F$3,Loan_Amount/'Input and Monthly Results'!$C$5+Calculations!O14*Calculations!P14,IF(A14='Input and Monthly Results'!$F$3,Calculations!O14*Calculations!P14+Calculations!P14,0)))</f>
        <v>9416573.6025404427</v>
      </c>
      <c r="AA14" s="1">
        <f>IF(A14="","",IF('Input and Monthly Results'!$C$14="",IF('Input and Monthly Results'!$C$10="IO (Interest Only)",Calculations!V14,IF('Input and Monthly Results'!$C$10="Initial IO w/ P&amp;I following",Calculations!Y14,IF('Input and Monthly Results'!$C$10="P&amp;I",Calculations!W14,Calculations!Z14))),U14))</f>
        <v>9416573.6025404427</v>
      </c>
      <c r="AB14" s="1">
        <f t="shared" si="13"/>
        <v>47742.536391880341</v>
      </c>
      <c r="AC14" s="1">
        <f t="shared" si="14"/>
        <v>47742.536391880341</v>
      </c>
      <c r="AD14" s="1">
        <f t="shared" si="15"/>
        <v>0</v>
      </c>
      <c r="AE14" s="1">
        <f t="shared" si="16"/>
        <v>9368831.0661485624</v>
      </c>
      <c r="AF14" s="1">
        <f t="shared" si="17"/>
        <v>-2.1827872842550278E-11</v>
      </c>
      <c r="AG14" s="1">
        <f>IF(A14="","",'Input and Monthly Results'!$C$12)</f>
        <v>1000000</v>
      </c>
      <c r="AH14" s="1">
        <f t="shared" si="18"/>
        <v>9416573.6025404427</v>
      </c>
      <c r="AI14" s="1">
        <f t="shared" si="19"/>
        <v>0</v>
      </c>
      <c r="AJ14" s="1">
        <f t="shared" si="20"/>
        <v>-2.1827872842550278E-11</v>
      </c>
      <c r="AK14" s="1">
        <f>IF(A14="","",IF(AI14=0,0,'Input and Monthly Results'!$C$13))</f>
        <v>0</v>
      </c>
    </row>
    <row r="15" spans="1:37" x14ac:dyDescent="0.3">
      <c r="A15" s="10" t="str">
        <f>IF(A14&gt;='Input and Monthly Results'!$F$3,"",EDATE(A14,1))</f>
        <v/>
      </c>
      <c r="B15" s="10">
        <f t="shared" si="0"/>
        <v>1</v>
      </c>
      <c r="C15" t="str">
        <f t="shared" si="1"/>
        <v/>
      </c>
      <c r="D15" s="14" t="str">
        <f>IF(A15="","",'Input and Monthly Results'!$C$7)</f>
        <v/>
      </c>
      <c r="E15" s="14" t="str">
        <f t="shared" si="2"/>
        <v/>
      </c>
      <c r="F15" s="14" t="str">
        <f t="shared" si="3"/>
        <v/>
      </c>
      <c r="G15" s="14" t="str">
        <f t="shared" si="4"/>
        <v/>
      </c>
      <c r="H15" s="14" t="str">
        <f>IF(A15="","",VLOOKUP(A15,'Input and Monthly Results'!$B$18:$C$429,2,FALSE))</f>
        <v/>
      </c>
      <c r="I15" s="14" t="str">
        <f>IF(A15="","",'Input and Monthly Results'!$C$8)</f>
        <v/>
      </c>
      <c r="J15" s="5" t="str">
        <f t="shared" si="5"/>
        <v/>
      </c>
      <c r="K15" s="14" t="str">
        <f t="shared" si="6"/>
        <v/>
      </c>
      <c r="L15" s="14" t="str">
        <f t="shared" si="7"/>
        <v/>
      </c>
      <c r="M15" s="14" t="str">
        <f t="shared" si="8"/>
        <v/>
      </c>
      <c r="N15" t="str">
        <f>IF(A15="","",'Input and Monthly Results'!$C$9)</f>
        <v/>
      </c>
      <c r="O15" s="14" t="str">
        <f>IF(A15="","",IF('Input and Monthly Results'!$C$6="Constant",IF('Input and Monthly Results'!$C$9="30 / 360",E15,IF('Input and Monthly Results'!$C$9="Actual Days / 360",F15,G15)),IF('Input and Monthly Results'!$C$9="30 / 360",K15,IF('Input and Monthly Results'!$C$9="Actual Days / 360",L15,M15))))</f>
        <v/>
      </c>
      <c r="P15" s="1" t="str">
        <f t="shared" si="21"/>
        <v/>
      </c>
      <c r="Q15" s="20" t="str">
        <f t="shared" si="9"/>
        <v/>
      </c>
      <c r="R15" s="20" t="str">
        <f t="shared" si="10"/>
        <v/>
      </c>
      <c r="S15" s="20" t="str">
        <f t="shared" si="11"/>
        <v/>
      </c>
      <c r="T15" s="20" t="str">
        <f t="shared" si="12"/>
        <v/>
      </c>
      <c r="U15" s="15" t="str">
        <f>IF(A15="","",IF(A16="",O15*P15+P15,IF(P15&gt;='Input and Monthly Results'!$C$14,'Input and Monthly Results'!$C$14,P15)))</f>
        <v/>
      </c>
      <c r="V15" s="1" t="str">
        <f>IF(A15="","",IF(A15&lt;'Input and Monthly Results'!$F$3,Calculations!O15*Calculations!P15,IF(A15='Input and Monthly Results'!$F$3,Calculations!O15*Calculations!P15 + Calculations!P15,0)))</f>
        <v/>
      </c>
      <c r="W15" s="1" t="str">
        <f>IF(A15="","",IF(A15&lt;'Input and Monthly Results'!$F$3,Loan_Amount*(Calculations!O15/(1-(1+Calculations!O15)^(-'Input and Monthly Results'!$C$5))),IF(Calculations!A15='Input and Monthly Results'!$F$3,Calculations!P15*Calculations!O15+Calculations!P15,0)))</f>
        <v/>
      </c>
      <c r="X15" s="1" t="str">
        <f>IF(A15="","",IF(A15&lt;'Input and Monthly Results'!$C$11,1,0))</f>
        <v/>
      </c>
      <c r="Y15" s="1" t="str">
        <f>IF(A15="","",IF(A15&lt;'Input and Monthly Results'!$C$11,Calculations!O15*Calculations!P15,IF(A15&lt;'Input and Monthly Results'!$F$3,Loan_Amount*(Calculations!O15/(1-(1+Calculations!O15)^(-('Input and Monthly Results'!$C$5-SUM(Calculations!$X$3:$X$362))))),IF(Calculations!A15='Input and Monthly Results'!$F$3,Calculations!O15*Calculations!P15+Calculations!P15,0))))</f>
        <v/>
      </c>
      <c r="Z15" s="1" t="str">
        <f>IF(A15="","",IF(A15&lt;'Input and Monthly Results'!$F$3,Loan_Amount/'Input and Monthly Results'!$C$5+Calculations!O15*Calculations!P15,IF(A15='Input and Monthly Results'!$F$3,Calculations!O15*Calculations!P15+Calculations!P15,0)))</f>
        <v/>
      </c>
      <c r="AA15" s="1" t="str">
        <f>IF(A15="","",IF('Input and Monthly Results'!$C$14="",IF('Input and Monthly Results'!$C$10="IO (Interest Only)",Calculations!V15,IF('Input and Monthly Results'!$C$10="Initial IO w/ P&amp;I following",Calculations!Y15,IF('Input and Monthly Results'!$C$10="P&amp;I",Calculations!W15,Calculations!Z15))),U15))</f>
        <v/>
      </c>
      <c r="AB15" s="1" t="str">
        <f t="shared" si="13"/>
        <v/>
      </c>
      <c r="AC15" s="1" t="str">
        <f t="shared" si="14"/>
        <v/>
      </c>
      <c r="AD15" s="1" t="str">
        <f t="shared" si="15"/>
        <v/>
      </c>
      <c r="AE15" s="1" t="str">
        <f t="shared" si="16"/>
        <v/>
      </c>
      <c r="AF15" s="1" t="str">
        <f t="shared" si="17"/>
        <v/>
      </c>
      <c r="AG15" s="1" t="str">
        <f>IF(A15="","",'Input and Monthly Results'!$C$12)</f>
        <v/>
      </c>
      <c r="AH15" s="1" t="str">
        <f t="shared" si="18"/>
        <v/>
      </c>
      <c r="AI15" s="1" t="str">
        <f t="shared" si="19"/>
        <v/>
      </c>
      <c r="AJ15" s="1" t="str">
        <f t="shared" si="20"/>
        <v/>
      </c>
      <c r="AK15" s="1" t="str">
        <f>IF(A15="","",IF(AI15=0,0,'Input and Monthly Results'!$C$13))</f>
        <v/>
      </c>
    </row>
    <row r="16" spans="1:37" x14ac:dyDescent="0.3">
      <c r="A16" s="10" t="str">
        <f>IF(A15&gt;='Input and Monthly Results'!$F$3,"",EDATE(A15,1))</f>
        <v/>
      </c>
      <c r="B16" s="10">
        <f t="shared" si="0"/>
        <v>1</v>
      </c>
      <c r="C16" t="str">
        <f t="shared" si="1"/>
        <v/>
      </c>
      <c r="D16" s="14" t="str">
        <f>IF(A16="","",'Input and Monthly Results'!$C$7)</f>
        <v/>
      </c>
      <c r="E16" s="14" t="str">
        <f t="shared" si="2"/>
        <v/>
      </c>
      <c r="F16" s="14" t="str">
        <f t="shared" si="3"/>
        <v/>
      </c>
      <c r="G16" s="14" t="str">
        <f t="shared" si="4"/>
        <v/>
      </c>
      <c r="H16" s="14" t="str">
        <f>IF(A16="","",VLOOKUP(A16,'Input and Monthly Results'!$B$18:$C$429,2,FALSE))</f>
        <v/>
      </c>
      <c r="I16" s="14" t="str">
        <f>IF(A16="","",'Input and Monthly Results'!$C$8)</f>
        <v/>
      </c>
      <c r="J16" s="5" t="str">
        <f t="shared" si="5"/>
        <v/>
      </c>
      <c r="K16" s="14" t="str">
        <f t="shared" si="6"/>
        <v/>
      </c>
      <c r="L16" s="14" t="str">
        <f t="shared" si="7"/>
        <v/>
      </c>
      <c r="M16" s="14" t="str">
        <f t="shared" si="8"/>
        <v/>
      </c>
      <c r="N16" t="str">
        <f>IF(A16="","",'Input and Monthly Results'!$C$9)</f>
        <v/>
      </c>
      <c r="O16" s="14" t="str">
        <f>IF(A16="","",IF('Input and Monthly Results'!$C$6="Constant",IF('Input and Monthly Results'!$C$9="30 / 360",E16,IF('Input and Monthly Results'!$C$9="Actual Days / 360",F16,G16)),IF('Input and Monthly Results'!$C$9="30 / 360",K16,IF('Input and Monthly Results'!$C$9="Actual Days / 360",L16,M16))))</f>
        <v/>
      </c>
      <c r="P16" s="1" t="str">
        <f t="shared" si="21"/>
        <v/>
      </c>
      <c r="Q16" s="20" t="str">
        <f t="shared" si="9"/>
        <v/>
      </c>
      <c r="R16" s="20" t="str">
        <f t="shared" si="10"/>
        <v/>
      </c>
      <c r="S16" s="20" t="str">
        <f t="shared" si="11"/>
        <v/>
      </c>
      <c r="T16" s="20" t="str">
        <f t="shared" si="12"/>
        <v/>
      </c>
      <c r="U16" s="15" t="str">
        <f>IF(A16="","",IF(A17="",O16*P16+P16,IF(P16&gt;='Input and Monthly Results'!$C$14,'Input and Monthly Results'!$C$14,P16)))</f>
        <v/>
      </c>
      <c r="V16" s="1" t="str">
        <f>IF(A16="","",IF(A16&lt;'Input and Monthly Results'!$F$3,Calculations!O16*Calculations!P16,IF(A16='Input and Monthly Results'!$F$3,Calculations!O16*Calculations!P16 + Calculations!P16,0)))</f>
        <v/>
      </c>
      <c r="W16" s="1" t="str">
        <f>IF(A16="","",IF(A16&lt;'Input and Monthly Results'!$F$3,Loan_Amount*(Calculations!O16/(1-(1+Calculations!O16)^(-'Input and Monthly Results'!$C$5))),IF(Calculations!A16='Input and Monthly Results'!$F$3,Calculations!P16*Calculations!O16+Calculations!P16,0)))</f>
        <v/>
      </c>
      <c r="X16" s="1" t="str">
        <f>IF(A16="","",IF(A16&lt;'Input and Monthly Results'!$C$11,1,0))</f>
        <v/>
      </c>
      <c r="Y16" s="1" t="str">
        <f>IF(A16="","",IF(A16&lt;'Input and Monthly Results'!$C$11,Calculations!O16*Calculations!P16,IF(A16&lt;'Input and Monthly Results'!$F$3,Loan_Amount*(Calculations!O16/(1-(1+Calculations!O16)^(-('Input and Monthly Results'!$C$5-SUM(Calculations!$X$3:$X$362))))),IF(Calculations!A16='Input and Monthly Results'!$F$3,Calculations!O16*Calculations!P16+Calculations!P16,0))))</f>
        <v/>
      </c>
      <c r="Z16" s="1" t="str">
        <f>IF(A16="","",IF(A16&lt;'Input and Monthly Results'!$F$3,Loan_Amount/'Input and Monthly Results'!$C$5+Calculations!O16*Calculations!P16,IF(A16='Input and Monthly Results'!$F$3,Calculations!O16*Calculations!P16+Calculations!P16,0)))</f>
        <v/>
      </c>
      <c r="AA16" s="1" t="str">
        <f>IF(A16="","",IF('Input and Monthly Results'!$C$14="",IF('Input and Monthly Results'!$C$10="IO (Interest Only)",Calculations!V16,IF('Input and Monthly Results'!$C$10="Initial IO w/ P&amp;I following",Calculations!Y16,IF('Input and Monthly Results'!$C$10="P&amp;I",Calculations!W16,Calculations!Z16))),U16))</f>
        <v/>
      </c>
      <c r="AB16" s="1" t="str">
        <f t="shared" si="13"/>
        <v/>
      </c>
      <c r="AC16" s="1" t="str">
        <f t="shared" si="14"/>
        <v/>
      </c>
      <c r="AD16" s="1" t="str">
        <f t="shared" si="15"/>
        <v/>
      </c>
      <c r="AE16" s="1" t="str">
        <f t="shared" si="16"/>
        <v/>
      </c>
      <c r="AF16" s="1" t="str">
        <f t="shared" si="17"/>
        <v/>
      </c>
      <c r="AG16" s="1" t="str">
        <f>IF(A16="","",'Input and Monthly Results'!$C$12)</f>
        <v/>
      </c>
      <c r="AH16" s="1" t="str">
        <f t="shared" si="18"/>
        <v/>
      </c>
      <c r="AI16" s="1" t="str">
        <f t="shared" si="19"/>
        <v/>
      </c>
      <c r="AJ16" s="1" t="str">
        <f t="shared" si="20"/>
        <v/>
      </c>
      <c r="AK16" s="1" t="str">
        <f>IF(A16="","",IF(AI16=0,0,'Input and Monthly Results'!$C$13))</f>
        <v/>
      </c>
    </row>
    <row r="17" spans="1:37" x14ac:dyDescent="0.3">
      <c r="A17" s="10" t="str">
        <f>IF(A16&gt;='Input and Monthly Results'!$F$3,"",EDATE(A16,1))</f>
        <v/>
      </c>
      <c r="B17" s="10">
        <f t="shared" si="0"/>
        <v>1</v>
      </c>
      <c r="C17" t="str">
        <f t="shared" si="1"/>
        <v/>
      </c>
      <c r="D17" s="14" t="str">
        <f>IF(A17="","",'Input and Monthly Results'!$C$7)</f>
        <v/>
      </c>
      <c r="E17" s="14" t="str">
        <f t="shared" si="2"/>
        <v/>
      </c>
      <c r="F17" s="14" t="str">
        <f t="shared" si="3"/>
        <v/>
      </c>
      <c r="G17" s="14" t="str">
        <f t="shared" si="4"/>
        <v/>
      </c>
      <c r="H17" s="14" t="str">
        <f>IF(A17="","",VLOOKUP(A17,'Input and Monthly Results'!$B$18:$C$429,2,FALSE))</f>
        <v/>
      </c>
      <c r="I17" s="14" t="str">
        <f>IF(A17="","",'Input and Monthly Results'!$C$8)</f>
        <v/>
      </c>
      <c r="J17" s="5" t="str">
        <f t="shared" si="5"/>
        <v/>
      </c>
      <c r="K17" s="14" t="str">
        <f t="shared" si="6"/>
        <v/>
      </c>
      <c r="L17" s="14" t="str">
        <f t="shared" si="7"/>
        <v/>
      </c>
      <c r="M17" s="14" t="str">
        <f t="shared" si="8"/>
        <v/>
      </c>
      <c r="N17" t="str">
        <f>IF(A17="","",'Input and Monthly Results'!$C$9)</f>
        <v/>
      </c>
      <c r="O17" s="14" t="str">
        <f>IF(A17="","",IF('Input and Monthly Results'!$C$6="Constant",IF('Input and Monthly Results'!$C$9="30 / 360",E17,IF('Input and Monthly Results'!$C$9="Actual Days / 360",F17,G17)),IF('Input and Monthly Results'!$C$9="30 / 360",K17,IF('Input and Monthly Results'!$C$9="Actual Days / 360",L17,M17))))</f>
        <v/>
      </c>
      <c r="P17" s="1" t="str">
        <f t="shared" si="21"/>
        <v/>
      </c>
      <c r="Q17" s="20" t="str">
        <f t="shared" si="9"/>
        <v/>
      </c>
      <c r="R17" s="20" t="str">
        <f t="shared" si="10"/>
        <v/>
      </c>
      <c r="S17" s="20" t="str">
        <f t="shared" si="11"/>
        <v/>
      </c>
      <c r="T17" s="20" t="str">
        <f t="shared" si="12"/>
        <v/>
      </c>
      <c r="U17" s="15" t="str">
        <f>IF(A17="","",IF(A18="",O17*P17+P17,IF(P17&gt;='Input and Monthly Results'!$C$14,'Input and Monthly Results'!$C$14,P17)))</f>
        <v/>
      </c>
      <c r="V17" s="1" t="str">
        <f>IF(A17="","",IF(A17&lt;'Input and Monthly Results'!$F$3,Calculations!O17*Calculations!P17,IF(A17='Input and Monthly Results'!$F$3,Calculations!O17*Calculations!P17 + Calculations!P17,0)))</f>
        <v/>
      </c>
      <c r="W17" s="1" t="str">
        <f>IF(A17="","",IF(A17&lt;'Input and Monthly Results'!$F$3,Loan_Amount*(Calculations!O17/(1-(1+Calculations!O17)^(-'Input and Monthly Results'!$C$5))),IF(Calculations!A17='Input and Monthly Results'!$F$3,Calculations!P17*Calculations!O17+Calculations!P17,0)))</f>
        <v/>
      </c>
      <c r="X17" s="1" t="str">
        <f>IF(A17="","",IF(A17&lt;'Input and Monthly Results'!$C$11,1,0))</f>
        <v/>
      </c>
      <c r="Y17" s="1" t="str">
        <f>IF(A17="","",IF(A17&lt;'Input and Monthly Results'!$C$11,Calculations!O17*Calculations!P17,IF(A17&lt;'Input and Monthly Results'!$F$3,Loan_Amount*(Calculations!O17/(1-(1+Calculations!O17)^(-('Input and Monthly Results'!$C$5-SUM(Calculations!$X$3:$X$362))))),IF(Calculations!A17='Input and Monthly Results'!$F$3,Calculations!O17*Calculations!P17+Calculations!P17,0))))</f>
        <v/>
      </c>
      <c r="Z17" s="1" t="str">
        <f>IF(A17="","",IF(A17&lt;'Input and Monthly Results'!$F$3,Loan_Amount/'Input and Monthly Results'!$C$5+Calculations!O17*Calculations!P17,IF(A17='Input and Monthly Results'!$F$3,Calculations!O17*Calculations!P17+Calculations!P17,0)))</f>
        <v/>
      </c>
      <c r="AA17" s="1" t="str">
        <f>IF(A17="","",IF('Input and Monthly Results'!$C$14="",IF('Input and Monthly Results'!$C$10="IO (Interest Only)",Calculations!V17,IF('Input and Monthly Results'!$C$10="Initial IO w/ P&amp;I following",Calculations!Y17,IF('Input and Monthly Results'!$C$10="P&amp;I",Calculations!W17,Calculations!Z17))),U17))</f>
        <v/>
      </c>
      <c r="AB17" s="1" t="str">
        <f t="shared" si="13"/>
        <v/>
      </c>
      <c r="AC17" s="1" t="str">
        <f t="shared" si="14"/>
        <v/>
      </c>
      <c r="AD17" s="1" t="str">
        <f t="shared" si="15"/>
        <v/>
      </c>
      <c r="AE17" s="1" t="str">
        <f t="shared" si="16"/>
        <v/>
      </c>
      <c r="AF17" s="1" t="str">
        <f t="shared" si="17"/>
        <v/>
      </c>
      <c r="AG17" s="1" t="str">
        <f>IF(A17="","",'Input and Monthly Results'!$C$12)</f>
        <v/>
      </c>
      <c r="AH17" s="1" t="str">
        <f t="shared" si="18"/>
        <v/>
      </c>
      <c r="AI17" s="1" t="str">
        <f t="shared" si="19"/>
        <v/>
      </c>
      <c r="AJ17" s="1" t="str">
        <f t="shared" si="20"/>
        <v/>
      </c>
      <c r="AK17" s="1" t="str">
        <f>IF(A17="","",IF(AI17=0,0,'Input and Monthly Results'!$C$13))</f>
        <v/>
      </c>
    </row>
    <row r="18" spans="1:37" x14ac:dyDescent="0.3">
      <c r="A18" s="10" t="str">
        <f>IF(A17&gt;='Input and Monthly Results'!$F$3,"",EDATE(A17,1))</f>
        <v/>
      </c>
      <c r="B18" s="10">
        <f t="shared" si="0"/>
        <v>1</v>
      </c>
      <c r="C18" t="str">
        <f t="shared" si="1"/>
        <v/>
      </c>
      <c r="D18" s="14" t="str">
        <f>IF(A18="","",'Input and Monthly Results'!$C$7)</f>
        <v/>
      </c>
      <c r="E18" s="14" t="str">
        <f t="shared" si="2"/>
        <v/>
      </c>
      <c r="F18" s="14" t="str">
        <f t="shared" si="3"/>
        <v/>
      </c>
      <c r="G18" s="14" t="str">
        <f t="shared" si="4"/>
        <v/>
      </c>
      <c r="H18" s="14" t="str">
        <f>IF(A18="","",VLOOKUP(A18,'Input and Monthly Results'!$B$18:$C$429,2,FALSE))</f>
        <v/>
      </c>
      <c r="I18" s="14" t="str">
        <f>IF(A18="","",'Input and Monthly Results'!$C$8)</f>
        <v/>
      </c>
      <c r="J18" s="5" t="str">
        <f t="shared" si="5"/>
        <v/>
      </c>
      <c r="K18" s="14" t="str">
        <f t="shared" si="6"/>
        <v/>
      </c>
      <c r="L18" s="14" t="str">
        <f t="shared" si="7"/>
        <v/>
      </c>
      <c r="M18" s="14" t="str">
        <f t="shared" si="8"/>
        <v/>
      </c>
      <c r="N18" t="str">
        <f>IF(A18="","",'Input and Monthly Results'!$C$9)</f>
        <v/>
      </c>
      <c r="O18" s="14" t="str">
        <f>IF(A18="","",IF('Input and Monthly Results'!$C$6="Constant",IF('Input and Monthly Results'!$C$9="30 / 360",E18,IF('Input and Monthly Results'!$C$9="Actual Days / 360",F18,G18)),IF('Input and Monthly Results'!$C$9="30 / 360",K18,IF('Input and Monthly Results'!$C$9="Actual Days / 360",L18,M18))))</f>
        <v/>
      </c>
      <c r="P18" s="1" t="str">
        <f t="shared" si="21"/>
        <v/>
      </c>
      <c r="Q18" s="20" t="str">
        <f t="shared" si="9"/>
        <v/>
      </c>
      <c r="R18" s="20" t="str">
        <f t="shared" si="10"/>
        <v/>
      </c>
      <c r="S18" s="20" t="str">
        <f t="shared" si="11"/>
        <v/>
      </c>
      <c r="T18" s="20" t="str">
        <f t="shared" si="12"/>
        <v/>
      </c>
      <c r="U18" s="15" t="str">
        <f>IF(A18="","",IF(A19="",O18*P18+P18,IF(P18&gt;='Input and Monthly Results'!$C$14,'Input and Monthly Results'!$C$14,P18)))</f>
        <v/>
      </c>
      <c r="V18" s="1" t="str">
        <f>IF(A18="","",IF(A18&lt;'Input and Monthly Results'!$F$3,Calculations!O18*Calculations!P18,IF(A18='Input and Monthly Results'!$F$3,Calculations!O18*Calculations!P18 + Calculations!P18,0)))</f>
        <v/>
      </c>
      <c r="W18" s="1" t="str">
        <f>IF(A18="","",IF(A18&lt;'Input and Monthly Results'!$F$3,Loan_Amount*(Calculations!O18/(1-(1+Calculations!O18)^(-'Input and Monthly Results'!$C$5))),IF(Calculations!A18='Input and Monthly Results'!$F$3,Calculations!P18*Calculations!O18+Calculations!P18,0)))</f>
        <v/>
      </c>
      <c r="X18" s="1" t="str">
        <f>IF(A18="","",IF(A18&lt;'Input and Monthly Results'!$C$11,1,0))</f>
        <v/>
      </c>
      <c r="Y18" s="1" t="str">
        <f>IF(A18="","",IF(A18&lt;'Input and Monthly Results'!$C$11,Calculations!O18*Calculations!P18,IF(A18&lt;'Input and Monthly Results'!$F$3,Loan_Amount*(Calculations!O18/(1-(1+Calculations!O18)^(-('Input and Monthly Results'!$C$5-SUM(Calculations!$X$3:$X$362))))),IF(Calculations!A18='Input and Monthly Results'!$F$3,Calculations!O18*Calculations!P18+Calculations!P18,0))))</f>
        <v/>
      </c>
      <c r="Z18" s="1" t="str">
        <f>IF(A18="","",IF(A18&lt;'Input and Monthly Results'!$F$3,Loan_Amount/'Input and Monthly Results'!$C$5+Calculations!O18*Calculations!P18,IF(A18='Input and Monthly Results'!$F$3,Calculations!O18*Calculations!P18+Calculations!P18,0)))</f>
        <v/>
      </c>
      <c r="AA18" s="1" t="str">
        <f>IF(A18="","",IF('Input and Monthly Results'!$C$14="",IF('Input and Monthly Results'!$C$10="IO (Interest Only)",Calculations!V18,IF('Input and Monthly Results'!$C$10="Initial IO w/ P&amp;I following",Calculations!Y18,IF('Input and Monthly Results'!$C$10="P&amp;I",Calculations!W18,Calculations!Z18))),U18))</f>
        <v/>
      </c>
      <c r="AB18" s="1" t="str">
        <f t="shared" si="13"/>
        <v/>
      </c>
      <c r="AC18" s="1" t="str">
        <f t="shared" si="14"/>
        <v/>
      </c>
      <c r="AD18" s="1" t="str">
        <f t="shared" si="15"/>
        <v/>
      </c>
      <c r="AE18" s="1" t="str">
        <f t="shared" si="16"/>
        <v/>
      </c>
      <c r="AF18" s="1" t="str">
        <f t="shared" si="17"/>
        <v/>
      </c>
      <c r="AG18" s="1" t="str">
        <f>IF(A18="","",'Input and Monthly Results'!$C$12)</f>
        <v/>
      </c>
      <c r="AH18" s="1" t="str">
        <f t="shared" si="18"/>
        <v/>
      </c>
      <c r="AI18" s="1" t="str">
        <f t="shared" si="19"/>
        <v/>
      </c>
      <c r="AJ18" s="1" t="str">
        <f t="shared" si="20"/>
        <v/>
      </c>
      <c r="AK18" s="1" t="str">
        <f>IF(A18="","",IF(AI18=0,0,'Input and Monthly Results'!$C$13))</f>
        <v/>
      </c>
    </row>
    <row r="19" spans="1:37" x14ac:dyDescent="0.3">
      <c r="A19" s="10" t="str">
        <f>IF(A18&gt;='Input and Monthly Results'!$F$3,"",EDATE(A18,1))</f>
        <v/>
      </c>
      <c r="B19" s="10">
        <f t="shared" si="0"/>
        <v>1</v>
      </c>
      <c r="C19" t="str">
        <f t="shared" si="1"/>
        <v/>
      </c>
      <c r="D19" s="14" t="str">
        <f>IF(A19="","",'Input and Monthly Results'!$C$7)</f>
        <v/>
      </c>
      <c r="E19" s="14" t="str">
        <f t="shared" si="2"/>
        <v/>
      </c>
      <c r="F19" s="14" t="str">
        <f t="shared" si="3"/>
        <v/>
      </c>
      <c r="G19" s="14" t="str">
        <f t="shared" si="4"/>
        <v/>
      </c>
      <c r="H19" s="14" t="str">
        <f>IF(A19="","",VLOOKUP(A19,'Input and Monthly Results'!$B$18:$C$429,2,FALSE))</f>
        <v/>
      </c>
      <c r="I19" s="14" t="str">
        <f>IF(A19="","",'Input and Monthly Results'!$C$8)</f>
        <v/>
      </c>
      <c r="J19" s="5" t="str">
        <f t="shared" si="5"/>
        <v/>
      </c>
      <c r="K19" s="14" t="str">
        <f t="shared" si="6"/>
        <v/>
      </c>
      <c r="L19" s="14" t="str">
        <f t="shared" si="7"/>
        <v/>
      </c>
      <c r="M19" s="14" t="str">
        <f t="shared" si="8"/>
        <v/>
      </c>
      <c r="N19" t="str">
        <f>IF(A19="","",'Input and Monthly Results'!$C$9)</f>
        <v/>
      </c>
      <c r="O19" s="14" t="str">
        <f>IF(A19="","",IF('Input and Monthly Results'!$C$6="Constant",IF('Input and Monthly Results'!$C$9="30 / 360",E19,IF('Input and Monthly Results'!$C$9="Actual Days / 360",F19,G19)),IF('Input and Monthly Results'!$C$9="30 / 360",K19,IF('Input and Monthly Results'!$C$9="Actual Days / 360",L19,M19))))</f>
        <v/>
      </c>
      <c r="P19" s="1" t="str">
        <f t="shared" si="21"/>
        <v/>
      </c>
      <c r="Q19" s="20" t="str">
        <f t="shared" si="9"/>
        <v/>
      </c>
      <c r="R19" s="20" t="str">
        <f t="shared" si="10"/>
        <v/>
      </c>
      <c r="S19" s="20" t="str">
        <f t="shared" si="11"/>
        <v/>
      </c>
      <c r="T19" s="20" t="str">
        <f t="shared" si="12"/>
        <v/>
      </c>
      <c r="U19" s="15" t="str">
        <f>IF(A19="","",IF(A20="",O19*P19+P19,IF(P19&gt;='Input and Monthly Results'!$C$14,'Input and Monthly Results'!$C$14,P19)))</f>
        <v/>
      </c>
      <c r="V19" s="1" t="str">
        <f>IF(A19="","",IF(A19&lt;'Input and Monthly Results'!$F$3,Calculations!O19*Calculations!P19,IF(A19='Input and Monthly Results'!$F$3,Calculations!O19*Calculations!P19 + Calculations!P19,0)))</f>
        <v/>
      </c>
      <c r="W19" s="1" t="str">
        <f>IF(A19="","",IF(A19&lt;'Input and Monthly Results'!$F$3,Loan_Amount*(Calculations!O19/(1-(1+Calculations!O19)^(-'Input and Monthly Results'!$C$5))),IF(Calculations!A19='Input and Monthly Results'!$F$3,Calculations!P19*Calculations!O19+Calculations!P19,0)))</f>
        <v/>
      </c>
      <c r="X19" s="1" t="str">
        <f>IF(A19="","",IF(A19&lt;'Input and Monthly Results'!$C$11,1,0))</f>
        <v/>
      </c>
      <c r="Y19" s="1" t="str">
        <f>IF(A19="","",IF(A19&lt;'Input and Monthly Results'!$C$11,Calculations!O19*Calculations!P19,IF(A19&lt;'Input and Monthly Results'!$F$3,Loan_Amount*(Calculations!O19/(1-(1+Calculations!O19)^(-('Input and Monthly Results'!$C$5-SUM(Calculations!$X$3:$X$362))))),IF(Calculations!A19='Input and Monthly Results'!$F$3,Calculations!O19*Calculations!P19+Calculations!P19,0))))</f>
        <v/>
      </c>
      <c r="Z19" s="1" t="str">
        <f>IF(A19="","",IF(A19&lt;'Input and Monthly Results'!$F$3,Loan_Amount/'Input and Monthly Results'!$C$5+Calculations!O19*Calculations!P19,IF(A19='Input and Monthly Results'!$F$3,Calculations!O19*Calculations!P19+Calculations!P19,0)))</f>
        <v/>
      </c>
      <c r="AA19" s="1" t="str">
        <f>IF(A19="","",IF('Input and Monthly Results'!$C$14="",IF('Input and Monthly Results'!$C$10="IO (Interest Only)",Calculations!V19,IF('Input and Monthly Results'!$C$10="Initial IO w/ P&amp;I following",Calculations!Y19,IF('Input and Monthly Results'!$C$10="P&amp;I",Calculations!W19,Calculations!Z19))),U19))</f>
        <v/>
      </c>
      <c r="AB19" s="1" t="str">
        <f t="shared" si="13"/>
        <v/>
      </c>
      <c r="AC19" s="1" t="str">
        <f t="shared" si="14"/>
        <v/>
      </c>
      <c r="AD19" s="1" t="str">
        <f t="shared" si="15"/>
        <v/>
      </c>
      <c r="AE19" s="1" t="str">
        <f t="shared" si="16"/>
        <v/>
      </c>
      <c r="AF19" s="1" t="str">
        <f t="shared" si="17"/>
        <v/>
      </c>
      <c r="AG19" s="1" t="str">
        <f>IF(A19="","",'Input and Monthly Results'!$C$12)</f>
        <v/>
      </c>
      <c r="AH19" s="1" t="str">
        <f t="shared" si="18"/>
        <v/>
      </c>
      <c r="AI19" s="1" t="str">
        <f t="shared" si="19"/>
        <v/>
      </c>
      <c r="AJ19" s="1" t="str">
        <f t="shared" si="20"/>
        <v/>
      </c>
      <c r="AK19" s="1" t="str">
        <f>IF(A19="","",IF(AI19=0,0,'Input and Monthly Results'!$C$13))</f>
        <v/>
      </c>
    </row>
    <row r="20" spans="1:37" x14ac:dyDescent="0.3">
      <c r="A20" s="10" t="str">
        <f>IF(A19&gt;='Input and Monthly Results'!$F$3,"",EDATE(A19,1))</f>
        <v/>
      </c>
      <c r="B20" s="10">
        <f t="shared" si="0"/>
        <v>1</v>
      </c>
      <c r="C20" t="str">
        <f t="shared" si="1"/>
        <v/>
      </c>
      <c r="D20" s="14" t="str">
        <f>IF(A20="","",'Input and Monthly Results'!$C$7)</f>
        <v/>
      </c>
      <c r="E20" s="14" t="str">
        <f t="shared" si="2"/>
        <v/>
      </c>
      <c r="F20" s="14" t="str">
        <f t="shared" si="3"/>
        <v/>
      </c>
      <c r="G20" s="14" t="str">
        <f t="shared" si="4"/>
        <v/>
      </c>
      <c r="H20" s="14" t="str">
        <f>IF(A20="","",VLOOKUP(A20,'Input and Monthly Results'!$B$18:$C$429,2,FALSE))</f>
        <v/>
      </c>
      <c r="I20" s="14" t="str">
        <f>IF(A20="","",'Input and Monthly Results'!$C$8)</f>
        <v/>
      </c>
      <c r="J20" s="5" t="str">
        <f t="shared" si="5"/>
        <v/>
      </c>
      <c r="K20" s="14" t="str">
        <f t="shared" si="6"/>
        <v/>
      </c>
      <c r="L20" s="14" t="str">
        <f t="shared" si="7"/>
        <v/>
      </c>
      <c r="M20" s="14" t="str">
        <f t="shared" si="8"/>
        <v/>
      </c>
      <c r="N20" t="str">
        <f>IF(A20="","",'Input and Monthly Results'!$C$9)</f>
        <v/>
      </c>
      <c r="O20" s="14" t="str">
        <f>IF(A20="","",IF('Input and Monthly Results'!$C$6="Constant",IF('Input and Monthly Results'!$C$9="30 / 360",E20,IF('Input and Monthly Results'!$C$9="Actual Days / 360",F20,G20)),IF('Input and Monthly Results'!$C$9="30 / 360",K20,IF('Input and Monthly Results'!$C$9="Actual Days / 360",L20,M20))))</f>
        <v/>
      </c>
      <c r="P20" s="1" t="str">
        <f t="shared" si="21"/>
        <v/>
      </c>
      <c r="Q20" s="20" t="str">
        <f t="shared" si="9"/>
        <v/>
      </c>
      <c r="R20" s="20" t="str">
        <f t="shared" si="10"/>
        <v/>
      </c>
      <c r="S20" s="20" t="str">
        <f t="shared" si="11"/>
        <v/>
      </c>
      <c r="T20" s="20" t="str">
        <f t="shared" si="12"/>
        <v/>
      </c>
      <c r="U20" s="15" t="str">
        <f>IF(A20="","",IF(A21="",O20*P20+P20,IF(P20&gt;='Input and Monthly Results'!$C$14,'Input and Monthly Results'!$C$14,P20)))</f>
        <v/>
      </c>
      <c r="V20" s="1" t="str">
        <f>IF(A20="","",IF(A20&lt;'Input and Monthly Results'!$F$3,Calculations!O20*Calculations!P20,IF(A20='Input and Monthly Results'!$F$3,Calculations!O20*Calculations!P20 + Calculations!P20,0)))</f>
        <v/>
      </c>
      <c r="W20" s="1" t="str">
        <f>IF(A20="","",IF(A20&lt;'Input and Monthly Results'!$F$3,Loan_Amount*(Calculations!O20/(1-(1+Calculations!O20)^(-'Input and Monthly Results'!$C$5))),IF(Calculations!A20='Input and Monthly Results'!$F$3,Calculations!P20*Calculations!O20+Calculations!P20,0)))</f>
        <v/>
      </c>
      <c r="X20" s="1" t="str">
        <f>IF(A20="","",IF(A20&lt;'Input and Monthly Results'!$C$11,1,0))</f>
        <v/>
      </c>
      <c r="Y20" s="1" t="str">
        <f>IF(A20="","",IF(A20&lt;'Input and Monthly Results'!$C$11,Calculations!O20*Calculations!P20,IF(A20&lt;'Input and Monthly Results'!$F$3,Loan_Amount*(Calculations!O20/(1-(1+Calculations!O20)^(-('Input and Monthly Results'!$C$5-SUM(Calculations!$X$3:$X$362))))),IF(Calculations!A20='Input and Monthly Results'!$F$3,Calculations!O20*Calculations!P20+Calculations!P20,0))))</f>
        <v/>
      </c>
      <c r="Z20" s="1" t="str">
        <f>IF(A20="","",IF(A20&lt;'Input and Monthly Results'!$F$3,Loan_Amount/'Input and Monthly Results'!$C$5+Calculations!O20*Calculations!P20,IF(A20='Input and Monthly Results'!$F$3,Calculations!O20*Calculations!P20+Calculations!P20,0)))</f>
        <v/>
      </c>
      <c r="AA20" s="1" t="str">
        <f>IF(A20="","",IF('Input and Monthly Results'!$C$14="",IF('Input and Monthly Results'!$C$10="IO (Interest Only)",Calculations!V20,IF('Input and Monthly Results'!$C$10="Initial IO w/ P&amp;I following",Calculations!Y20,IF('Input and Monthly Results'!$C$10="P&amp;I",Calculations!W20,Calculations!Z20))),U20))</f>
        <v/>
      </c>
      <c r="AB20" s="1" t="str">
        <f t="shared" si="13"/>
        <v/>
      </c>
      <c r="AC20" s="1" t="str">
        <f t="shared" si="14"/>
        <v/>
      </c>
      <c r="AD20" s="1" t="str">
        <f t="shared" si="15"/>
        <v/>
      </c>
      <c r="AE20" s="1" t="str">
        <f t="shared" si="16"/>
        <v/>
      </c>
      <c r="AF20" s="1" t="str">
        <f t="shared" si="17"/>
        <v/>
      </c>
      <c r="AG20" s="1" t="str">
        <f>IF(A20="","",'Input and Monthly Results'!$C$12)</f>
        <v/>
      </c>
      <c r="AH20" s="1" t="str">
        <f t="shared" si="18"/>
        <v/>
      </c>
      <c r="AI20" s="1" t="str">
        <f t="shared" si="19"/>
        <v/>
      </c>
      <c r="AJ20" s="1" t="str">
        <f t="shared" si="20"/>
        <v/>
      </c>
      <c r="AK20" s="1" t="str">
        <f>IF(A20="","",IF(AI20=0,0,'Input and Monthly Results'!$C$13))</f>
        <v/>
      </c>
    </row>
    <row r="21" spans="1:37" x14ac:dyDescent="0.3">
      <c r="A21" s="10" t="str">
        <f>IF(A20&gt;='Input and Monthly Results'!$F$3,"",EDATE(A20,1))</f>
        <v/>
      </c>
      <c r="B21" s="10">
        <f t="shared" si="0"/>
        <v>1</v>
      </c>
      <c r="C21" t="str">
        <f t="shared" si="1"/>
        <v/>
      </c>
      <c r="D21" s="14" t="str">
        <f>IF(A21="","",'Input and Monthly Results'!$C$7)</f>
        <v/>
      </c>
      <c r="E21" s="14" t="str">
        <f t="shared" si="2"/>
        <v/>
      </c>
      <c r="F21" s="14" t="str">
        <f t="shared" si="3"/>
        <v/>
      </c>
      <c r="G21" s="14" t="str">
        <f t="shared" si="4"/>
        <v/>
      </c>
      <c r="H21" s="14" t="str">
        <f>IF(A21="","",VLOOKUP(A21,'Input and Monthly Results'!$B$18:$C$429,2,FALSE))</f>
        <v/>
      </c>
      <c r="I21" s="14" t="str">
        <f>IF(A21="","",'Input and Monthly Results'!$C$8)</f>
        <v/>
      </c>
      <c r="J21" s="5" t="str">
        <f t="shared" si="5"/>
        <v/>
      </c>
      <c r="K21" s="14" t="str">
        <f t="shared" si="6"/>
        <v/>
      </c>
      <c r="L21" s="14" t="str">
        <f t="shared" si="7"/>
        <v/>
      </c>
      <c r="M21" s="14" t="str">
        <f t="shared" si="8"/>
        <v/>
      </c>
      <c r="N21" t="str">
        <f>IF(A21="","",'Input and Monthly Results'!$C$9)</f>
        <v/>
      </c>
      <c r="O21" s="14" t="str">
        <f>IF(A21="","",IF('Input and Monthly Results'!$C$6="Constant",IF('Input and Monthly Results'!$C$9="30 / 360",E21,IF('Input and Monthly Results'!$C$9="Actual Days / 360",F21,G21)),IF('Input and Monthly Results'!$C$9="30 / 360",K21,IF('Input and Monthly Results'!$C$9="Actual Days / 360",L21,M21))))</f>
        <v/>
      </c>
      <c r="P21" s="1" t="str">
        <f t="shared" si="21"/>
        <v/>
      </c>
      <c r="Q21" s="20" t="str">
        <f t="shared" si="9"/>
        <v/>
      </c>
      <c r="R21" s="20" t="str">
        <f t="shared" si="10"/>
        <v/>
      </c>
      <c r="S21" s="20" t="str">
        <f t="shared" si="11"/>
        <v/>
      </c>
      <c r="T21" s="20" t="str">
        <f t="shared" si="12"/>
        <v/>
      </c>
      <c r="U21" s="15" t="str">
        <f>IF(A21="","",IF(A22="",O21*P21+P21,IF(P21&gt;='Input and Monthly Results'!$C$14,'Input and Monthly Results'!$C$14,P21)))</f>
        <v/>
      </c>
      <c r="V21" s="1" t="str">
        <f>IF(A21="","",IF(A21&lt;'Input and Monthly Results'!$F$3,Calculations!O21*Calculations!P21,IF(A21='Input and Monthly Results'!$F$3,Calculations!O21*Calculations!P21 + Calculations!P21,0)))</f>
        <v/>
      </c>
      <c r="W21" s="1" t="str">
        <f>IF(A21="","",IF(A21&lt;'Input and Monthly Results'!$F$3,Loan_Amount*(Calculations!O21/(1-(1+Calculations!O21)^(-'Input and Monthly Results'!$C$5))),IF(Calculations!A21='Input and Monthly Results'!$F$3,Calculations!P21*Calculations!O21+Calculations!P21,0)))</f>
        <v/>
      </c>
      <c r="X21" s="1" t="str">
        <f>IF(A21="","",IF(A21&lt;'Input and Monthly Results'!$C$11,1,0))</f>
        <v/>
      </c>
      <c r="Y21" s="1" t="str">
        <f>IF(A21="","",IF(A21&lt;'Input and Monthly Results'!$C$11,Calculations!O21*Calculations!P21,IF(A21&lt;'Input and Monthly Results'!$F$3,Loan_Amount*(Calculations!O21/(1-(1+Calculations!O21)^(-('Input and Monthly Results'!$C$5-SUM(Calculations!$X$3:$X$362))))),IF(Calculations!A21='Input and Monthly Results'!$F$3,Calculations!O21*Calculations!P21+Calculations!P21,0))))</f>
        <v/>
      </c>
      <c r="Z21" s="1" t="str">
        <f>IF(A21="","",IF(A21&lt;'Input and Monthly Results'!$F$3,Loan_Amount/'Input and Monthly Results'!$C$5+Calculations!O21*Calculations!P21,IF(A21='Input and Monthly Results'!$F$3,Calculations!O21*Calculations!P21+Calculations!P21,0)))</f>
        <v/>
      </c>
      <c r="AA21" s="1" t="str">
        <f>IF(A21="","",IF('Input and Monthly Results'!$C$14="",IF('Input and Monthly Results'!$C$10="IO (Interest Only)",Calculations!V21,IF('Input and Monthly Results'!$C$10="Initial IO w/ P&amp;I following",Calculations!Y21,IF('Input and Monthly Results'!$C$10="P&amp;I",Calculations!W21,Calculations!Z21))),U21))</f>
        <v/>
      </c>
      <c r="AB21" s="1" t="str">
        <f t="shared" si="13"/>
        <v/>
      </c>
      <c r="AC21" s="1" t="str">
        <f t="shared" si="14"/>
        <v/>
      </c>
      <c r="AD21" s="1" t="str">
        <f t="shared" si="15"/>
        <v/>
      </c>
      <c r="AE21" s="1" t="str">
        <f t="shared" si="16"/>
        <v/>
      </c>
      <c r="AF21" s="1" t="str">
        <f t="shared" si="17"/>
        <v/>
      </c>
      <c r="AG21" s="1" t="str">
        <f>IF(A21="","",'Input and Monthly Results'!$C$12)</f>
        <v/>
      </c>
      <c r="AH21" s="1" t="str">
        <f t="shared" si="18"/>
        <v/>
      </c>
      <c r="AI21" s="1" t="str">
        <f t="shared" si="19"/>
        <v/>
      </c>
      <c r="AJ21" s="1" t="str">
        <f t="shared" si="20"/>
        <v/>
      </c>
      <c r="AK21" s="1" t="str">
        <f>IF(A21="","",IF(AI21=0,0,'Input and Monthly Results'!$C$13))</f>
        <v/>
      </c>
    </row>
    <row r="22" spans="1:37" x14ac:dyDescent="0.3">
      <c r="A22" s="10" t="str">
        <f>IF(A21&gt;='Input and Monthly Results'!$F$3,"",EDATE(A21,1))</f>
        <v/>
      </c>
      <c r="B22" s="10">
        <f t="shared" si="0"/>
        <v>1</v>
      </c>
      <c r="C22" t="str">
        <f t="shared" si="1"/>
        <v/>
      </c>
      <c r="D22" s="14" t="str">
        <f>IF(A22="","",'Input and Monthly Results'!$C$7)</f>
        <v/>
      </c>
      <c r="E22" s="14" t="str">
        <f t="shared" si="2"/>
        <v/>
      </c>
      <c r="F22" s="14" t="str">
        <f t="shared" si="3"/>
        <v/>
      </c>
      <c r="G22" s="14" t="str">
        <f t="shared" si="4"/>
        <v/>
      </c>
      <c r="H22" s="14" t="str">
        <f>IF(A22="","",VLOOKUP(A22,'Input and Monthly Results'!$B$18:$C$429,2,FALSE))</f>
        <v/>
      </c>
      <c r="I22" s="14" t="str">
        <f>IF(A22="","",'Input and Monthly Results'!$C$8)</f>
        <v/>
      </c>
      <c r="J22" s="5" t="str">
        <f t="shared" si="5"/>
        <v/>
      </c>
      <c r="K22" s="14" t="str">
        <f t="shared" si="6"/>
        <v/>
      </c>
      <c r="L22" s="14" t="str">
        <f t="shared" si="7"/>
        <v/>
      </c>
      <c r="M22" s="14" t="str">
        <f t="shared" si="8"/>
        <v/>
      </c>
      <c r="N22" t="str">
        <f>IF(A22="","",'Input and Monthly Results'!$C$9)</f>
        <v/>
      </c>
      <c r="O22" s="14" t="str">
        <f>IF(A22="","",IF('Input and Monthly Results'!$C$6="Constant",IF('Input and Monthly Results'!$C$9="30 / 360",E22,IF('Input and Monthly Results'!$C$9="Actual Days / 360",F22,G22)),IF('Input and Monthly Results'!$C$9="30 / 360",K22,IF('Input and Monthly Results'!$C$9="Actual Days / 360",L22,M22))))</f>
        <v/>
      </c>
      <c r="P22" s="1" t="str">
        <f t="shared" si="21"/>
        <v/>
      </c>
      <c r="Q22" s="20" t="str">
        <f t="shared" si="9"/>
        <v/>
      </c>
      <c r="R22" s="20" t="str">
        <f t="shared" si="10"/>
        <v/>
      </c>
      <c r="S22" s="20" t="str">
        <f t="shared" si="11"/>
        <v/>
      </c>
      <c r="T22" s="20" t="str">
        <f t="shared" si="12"/>
        <v/>
      </c>
      <c r="U22" s="15" t="str">
        <f>IF(A22="","",IF(A23="",O22*P22+P22,IF(P22&gt;='Input and Monthly Results'!$C$14,'Input and Monthly Results'!$C$14,P22)))</f>
        <v/>
      </c>
      <c r="V22" s="1" t="str">
        <f>IF(A22="","",IF(A22&lt;'Input and Monthly Results'!$F$3,Calculations!O22*Calculations!P22,IF(A22='Input and Monthly Results'!$F$3,Calculations!O22*Calculations!P22 + Calculations!P22,0)))</f>
        <v/>
      </c>
      <c r="W22" s="1" t="str">
        <f>IF(A22="","",IF(A22&lt;'Input and Monthly Results'!$F$3,Loan_Amount*(Calculations!O22/(1-(1+Calculations!O22)^(-'Input and Monthly Results'!$C$5))),IF(Calculations!A22='Input and Monthly Results'!$F$3,Calculations!P22*Calculations!O22+Calculations!P22,0)))</f>
        <v/>
      </c>
      <c r="X22" s="1" t="str">
        <f>IF(A22="","",IF(A22&lt;'Input and Monthly Results'!$C$11,1,0))</f>
        <v/>
      </c>
      <c r="Y22" s="1" t="str">
        <f>IF(A22="","",IF(A22&lt;'Input and Monthly Results'!$C$11,Calculations!O22*Calculations!P22,IF(A22&lt;'Input and Monthly Results'!$F$3,Loan_Amount*(Calculations!O22/(1-(1+Calculations!O22)^(-('Input and Monthly Results'!$C$5-SUM(Calculations!$X$3:$X$362))))),IF(Calculations!A22='Input and Monthly Results'!$F$3,Calculations!O22*Calculations!P22+Calculations!P22,0))))</f>
        <v/>
      </c>
      <c r="Z22" s="1" t="str">
        <f>IF(A22="","",IF(A22&lt;'Input and Monthly Results'!$F$3,Loan_Amount/'Input and Monthly Results'!$C$5+Calculations!O22*Calculations!P22,IF(A22='Input and Monthly Results'!$F$3,Calculations!O22*Calculations!P22+Calculations!P22,0)))</f>
        <v/>
      </c>
      <c r="AA22" s="1" t="str">
        <f>IF(A22="","",IF('Input and Monthly Results'!$C$14="",IF('Input and Monthly Results'!$C$10="IO (Interest Only)",Calculations!V22,IF('Input and Monthly Results'!$C$10="Initial IO w/ P&amp;I following",Calculations!Y22,IF('Input and Monthly Results'!$C$10="P&amp;I",Calculations!W22,Calculations!Z22))),U22))</f>
        <v/>
      </c>
      <c r="AB22" s="1" t="str">
        <f t="shared" si="13"/>
        <v/>
      </c>
      <c r="AC22" s="1" t="str">
        <f t="shared" si="14"/>
        <v/>
      </c>
      <c r="AD22" s="1" t="str">
        <f t="shared" si="15"/>
        <v/>
      </c>
      <c r="AE22" s="1" t="str">
        <f t="shared" si="16"/>
        <v/>
      </c>
      <c r="AF22" s="1" t="str">
        <f t="shared" si="17"/>
        <v/>
      </c>
      <c r="AG22" s="1" t="str">
        <f>IF(A22="","",'Input and Monthly Results'!$C$12)</f>
        <v/>
      </c>
      <c r="AH22" s="1" t="str">
        <f t="shared" si="18"/>
        <v/>
      </c>
      <c r="AI22" s="1" t="str">
        <f t="shared" si="19"/>
        <v/>
      </c>
      <c r="AJ22" s="1" t="str">
        <f t="shared" si="20"/>
        <v/>
      </c>
      <c r="AK22" s="1" t="str">
        <f>IF(A22="","",IF(AI22=0,0,'Input and Monthly Results'!$C$13))</f>
        <v/>
      </c>
    </row>
    <row r="23" spans="1:37" x14ac:dyDescent="0.3">
      <c r="A23" s="10" t="str">
        <f>IF(A22&gt;='Input and Monthly Results'!$F$3,"",EDATE(A22,1))</f>
        <v/>
      </c>
      <c r="B23" s="10">
        <f t="shared" si="0"/>
        <v>1</v>
      </c>
      <c r="C23" t="str">
        <f t="shared" si="1"/>
        <v/>
      </c>
      <c r="D23" s="14" t="str">
        <f>IF(A23="","",'Input and Monthly Results'!$C$7)</f>
        <v/>
      </c>
      <c r="E23" s="14" t="str">
        <f t="shared" si="2"/>
        <v/>
      </c>
      <c r="F23" s="14" t="str">
        <f t="shared" si="3"/>
        <v/>
      </c>
      <c r="G23" s="14" t="str">
        <f t="shared" si="4"/>
        <v/>
      </c>
      <c r="H23" s="14" t="str">
        <f>IF(A23="","",VLOOKUP(A23,'Input and Monthly Results'!$B$18:$C$429,2,FALSE))</f>
        <v/>
      </c>
      <c r="I23" s="14" t="str">
        <f>IF(A23="","",'Input and Monthly Results'!$C$8)</f>
        <v/>
      </c>
      <c r="J23" s="5" t="str">
        <f t="shared" si="5"/>
        <v/>
      </c>
      <c r="K23" s="14" t="str">
        <f t="shared" si="6"/>
        <v/>
      </c>
      <c r="L23" s="14" t="str">
        <f t="shared" si="7"/>
        <v/>
      </c>
      <c r="M23" s="14" t="str">
        <f t="shared" si="8"/>
        <v/>
      </c>
      <c r="N23" t="str">
        <f>IF(A23="","",'Input and Monthly Results'!$C$9)</f>
        <v/>
      </c>
      <c r="O23" s="14" t="str">
        <f>IF(A23="","",IF('Input and Monthly Results'!$C$6="Constant",IF('Input and Monthly Results'!$C$9="30 / 360",E23,IF('Input and Monthly Results'!$C$9="Actual Days / 360",F23,G23)),IF('Input and Monthly Results'!$C$9="30 / 360",K23,IF('Input and Monthly Results'!$C$9="Actual Days / 360",L23,M23))))</f>
        <v/>
      </c>
      <c r="P23" s="1" t="str">
        <f t="shared" si="21"/>
        <v/>
      </c>
      <c r="Q23" s="20" t="str">
        <f t="shared" si="9"/>
        <v/>
      </c>
      <c r="R23" s="20" t="str">
        <f t="shared" si="10"/>
        <v/>
      </c>
      <c r="S23" s="20" t="str">
        <f t="shared" si="11"/>
        <v/>
      </c>
      <c r="T23" s="20" t="str">
        <f t="shared" si="12"/>
        <v/>
      </c>
      <c r="U23" s="15" t="str">
        <f>IF(A23="","",IF(A24="",O23*P23+P23,IF(P23&gt;='Input and Monthly Results'!$C$14,'Input and Monthly Results'!$C$14,P23)))</f>
        <v/>
      </c>
      <c r="V23" s="1" t="str">
        <f>IF(A23="","",IF(A23&lt;'Input and Monthly Results'!$F$3,Calculations!O23*Calculations!P23,IF(A23='Input and Monthly Results'!$F$3,Calculations!O23*Calculations!P23 + Calculations!P23,0)))</f>
        <v/>
      </c>
      <c r="W23" s="1" t="str">
        <f>IF(A23="","",IF(A23&lt;'Input and Monthly Results'!$F$3,Loan_Amount*(Calculations!O23/(1-(1+Calculations!O23)^(-'Input and Monthly Results'!$C$5))),IF(Calculations!A23='Input and Monthly Results'!$F$3,Calculations!P23*Calculations!O23+Calculations!P23,0)))</f>
        <v/>
      </c>
      <c r="X23" s="1" t="str">
        <f>IF(A23="","",IF(A23&lt;'Input and Monthly Results'!$C$11,1,0))</f>
        <v/>
      </c>
      <c r="Y23" s="1" t="str">
        <f>IF(A23="","",IF(A23&lt;'Input and Monthly Results'!$C$11,Calculations!O23*Calculations!P23,IF(A23&lt;'Input and Monthly Results'!$F$3,Loan_Amount*(Calculations!O23/(1-(1+Calculations!O23)^(-('Input and Monthly Results'!$C$5-SUM(Calculations!$X$3:$X$362))))),IF(Calculations!A23='Input and Monthly Results'!$F$3,Calculations!O23*Calculations!P23+Calculations!P23,0))))</f>
        <v/>
      </c>
      <c r="Z23" s="1" t="str">
        <f>IF(A23="","",IF(A23&lt;'Input and Monthly Results'!$F$3,Loan_Amount/'Input and Monthly Results'!$C$5+Calculations!O23*Calculations!P23,IF(A23='Input and Monthly Results'!$F$3,Calculations!O23*Calculations!P23+Calculations!P23,0)))</f>
        <v/>
      </c>
      <c r="AA23" s="1" t="str">
        <f>IF(A23="","",IF('Input and Monthly Results'!$C$14="",IF('Input and Monthly Results'!$C$10="IO (Interest Only)",Calculations!V23,IF('Input and Monthly Results'!$C$10="Initial IO w/ P&amp;I following",Calculations!Y23,IF('Input and Monthly Results'!$C$10="P&amp;I",Calculations!W23,Calculations!Z23))),U23))</f>
        <v/>
      </c>
      <c r="AB23" s="1" t="str">
        <f t="shared" si="13"/>
        <v/>
      </c>
      <c r="AC23" s="1" t="str">
        <f t="shared" si="14"/>
        <v/>
      </c>
      <c r="AD23" s="1" t="str">
        <f t="shared" si="15"/>
        <v/>
      </c>
      <c r="AE23" s="1" t="str">
        <f t="shared" si="16"/>
        <v/>
      </c>
      <c r="AF23" s="1" t="str">
        <f t="shared" si="17"/>
        <v/>
      </c>
      <c r="AG23" s="1" t="str">
        <f>IF(A23="","",'Input and Monthly Results'!$C$12)</f>
        <v/>
      </c>
      <c r="AH23" s="1" t="str">
        <f t="shared" si="18"/>
        <v/>
      </c>
      <c r="AI23" s="1" t="str">
        <f t="shared" si="19"/>
        <v/>
      </c>
      <c r="AJ23" s="1" t="str">
        <f t="shared" si="20"/>
        <v/>
      </c>
      <c r="AK23" s="1" t="str">
        <f>IF(A23="","",IF(AI23=0,0,'Input and Monthly Results'!$C$13))</f>
        <v/>
      </c>
    </row>
    <row r="24" spans="1:37" x14ac:dyDescent="0.3">
      <c r="A24" s="10" t="str">
        <f>IF(A23&gt;='Input and Monthly Results'!$F$3,"",EDATE(A23,1))</f>
        <v/>
      </c>
      <c r="B24" s="10">
        <f t="shared" si="0"/>
        <v>1</v>
      </c>
      <c r="C24" t="str">
        <f t="shared" si="1"/>
        <v/>
      </c>
      <c r="D24" s="14" t="str">
        <f>IF(A24="","",'Input and Monthly Results'!$C$7)</f>
        <v/>
      </c>
      <c r="E24" s="14" t="str">
        <f t="shared" si="2"/>
        <v/>
      </c>
      <c r="F24" s="14" t="str">
        <f t="shared" si="3"/>
        <v/>
      </c>
      <c r="G24" s="14" t="str">
        <f t="shared" si="4"/>
        <v/>
      </c>
      <c r="H24" s="14" t="str">
        <f>IF(A24="","",VLOOKUP(A24,'Input and Monthly Results'!$B$18:$C$429,2,FALSE))</f>
        <v/>
      </c>
      <c r="I24" s="14" t="str">
        <f>IF(A24="","",'Input and Monthly Results'!$C$8)</f>
        <v/>
      </c>
      <c r="J24" s="5" t="str">
        <f t="shared" si="5"/>
        <v/>
      </c>
      <c r="K24" s="14" t="str">
        <f t="shared" si="6"/>
        <v/>
      </c>
      <c r="L24" s="14" t="str">
        <f t="shared" si="7"/>
        <v/>
      </c>
      <c r="M24" s="14" t="str">
        <f t="shared" si="8"/>
        <v/>
      </c>
      <c r="N24" t="str">
        <f>IF(A24="","",'Input and Monthly Results'!$C$9)</f>
        <v/>
      </c>
      <c r="O24" s="14" t="str">
        <f>IF(A24="","",IF('Input and Monthly Results'!$C$6="Constant",IF('Input and Monthly Results'!$C$9="30 / 360",E24,IF('Input and Monthly Results'!$C$9="Actual Days / 360",F24,G24)),IF('Input and Monthly Results'!$C$9="30 / 360",K24,IF('Input and Monthly Results'!$C$9="Actual Days / 360",L24,M24))))</f>
        <v/>
      </c>
      <c r="P24" s="1" t="str">
        <f t="shared" si="21"/>
        <v/>
      </c>
      <c r="Q24" s="20" t="str">
        <f t="shared" si="9"/>
        <v/>
      </c>
      <c r="R24" s="20" t="str">
        <f t="shared" si="10"/>
        <v/>
      </c>
      <c r="S24" s="20" t="str">
        <f t="shared" si="11"/>
        <v/>
      </c>
      <c r="T24" s="20" t="str">
        <f t="shared" si="12"/>
        <v/>
      </c>
      <c r="U24" s="15" t="str">
        <f>IF(A24="","",IF(A25="",O24*P24+P24,IF(P24&gt;='Input and Monthly Results'!$C$14,'Input and Monthly Results'!$C$14,P24)))</f>
        <v/>
      </c>
      <c r="V24" s="1" t="str">
        <f>IF(A24="","",IF(A24&lt;'Input and Monthly Results'!$F$3,Calculations!O24*Calculations!P24,IF(A24='Input and Monthly Results'!$F$3,Calculations!O24*Calculations!P24 + Calculations!P24,0)))</f>
        <v/>
      </c>
      <c r="W24" s="1" t="str">
        <f>IF(A24="","",IF(A24&lt;'Input and Monthly Results'!$F$3,Loan_Amount*(Calculations!O24/(1-(1+Calculations!O24)^(-'Input and Monthly Results'!$C$5))),IF(Calculations!A24='Input and Monthly Results'!$F$3,Calculations!P24*Calculations!O24+Calculations!P24,0)))</f>
        <v/>
      </c>
      <c r="X24" s="1" t="str">
        <f>IF(A24="","",IF(A24&lt;'Input and Monthly Results'!$C$11,1,0))</f>
        <v/>
      </c>
      <c r="Y24" s="1" t="str">
        <f>IF(A24="","",IF(A24&lt;'Input and Monthly Results'!$C$11,Calculations!O24*Calculations!P24,IF(A24&lt;'Input and Monthly Results'!$F$3,Loan_Amount*(Calculations!O24/(1-(1+Calculations!O24)^(-('Input and Monthly Results'!$C$5-SUM(Calculations!$X$3:$X$362))))),IF(Calculations!A24='Input and Monthly Results'!$F$3,Calculations!O24*Calculations!P24+Calculations!P24,0))))</f>
        <v/>
      </c>
      <c r="Z24" s="1" t="str">
        <f>IF(A24="","",IF(A24&lt;'Input and Monthly Results'!$F$3,Loan_Amount/'Input and Monthly Results'!$C$5+Calculations!O24*Calculations!P24,IF(A24='Input and Monthly Results'!$F$3,Calculations!O24*Calculations!P24+Calculations!P24,0)))</f>
        <v/>
      </c>
      <c r="AA24" s="1" t="str">
        <f>IF(A24="","",IF('Input and Monthly Results'!$C$14="",IF('Input and Monthly Results'!$C$10="IO (Interest Only)",Calculations!V24,IF('Input and Monthly Results'!$C$10="Initial IO w/ P&amp;I following",Calculations!Y24,IF('Input and Monthly Results'!$C$10="P&amp;I",Calculations!W24,Calculations!Z24))),U24))</f>
        <v/>
      </c>
      <c r="AB24" s="1" t="str">
        <f t="shared" si="13"/>
        <v/>
      </c>
      <c r="AC24" s="1" t="str">
        <f t="shared" si="14"/>
        <v/>
      </c>
      <c r="AD24" s="1" t="str">
        <f t="shared" si="15"/>
        <v/>
      </c>
      <c r="AE24" s="1" t="str">
        <f t="shared" si="16"/>
        <v/>
      </c>
      <c r="AF24" s="1" t="str">
        <f t="shared" si="17"/>
        <v/>
      </c>
      <c r="AG24" s="1" t="str">
        <f>IF(A24="","",'Input and Monthly Results'!$C$12)</f>
        <v/>
      </c>
      <c r="AH24" s="1" t="str">
        <f t="shared" si="18"/>
        <v/>
      </c>
      <c r="AI24" s="1" t="str">
        <f t="shared" si="19"/>
        <v/>
      </c>
      <c r="AJ24" s="1" t="str">
        <f t="shared" si="20"/>
        <v/>
      </c>
      <c r="AK24" s="1" t="str">
        <f>IF(A24="","",IF(AI24=0,0,'Input and Monthly Results'!$C$13))</f>
        <v/>
      </c>
    </row>
    <row r="25" spans="1:37" x14ac:dyDescent="0.3">
      <c r="A25" s="10" t="str">
        <f>IF(A24&gt;='Input and Monthly Results'!$F$3,"",EDATE(A24,1))</f>
        <v/>
      </c>
      <c r="B25" s="10">
        <f t="shared" si="0"/>
        <v>1</v>
      </c>
      <c r="C25" t="str">
        <f t="shared" si="1"/>
        <v/>
      </c>
      <c r="D25" s="14" t="str">
        <f>IF(A25="","",'Input and Monthly Results'!$C$7)</f>
        <v/>
      </c>
      <c r="E25" s="14" t="str">
        <f t="shared" si="2"/>
        <v/>
      </c>
      <c r="F25" s="14" t="str">
        <f t="shared" si="3"/>
        <v/>
      </c>
      <c r="G25" s="14" t="str">
        <f t="shared" si="4"/>
        <v/>
      </c>
      <c r="H25" s="14" t="str">
        <f>IF(A25="","",VLOOKUP(A25,'Input and Monthly Results'!$B$18:$C$429,2,FALSE))</f>
        <v/>
      </c>
      <c r="I25" s="14" t="str">
        <f>IF(A25="","",'Input and Monthly Results'!$C$8)</f>
        <v/>
      </c>
      <c r="J25" s="5" t="str">
        <f t="shared" si="5"/>
        <v/>
      </c>
      <c r="K25" s="14" t="str">
        <f t="shared" si="6"/>
        <v/>
      </c>
      <c r="L25" s="14" t="str">
        <f t="shared" si="7"/>
        <v/>
      </c>
      <c r="M25" s="14" t="str">
        <f t="shared" si="8"/>
        <v/>
      </c>
      <c r="N25" t="str">
        <f>IF(A25="","",'Input and Monthly Results'!$C$9)</f>
        <v/>
      </c>
      <c r="O25" s="14" t="str">
        <f>IF(A25="","",IF('Input and Monthly Results'!$C$6="Constant",IF('Input and Monthly Results'!$C$9="30 / 360",E25,IF('Input and Monthly Results'!$C$9="Actual Days / 360",F25,G25)),IF('Input and Monthly Results'!$C$9="30 / 360",K25,IF('Input and Monthly Results'!$C$9="Actual Days / 360",L25,M25))))</f>
        <v/>
      </c>
      <c r="P25" s="1" t="str">
        <f t="shared" si="21"/>
        <v/>
      </c>
      <c r="Q25" s="20" t="str">
        <f t="shared" si="9"/>
        <v/>
      </c>
      <c r="R25" s="20" t="str">
        <f t="shared" si="10"/>
        <v/>
      </c>
      <c r="S25" s="20" t="str">
        <f t="shared" si="11"/>
        <v/>
      </c>
      <c r="T25" s="20" t="str">
        <f t="shared" si="12"/>
        <v/>
      </c>
      <c r="U25" s="15" t="str">
        <f>IF(A25="","",IF(A26="",O25*P25+P25,IF(P25&gt;='Input and Monthly Results'!$C$14,'Input and Monthly Results'!$C$14,P25)))</f>
        <v/>
      </c>
      <c r="V25" s="1" t="str">
        <f>IF(A25="","",IF(A25&lt;'Input and Monthly Results'!$F$3,Calculations!O25*Calculations!P25,IF(A25='Input and Monthly Results'!$F$3,Calculations!O25*Calculations!P25 + Calculations!P25,0)))</f>
        <v/>
      </c>
      <c r="W25" s="1" t="str">
        <f>IF(A25="","",IF(A25&lt;'Input and Monthly Results'!$F$3,Loan_Amount*(Calculations!O25/(1-(1+Calculations!O25)^(-'Input and Monthly Results'!$C$5))),IF(Calculations!A25='Input and Monthly Results'!$F$3,Calculations!P25*Calculations!O25+Calculations!P25,0)))</f>
        <v/>
      </c>
      <c r="X25" s="1" t="str">
        <f>IF(A25="","",IF(A25&lt;'Input and Monthly Results'!$C$11,1,0))</f>
        <v/>
      </c>
      <c r="Y25" s="1" t="str">
        <f>IF(A25="","",IF(A25&lt;'Input and Monthly Results'!$C$11,Calculations!O25*Calculations!P25,IF(A25&lt;'Input and Monthly Results'!$F$3,Loan_Amount*(Calculations!O25/(1-(1+Calculations!O25)^(-('Input and Monthly Results'!$C$5-SUM(Calculations!$X$3:$X$362))))),IF(Calculations!A25='Input and Monthly Results'!$F$3,Calculations!O25*Calculations!P25+Calculations!P25,0))))</f>
        <v/>
      </c>
      <c r="Z25" s="1" t="str">
        <f>IF(A25="","",IF(A25&lt;'Input and Monthly Results'!$F$3,Loan_Amount/'Input and Monthly Results'!$C$5+Calculations!O25*Calculations!P25,IF(A25='Input and Monthly Results'!$F$3,Calculations!O25*Calculations!P25+Calculations!P25,0)))</f>
        <v/>
      </c>
      <c r="AA25" s="1" t="str">
        <f>IF(A25="","",IF('Input and Monthly Results'!$C$14="",IF('Input and Monthly Results'!$C$10="IO (Interest Only)",Calculations!V25,IF('Input and Monthly Results'!$C$10="Initial IO w/ P&amp;I following",Calculations!Y25,IF('Input and Monthly Results'!$C$10="P&amp;I",Calculations!W25,Calculations!Z25))),U25))</f>
        <v/>
      </c>
      <c r="AB25" s="1" t="str">
        <f t="shared" si="13"/>
        <v/>
      </c>
      <c r="AC25" s="1" t="str">
        <f t="shared" si="14"/>
        <v/>
      </c>
      <c r="AD25" s="1" t="str">
        <f t="shared" si="15"/>
        <v/>
      </c>
      <c r="AE25" s="1" t="str">
        <f t="shared" si="16"/>
        <v/>
      </c>
      <c r="AF25" s="1" t="str">
        <f t="shared" si="17"/>
        <v/>
      </c>
      <c r="AG25" s="1" t="str">
        <f>IF(A25="","",'Input and Monthly Results'!$C$12)</f>
        <v/>
      </c>
      <c r="AH25" s="1" t="str">
        <f t="shared" si="18"/>
        <v/>
      </c>
      <c r="AI25" s="1" t="str">
        <f t="shared" si="19"/>
        <v/>
      </c>
      <c r="AJ25" s="1" t="str">
        <f t="shared" si="20"/>
        <v/>
      </c>
      <c r="AK25" s="1" t="str">
        <f>IF(A25="","",IF(AI25=0,0,'Input and Monthly Results'!$C$13))</f>
        <v/>
      </c>
    </row>
    <row r="26" spans="1:37" x14ac:dyDescent="0.3">
      <c r="A26" s="10" t="str">
        <f>IF(A25&gt;='Input and Monthly Results'!$F$3,"",EDATE(A25,1))</f>
        <v/>
      </c>
      <c r="B26" s="10">
        <f t="shared" si="0"/>
        <v>1</v>
      </c>
      <c r="C26" t="str">
        <f t="shared" si="1"/>
        <v/>
      </c>
      <c r="D26" s="14" t="str">
        <f>IF(A26="","",'Input and Monthly Results'!$C$7)</f>
        <v/>
      </c>
      <c r="E26" s="14" t="str">
        <f t="shared" si="2"/>
        <v/>
      </c>
      <c r="F26" s="14" t="str">
        <f t="shared" si="3"/>
        <v/>
      </c>
      <c r="G26" s="14" t="str">
        <f t="shared" si="4"/>
        <v/>
      </c>
      <c r="H26" s="14" t="str">
        <f>IF(A26="","",VLOOKUP(A26,'Input and Monthly Results'!$B$18:$C$429,2,FALSE))</f>
        <v/>
      </c>
      <c r="I26" s="14" t="str">
        <f>IF(A26="","",'Input and Monthly Results'!$C$8)</f>
        <v/>
      </c>
      <c r="J26" s="5" t="str">
        <f t="shared" si="5"/>
        <v/>
      </c>
      <c r="K26" s="14" t="str">
        <f t="shared" si="6"/>
        <v/>
      </c>
      <c r="L26" s="14" t="str">
        <f t="shared" si="7"/>
        <v/>
      </c>
      <c r="M26" s="14" t="str">
        <f t="shared" si="8"/>
        <v/>
      </c>
      <c r="N26" t="str">
        <f>IF(A26="","",'Input and Monthly Results'!$C$9)</f>
        <v/>
      </c>
      <c r="O26" s="14" t="str">
        <f>IF(A26="","",IF('Input and Monthly Results'!$C$6="Constant",IF('Input and Monthly Results'!$C$9="30 / 360",E26,IF('Input and Monthly Results'!$C$9="Actual Days / 360",F26,G26)),IF('Input and Monthly Results'!$C$9="30 / 360",K26,IF('Input and Monthly Results'!$C$9="Actual Days / 360",L26,M26))))</f>
        <v/>
      </c>
      <c r="P26" s="1" t="str">
        <f t="shared" si="21"/>
        <v/>
      </c>
      <c r="Q26" s="20" t="str">
        <f t="shared" si="9"/>
        <v/>
      </c>
      <c r="R26" s="20" t="str">
        <f t="shared" si="10"/>
        <v/>
      </c>
      <c r="S26" s="20" t="str">
        <f t="shared" si="11"/>
        <v/>
      </c>
      <c r="T26" s="20" t="str">
        <f t="shared" si="12"/>
        <v/>
      </c>
      <c r="U26" s="15" t="str">
        <f>IF(A26="","",IF(A27="",O26*P26+P26,IF(P26&gt;='Input and Monthly Results'!$C$14,'Input and Monthly Results'!$C$14,P26)))</f>
        <v/>
      </c>
      <c r="V26" s="1" t="str">
        <f>IF(A26="","",IF(A26&lt;'Input and Monthly Results'!$F$3,Calculations!O26*Calculations!P26,IF(A26='Input and Monthly Results'!$F$3,Calculations!O26*Calculations!P26 + Calculations!P26,0)))</f>
        <v/>
      </c>
      <c r="W26" s="1" t="str">
        <f>IF(A26="","",IF(A26&lt;'Input and Monthly Results'!$F$3,Loan_Amount*(Calculations!O26/(1-(1+Calculations!O26)^(-'Input and Monthly Results'!$C$5))),IF(Calculations!A26='Input and Monthly Results'!$F$3,Calculations!P26*Calculations!O26+Calculations!P26,0)))</f>
        <v/>
      </c>
      <c r="X26" s="1" t="str">
        <f>IF(A26="","",IF(A26&lt;'Input and Monthly Results'!$C$11,1,0))</f>
        <v/>
      </c>
      <c r="Y26" s="1" t="str">
        <f>IF(A26="","",IF(A26&lt;'Input and Monthly Results'!$C$11,Calculations!O26*Calculations!P26,IF(A26&lt;'Input and Monthly Results'!$F$3,Loan_Amount*(Calculations!O26/(1-(1+Calculations!O26)^(-('Input and Monthly Results'!$C$5-SUM(Calculations!$X$3:$X$362))))),IF(Calculations!A26='Input and Monthly Results'!$F$3,Calculations!O26*Calculations!P26+Calculations!P26,0))))</f>
        <v/>
      </c>
      <c r="Z26" s="1" t="str">
        <f>IF(A26="","",IF(A26&lt;'Input and Monthly Results'!$F$3,Loan_Amount/'Input and Monthly Results'!$C$5+Calculations!O26*Calculations!P26,IF(A26='Input and Monthly Results'!$F$3,Calculations!O26*Calculations!P26+Calculations!P26,0)))</f>
        <v/>
      </c>
      <c r="AA26" s="1" t="str">
        <f>IF(A26="","",IF('Input and Monthly Results'!$C$14="",IF('Input and Monthly Results'!$C$10="IO (Interest Only)",Calculations!V26,IF('Input and Monthly Results'!$C$10="Initial IO w/ P&amp;I following",Calculations!Y26,IF('Input and Monthly Results'!$C$10="P&amp;I",Calculations!W26,Calculations!Z26))),U26))</f>
        <v/>
      </c>
      <c r="AB26" s="1" t="str">
        <f t="shared" si="13"/>
        <v/>
      </c>
      <c r="AC26" s="1" t="str">
        <f t="shared" si="14"/>
        <v/>
      </c>
      <c r="AD26" s="1" t="str">
        <f t="shared" si="15"/>
        <v/>
      </c>
      <c r="AE26" s="1" t="str">
        <f t="shared" si="16"/>
        <v/>
      </c>
      <c r="AF26" s="1" t="str">
        <f t="shared" si="17"/>
        <v/>
      </c>
      <c r="AG26" s="1" t="str">
        <f>IF(A26="","",'Input and Monthly Results'!$C$12)</f>
        <v/>
      </c>
      <c r="AH26" s="1" t="str">
        <f t="shared" si="18"/>
        <v/>
      </c>
      <c r="AI26" s="1" t="str">
        <f t="shared" si="19"/>
        <v/>
      </c>
      <c r="AJ26" s="1" t="str">
        <f t="shared" si="20"/>
        <v/>
      </c>
      <c r="AK26" s="1" t="str">
        <f>IF(A26="","",IF(AI26=0,0,'Input and Monthly Results'!$C$13))</f>
        <v/>
      </c>
    </row>
    <row r="27" spans="1:37" x14ac:dyDescent="0.3">
      <c r="A27" s="10" t="str">
        <f>IF(A26&gt;='Input and Monthly Results'!$F$3,"",EDATE(A26,1))</f>
        <v/>
      </c>
      <c r="B27" s="10">
        <f t="shared" si="0"/>
        <v>1</v>
      </c>
      <c r="C27" t="str">
        <f t="shared" si="1"/>
        <v/>
      </c>
      <c r="D27" s="14" t="str">
        <f>IF(A27="","",'Input and Monthly Results'!$C$7)</f>
        <v/>
      </c>
      <c r="E27" s="14" t="str">
        <f t="shared" si="2"/>
        <v/>
      </c>
      <c r="F27" s="14" t="str">
        <f t="shared" si="3"/>
        <v/>
      </c>
      <c r="G27" s="14" t="str">
        <f t="shared" si="4"/>
        <v/>
      </c>
      <c r="H27" s="14" t="str">
        <f>IF(A27="","",VLOOKUP(A27,'Input and Monthly Results'!$B$18:$C$429,2,FALSE))</f>
        <v/>
      </c>
      <c r="I27" s="14" t="str">
        <f>IF(A27="","",'Input and Monthly Results'!$C$8)</f>
        <v/>
      </c>
      <c r="J27" s="5" t="str">
        <f t="shared" si="5"/>
        <v/>
      </c>
      <c r="K27" s="14" t="str">
        <f t="shared" si="6"/>
        <v/>
      </c>
      <c r="L27" s="14" t="str">
        <f t="shared" si="7"/>
        <v/>
      </c>
      <c r="M27" s="14" t="str">
        <f t="shared" si="8"/>
        <v/>
      </c>
      <c r="N27" t="str">
        <f>IF(A27="","",'Input and Monthly Results'!$C$9)</f>
        <v/>
      </c>
      <c r="O27" s="14" t="str">
        <f>IF(A27="","",IF('Input and Monthly Results'!$C$6="Constant",IF('Input and Monthly Results'!$C$9="30 / 360",E27,IF('Input and Monthly Results'!$C$9="Actual Days / 360",F27,G27)),IF('Input and Monthly Results'!$C$9="30 / 360",K27,IF('Input and Monthly Results'!$C$9="Actual Days / 360",L27,M27))))</f>
        <v/>
      </c>
      <c r="P27" s="1" t="str">
        <f t="shared" si="21"/>
        <v/>
      </c>
      <c r="Q27" s="20" t="str">
        <f t="shared" si="9"/>
        <v/>
      </c>
      <c r="R27" s="20" t="str">
        <f t="shared" si="10"/>
        <v/>
      </c>
      <c r="S27" s="20" t="str">
        <f t="shared" si="11"/>
        <v/>
      </c>
      <c r="T27" s="20" t="str">
        <f t="shared" si="12"/>
        <v/>
      </c>
      <c r="U27" s="15" t="str">
        <f>IF(A27="","",IF(A28="",O27*P27+P27,IF(P27&gt;='Input and Monthly Results'!$C$14,'Input and Monthly Results'!$C$14,P27)))</f>
        <v/>
      </c>
      <c r="V27" s="1" t="str">
        <f>IF(A27="","",IF(A27&lt;'Input and Monthly Results'!$F$3,Calculations!O27*Calculations!P27,IF(A27='Input and Monthly Results'!$F$3,Calculations!O27*Calculations!P27 + Calculations!P27,0)))</f>
        <v/>
      </c>
      <c r="W27" s="1" t="str">
        <f>IF(A27="","",IF(A27&lt;'Input and Monthly Results'!$F$3,Loan_Amount*(Calculations!O27/(1-(1+Calculations!O27)^(-'Input and Monthly Results'!$C$5))),IF(Calculations!A27='Input and Monthly Results'!$F$3,Calculations!P27*Calculations!O27+Calculations!P27,0)))</f>
        <v/>
      </c>
      <c r="X27" s="1" t="str">
        <f>IF(A27="","",IF(A27&lt;'Input and Monthly Results'!$C$11,1,0))</f>
        <v/>
      </c>
      <c r="Y27" s="1" t="str">
        <f>IF(A27="","",IF(A27&lt;'Input and Monthly Results'!$C$11,Calculations!O27*Calculations!P27,IF(A27&lt;'Input and Monthly Results'!$F$3,Loan_Amount*(Calculations!O27/(1-(1+Calculations!O27)^(-('Input and Monthly Results'!$C$5-SUM(Calculations!$X$3:$X$362))))),IF(Calculations!A27='Input and Monthly Results'!$F$3,Calculations!O27*Calculations!P27+Calculations!P27,0))))</f>
        <v/>
      </c>
      <c r="Z27" s="1" t="str">
        <f>IF(A27="","",IF(A27&lt;'Input and Monthly Results'!$F$3,Loan_Amount/'Input and Monthly Results'!$C$5+Calculations!O27*Calculations!P27,IF(A27='Input and Monthly Results'!$F$3,Calculations!O27*Calculations!P27+Calculations!P27,0)))</f>
        <v/>
      </c>
      <c r="AA27" s="1" t="str">
        <f>IF(A27="","",IF('Input and Monthly Results'!$C$14="",IF('Input and Monthly Results'!$C$10="IO (Interest Only)",Calculations!V27,IF('Input and Monthly Results'!$C$10="Initial IO w/ P&amp;I following",Calculations!Y27,IF('Input and Monthly Results'!$C$10="P&amp;I",Calculations!W27,Calculations!Z27))),U27))</f>
        <v/>
      </c>
      <c r="AB27" s="1" t="str">
        <f t="shared" si="13"/>
        <v/>
      </c>
      <c r="AC27" s="1" t="str">
        <f t="shared" si="14"/>
        <v/>
      </c>
      <c r="AD27" s="1" t="str">
        <f t="shared" si="15"/>
        <v/>
      </c>
      <c r="AE27" s="1" t="str">
        <f t="shared" si="16"/>
        <v/>
      </c>
      <c r="AF27" s="1" t="str">
        <f t="shared" si="17"/>
        <v/>
      </c>
      <c r="AG27" s="1" t="str">
        <f>IF(A27="","",'Input and Monthly Results'!$C$12)</f>
        <v/>
      </c>
      <c r="AH27" s="1" t="str">
        <f t="shared" si="18"/>
        <v/>
      </c>
      <c r="AI27" s="1" t="str">
        <f t="shared" si="19"/>
        <v/>
      </c>
      <c r="AJ27" s="1" t="str">
        <f t="shared" si="20"/>
        <v/>
      </c>
      <c r="AK27" s="1" t="str">
        <f>IF(A27="","",IF(AI27=0,0,'Input and Monthly Results'!$C$13))</f>
        <v/>
      </c>
    </row>
    <row r="28" spans="1:37" x14ac:dyDescent="0.3">
      <c r="A28" s="10" t="str">
        <f>IF(A27&gt;='Input and Monthly Results'!$F$3,"",EDATE(A27,1))</f>
        <v/>
      </c>
      <c r="B28" s="10">
        <f t="shared" si="0"/>
        <v>1</v>
      </c>
      <c r="C28" t="str">
        <f t="shared" si="1"/>
        <v/>
      </c>
      <c r="D28" s="14" t="str">
        <f>IF(A28="","",'Input and Monthly Results'!$C$7)</f>
        <v/>
      </c>
      <c r="E28" s="14" t="str">
        <f t="shared" si="2"/>
        <v/>
      </c>
      <c r="F28" s="14" t="str">
        <f t="shared" si="3"/>
        <v/>
      </c>
      <c r="G28" s="14" t="str">
        <f t="shared" si="4"/>
        <v/>
      </c>
      <c r="H28" s="14" t="str">
        <f>IF(A28="","",VLOOKUP(A28,'Input and Monthly Results'!$B$18:$C$429,2,FALSE))</f>
        <v/>
      </c>
      <c r="I28" s="14" t="str">
        <f>IF(A28="","",'Input and Monthly Results'!$C$8)</f>
        <v/>
      </c>
      <c r="J28" s="5" t="str">
        <f t="shared" si="5"/>
        <v/>
      </c>
      <c r="K28" s="14" t="str">
        <f t="shared" si="6"/>
        <v/>
      </c>
      <c r="L28" s="14" t="str">
        <f t="shared" si="7"/>
        <v/>
      </c>
      <c r="M28" s="14" t="str">
        <f t="shared" si="8"/>
        <v/>
      </c>
      <c r="N28" t="str">
        <f>IF(A28="","",'Input and Monthly Results'!$C$9)</f>
        <v/>
      </c>
      <c r="O28" s="14" t="str">
        <f>IF(A28="","",IF('Input and Monthly Results'!$C$6="Constant",IF('Input and Monthly Results'!$C$9="30 / 360",E28,IF('Input and Monthly Results'!$C$9="Actual Days / 360",F28,G28)),IF('Input and Monthly Results'!$C$9="30 / 360",K28,IF('Input and Monthly Results'!$C$9="Actual Days / 360",L28,M28))))</f>
        <v/>
      </c>
      <c r="P28" s="1" t="str">
        <f t="shared" si="21"/>
        <v/>
      </c>
      <c r="Q28" s="20" t="str">
        <f t="shared" si="9"/>
        <v/>
      </c>
      <c r="R28" s="20" t="str">
        <f t="shared" si="10"/>
        <v/>
      </c>
      <c r="S28" s="20" t="str">
        <f t="shared" si="11"/>
        <v/>
      </c>
      <c r="T28" s="20" t="str">
        <f t="shared" si="12"/>
        <v/>
      </c>
      <c r="U28" s="15" t="str">
        <f>IF(A28="","",IF(A29="",O28*P28+P28,IF(P28&gt;='Input and Monthly Results'!$C$14,'Input and Monthly Results'!$C$14,P28)))</f>
        <v/>
      </c>
      <c r="V28" s="1" t="str">
        <f>IF(A28="","",IF(A28&lt;'Input and Monthly Results'!$F$3,Calculations!O28*Calculations!P28,IF(A28='Input and Monthly Results'!$F$3,Calculations!O28*Calculations!P28 + Calculations!P28,0)))</f>
        <v/>
      </c>
      <c r="W28" s="1" t="str">
        <f>IF(A28="","",IF(A28&lt;'Input and Monthly Results'!$F$3,Loan_Amount*(Calculations!O28/(1-(1+Calculations!O28)^(-'Input and Monthly Results'!$C$5))),IF(Calculations!A28='Input and Monthly Results'!$F$3,Calculations!P28*Calculations!O28+Calculations!P28,0)))</f>
        <v/>
      </c>
      <c r="X28" s="1" t="str">
        <f>IF(A28="","",IF(A28&lt;'Input and Monthly Results'!$C$11,1,0))</f>
        <v/>
      </c>
      <c r="Y28" s="1" t="str">
        <f>IF(A28="","",IF(A28&lt;'Input and Monthly Results'!$C$11,Calculations!O28*Calculations!P28,IF(A28&lt;'Input and Monthly Results'!$F$3,Loan_Amount*(Calculations!O28/(1-(1+Calculations!O28)^(-('Input and Monthly Results'!$C$5-SUM(Calculations!$X$3:$X$362))))),IF(Calculations!A28='Input and Monthly Results'!$F$3,Calculations!O28*Calculations!P28+Calculations!P28,0))))</f>
        <v/>
      </c>
      <c r="Z28" s="1" t="str">
        <f>IF(A28="","",IF(A28&lt;'Input and Monthly Results'!$F$3,Loan_Amount/'Input and Monthly Results'!$C$5+Calculations!O28*Calculations!P28,IF(A28='Input and Monthly Results'!$F$3,Calculations!O28*Calculations!P28+Calculations!P28,0)))</f>
        <v/>
      </c>
      <c r="AA28" s="1" t="str">
        <f>IF(A28="","",IF('Input and Monthly Results'!$C$14="",IF('Input and Monthly Results'!$C$10="IO (Interest Only)",Calculations!V28,IF('Input and Monthly Results'!$C$10="Initial IO w/ P&amp;I following",Calculations!Y28,IF('Input and Monthly Results'!$C$10="P&amp;I",Calculations!W28,Calculations!Z28))),U28))</f>
        <v/>
      </c>
      <c r="AB28" s="1" t="str">
        <f t="shared" si="13"/>
        <v/>
      </c>
      <c r="AC28" s="1" t="str">
        <f t="shared" si="14"/>
        <v/>
      </c>
      <c r="AD28" s="1" t="str">
        <f t="shared" si="15"/>
        <v/>
      </c>
      <c r="AE28" s="1" t="str">
        <f t="shared" si="16"/>
        <v/>
      </c>
      <c r="AF28" s="1" t="str">
        <f t="shared" si="17"/>
        <v/>
      </c>
      <c r="AG28" s="1" t="str">
        <f>IF(A28="","",'Input and Monthly Results'!$C$12)</f>
        <v/>
      </c>
      <c r="AH28" s="1" t="str">
        <f t="shared" si="18"/>
        <v/>
      </c>
      <c r="AI28" s="1" t="str">
        <f t="shared" si="19"/>
        <v/>
      </c>
      <c r="AJ28" s="1" t="str">
        <f t="shared" si="20"/>
        <v/>
      </c>
      <c r="AK28" s="1" t="str">
        <f>IF(A28="","",IF(AI28=0,0,'Input and Monthly Results'!$C$13))</f>
        <v/>
      </c>
    </row>
    <row r="29" spans="1:37" x14ac:dyDescent="0.3">
      <c r="A29" s="10" t="str">
        <f>IF(A28&gt;='Input and Monthly Results'!$F$3,"",EDATE(A28,1))</f>
        <v/>
      </c>
      <c r="B29" s="10">
        <f t="shared" si="0"/>
        <v>1</v>
      </c>
      <c r="C29" t="str">
        <f t="shared" si="1"/>
        <v/>
      </c>
      <c r="D29" s="14" t="str">
        <f>IF(A29="","",'Input and Monthly Results'!$C$7)</f>
        <v/>
      </c>
      <c r="E29" s="14" t="str">
        <f t="shared" si="2"/>
        <v/>
      </c>
      <c r="F29" s="14" t="str">
        <f t="shared" si="3"/>
        <v/>
      </c>
      <c r="G29" s="14" t="str">
        <f t="shared" si="4"/>
        <v/>
      </c>
      <c r="H29" s="14" t="str">
        <f>IF(A29="","",VLOOKUP(A29,'Input and Monthly Results'!$B$18:$C$429,2,FALSE))</f>
        <v/>
      </c>
      <c r="I29" s="14" t="str">
        <f>IF(A29="","",'Input and Monthly Results'!$C$8)</f>
        <v/>
      </c>
      <c r="J29" s="5" t="str">
        <f t="shared" si="5"/>
        <v/>
      </c>
      <c r="K29" s="14" t="str">
        <f t="shared" si="6"/>
        <v/>
      </c>
      <c r="L29" s="14" t="str">
        <f t="shared" si="7"/>
        <v/>
      </c>
      <c r="M29" s="14" t="str">
        <f t="shared" si="8"/>
        <v/>
      </c>
      <c r="N29" t="str">
        <f>IF(A29="","",'Input and Monthly Results'!$C$9)</f>
        <v/>
      </c>
      <c r="O29" s="14" t="str">
        <f>IF(A29="","",IF('Input and Monthly Results'!$C$6="Constant",IF('Input and Monthly Results'!$C$9="30 / 360",E29,IF('Input and Monthly Results'!$C$9="Actual Days / 360",F29,G29)),IF('Input and Monthly Results'!$C$9="30 / 360",K29,IF('Input and Monthly Results'!$C$9="Actual Days / 360",L29,M29))))</f>
        <v/>
      </c>
      <c r="P29" s="1" t="str">
        <f t="shared" si="21"/>
        <v/>
      </c>
      <c r="Q29" s="20" t="str">
        <f t="shared" si="9"/>
        <v/>
      </c>
      <c r="R29" s="20" t="str">
        <f t="shared" si="10"/>
        <v/>
      </c>
      <c r="S29" s="20" t="str">
        <f t="shared" si="11"/>
        <v/>
      </c>
      <c r="T29" s="20" t="str">
        <f t="shared" si="12"/>
        <v/>
      </c>
      <c r="U29" s="15" t="str">
        <f>IF(A29="","",IF(A30="",O29*P29+P29,IF(P29&gt;='Input and Monthly Results'!$C$14,'Input and Monthly Results'!$C$14,P29)))</f>
        <v/>
      </c>
      <c r="V29" s="1" t="str">
        <f>IF(A29="","",IF(A29&lt;'Input and Monthly Results'!$F$3,Calculations!O29*Calculations!P29,IF(A29='Input and Monthly Results'!$F$3,Calculations!O29*Calculations!P29 + Calculations!P29,0)))</f>
        <v/>
      </c>
      <c r="W29" s="1" t="str">
        <f>IF(A29="","",IF(A29&lt;'Input and Monthly Results'!$F$3,Loan_Amount*(Calculations!O29/(1-(1+Calculations!O29)^(-'Input and Monthly Results'!$C$5))),IF(Calculations!A29='Input and Monthly Results'!$F$3,Calculations!P29*Calculations!O29+Calculations!P29,0)))</f>
        <v/>
      </c>
      <c r="X29" s="1" t="str">
        <f>IF(A29="","",IF(A29&lt;'Input and Monthly Results'!$C$11,1,0))</f>
        <v/>
      </c>
      <c r="Y29" s="1" t="str">
        <f>IF(A29="","",IF(A29&lt;'Input and Monthly Results'!$C$11,Calculations!O29*Calculations!P29,IF(A29&lt;'Input and Monthly Results'!$F$3,Loan_Amount*(Calculations!O29/(1-(1+Calculations!O29)^(-('Input and Monthly Results'!$C$5-SUM(Calculations!$X$3:$X$362))))),IF(Calculations!A29='Input and Monthly Results'!$F$3,Calculations!O29*Calculations!P29+Calculations!P29,0))))</f>
        <v/>
      </c>
      <c r="Z29" s="1" t="str">
        <f>IF(A29="","",IF(A29&lt;'Input and Monthly Results'!$F$3,Loan_Amount/'Input and Monthly Results'!$C$5+Calculations!O29*Calculations!P29,IF(A29='Input and Monthly Results'!$F$3,Calculations!O29*Calculations!P29+Calculations!P29,0)))</f>
        <v/>
      </c>
      <c r="AA29" s="1" t="str">
        <f>IF(A29="","",IF('Input and Monthly Results'!$C$14="",IF('Input and Monthly Results'!$C$10="IO (Interest Only)",Calculations!V29,IF('Input and Monthly Results'!$C$10="Initial IO w/ P&amp;I following",Calculations!Y29,IF('Input and Monthly Results'!$C$10="P&amp;I",Calculations!W29,Calculations!Z29))),U29))</f>
        <v/>
      </c>
      <c r="AB29" s="1" t="str">
        <f t="shared" si="13"/>
        <v/>
      </c>
      <c r="AC29" s="1" t="str">
        <f t="shared" si="14"/>
        <v/>
      </c>
      <c r="AD29" s="1" t="str">
        <f t="shared" si="15"/>
        <v/>
      </c>
      <c r="AE29" s="1" t="str">
        <f t="shared" si="16"/>
        <v/>
      </c>
      <c r="AF29" s="1" t="str">
        <f t="shared" si="17"/>
        <v/>
      </c>
      <c r="AG29" s="1" t="str">
        <f>IF(A29="","",'Input and Monthly Results'!$C$12)</f>
        <v/>
      </c>
      <c r="AH29" s="1" t="str">
        <f t="shared" si="18"/>
        <v/>
      </c>
      <c r="AI29" s="1" t="str">
        <f t="shared" si="19"/>
        <v/>
      </c>
      <c r="AJ29" s="1" t="str">
        <f t="shared" si="20"/>
        <v/>
      </c>
      <c r="AK29" s="1" t="str">
        <f>IF(A29="","",IF(AI29=0,0,'Input and Monthly Results'!$C$13))</f>
        <v/>
      </c>
    </row>
    <row r="30" spans="1:37" x14ac:dyDescent="0.3">
      <c r="A30" s="10" t="str">
        <f>IF(A29&gt;='Input and Monthly Results'!$F$3,"",EDATE(A29,1))</f>
        <v/>
      </c>
      <c r="B30" s="10">
        <f t="shared" si="0"/>
        <v>1</v>
      </c>
      <c r="C30" t="str">
        <f t="shared" si="1"/>
        <v/>
      </c>
      <c r="D30" s="14" t="str">
        <f>IF(A30="","",'Input and Monthly Results'!$C$7)</f>
        <v/>
      </c>
      <c r="E30" s="14" t="str">
        <f t="shared" si="2"/>
        <v/>
      </c>
      <c r="F30" s="14" t="str">
        <f t="shared" si="3"/>
        <v/>
      </c>
      <c r="G30" s="14" t="str">
        <f t="shared" si="4"/>
        <v/>
      </c>
      <c r="H30" s="14" t="str">
        <f>IF(A30="","",VLOOKUP(A30,'Input and Monthly Results'!$B$18:$C$429,2,FALSE))</f>
        <v/>
      </c>
      <c r="I30" s="14" t="str">
        <f>IF(A30="","",'Input and Monthly Results'!$C$8)</f>
        <v/>
      </c>
      <c r="J30" s="5" t="str">
        <f t="shared" si="5"/>
        <v/>
      </c>
      <c r="K30" s="14" t="str">
        <f t="shared" si="6"/>
        <v/>
      </c>
      <c r="L30" s="14" t="str">
        <f t="shared" si="7"/>
        <v/>
      </c>
      <c r="M30" s="14" t="str">
        <f t="shared" si="8"/>
        <v/>
      </c>
      <c r="N30" t="str">
        <f>IF(A30="","",'Input and Monthly Results'!$C$9)</f>
        <v/>
      </c>
      <c r="O30" s="14" t="str">
        <f>IF(A30="","",IF('Input and Monthly Results'!$C$6="Constant",IF('Input and Monthly Results'!$C$9="30 / 360",E30,IF('Input and Monthly Results'!$C$9="Actual Days / 360",F30,G30)),IF('Input and Monthly Results'!$C$9="30 / 360",K30,IF('Input and Monthly Results'!$C$9="Actual Days / 360",L30,M30))))</f>
        <v/>
      </c>
      <c r="P30" s="1" t="str">
        <f t="shared" si="21"/>
        <v/>
      </c>
      <c r="Q30" s="20" t="str">
        <f t="shared" si="9"/>
        <v/>
      </c>
      <c r="R30" s="20" t="str">
        <f t="shared" si="10"/>
        <v/>
      </c>
      <c r="S30" s="20" t="str">
        <f t="shared" si="11"/>
        <v/>
      </c>
      <c r="T30" s="20" t="str">
        <f t="shared" si="12"/>
        <v/>
      </c>
      <c r="U30" s="15" t="str">
        <f>IF(A30="","",IF(A31="",O30*P30+P30,IF(P30&gt;='Input and Monthly Results'!$C$14,'Input and Monthly Results'!$C$14,P30)))</f>
        <v/>
      </c>
      <c r="V30" s="1" t="str">
        <f>IF(A30="","",IF(A30&lt;'Input and Monthly Results'!$F$3,Calculations!O30*Calculations!P30,IF(A30='Input and Monthly Results'!$F$3,Calculations!O30*Calculations!P30 + Calculations!P30,0)))</f>
        <v/>
      </c>
      <c r="W30" s="1" t="str">
        <f>IF(A30="","",IF(A30&lt;'Input and Monthly Results'!$F$3,Loan_Amount*(Calculations!O30/(1-(1+Calculations!O30)^(-'Input and Monthly Results'!$C$5))),IF(Calculations!A30='Input and Monthly Results'!$F$3,Calculations!P30*Calculations!O30+Calculations!P30,0)))</f>
        <v/>
      </c>
      <c r="X30" s="1" t="str">
        <f>IF(A30="","",IF(A30&lt;'Input and Monthly Results'!$C$11,1,0))</f>
        <v/>
      </c>
      <c r="Y30" s="1" t="str">
        <f>IF(A30="","",IF(A30&lt;'Input and Monthly Results'!$C$11,Calculations!O30*Calculations!P30,IF(A30&lt;'Input and Monthly Results'!$F$3,Loan_Amount*(Calculations!O30/(1-(1+Calculations!O30)^(-('Input and Monthly Results'!$C$5-SUM(Calculations!$X$3:$X$362))))),IF(Calculations!A30='Input and Monthly Results'!$F$3,Calculations!O30*Calculations!P30+Calculations!P30,0))))</f>
        <v/>
      </c>
      <c r="Z30" s="1" t="str">
        <f>IF(A30="","",IF(A30&lt;'Input and Monthly Results'!$F$3,Loan_Amount/'Input and Monthly Results'!$C$5+Calculations!O30*Calculations!P30,IF(A30='Input and Monthly Results'!$F$3,Calculations!O30*Calculations!P30+Calculations!P30,0)))</f>
        <v/>
      </c>
      <c r="AA30" s="1" t="str">
        <f>IF(A30="","",IF('Input and Monthly Results'!$C$14="",IF('Input and Monthly Results'!$C$10="IO (Interest Only)",Calculations!V30,IF('Input and Monthly Results'!$C$10="Initial IO w/ P&amp;I following",Calculations!Y30,IF('Input and Monthly Results'!$C$10="P&amp;I",Calculations!W30,Calculations!Z30))),U30))</f>
        <v/>
      </c>
      <c r="AB30" s="1" t="str">
        <f t="shared" si="13"/>
        <v/>
      </c>
      <c r="AC30" s="1" t="str">
        <f t="shared" si="14"/>
        <v/>
      </c>
      <c r="AD30" s="1" t="str">
        <f t="shared" si="15"/>
        <v/>
      </c>
      <c r="AE30" s="1" t="str">
        <f t="shared" si="16"/>
        <v/>
      </c>
      <c r="AF30" s="1" t="str">
        <f t="shared" si="17"/>
        <v/>
      </c>
      <c r="AG30" s="1" t="str">
        <f>IF(A30="","",'Input and Monthly Results'!$C$12)</f>
        <v/>
      </c>
      <c r="AH30" s="1" t="str">
        <f t="shared" si="18"/>
        <v/>
      </c>
      <c r="AI30" s="1" t="str">
        <f t="shared" si="19"/>
        <v/>
      </c>
      <c r="AJ30" s="1" t="str">
        <f t="shared" si="20"/>
        <v/>
      </c>
      <c r="AK30" s="1" t="str">
        <f>IF(A30="","",IF(AI30=0,0,'Input and Monthly Results'!$C$13))</f>
        <v/>
      </c>
    </row>
    <row r="31" spans="1:37" x14ac:dyDescent="0.3">
      <c r="A31" s="10" t="str">
        <f>IF(A30&gt;='Input and Monthly Results'!$F$3,"",EDATE(A30,1))</f>
        <v/>
      </c>
      <c r="B31" s="10">
        <f t="shared" si="0"/>
        <v>1</v>
      </c>
      <c r="C31" t="str">
        <f t="shared" si="1"/>
        <v/>
      </c>
      <c r="D31" s="14" t="str">
        <f>IF(A31="","",'Input and Monthly Results'!$C$7)</f>
        <v/>
      </c>
      <c r="E31" s="14" t="str">
        <f t="shared" si="2"/>
        <v/>
      </c>
      <c r="F31" s="14" t="str">
        <f t="shared" si="3"/>
        <v/>
      </c>
      <c r="G31" s="14" t="str">
        <f t="shared" si="4"/>
        <v/>
      </c>
      <c r="H31" s="14" t="str">
        <f>IF(A31="","",VLOOKUP(A31,'Input and Monthly Results'!$B$18:$C$429,2,FALSE))</f>
        <v/>
      </c>
      <c r="I31" s="14" t="str">
        <f>IF(A31="","",'Input and Monthly Results'!$C$8)</f>
        <v/>
      </c>
      <c r="J31" s="5" t="str">
        <f t="shared" si="5"/>
        <v/>
      </c>
      <c r="K31" s="14" t="str">
        <f t="shared" si="6"/>
        <v/>
      </c>
      <c r="L31" s="14" t="str">
        <f t="shared" si="7"/>
        <v/>
      </c>
      <c r="M31" s="14" t="str">
        <f t="shared" si="8"/>
        <v/>
      </c>
      <c r="N31" t="str">
        <f>IF(A31="","",'Input and Monthly Results'!$C$9)</f>
        <v/>
      </c>
      <c r="O31" s="14" t="str">
        <f>IF(A31="","",IF('Input and Monthly Results'!$C$6="Constant",IF('Input and Monthly Results'!$C$9="30 / 360",E31,IF('Input and Monthly Results'!$C$9="Actual Days / 360",F31,G31)),IF('Input and Monthly Results'!$C$9="30 / 360",K31,IF('Input and Monthly Results'!$C$9="Actual Days / 360",L31,M31))))</f>
        <v/>
      </c>
      <c r="P31" s="1" t="str">
        <f t="shared" si="21"/>
        <v/>
      </c>
      <c r="Q31" s="20" t="str">
        <f t="shared" si="9"/>
        <v/>
      </c>
      <c r="R31" s="20" t="str">
        <f t="shared" si="10"/>
        <v/>
      </c>
      <c r="S31" s="20" t="str">
        <f t="shared" si="11"/>
        <v/>
      </c>
      <c r="T31" s="20" t="str">
        <f t="shared" si="12"/>
        <v/>
      </c>
      <c r="U31" s="15" t="str">
        <f>IF(A31="","",IF(A32="",O31*P31+P31,IF(P31&gt;='Input and Monthly Results'!$C$14,'Input and Monthly Results'!$C$14,P31)))</f>
        <v/>
      </c>
      <c r="V31" s="1" t="str">
        <f>IF(A31="","",IF(A31&lt;'Input and Monthly Results'!$F$3,Calculations!O31*Calculations!P31,IF(A31='Input and Monthly Results'!$F$3,Calculations!O31*Calculations!P31 + Calculations!P31,0)))</f>
        <v/>
      </c>
      <c r="W31" s="1" t="str">
        <f>IF(A31="","",IF(A31&lt;'Input and Monthly Results'!$F$3,Loan_Amount*(Calculations!O31/(1-(1+Calculations!O31)^(-'Input and Monthly Results'!$C$5))),IF(Calculations!A31='Input and Monthly Results'!$F$3,Calculations!P31*Calculations!O31+Calculations!P31,0)))</f>
        <v/>
      </c>
      <c r="X31" s="1" t="str">
        <f>IF(A31="","",IF(A31&lt;'Input and Monthly Results'!$C$11,1,0))</f>
        <v/>
      </c>
      <c r="Y31" s="1" t="str">
        <f>IF(A31="","",IF(A31&lt;'Input and Monthly Results'!$C$11,Calculations!O31*Calculations!P31,IF(A31&lt;'Input and Monthly Results'!$F$3,Loan_Amount*(Calculations!O31/(1-(1+Calculations!O31)^(-('Input and Monthly Results'!$C$5-SUM(Calculations!$X$3:$X$362))))),IF(Calculations!A31='Input and Monthly Results'!$F$3,Calculations!O31*Calculations!P31+Calculations!P31,0))))</f>
        <v/>
      </c>
      <c r="Z31" s="1" t="str">
        <f>IF(A31="","",IF(A31&lt;'Input and Monthly Results'!$F$3,Loan_Amount/'Input and Monthly Results'!$C$5+Calculations!O31*Calculations!P31,IF(A31='Input and Monthly Results'!$F$3,Calculations!O31*Calculations!P31+Calculations!P31,0)))</f>
        <v/>
      </c>
      <c r="AA31" s="1" t="str">
        <f>IF(A31="","",IF('Input and Monthly Results'!$C$14="",IF('Input and Monthly Results'!$C$10="IO (Interest Only)",Calculations!V31,IF('Input and Monthly Results'!$C$10="Initial IO w/ P&amp;I following",Calculations!Y31,IF('Input and Monthly Results'!$C$10="P&amp;I",Calculations!W31,Calculations!Z31))),U31))</f>
        <v/>
      </c>
      <c r="AB31" s="1" t="str">
        <f t="shared" si="13"/>
        <v/>
      </c>
      <c r="AC31" s="1" t="str">
        <f t="shared" si="14"/>
        <v/>
      </c>
      <c r="AD31" s="1" t="str">
        <f t="shared" si="15"/>
        <v/>
      </c>
      <c r="AE31" s="1" t="str">
        <f t="shared" si="16"/>
        <v/>
      </c>
      <c r="AF31" s="1" t="str">
        <f t="shared" si="17"/>
        <v/>
      </c>
      <c r="AG31" s="1" t="str">
        <f>IF(A31="","",'Input and Monthly Results'!$C$12)</f>
        <v/>
      </c>
      <c r="AH31" s="1" t="str">
        <f t="shared" si="18"/>
        <v/>
      </c>
      <c r="AI31" s="1" t="str">
        <f t="shared" si="19"/>
        <v/>
      </c>
      <c r="AJ31" s="1" t="str">
        <f t="shared" si="20"/>
        <v/>
      </c>
      <c r="AK31" s="1" t="str">
        <f>IF(A31="","",IF(AI31=0,0,'Input and Monthly Results'!$C$13))</f>
        <v/>
      </c>
    </row>
    <row r="32" spans="1:37" x14ac:dyDescent="0.3">
      <c r="A32" s="10" t="str">
        <f>IF(A31&gt;='Input and Monthly Results'!$F$3,"",EDATE(A31,1))</f>
        <v/>
      </c>
      <c r="B32" s="10">
        <f t="shared" si="0"/>
        <v>1</v>
      </c>
      <c r="C32" t="str">
        <f t="shared" si="1"/>
        <v/>
      </c>
      <c r="D32" s="14" t="str">
        <f>IF(A32="","",'Input and Monthly Results'!$C$7)</f>
        <v/>
      </c>
      <c r="E32" s="14" t="str">
        <f t="shared" si="2"/>
        <v/>
      </c>
      <c r="F32" s="14" t="str">
        <f t="shared" si="3"/>
        <v/>
      </c>
      <c r="G32" s="14" t="str">
        <f t="shared" si="4"/>
        <v/>
      </c>
      <c r="H32" s="14" t="str">
        <f>IF(A32="","",VLOOKUP(A32,'Input and Monthly Results'!$B$18:$C$429,2,FALSE))</f>
        <v/>
      </c>
      <c r="I32" s="14" t="str">
        <f>IF(A32="","",'Input and Monthly Results'!$C$8)</f>
        <v/>
      </c>
      <c r="J32" s="5" t="str">
        <f t="shared" si="5"/>
        <v/>
      </c>
      <c r="K32" s="14" t="str">
        <f t="shared" si="6"/>
        <v/>
      </c>
      <c r="L32" s="14" t="str">
        <f t="shared" si="7"/>
        <v/>
      </c>
      <c r="M32" s="14" t="str">
        <f t="shared" si="8"/>
        <v/>
      </c>
      <c r="N32" t="str">
        <f>IF(A32="","",'Input and Monthly Results'!$C$9)</f>
        <v/>
      </c>
      <c r="O32" s="14" t="str">
        <f>IF(A32="","",IF('Input and Monthly Results'!$C$6="Constant",IF('Input and Monthly Results'!$C$9="30 / 360",E32,IF('Input and Monthly Results'!$C$9="Actual Days / 360",F32,G32)),IF('Input and Monthly Results'!$C$9="30 / 360",K32,IF('Input and Monthly Results'!$C$9="Actual Days / 360",L32,M32))))</f>
        <v/>
      </c>
      <c r="P32" s="1" t="str">
        <f t="shared" si="21"/>
        <v/>
      </c>
      <c r="Q32" s="20" t="str">
        <f t="shared" si="9"/>
        <v/>
      </c>
      <c r="R32" s="20" t="str">
        <f t="shared" si="10"/>
        <v/>
      </c>
      <c r="S32" s="20" t="str">
        <f t="shared" si="11"/>
        <v/>
      </c>
      <c r="T32" s="20" t="str">
        <f t="shared" si="12"/>
        <v/>
      </c>
      <c r="U32" s="15" t="str">
        <f>IF(A32="","",IF(A33="",O32*P32+P32,IF(P32&gt;='Input and Monthly Results'!$C$14,'Input and Monthly Results'!$C$14,P32)))</f>
        <v/>
      </c>
      <c r="V32" s="1" t="str">
        <f>IF(A32="","",IF(A32&lt;'Input and Monthly Results'!$F$3,Calculations!O32*Calculations!P32,IF(A32='Input and Monthly Results'!$F$3,Calculations!O32*Calculations!P32 + Calculations!P32,0)))</f>
        <v/>
      </c>
      <c r="W32" s="1" t="str">
        <f>IF(A32="","",IF(A32&lt;'Input and Monthly Results'!$F$3,Loan_Amount*(Calculations!O32/(1-(1+Calculations!O32)^(-'Input and Monthly Results'!$C$5))),IF(Calculations!A32='Input and Monthly Results'!$F$3,Calculations!P32*Calculations!O32+Calculations!P32,0)))</f>
        <v/>
      </c>
      <c r="X32" s="1" t="str">
        <f>IF(A32="","",IF(A32&lt;'Input and Monthly Results'!$C$11,1,0))</f>
        <v/>
      </c>
      <c r="Y32" s="1" t="str">
        <f>IF(A32="","",IF(A32&lt;'Input and Monthly Results'!$C$11,Calculations!O32*Calculations!P32,IF(A32&lt;'Input and Monthly Results'!$F$3,Loan_Amount*(Calculations!O32/(1-(1+Calculations!O32)^(-('Input and Monthly Results'!$C$5-SUM(Calculations!$X$3:$X$362))))),IF(Calculations!A32='Input and Monthly Results'!$F$3,Calculations!O32*Calculations!P32+Calculations!P32,0))))</f>
        <v/>
      </c>
      <c r="Z32" s="1" t="str">
        <f>IF(A32="","",IF(A32&lt;'Input and Monthly Results'!$F$3,Loan_Amount/'Input and Monthly Results'!$C$5+Calculations!O32*Calculations!P32,IF(A32='Input and Monthly Results'!$F$3,Calculations!O32*Calculations!P32+Calculations!P32,0)))</f>
        <v/>
      </c>
      <c r="AA32" s="1" t="str">
        <f>IF(A32="","",IF('Input and Monthly Results'!$C$14="",IF('Input and Monthly Results'!$C$10="IO (Interest Only)",Calculations!V32,IF('Input and Monthly Results'!$C$10="Initial IO w/ P&amp;I following",Calculations!Y32,IF('Input and Monthly Results'!$C$10="P&amp;I",Calculations!W32,Calculations!Z32))),U32))</f>
        <v/>
      </c>
      <c r="AB32" s="1" t="str">
        <f t="shared" si="13"/>
        <v/>
      </c>
      <c r="AC32" s="1" t="str">
        <f t="shared" si="14"/>
        <v/>
      </c>
      <c r="AD32" s="1" t="str">
        <f t="shared" si="15"/>
        <v/>
      </c>
      <c r="AE32" s="1" t="str">
        <f t="shared" si="16"/>
        <v/>
      </c>
      <c r="AF32" s="1" t="str">
        <f t="shared" si="17"/>
        <v/>
      </c>
      <c r="AG32" s="1" t="str">
        <f>IF(A32="","",'Input and Monthly Results'!$C$12)</f>
        <v/>
      </c>
      <c r="AH32" s="1" t="str">
        <f t="shared" si="18"/>
        <v/>
      </c>
      <c r="AI32" s="1" t="str">
        <f t="shared" si="19"/>
        <v/>
      </c>
      <c r="AJ32" s="1" t="str">
        <f t="shared" si="20"/>
        <v/>
      </c>
      <c r="AK32" s="1" t="str">
        <f>IF(A32="","",IF(AI32=0,0,'Input and Monthly Results'!$C$13))</f>
        <v/>
      </c>
    </row>
    <row r="33" spans="1:37" x14ac:dyDescent="0.3">
      <c r="A33" s="10" t="str">
        <f>IF(A32&gt;='Input and Monthly Results'!$F$3,"",EDATE(A32,1))</f>
        <v/>
      </c>
      <c r="B33" s="10">
        <f t="shared" si="0"/>
        <v>1</v>
      </c>
      <c r="C33" t="str">
        <f t="shared" si="1"/>
        <v/>
      </c>
      <c r="D33" s="14" t="str">
        <f>IF(A33="","",'Input and Monthly Results'!$C$7)</f>
        <v/>
      </c>
      <c r="E33" s="14" t="str">
        <f t="shared" si="2"/>
        <v/>
      </c>
      <c r="F33" s="14" t="str">
        <f t="shared" si="3"/>
        <v/>
      </c>
      <c r="G33" s="14" t="str">
        <f t="shared" si="4"/>
        <v/>
      </c>
      <c r="H33" s="14" t="str">
        <f>IF(A33="","",VLOOKUP(A33,'Input and Monthly Results'!$B$18:$C$429,2,FALSE))</f>
        <v/>
      </c>
      <c r="I33" s="14" t="str">
        <f>IF(A33="","",'Input and Monthly Results'!$C$8)</f>
        <v/>
      </c>
      <c r="J33" s="5" t="str">
        <f t="shared" si="5"/>
        <v/>
      </c>
      <c r="K33" s="14" t="str">
        <f t="shared" si="6"/>
        <v/>
      </c>
      <c r="L33" s="14" t="str">
        <f t="shared" si="7"/>
        <v/>
      </c>
      <c r="M33" s="14" t="str">
        <f t="shared" si="8"/>
        <v/>
      </c>
      <c r="N33" t="str">
        <f>IF(A33="","",'Input and Monthly Results'!$C$9)</f>
        <v/>
      </c>
      <c r="O33" s="14" t="str">
        <f>IF(A33="","",IF('Input and Monthly Results'!$C$6="Constant",IF('Input and Monthly Results'!$C$9="30 / 360",E33,IF('Input and Monthly Results'!$C$9="Actual Days / 360",F33,G33)),IF('Input and Monthly Results'!$C$9="30 / 360",K33,IF('Input and Monthly Results'!$C$9="Actual Days / 360",L33,M33))))</f>
        <v/>
      </c>
      <c r="P33" s="1" t="str">
        <f t="shared" si="21"/>
        <v/>
      </c>
      <c r="Q33" s="20" t="str">
        <f t="shared" si="9"/>
        <v/>
      </c>
      <c r="R33" s="20" t="str">
        <f t="shared" si="10"/>
        <v/>
      </c>
      <c r="S33" s="20" t="str">
        <f t="shared" si="11"/>
        <v/>
      </c>
      <c r="T33" s="20" t="str">
        <f t="shared" si="12"/>
        <v/>
      </c>
      <c r="U33" s="15" t="str">
        <f>IF(A33="","",IF(A34="",O33*P33+P33,IF(P33&gt;='Input and Monthly Results'!$C$14,'Input and Monthly Results'!$C$14,P33)))</f>
        <v/>
      </c>
      <c r="V33" s="1" t="str">
        <f>IF(A33="","",IF(A33&lt;'Input and Monthly Results'!$F$3,Calculations!O33*Calculations!P33,IF(A33='Input and Monthly Results'!$F$3,Calculations!O33*Calculations!P33 + Calculations!P33,0)))</f>
        <v/>
      </c>
      <c r="W33" s="1" t="str">
        <f>IF(A33="","",IF(A33&lt;'Input and Monthly Results'!$F$3,Loan_Amount*(Calculations!O33/(1-(1+Calculations!O33)^(-'Input and Monthly Results'!$C$5))),IF(Calculations!A33='Input and Monthly Results'!$F$3,Calculations!P33*Calculations!O33+Calculations!P33,0)))</f>
        <v/>
      </c>
      <c r="X33" s="1" t="str">
        <f>IF(A33="","",IF(A33&lt;'Input and Monthly Results'!$C$11,1,0))</f>
        <v/>
      </c>
      <c r="Y33" s="1" t="str">
        <f>IF(A33="","",IF(A33&lt;'Input and Monthly Results'!$C$11,Calculations!O33*Calculations!P33,IF(A33&lt;'Input and Monthly Results'!$F$3,Loan_Amount*(Calculations!O33/(1-(1+Calculations!O33)^(-('Input and Monthly Results'!$C$5-SUM(Calculations!$X$3:$X$362))))),IF(Calculations!A33='Input and Monthly Results'!$F$3,Calculations!O33*Calculations!P33+Calculations!P33,0))))</f>
        <v/>
      </c>
      <c r="Z33" s="1" t="str">
        <f>IF(A33="","",IF(A33&lt;'Input and Monthly Results'!$F$3,Loan_Amount/'Input and Monthly Results'!$C$5+Calculations!O33*Calculations!P33,IF(A33='Input and Monthly Results'!$F$3,Calculations!O33*Calculations!P33+Calculations!P33,0)))</f>
        <v/>
      </c>
      <c r="AA33" s="1" t="str">
        <f>IF(A33="","",IF('Input and Monthly Results'!$C$14="",IF('Input and Monthly Results'!$C$10="IO (Interest Only)",Calculations!V33,IF('Input and Monthly Results'!$C$10="Initial IO w/ P&amp;I following",Calculations!Y33,IF('Input and Monthly Results'!$C$10="P&amp;I",Calculations!W33,Calculations!Z33))),U33))</f>
        <v/>
      </c>
      <c r="AB33" s="1" t="str">
        <f t="shared" si="13"/>
        <v/>
      </c>
      <c r="AC33" s="1" t="str">
        <f t="shared" si="14"/>
        <v/>
      </c>
      <c r="AD33" s="1" t="str">
        <f t="shared" si="15"/>
        <v/>
      </c>
      <c r="AE33" s="1" t="str">
        <f t="shared" si="16"/>
        <v/>
      </c>
      <c r="AF33" s="1" t="str">
        <f t="shared" si="17"/>
        <v/>
      </c>
      <c r="AG33" s="1" t="str">
        <f>IF(A33="","",'Input and Monthly Results'!$C$12)</f>
        <v/>
      </c>
      <c r="AH33" s="1" t="str">
        <f t="shared" si="18"/>
        <v/>
      </c>
      <c r="AI33" s="1" t="str">
        <f t="shared" si="19"/>
        <v/>
      </c>
      <c r="AJ33" s="1" t="str">
        <f t="shared" si="20"/>
        <v/>
      </c>
      <c r="AK33" s="1" t="str">
        <f>IF(A33="","",IF(AI33=0,0,'Input and Monthly Results'!$C$13))</f>
        <v/>
      </c>
    </row>
    <row r="34" spans="1:37" x14ac:dyDescent="0.3">
      <c r="A34" s="10" t="str">
        <f>IF(A33&gt;='Input and Monthly Results'!$F$3,"",EDATE(A33,1))</f>
        <v/>
      </c>
      <c r="B34" s="10">
        <f t="shared" si="0"/>
        <v>1</v>
      </c>
      <c r="C34" t="str">
        <f t="shared" si="1"/>
        <v/>
      </c>
      <c r="D34" s="14" t="str">
        <f>IF(A34="","",'Input and Monthly Results'!$C$7)</f>
        <v/>
      </c>
      <c r="E34" s="14" t="str">
        <f t="shared" si="2"/>
        <v/>
      </c>
      <c r="F34" s="14" t="str">
        <f t="shared" si="3"/>
        <v/>
      </c>
      <c r="G34" s="14" t="str">
        <f t="shared" si="4"/>
        <v/>
      </c>
      <c r="H34" s="14" t="str">
        <f>IF(A34="","",VLOOKUP(A34,'Input and Monthly Results'!$B$18:$C$429,2,FALSE))</f>
        <v/>
      </c>
      <c r="I34" s="14" t="str">
        <f>IF(A34="","",'Input and Monthly Results'!$C$8)</f>
        <v/>
      </c>
      <c r="J34" s="5" t="str">
        <f t="shared" si="5"/>
        <v/>
      </c>
      <c r="K34" s="14" t="str">
        <f t="shared" si="6"/>
        <v/>
      </c>
      <c r="L34" s="14" t="str">
        <f t="shared" si="7"/>
        <v/>
      </c>
      <c r="M34" s="14" t="str">
        <f t="shared" si="8"/>
        <v/>
      </c>
      <c r="N34" t="str">
        <f>IF(A34="","",'Input and Monthly Results'!$C$9)</f>
        <v/>
      </c>
      <c r="O34" s="14" t="str">
        <f>IF(A34="","",IF('Input and Monthly Results'!$C$6="Constant",IF('Input and Monthly Results'!$C$9="30 / 360",E34,IF('Input and Monthly Results'!$C$9="Actual Days / 360",F34,G34)),IF('Input and Monthly Results'!$C$9="30 / 360",K34,IF('Input and Monthly Results'!$C$9="Actual Days / 360",L34,M34))))</f>
        <v/>
      </c>
      <c r="P34" s="1" t="str">
        <f t="shared" si="21"/>
        <v/>
      </c>
      <c r="Q34" s="20" t="str">
        <f t="shared" si="9"/>
        <v/>
      </c>
      <c r="R34" s="20" t="str">
        <f t="shared" si="10"/>
        <v/>
      </c>
      <c r="S34" s="20" t="str">
        <f t="shared" si="11"/>
        <v/>
      </c>
      <c r="T34" s="20" t="str">
        <f t="shared" si="12"/>
        <v/>
      </c>
      <c r="U34" s="15" t="str">
        <f>IF(A34="","",IF(A35="",O34*P34+P34,IF(P34&gt;='Input and Monthly Results'!$C$14,'Input and Monthly Results'!$C$14,P34)))</f>
        <v/>
      </c>
      <c r="V34" s="1" t="str">
        <f>IF(A34="","",IF(A34&lt;'Input and Monthly Results'!$F$3,Calculations!O34*Calculations!P34,IF(A34='Input and Monthly Results'!$F$3,Calculations!O34*Calculations!P34 + Calculations!P34,0)))</f>
        <v/>
      </c>
      <c r="W34" s="1" t="str">
        <f>IF(A34="","",IF(A34&lt;'Input and Monthly Results'!$F$3,Loan_Amount*(Calculations!O34/(1-(1+Calculations!O34)^(-'Input and Monthly Results'!$C$5))),IF(Calculations!A34='Input and Monthly Results'!$F$3,Calculations!P34*Calculations!O34+Calculations!P34,0)))</f>
        <v/>
      </c>
      <c r="X34" s="1" t="str">
        <f>IF(A34="","",IF(A34&lt;'Input and Monthly Results'!$C$11,1,0))</f>
        <v/>
      </c>
      <c r="Y34" s="1" t="str">
        <f>IF(A34="","",IF(A34&lt;'Input and Monthly Results'!$C$11,Calculations!O34*Calculations!P34,IF(A34&lt;'Input and Monthly Results'!$F$3,Loan_Amount*(Calculations!O34/(1-(1+Calculations!O34)^(-('Input and Monthly Results'!$C$5-SUM(Calculations!$X$3:$X$362))))),IF(Calculations!A34='Input and Monthly Results'!$F$3,Calculations!O34*Calculations!P34+Calculations!P34,0))))</f>
        <v/>
      </c>
      <c r="Z34" s="1" t="str">
        <f>IF(A34="","",IF(A34&lt;'Input and Monthly Results'!$F$3,Loan_Amount/'Input and Monthly Results'!$C$5+Calculations!O34*Calculations!P34,IF(A34='Input and Monthly Results'!$F$3,Calculations!O34*Calculations!P34+Calculations!P34,0)))</f>
        <v/>
      </c>
      <c r="AA34" s="1" t="str">
        <f>IF(A34="","",IF('Input and Monthly Results'!$C$14="",IF('Input and Monthly Results'!$C$10="IO (Interest Only)",Calculations!V34,IF('Input and Monthly Results'!$C$10="Initial IO w/ P&amp;I following",Calculations!Y34,IF('Input and Monthly Results'!$C$10="P&amp;I",Calculations!W34,Calculations!Z34))),U34))</f>
        <v/>
      </c>
      <c r="AB34" s="1" t="str">
        <f t="shared" si="13"/>
        <v/>
      </c>
      <c r="AC34" s="1" t="str">
        <f t="shared" si="14"/>
        <v/>
      </c>
      <c r="AD34" s="1" t="str">
        <f t="shared" si="15"/>
        <v/>
      </c>
      <c r="AE34" s="1" t="str">
        <f t="shared" si="16"/>
        <v/>
      </c>
      <c r="AF34" s="1" t="str">
        <f t="shared" si="17"/>
        <v/>
      </c>
      <c r="AG34" s="1" t="str">
        <f>IF(A34="","",'Input and Monthly Results'!$C$12)</f>
        <v/>
      </c>
      <c r="AH34" s="1" t="str">
        <f t="shared" si="18"/>
        <v/>
      </c>
      <c r="AI34" s="1" t="str">
        <f t="shared" si="19"/>
        <v/>
      </c>
      <c r="AJ34" s="1" t="str">
        <f t="shared" si="20"/>
        <v/>
      </c>
      <c r="AK34" s="1" t="str">
        <f>IF(A34="","",IF(AI34=0,0,'Input and Monthly Results'!$C$13))</f>
        <v/>
      </c>
    </row>
    <row r="35" spans="1:37" x14ac:dyDescent="0.3">
      <c r="A35" s="10" t="str">
        <f>IF(A34&gt;='Input and Monthly Results'!$F$3,"",EDATE(A34,1))</f>
        <v/>
      </c>
      <c r="B35" s="10">
        <f t="shared" si="0"/>
        <v>1</v>
      </c>
      <c r="C35" t="str">
        <f t="shared" si="1"/>
        <v/>
      </c>
      <c r="D35" s="14" t="str">
        <f>IF(A35="","",'Input and Monthly Results'!$C$7)</f>
        <v/>
      </c>
      <c r="E35" s="14" t="str">
        <f t="shared" si="2"/>
        <v/>
      </c>
      <c r="F35" s="14" t="str">
        <f t="shared" si="3"/>
        <v/>
      </c>
      <c r="G35" s="14" t="str">
        <f t="shared" si="4"/>
        <v/>
      </c>
      <c r="H35" s="14" t="str">
        <f>IF(A35="","",VLOOKUP(A35,'Input and Monthly Results'!$B$18:$C$429,2,FALSE))</f>
        <v/>
      </c>
      <c r="I35" s="14" t="str">
        <f>IF(A35="","",'Input and Monthly Results'!$C$8)</f>
        <v/>
      </c>
      <c r="J35" s="5" t="str">
        <f t="shared" si="5"/>
        <v/>
      </c>
      <c r="K35" s="14" t="str">
        <f t="shared" si="6"/>
        <v/>
      </c>
      <c r="L35" s="14" t="str">
        <f t="shared" si="7"/>
        <v/>
      </c>
      <c r="M35" s="14" t="str">
        <f t="shared" si="8"/>
        <v/>
      </c>
      <c r="N35" t="str">
        <f>IF(A35="","",'Input and Monthly Results'!$C$9)</f>
        <v/>
      </c>
      <c r="O35" s="14" t="str">
        <f>IF(A35="","",IF('Input and Monthly Results'!$C$6="Constant",IF('Input and Monthly Results'!$C$9="30 / 360",E35,IF('Input and Monthly Results'!$C$9="Actual Days / 360",F35,G35)),IF('Input and Monthly Results'!$C$9="30 / 360",K35,IF('Input and Monthly Results'!$C$9="Actual Days / 360",L35,M35))))</f>
        <v/>
      </c>
      <c r="P35" s="1" t="str">
        <f t="shared" si="21"/>
        <v/>
      </c>
      <c r="Q35" s="20" t="str">
        <f t="shared" si="9"/>
        <v/>
      </c>
      <c r="R35" s="20" t="str">
        <f t="shared" si="10"/>
        <v/>
      </c>
      <c r="S35" s="20" t="str">
        <f t="shared" si="11"/>
        <v/>
      </c>
      <c r="T35" s="20" t="str">
        <f t="shared" si="12"/>
        <v/>
      </c>
      <c r="U35" s="15" t="str">
        <f>IF(A35="","",IF(A36="",O35*P35+P35,IF(P35&gt;='Input and Monthly Results'!$C$14,'Input and Monthly Results'!$C$14,P35)))</f>
        <v/>
      </c>
      <c r="V35" s="1" t="str">
        <f>IF(A35="","",IF(A35&lt;'Input and Monthly Results'!$F$3,Calculations!O35*Calculations!P35,IF(A35='Input and Monthly Results'!$F$3,Calculations!O35*Calculations!P35 + Calculations!P35,0)))</f>
        <v/>
      </c>
      <c r="W35" s="1" t="str">
        <f>IF(A35="","",IF(A35&lt;'Input and Monthly Results'!$F$3,Loan_Amount*(Calculations!O35/(1-(1+Calculations!O35)^(-'Input and Monthly Results'!$C$5))),IF(Calculations!A35='Input and Monthly Results'!$F$3,Calculations!P35*Calculations!O35+Calculations!P35,0)))</f>
        <v/>
      </c>
      <c r="X35" s="1" t="str">
        <f>IF(A35="","",IF(A35&lt;'Input and Monthly Results'!$C$11,1,0))</f>
        <v/>
      </c>
      <c r="Y35" s="1" t="str">
        <f>IF(A35="","",IF(A35&lt;'Input and Monthly Results'!$C$11,Calculations!O35*Calculations!P35,IF(A35&lt;'Input and Monthly Results'!$F$3,Loan_Amount*(Calculations!O35/(1-(1+Calculations!O35)^(-('Input and Monthly Results'!$C$5-SUM(Calculations!$X$3:$X$362))))),IF(Calculations!A35='Input and Monthly Results'!$F$3,Calculations!O35*Calculations!P35+Calculations!P35,0))))</f>
        <v/>
      </c>
      <c r="Z35" s="1" t="str">
        <f>IF(A35="","",IF(A35&lt;'Input and Monthly Results'!$F$3,Loan_Amount/'Input and Monthly Results'!$C$5+Calculations!O35*Calculations!P35,IF(A35='Input and Monthly Results'!$F$3,Calculations!O35*Calculations!P35+Calculations!P35,0)))</f>
        <v/>
      </c>
      <c r="AA35" s="1" t="str">
        <f>IF(A35="","",IF('Input and Monthly Results'!$C$14="",IF('Input and Monthly Results'!$C$10="IO (Interest Only)",Calculations!V35,IF('Input and Monthly Results'!$C$10="Initial IO w/ P&amp;I following",Calculations!Y35,IF('Input and Monthly Results'!$C$10="P&amp;I",Calculations!W35,Calculations!Z35))),U35))</f>
        <v/>
      </c>
      <c r="AB35" s="1" t="str">
        <f t="shared" si="13"/>
        <v/>
      </c>
      <c r="AC35" s="1" t="str">
        <f t="shared" si="14"/>
        <v/>
      </c>
      <c r="AD35" s="1" t="str">
        <f t="shared" si="15"/>
        <v/>
      </c>
      <c r="AE35" s="1" t="str">
        <f t="shared" si="16"/>
        <v/>
      </c>
      <c r="AF35" s="1" t="str">
        <f t="shared" si="17"/>
        <v/>
      </c>
      <c r="AG35" s="1" t="str">
        <f>IF(A35="","",'Input and Monthly Results'!$C$12)</f>
        <v/>
      </c>
      <c r="AH35" s="1" t="str">
        <f t="shared" si="18"/>
        <v/>
      </c>
      <c r="AI35" s="1" t="str">
        <f t="shared" si="19"/>
        <v/>
      </c>
      <c r="AJ35" s="1" t="str">
        <f t="shared" si="20"/>
        <v/>
      </c>
      <c r="AK35" s="1" t="str">
        <f>IF(A35="","",IF(AI35=0,0,'Input and Monthly Results'!$C$13))</f>
        <v/>
      </c>
    </row>
    <row r="36" spans="1:37" x14ac:dyDescent="0.3">
      <c r="A36" s="10" t="str">
        <f>IF(A35&gt;='Input and Monthly Results'!$F$3,"",EDATE(A35,1))</f>
        <v/>
      </c>
      <c r="B36" s="10">
        <f t="shared" si="0"/>
        <v>1</v>
      </c>
      <c r="C36" t="str">
        <f t="shared" si="1"/>
        <v/>
      </c>
      <c r="D36" s="14" t="str">
        <f>IF(A36="","",'Input and Monthly Results'!$C$7)</f>
        <v/>
      </c>
      <c r="E36" s="14" t="str">
        <f t="shared" si="2"/>
        <v/>
      </c>
      <c r="F36" s="14" t="str">
        <f t="shared" si="3"/>
        <v/>
      </c>
      <c r="G36" s="14" t="str">
        <f t="shared" si="4"/>
        <v/>
      </c>
      <c r="H36" s="14" t="str">
        <f>IF(A36="","",VLOOKUP(A36,'Input and Monthly Results'!$B$18:$C$429,2,FALSE))</f>
        <v/>
      </c>
      <c r="I36" s="14" t="str">
        <f>IF(A36="","",'Input and Monthly Results'!$C$8)</f>
        <v/>
      </c>
      <c r="J36" s="5" t="str">
        <f t="shared" si="5"/>
        <v/>
      </c>
      <c r="K36" s="14" t="str">
        <f t="shared" si="6"/>
        <v/>
      </c>
      <c r="L36" s="14" t="str">
        <f t="shared" si="7"/>
        <v/>
      </c>
      <c r="M36" s="14" t="str">
        <f t="shared" si="8"/>
        <v/>
      </c>
      <c r="N36" t="str">
        <f>IF(A36="","",'Input and Monthly Results'!$C$9)</f>
        <v/>
      </c>
      <c r="O36" s="14" t="str">
        <f>IF(A36="","",IF('Input and Monthly Results'!$C$6="Constant",IF('Input and Monthly Results'!$C$9="30 / 360",E36,IF('Input and Monthly Results'!$C$9="Actual Days / 360",F36,G36)),IF('Input and Monthly Results'!$C$9="30 / 360",K36,IF('Input and Monthly Results'!$C$9="Actual Days / 360",L36,M36))))</f>
        <v/>
      </c>
      <c r="P36" s="1" t="str">
        <f t="shared" si="21"/>
        <v/>
      </c>
      <c r="Q36" s="20" t="str">
        <f t="shared" si="9"/>
        <v/>
      </c>
      <c r="R36" s="20" t="str">
        <f t="shared" si="10"/>
        <v/>
      </c>
      <c r="S36" s="20" t="str">
        <f t="shared" si="11"/>
        <v/>
      </c>
      <c r="T36" s="20" t="str">
        <f t="shared" si="12"/>
        <v/>
      </c>
      <c r="U36" s="15" t="str">
        <f>IF(A36="","",IF(A37="",O36*P36+P36,IF(P36&gt;='Input and Monthly Results'!$C$14,'Input and Monthly Results'!$C$14,P36)))</f>
        <v/>
      </c>
      <c r="V36" s="1" t="str">
        <f>IF(A36="","",IF(A36&lt;'Input and Monthly Results'!$F$3,Calculations!O36*Calculations!P36,IF(A36='Input and Monthly Results'!$F$3,Calculations!O36*Calculations!P36 + Calculations!P36,0)))</f>
        <v/>
      </c>
      <c r="W36" s="1" t="str">
        <f>IF(A36="","",IF(A36&lt;'Input and Monthly Results'!$F$3,Loan_Amount*(Calculations!O36/(1-(1+Calculations!O36)^(-'Input and Monthly Results'!$C$5))),IF(Calculations!A36='Input and Monthly Results'!$F$3,Calculations!P36*Calculations!O36+Calculations!P36,0)))</f>
        <v/>
      </c>
      <c r="X36" s="1" t="str">
        <f>IF(A36="","",IF(A36&lt;'Input and Monthly Results'!$C$11,1,0))</f>
        <v/>
      </c>
      <c r="Y36" s="1" t="str">
        <f>IF(A36="","",IF(A36&lt;'Input and Monthly Results'!$C$11,Calculations!O36*Calculations!P36,IF(A36&lt;'Input and Monthly Results'!$F$3,Loan_Amount*(Calculations!O36/(1-(1+Calculations!O36)^(-('Input and Monthly Results'!$C$5-SUM(Calculations!$X$3:$X$362))))),IF(Calculations!A36='Input and Monthly Results'!$F$3,Calculations!O36*Calculations!P36+Calculations!P36,0))))</f>
        <v/>
      </c>
      <c r="Z36" s="1" t="str">
        <f>IF(A36="","",IF(A36&lt;'Input and Monthly Results'!$F$3,Loan_Amount/'Input and Monthly Results'!$C$5+Calculations!O36*Calculations!P36,IF(A36='Input and Monthly Results'!$F$3,Calculations!O36*Calculations!P36+Calculations!P36,0)))</f>
        <v/>
      </c>
      <c r="AA36" s="1" t="str">
        <f>IF(A36="","",IF('Input and Monthly Results'!$C$14="",IF('Input and Monthly Results'!$C$10="IO (Interest Only)",Calculations!V36,IF('Input and Monthly Results'!$C$10="Initial IO w/ P&amp;I following",Calculations!Y36,IF('Input and Monthly Results'!$C$10="P&amp;I",Calculations!W36,Calculations!Z36))),U36))</f>
        <v/>
      </c>
      <c r="AB36" s="1" t="str">
        <f t="shared" si="13"/>
        <v/>
      </c>
      <c r="AC36" s="1" t="str">
        <f t="shared" si="14"/>
        <v/>
      </c>
      <c r="AD36" s="1" t="str">
        <f t="shared" si="15"/>
        <v/>
      </c>
      <c r="AE36" s="1" t="str">
        <f t="shared" si="16"/>
        <v/>
      </c>
      <c r="AF36" s="1" t="str">
        <f t="shared" si="17"/>
        <v/>
      </c>
      <c r="AG36" s="1" t="str">
        <f>IF(A36="","",'Input and Monthly Results'!$C$12)</f>
        <v/>
      </c>
      <c r="AH36" s="1" t="str">
        <f t="shared" si="18"/>
        <v/>
      </c>
      <c r="AI36" s="1" t="str">
        <f t="shared" si="19"/>
        <v/>
      </c>
      <c r="AJ36" s="1" t="str">
        <f t="shared" si="20"/>
        <v/>
      </c>
      <c r="AK36" s="1" t="str">
        <f>IF(A36="","",IF(AI36=0,0,'Input and Monthly Results'!$C$13))</f>
        <v/>
      </c>
    </row>
    <row r="37" spans="1:37" x14ac:dyDescent="0.3">
      <c r="A37" s="10" t="str">
        <f>IF(A36&gt;='Input and Monthly Results'!$F$3,"",EDATE(A36,1))</f>
        <v/>
      </c>
      <c r="B37" s="10">
        <f t="shared" si="0"/>
        <v>1</v>
      </c>
      <c r="C37" t="str">
        <f t="shared" si="1"/>
        <v/>
      </c>
      <c r="D37" s="14" t="str">
        <f>IF(A37="","",'Input and Monthly Results'!$C$7)</f>
        <v/>
      </c>
      <c r="E37" s="14" t="str">
        <f t="shared" si="2"/>
        <v/>
      </c>
      <c r="F37" s="14" t="str">
        <f t="shared" si="3"/>
        <v/>
      </c>
      <c r="G37" s="14" t="str">
        <f t="shared" si="4"/>
        <v/>
      </c>
      <c r="H37" s="14" t="str">
        <f>IF(A37="","",VLOOKUP(A37,'Input and Monthly Results'!$B$18:$C$429,2,FALSE))</f>
        <v/>
      </c>
      <c r="I37" s="14" t="str">
        <f>IF(A37="","",'Input and Monthly Results'!$C$8)</f>
        <v/>
      </c>
      <c r="J37" s="5" t="str">
        <f t="shared" si="5"/>
        <v/>
      </c>
      <c r="K37" s="14" t="str">
        <f t="shared" si="6"/>
        <v/>
      </c>
      <c r="L37" s="14" t="str">
        <f t="shared" si="7"/>
        <v/>
      </c>
      <c r="M37" s="14" t="str">
        <f t="shared" si="8"/>
        <v/>
      </c>
      <c r="N37" t="str">
        <f>IF(A37="","",'Input and Monthly Results'!$C$9)</f>
        <v/>
      </c>
      <c r="O37" s="14" t="str">
        <f>IF(A37="","",IF('Input and Monthly Results'!$C$6="Constant",IF('Input and Monthly Results'!$C$9="30 / 360",E37,IF('Input and Monthly Results'!$C$9="Actual Days / 360",F37,G37)),IF('Input and Monthly Results'!$C$9="30 / 360",K37,IF('Input and Monthly Results'!$C$9="Actual Days / 360",L37,M37))))</f>
        <v/>
      </c>
      <c r="P37" s="1" t="str">
        <f t="shared" si="21"/>
        <v/>
      </c>
      <c r="Q37" s="20" t="str">
        <f t="shared" si="9"/>
        <v/>
      </c>
      <c r="R37" s="20" t="str">
        <f t="shared" si="10"/>
        <v/>
      </c>
      <c r="S37" s="20" t="str">
        <f t="shared" si="11"/>
        <v/>
      </c>
      <c r="T37" s="20" t="str">
        <f t="shared" si="12"/>
        <v/>
      </c>
      <c r="U37" s="15" t="str">
        <f>IF(A37="","",IF(A38="",O37*P37+P37,IF(P37&gt;='Input and Monthly Results'!$C$14,'Input and Monthly Results'!$C$14,P37)))</f>
        <v/>
      </c>
      <c r="V37" s="1" t="str">
        <f>IF(A37="","",IF(A37&lt;'Input and Monthly Results'!$F$3,Calculations!O37*Calculations!P37,IF(A37='Input and Monthly Results'!$F$3,Calculations!O37*Calculations!P37 + Calculations!P37,0)))</f>
        <v/>
      </c>
      <c r="W37" s="1" t="str">
        <f>IF(A37="","",IF(A37&lt;'Input and Monthly Results'!$F$3,Loan_Amount*(Calculations!O37/(1-(1+Calculations!O37)^(-'Input and Monthly Results'!$C$5))),IF(Calculations!A37='Input and Monthly Results'!$F$3,Calculations!P37*Calculations!O37+Calculations!P37,0)))</f>
        <v/>
      </c>
      <c r="X37" s="1" t="str">
        <f>IF(A37="","",IF(A37&lt;'Input and Monthly Results'!$C$11,1,0))</f>
        <v/>
      </c>
      <c r="Y37" s="1" t="str">
        <f>IF(A37="","",IF(A37&lt;'Input and Monthly Results'!$C$11,Calculations!O37*Calculations!P37,IF(A37&lt;'Input and Monthly Results'!$F$3,Loan_Amount*(Calculations!O37/(1-(1+Calculations!O37)^(-('Input and Monthly Results'!$C$5-SUM(Calculations!$X$3:$X$362))))),IF(Calculations!A37='Input and Monthly Results'!$F$3,Calculations!O37*Calculations!P37+Calculations!P37,0))))</f>
        <v/>
      </c>
      <c r="Z37" s="1" t="str">
        <f>IF(A37="","",IF(A37&lt;'Input and Monthly Results'!$F$3,Loan_Amount/'Input and Monthly Results'!$C$5+Calculations!O37*Calculations!P37,IF(A37='Input and Monthly Results'!$F$3,Calculations!O37*Calculations!P37+Calculations!P37,0)))</f>
        <v/>
      </c>
      <c r="AA37" s="1" t="str">
        <f>IF(A37="","",IF('Input and Monthly Results'!$C$14="",IF('Input and Monthly Results'!$C$10="IO (Interest Only)",Calculations!V37,IF('Input and Monthly Results'!$C$10="Initial IO w/ P&amp;I following",Calculations!Y37,IF('Input and Monthly Results'!$C$10="P&amp;I",Calculations!W37,Calculations!Z37))),U37))</f>
        <v/>
      </c>
      <c r="AB37" s="1" t="str">
        <f t="shared" si="13"/>
        <v/>
      </c>
      <c r="AC37" s="1" t="str">
        <f t="shared" si="14"/>
        <v/>
      </c>
      <c r="AD37" s="1" t="str">
        <f t="shared" si="15"/>
        <v/>
      </c>
      <c r="AE37" s="1" t="str">
        <f t="shared" si="16"/>
        <v/>
      </c>
      <c r="AF37" s="1" t="str">
        <f t="shared" si="17"/>
        <v/>
      </c>
      <c r="AG37" s="1" t="str">
        <f>IF(A37="","",'Input and Monthly Results'!$C$12)</f>
        <v/>
      </c>
      <c r="AH37" s="1" t="str">
        <f t="shared" si="18"/>
        <v/>
      </c>
      <c r="AI37" s="1" t="str">
        <f t="shared" si="19"/>
        <v/>
      </c>
      <c r="AJ37" s="1" t="str">
        <f t="shared" si="20"/>
        <v/>
      </c>
      <c r="AK37" s="1" t="str">
        <f>IF(A37="","",IF(AI37=0,0,'Input and Monthly Results'!$C$13))</f>
        <v/>
      </c>
    </row>
    <row r="38" spans="1:37" x14ac:dyDescent="0.3">
      <c r="A38" s="10" t="str">
        <f>IF(A37&gt;='Input and Monthly Results'!$F$3,"",EDATE(A37,1))</f>
        <v/>
      </c>
      <c r="B38" s="10">
        <f t="shared" si="0"/>
        <v>1</v>
      </c>
      <c r="C38" t="str">
        <f t="shared" si="1"/>
        <v/>
      </c>
      <c r="D38" s="14" t="str">
        <f>IF(A38="","",'Input and Monthly Results'!$C$7)</f>
        <v/>
      </c>
      <c r="E38" s="14" t="str">
        <f t="shared" si="2"/>
        <v/>
      </c>
      <c r="F38" s="14" t="str">
        <f t="shared" si="3"/>
        <v/>
      </c>
      <c r="G38" s="14" t="str">
        <f t="shared" si="4"/>
        <v/>
      </c>
      <c r="H38" s="14" t="str">
        <f>IF(A38="","",VLOOKUP(A38,'Input and Monthly Results'!$B$18:$C$429,2,FALSE))</f>
        <v/>
      </c>
      <c r="I38" s="14" t="str">
        <f>IF(A38="","",'Input and Monthly Results'!$C$8)</f>
        <v/>
      </c>
      <c r="J38" s="5" t="str">
        <f t="shared" si="5"/>
        <v/>
      </c>
      <c r="K38" s="14" t="str">
        <f t="shared" si="6"/>
        <v/>
      </c>
      <c r="L38" s="14" t="str">
        <f t="shared" si="7"/>
        <v/>
      </c>
      <c r="M38" s="14" t="str">
        <f t="shared" si="8"/>
        <v/>
      </c>
      <c r="N38" t="str">
        <f>IF(A38="","",'Input and Monthly Results'!$C$9)</f>
        <v/>
      </c>
      <c r="O38" s="14" t="str">
        <f>IF(A38="","",IF('Input and Monthly Results'!$C$6="Constant",IF('Input and Monthly Results'!$C$9="30 / 360",E38,IF('Input and Monthly Results'!$C$9="Actual Days / 360",F38,G38)),IF('Input and Monthly Results'!$C$9="30 / 360",K38,IF('Input and Monthly Results'!$C$9="Actual Days / 360",L38,M38))))</f>
        <v/>
      </c>
      <c r="P38" s="1" t="str">
        <f t="shared" si="21"/>
        <v/>
      </c>
      <c r="Q38" s="20" t="str">
        <f t="shared" si="9"/>
        <v/>
      </c>
      <c r="R38" s="20" t="str">
        <f t="shared" si="10"/>
        <v/>
      </c>
      <c r="S38" s="20" t="str">
        <f t="shared" si="11"/>
        <v/>
      </c>
      <c r="T38" s="20" t="str">
        <f t="shared" si="12"/>
        <v/>
      </c>
      <c r="U38" s="15" t="str">
        <f>IF(A38="","",IF(A39="",O38*P38+P38,IF(P38&gt;='Input and Monthly Results'!$C$14,'Input and Monthly Results'!$C$14,P38)))</f>
        <v/>
      </c>
      <c r="V38" s="1" t="str">
        <f>IF(A38="","",IF(A38&lt;'Input and Monthly Results'!$F$3,Calculations!O38*Calculations!P38,IF(A38='Input and Monthly Results'!$F$3,Calculations!O38*Calculations!P38 + Calculations!P38,0)))</f>
        <v/>
      </c>
      <c r="W38" s="1" t="str">
        <f>IF(A38="","",IF(A38&lt;'Input and Monthly Results'!$F$3,Loan_Amount*(Calculations!O38/(1-(1+Calculations!O38)^(-'Input and Monthly Results'!$C$5))),IF(Calculations!A38='Input and Monthly Results'!$F$3,Calculations!P38*Calculations!O38+Calculations!P38,0)))</f>
        <v/>
      </c>
      <c r="X38" s="1" t="str">
        <f>IF(A38="","",IF(A38&lt;'Input and Monthly Results'!$C$11,1,0))</f>
        <v/>
      </c>
      <c r="Y38" s="1" t="str">
        <f>IF(A38="","",IF(A38&lt;'Input and Monthly Results'!$C$11,Calculations!O38*Calculations!P38,IF(A38&lt;'Input and Monthly Results'!$F$3,Loan_Amount*(Calculations!O38/(1-(1+Calculations!O38)^(-('Input and Monthly Results'!$C$5-SUM(Calculations!$X$3:$X$362))))),IF(Calculations!A38='Input and Monthly Results'!$F$3,Calculations!O38*Calculations!P38+Calculations!P38,0))))</f>
        <v/>
      </c>
      <c r="Z38" s="1" t="str">
        <f>IF(A38="","",IF(A38&lt;'Input and Monthly Results'!$F$3,Loan_Amount/'Input and Monthly Results'!$C$5+Calculations!O38*Calculations!P38,IF(A38='Input and Monthly Results'!$F$3,Calculations!O38*Calculations!P38+Calculations!P38,0)))</f>
        <v/>
      </c>
      <c r="AA38" s="1" t="str">
        <f>IF(A38="","",IF('Input and Monthly Results'!$C$14="",IF('Input and Monthly Results'!$C$10="IO (Interest Only)",Calculations!V38,IF('Input and Monthly Results'!$C$10="Initial IO w/ P&amp;I following",Calculations!Y38,IF('Input and Monthly Results'!$C$10="P&amp;I",Calculations!W38,Calculations!Z38))),U38))</f>
        <v/>
      </c>
      <c r="AB38" s="1" t="str">
        <f t="shared" si="13"/>
        <v/>
      </c>
      <c r="AC38" s="1" t="str">
        <f t="shared" si="14"/>
        <v/>
      </c>
      <c r="AD38" s="1" t="str">
        <f t="shared" si="15"/>
        <v/>
      </c>
      <c r="AE38" s="1" t="str">
        <f t="shared" si="16"/>
        <v/>
      </c>
      <c r="AF38" s="1" t="str">
        <f t="shared" si="17"/>
        <v/>
      </c>
      <c r="AG38" s="1" t="str">
        <f>IF(A38="","",'Input and Monthly Results'!$C$12)</f>
        <v/>
      </c>
      <c r="AH38" s="1" t="str">
        <f t="shared" si="18"/>
        <v/>
      </c>
      <c r="AI38" s="1" t="str">
        <f t="shared" si="19"/>
        <v/>
      </c>
      <c r="AJ38" s="1" t="str">
        <f t="shared" si="20"/>
        <v/>
      </c>
      <c r="AK38" s="1" t="str">
        <f>IF(A38="","",IF(AI38=0,0,'Input and Monthly Results'!$C$13))</f>
        <v/>
      </c>
    </row>
    <row r="39" spans="1:37" x14ac:dyDescent="0.3">
      <c r="A39" s="10" t="str">
        <f>IF(A38&gt;='Input and Monthly Results'!$F$3,"",EDATE(A38,1))</f>
        <v/>
      </c>
      <c r="B39" s="10">
        <f t="shared" si="0"/>
        <v>1</v>
      </c>
      <c r="C39" t="str">
        <f t="shared" si="1"/>
        <v/>
      </c>
      <c r="D39" s="14" t="str">
        <f>IF(A39="","",'Input and Monthly Results'!$C$7)</f>
        <v/>
      </c>
      <c r="E39" s="14" t="str">
        <f t="shared" si="2"/>
        <v/>
      </c>
      <c r="F39" s="14" t="str">
        <f t="shared" si="3"/>
        <v/>
      </c>
      <c r="G39" s="14" t="str">
        <f t="shared" si="4"/>
        <v/>
      </c>
      <c r="H39" s="14" t="str">
        <f>IF(A39="","",VLOOKUP(A39,'Input and Monthly Results'!$B$18:$C$429,2,FALSE))</f>
        <v/>
      </c>
      <c r="I39" s="14" t="str">
        <f>IF(A39="","",'Input and Monthly Results'!$C$8)</f>
        <v/>
      </c>
      <c r="J39" s="5" t="str">
        <f t="shared" si="5"/>
        <v/>
      </c>
      <c r="K39" s="14" t="str">
        <f t="shared" si="6"/>
        <v/>
      </c>
      <c r="L39" s="14" t="str">
        <f t="shared" si="7"/>
        <v/>
      </c>
      <c r="M39" s="14" t="str">
        <f t="shared" si="8"/>
        <v/>
      </c>
      <c r="N39" t="str">
        <f>IF(A39="","",'Input and Monthly Results'!$C$9)</f>
        <v/>
      </c>
      <c r="O39" s="14" t="str">
        <f>IF(A39="","",IF('Input and Monthly Results'!$C$6="Constant",IF('Input and Monthly Results'!$C$9="30 / 360",E39,IF('Input and Monthly Results'!$C$9="Actual Days / 360",F39,G39)),IF('Input and Monthly Results'!$C$9="30 / 360",K39,IF('Input and Monthly Results'!$C$9="Actual Days / 360",L39,M39))))</f>
        <v/>
      </c>
      <c r="P39" s="1" t="str">
        <f t="shared" si="21"/>
        <v/>
      </c>
      <c r="Q39" s="20" t="str">
        <f t="shared" si="9"/>
        <v/>
      </c>
      <c r="R39" s="20" t="str">
        <f t="shared" si="10"/>
        <v/>
      </c>
      <c r="S39" s="20" t="str">
        <f t="shared" si="11"/>
        <v/>
      </c>
      <c r="T39" s="20" t="str">
        <f t="shared" si="12"/>
        <v/>
      </c>
      <c r="U39" s="15" t="str">
        <f>IF(A39="","",IF(A40="",O39*P39+P39,IF(P39&gt;='Input and Monthly Results'!$C$14,'Input and Monthly Results'!$C$14,P39)))</f>
        <v/>
      </c>
      <c r="V39" s="1" t="str">
        <f>IF(A39="","",IF(A39&lt;'Input and Monthly Results'!$F$3,Calculations!O39*Calculations!P39,IF(A39='Input and Monthly Results'!$F$3,Calculations!O39*Calculations!P39 + Calculations!P39,0)))</f>
        <v/>
      </c>
      <c r="W39" s="1" t="str">
        <f>IF(A39="","",IF(A39&lt;'Input and Monthly Results'!$F$3,Loan_Amount*(Calculations!O39/(1-(1+Calculations!O39)^(-'Input and Monthly Results'!$C$5))),IF(Calculations!A39='Input and Monthly Results'!$F$3,Calculations!P39*Calculations!O39+Calculations!P39,0)))</f>
        <v/>
      </c>
      <c r="X39" s="1" t="str">
        <f>IF(A39="","",IF(A39&lt;'Input and Monthly Results'!$C$11,1,0))</f>
        <v/>
      </c>
      <c r="Y39" s="1" t="str">
        <f>IF(A39="","",IF(A39&lt;'Input and Monthly Results'!$C$11,Calculations!O39*Calculations!P39,IF(A39&lt;'Input and Monthly Results'!$F$3,Loan_Amount*(Calculations!O39/(1-(1+Calculations!O39)^(-('Input and Monthly Results'!$C$5-SUM(Calculations!$X$3:$X$362))))),IF(Calculations!A39='Input and Monthly Results'!$F$3,Calculations!O39*Calculations!P39+Calculations!P39,0))))</f>
        <v/>
      </c>
      <c r="Z39" s="1" t="str">
        <f>IF(A39="","",IF(A39&lt;'Input and Monthly Results'!$F$3,Loan_Amount/'Input and Monthly Results'!$C$5+Calculations!O39*Calculations!P39,IF(A39='Input and Monthly Results'!$F$3,Calculations!O39*Calculations!P39+Calculations!P39,0)))</f>
        <v/>
      </c>
      <c r="AA39" s="1" t="str">
        <f>IF(A39="","",IF('Input and Monthly Results'!$C$14="",IF('Input and Monthly Results'!$C$10="IO (Interest Only)",Calculations!V39,IF('Input and Monthly Results'!$C$10="Initial IO w/ P&amp;I following",Calculations!Y39,IF('Input and Monthly Results'!$C$10="P&amp;I",Calculations!W39,Calculations!Z39))),U39))</f>
        <v/>
      </c>
      <c r="AB39" s="1" t="str">
        <f t="shared" si="13"/>
        <v/>
      </c>
      <c r="AC39" s="1" t="str">
        <f t="shared" si="14"/>
        <v/>
      </c>
      <c r="AD39" s="1" t="str">
        <f t="shared" si="15"/>
        <v/>
      </c>
      <c r="AE39" s="1" t="str">
        <f t="shared" si="16"/>
        <v/>
      </c>
      <c r="AF39" s="1" t="str">
        <f t="shared" si="17"/>
        <v/>
      </c>
      <c r="AG39" s="1" t="str">
        <f>IF(A39="","",'Input and Monthly Results'!$C$12)</f>
        <v/>
      </c>
      <c r="AH39" s="1" t="str">
        <f t="shared" si="18"/>
        <v/>
      </c>
      <c r="AI39" s="1" t="str">
        <f t="shared" si="19"/>
        <v/>
      </c>
      <c r="AJ39" s="1" t="str">
        <f t="shared" si="20"/>
        <v/>
      </c>
      <c r="AK39" s="1" t="str">
        <f>IF(A39="","",IF(AI39=0,0,'Input and Monthly Results'!$C$13))</f>
        <v/>
      </c>
    </row>
    <row r="40" spans="1:37" x14ac:dyDescent="0.3">
      <c r="A40" s="10" t="str">
        <f>IF(A39&gt;='Input and Monthly Results'!$F$3,"",EDATE(A39,1))</f>
        <v/>
      </c>
      <c r="B40" s="10">
        <f t="shared" si="0"/>
        <v>1</v>
      </c>
      <c r="C40" t="str">
        <f t="shared" si="1"/>
        <v/>
      </c>
      <c r="D40" s="14" t="str">
        <f>IF(A40="","",'Input and Monthly Results'!$C$7)</f>
        <v/>
      </c>
      <c r="E40" s="14" t="str">
        <f t="shared" si="2"/>
        <v/>
      </c>
      <c r="F40" s="14" t="str">
        <f t="shared" si="3"/>
        <v/>
      </c>
      <c r="G40" s="14" t="str">
        <f t="shared" si="4"/>
        <v/>
      </c>
      <c r="H40" s="14" t="str">
        <f>IF(A40="","",VLOOKUP(A40,'Input and Monthly Results'!$B$18:$C$429,2,FALSE))</f>
        <v/>
      </c>
      <c r="I40" s="14" t="str">
        <f>IF(A40="","",'Input and Monthly Results'!$C$8)</f>
        <v/>
      </c>
      <c r="J40" s="5" t="str">
        <f t="shared" si="5"/>
        <v/>
      </c>
      <c r="K40" s="14" t="str">
        <f t="shared" si="6"/>
        <v/>
      </c>
      <c r="L40" s="14" t="str">
        <f t="shared" si="7"/>
        <v/>
      </c>
      <c r="M40" s="14" t="str">
        <f t="shared" si="8"/>
        <v/>
      </c>
      <c r="N40" t="str">
        <f>IF(A40="","",'Input and Monthly Results'!$C$9)</f>
        <v/>
      </c>
      <c r="O40" s="14" t="str">
        <f>IF(A40="","",IF('Input and Monthly Results'!$C$6="Constant",IF('Input and Monthly Results'!$C$9="30 / 360",E40,IF('Input and Monthly Results'!$C$9="Actual Days / 360",F40,G40)),IF('Input and Monthly Results'!$C$9="30 / 360",K40,IF('Input and Monthly Results'!$C$9="Actual Days / 360",L40,M40))))</f>
        <v/>
      </c>
      <c r="P40" s="1" t="str">
        <f t="shared" si="21"/>
        <v/>
      </c>
      <c r="Q40" s="20" t="str">
        <f t="shared" si="9"/>
        <v/>
      </c>
      <c r="R40" s="20" t="str">
        <f t="shared" si="10"/>
        <v/>
      </c>
      <c r="S40" s="20" t="str">
        <f t="shared" si="11"/>
        <v/>
      </c>
      <c r="T40" s="20" t="str">
        <f t="shared" si="12"/>
        <v/>
      </c>
      <c r="U40" s="15" t="str">
        <f>IF(A40="","",IF(A41="",O40*P40+P40,IF(P40&gt;='Input and Monthly Results'!$C$14,'Input and Monthly Results'!$C$14,P40)))</f>
        <v/>
      </c>
      <c r="V40" s="1" t="str">
        <f>IF(A40="","",IF(A40&lt;'Input and Monthly Results'!$F$3,Calculations!O40*Calculations!P40,IF(A40='Input and Monthly Results'!$F$3,Calculations!O40*Calculations!P40 + Calculations!P40,0)))</f>
        <v/>
      </c>
      <c r="W40" s="1" t="str">
        <f>IF(A40="","",IF(A40&lt;'Input and Monthly Results'!$F$3,Loan_Amount*(Calculations!O40/(1-(1+Calculations!O40)^(-'Input and Monthly Results'!$C$5))),IF(Calculations!A40='Input and Monthly Results'!$F$3,Calculations!P40*Calculations!O40+Calculations!P40,0)))</f>
        <v/>
      </c>
      <c r="X40" s="1" t="str">
        <f>IF(A40="","",IF(A40&lt;'Input and Monthly Results'!$C$11,1,0))</f>
        <v/>
      </c>
      <c r="Y40" s="1" t="str">
        <f>IF(A40="","",IF(A40&lt;'Input and Monthly Results'!$C$11,Calculations!O40*Calculations!P40,IF(A40&lt;'Input and Monthly Results'!$F$3,Loan_Amount*(Calculations!O40/(1-(1+Calculations!O40)^(-('Input and Monthly Results'!$C$5-SUM(Calculations!$X$3:$X$362))))),IF(Calculations!A40='Input and Monthly Results'!$F$3,Calculations!O40*Calculations!P40+Calculations!P40,0))))</f>
        <v/>
      </c>
      <c r="Z40" s="1" t="str">
        <f>IF(A40="","",IF(A40&lt;'Input and Monthly Results'!$F$3,Loan_Amount/'Input and Monthly Results'!$C$5+Calculations!O40*Calculations!P40,IF(A40='Input and Monthly Results'!$F$3,Calculations!O40*Calculations!P40+Calculations!P40,0)))</f>
        <v/>
      </c>
      <c r="AA40" s="1" t="str">
        <f>IF(A40="","",IF('Input and Monthly Results'!$C$14="",IF('Input and Monthly Results'!$C$10="IO (Interest Only)",Calculations!V40,IF('Input and Monthly Results'!$C$10="Initial IO w/ P&amp;I following",Calculations!Y40,IF('Input and Monthly Results'!$C$10="P&amp;I",Calculations!W40,Calculations!Z40))),U40))</f>
        <v/>
      </c>
      <c r="AB40" s="1" t="str">
        <f t="shared" si="13"/>
        <v/>
      </c>
      <c r="AC40" s="1" t="str">
        <f t="shared" si="14"/>
        <v/>
      </c>
      <c r="AD40" s="1" t="str">
        <f t="shared" si="15"/>
        <v/>
      </c>
      <c r="AE40" s="1" t="str">
        <f t="shared" si="16"/>
        <v/>
      </c>
      <c r="AF40" s="1" t="str">
        <f t="shared" si="17"/>
        <v/>
      </c>
      <c r="AG40" s="1" t="str">
        <f>IF(A40="","",'Input and Monthly Results'!$C$12)</f>
        <v/>
      </c>
      <c r="AH40" s="1" t="str">
        <f t="shared" si="18"/>
        <v/>
      </c>
      <c r="AI40" s="1" t="str">
        <f t="shared" si="19"/>
        <v/>
      </c>
      <c r="AJ40" s="1" t="str">
        <f t="shared" si="20"/>
        <v/>
      </c>
      <c r="AK40" s="1" t="str">
        <f>IF(A40="","",IF(AI40=0,0,'Input and Monthly Results'!$C$13))</f>
        <v/>
      </c>
    </row>
    <row r="41" spans="1:37" x14ac:dyDescent="0.3">
      <c r="A41" s="10" t="str">
        <f>IF(A40&gt;='Input and Monthly Results'!$F$3,"",EDATE(A40,1))</f>
        <v/>
      </c>
      <c r="B41" s="10">
        <f t="shared" si="0"/>
        <v>1</v>
      </c>
      <c r="C41" t="str">
        <f t="shared" si="1"/>
        <v/>
      </c>
      <c r="D41" s="14" t="str">
        <f>IF(A41="","",'Input and Monthly Results'!$C$7)</f>
        <v/>
      </c>
      <c r="E41" s="14" t="str">
        <f t="shared" si="2"/>
        <v/>
      </c>
      <c r="F41" s="14" t="str">
        <f t="shared" si="3"/>
        <v/>
      </c>
      <c r="G41" s="14" t="str">
        <f t="shared" si="4"/>
        <v/>
      </c>
      <c r="H41" s="14" t="str">
        <f>IF(A41="","",VLOOKUP(A41,'Input and Monthly Results'!$B$18:$C$429,2,FALSE))</f>
        <v/>
      </c>
      <c r="I41" s="14" t="str">
        <f>IF(A41="","",'Input and Monthly Results'!$C$8)</f>
        <v/>
      </c>
      <c r="J41" s="5" t="str">
        <f t="shared" si="5"/>
        <v/>
      </c>
      <c r="K41" s="14" t="str">
        <f t="shared" si="6"/>
        <v/>
      </c>
      <c r="L41" s="14" t="str">
        <f t="shared" si="7"/>
        <v/>
      </c>
      <c r="M41" s="14" t="str">
        <f t="shared" si="8"/>
        <v/>
      </c>
      <c r="N41" t="str">
        <f>IF(A41="","",'Input and Monthly Results'!$C$9)</f>
        <v/>
      </c>
      <c r="O41" s="14" t="str">
        <f>IF(A41="","",IF('Input and Monthly Results'!$C$6="Constant",IF('Input and Monthly Results'!$C$9="30 / 360",E41,IF('Input and Monthly Results'!$C$9="Actual Days / 360",F41,G41)),IF('Input and Monthly Results'!$C$9="30 / 360",K41,IF('Input and Monthly Results'!$C$9="Actual Days / 360",L41,M41))))</f>
        <v/>
      </c>
      <c r="P41" s="1" t="str">
        <f t="shared" si="21"/>
        <v/>
      </c>
      <c r="Q41" s="20" t="str">
        <f t="shared" si="9"/>
        <v/>
      </c>
      <c r="R41" s="20" t="str">
        <f t="shared" si="10"/>
        <v/>
      </c>
      <c r="S41" s="20" t="str">
        <f t="shared" si="11"/>
        <v/>
      </c>
      <c r="T41" s="20" t="str">
        <f t="shared" si="12"/>
        <v/>
      </c>
      <c r="U41" s="15" t="str">
        <f>IF(A41="","",IF(A42="",O41*P41+P41,IF(P41&gt;='Input and Monthly Results'!$C$14,'Input and Monthly Results'!$C$14,P41)))</f>
        <v/>
      </c>
      <c r="V41" s="1" t="str">
        <f>IF(A41="","",IF(A41&lt;'Input and Monthly Results'!$F$3,Calculations!O41*Calculations!P41,IF(A41='Input and Monthly Results'!$F$3,Calculations!O41*Calculations!P41 + Calculations!P41,0)))</f>
        <v/>
      </c>
      <c r="W41" s="1" t="str">
        <f>IF(A41="","",IF(A41&lt;'Input and Monthly Results'!$F$3,Loan_Amount*(Calculations!O41/(1-(1+Calculations!O41)^(-'Input and Monthly Results'!$C$5))),IF(Calculations!A41='Input and Monthly Results'!$F$3,Calculations!P41*Calculations!O41+Calculations!P41,0)))</f>
        <v/>
      </c>
      <c r="X41" s="1" t="str">
        <f>IF(A41="","",IF(A41&lt;'Input and Monthly Results'!$C$11,1,0))</f>
        <v/>
      </c>
      <c r="Y41" s="1" t="str">
        <f>IF(A41="","",IF(A41&lt;'Input and Monthly Results'!$C$11,Calculations!O41*Calculations!P41,IF(A41&lt;'Input and Monthly Results'!$F$3,Loan_Amount*(Calculations!O41/(1-(1+Calculations!O41)^(-('Input and Monthly Results'!$C$5-SUM(Calculations!$X$3:$X$362))))),IF(Calculations!A41='Input and Monthly Results'!$F$3,Calculations!O41*Calculations!P41+Calculations!P41,0))))</f>
        <v/>
      </c>
      <c r="Z41" s="1" t="str">
        <f>IF(A41="","",IF(A41&lt;'Input and Monthly Results'!$F$3,Loan_Amount/'Input and Monthly Results'!$C$5+Calculations!O41*Calculations!P41,IF(A41='Input and Monthly Results'!$F$3,Calculations!O41*Calculations!P41+Calculations!P41,0)))</f>
        <v/>
      </c>
      <c r="AA41" s="1" t="str">
        <f>IF(A41="","",IF('Input and Monthly Results'!$C$14="",IF('Input and Monthly Results'!$C$10="IO (Interest Only)",Calculations!V41,IF('Input and Monthly Results'!$C$10="Initial IO w/ P&amp;I following",Calculations!Y41,IF('Input and Monthly Results'!$C$10="P&amp;I",Calculations!W41,Calculations!Z41))),U41))</f>
        <v/>
      </c>
      <c r="AB41" s="1" t="str">
        <f t="shared" si="13"/>
        <v/>
      </c>
      <c r="AC41" s="1" t="str">
        <f t="shared" si="14"/>
        <v/>
      </c>
      <c r="AD41" s="1" t="str">
        <f t="shared" si="15"/>
        <v/>
      </c>
      <c r="AE41" s="1" t="str">
        <f t="shared" si="16"/>
        <v/>
      </c>
      <c r="AF41" s="1" t="str">
        <f t="shared" si="17"/>
        <v/>
      </c>
      <c r="AG41" s="1" t="str">
        <f>IF(A41="","",'Input and Monthly Results'!$C$12)</f>
        <v/>
      </c>
      <c r="AH41" s="1" t="str">
        <f t="shared" si="18"/>
        <v/>
      </c>
      <c r="AI41" s="1" t="str">
        <f t="shared" si="19"/>
        <v/>
      </c>
      <c r="AJ41" s="1" t="str">
        <f t="shared" si="20"/>
        <v/>
      </c>
      <c r="AK41" s="1" t="str">
        <f>IF(A41="","",IF(AI41=0,0,'Input and Monthly Results'!$C$13))</f>
        <v/>
      </c>
    </row>
    <row r="42" spans="1:37" x14ac:dyDescent="0.3">
      <c r="A42" s="10" t="str">
        <f>IF(A41&gt;='Input and Monthly Results'!$F$3,"",EDATE(A41,1))</f>
        <v/>
      </c>
      <c r="B42" s="10">
        <f t="shared" si="0"/>
        <v>1</v>
      </c>
      <c r="C42" t="str">
        <f t="shared" si="1"/>
        <v/>
      </c>
      <c r="D42" s="14" t="str">
        <f>IF(A42="","",'Input and Monthly Results'!$C$7)</f>
        <v/>
      </c>
      <c r="E42" s="14" t="str">
        <f t="shared" si="2"/>
        <v/>
      </c>
      <c r="F42" s="14" t="str">
        <f t="shared" si="3"/>
        <v/>
      </c>
      <c r="G42" s="14" t="str">
        <f t="shared" si="4"/>
        <v/>
      </c>
      <c r="H42" s="14" t="str">
        <f>IF(A42="","",VLOOKUP(A42,'Input and Monthly Results'!$B$18:$C$429,2,FALSE))</f>
        <v/>
      </c>
      <c r="I42" s="14" t="str">
        <f>IF(A42="","",'Input and Monthly Results'!$C$8)</f>
        <v/>
      </c>
      <c r="J42" s="5" t="str">
        <f t="shared" si="5"/>
        <v/>
      </c>
      <c r="K42" s="14" t="str">
        <f t="shared" si="6"/>
        <v/>
      </c>
      <c r="L42" s="14" t="str">
        <f t="shared" si="7"/>
        <v/>
      </c>
      <c r="M42" s="14" t="str">
        <f t="shared" si="8"/>
        <v/>
      </c>
      <c r="N42" t="str">
        <f>IF(A42="","",'Input and Monthly Results'!$C$9)</f>
        <v/>
      </c>
      <c r="O42" s="14" t="str">
        <f>IF(A42="","",IF('Input and Monthly Results'!$C$6="Constant",IF('Input and Monthly Results'!$C$9="30 / 360",E42,IF('Input and Monthly Results'!$C$9="Actual Days / 360",F42,G42)),IF('Input and Monthly Results'!$C$9="30 / 360",K42,IF('Input and Monthly Results'!$C$9="Actual Days / 360",L42,M42))))</f>
        <v/>
      </c>
      <c r="P42" s="1" t="str">
        <f t="shared" si="21"/>
        <v/>
      </c>
      <c r="Q42" s="20" t="str">
        <f t="shared" si="9"/>
        <v/>
      </c>
      <c r="R42" s="20" t="str">
        <f t="shared" si="10"/>
        <v/>
      </c>
      <c r="S42" s="20" t="str">
        <f t="shared" si="11"/>
        <v/>
      </c>
      <c r="T42" s="20" t="str">
        <f t="shared" si="12"/>
        <v/>
      </c>
      <c r="U42" s="15" t="str">
        <f>IF(A42="","",IF(A43="",O42*P42+P42,IF(P42&gt;='Input and Monthly Results'!$C$14,'Input and Monthly Results'!$C$14,P42)))</f>
        <v/>
      </c>
      <c r="V42" s="1" t="str">
        <f>IF(A42="","",IF(A42&lt;'Input and Monthly Results'!$F$3,Calculations!O42*Calculations!P42,IF(A42='Input and Monthly Results'!$F$3,Calculations!O42*Calculations!P42 + Calculations!P42,0)))</f>
        <v/>
      </c>
      <c r="W42" s="1" t="str">
        <f>IF(A42="","",IF(A42&lt;'Input and Monthly Results'!$F$3,Loan_Amount*(Calculations!O42/(1-(1+Calculations!O42)^(-'Input and Monthly Results'!$C$5))),IF(Calculations!A42='Input and Monthly Results'!$F$3,Calculations!P42*Calculations!O42+Calculations!P42,0)))</f>
        <v/>
      </c>
      <c r="X42" s="1" t="str">
        <f>IF(A42="","",IF(A42&lt;'Input and Monthly Results'!$C$11,1,0))</f>
        <v/>
      </c>
      <c r="Y42" s="1" t="str">
        <f>IF(A42="","",IF(A42&lt;'Input and Monthly Results'!$C$11,Calculations!O42*Calculations!P42,IF(A42&lt;'Input and Monthly Results'!$F$3,Loan_Amount*(Calculations!O42/(1-(1+Calculations!O42)^(-('Input and Monthly Results'!$C$5-SUM(Calculations!$X$3:$X$362))))),IF(Calculations!A42='Input and Monthly Results'!$F$3,Calculations!O42*Calculations!P42+Calculations!P42,0))))</f>
        <v/>
      </c>
      <c r="Z42" s="1" t="str">
        <f>IF(A42="","",IF(A42&lt;'Input and Monthly Results'!$F$3,Loan_Amount/'Input and Monthly Results'!$C$5+Calculations!O42*Calculations!P42,IF(A42='Input and Monthly Results'!$F$3,Calculations!O42*Calculations!P42+Calculations!P42,0)))</f>
        <v/>
      </c>
      <c r="AA42" s="1" t="str">
        <f>IF(A42="","",IF('Input and Monthly Results'!$C$14="",IF('Input and Monthly Results'!$C$10="IO (Interest Only)",Calculations!V42,IF('Input and Monthly Results'!$C$10="Initial IO w/ P&amp;I following",Calculations!Y42,IF('Input and Monthly Results'!$C$10="P&amp;I",Calculations!W42,Calculations!Z42))),U42))</f>
        <v/>
      </c>
      <c r="AB42" s="1" t="str">
        <f t="shared" si="13"/>
        <v/>
      </c>
      <c r="AC42" s="1" t="str">
        <f t="shared" si="14"/>
        <v/>
      </c>
      <c r="AD42" s="1" t="str">
        <f t="shared" si="15"/>
        <v/>
      </c>
      <c r="AE42" s="1" t="str">
        <f t="shared" si="16"/>
        <v/>
      </c>
      <c r="AF42" s="1" t="str">
        <f t="shared" si="17"/>
        <v/>
      </c>
      <c r="AG42" s="1" t="str">
        <f>IF(A42="","",'Input and Monthly Results'!$C$12)</f>
        <v/>
      </c>
      <c r="AH42" s="1" t="str">
        <f t="shared" si="18"/>
        <v/>
      </c>
      <c r="AI42" s="1" t="str">
        <f t="shared" si="19"/>
        <v/>
      </c>
      <c r="AJ42" s="1" t="str">
        <f t="shared" si="20"/>
        <v/>
      </c>
      <c r="AK42" s="1" t="str">
        <f>IF(A42="","",IF(AI42=0,0,'Input and Monthly Results'!$C$13))</f>
        <v/>
      </c>
    </row>
    <row r="43" spans="1:37" x14ac:dyDescent="0.3">
      <c r="A43" s="10" t="str">
        <f>IF(A42&gt;='Input and Monthly Results'!$F$3,"",EDATE(A42,1))</f>
        <v/>
      </c>
      <c r="B43" s="10">
        <f t="shared" si="0"/>
        <v>1</v>
      </c>
      <c r="C43" t="str">
        <f t="shared" si="1"/>
        <v/>
      </c>
      <c r="D43" s="14" t="str">
        <f>IF(A43="","",'Input and Monthly Results'!$C$7)</f>
        <v/>
      </c>
      <c r="E43" s="14" t="str">
        <f t="shared" si="2"/>
        <v/>
      </c>
      <c r="F43" s="14" t="str">
        <f t="shared" si="3"/>
        <v/>
      </c>
      <c r="G43" s="14" t="str">
        <f t="shared" si="4"/>
        <v/>
      </c>
      <c r="H43" s="14" t="str">
        <f>IF(A43="","",VLOOKUP(A43,'Input and Monthly Results'!$B$18:$C$429,2,FALSE))</f>
        <v/>
      </c>
      <c r="I43" s="14" t="str">
        <f>IF(A43="","",'Input and Monthly Results'!$C$8)</f>
        <v/>
      </c>
      <c r="J43" s="5" t="str">
        <f t="shared" si="5"/>
        <v/>
      </c>
      <c r="K43" s="14" t="str">
        <f t="shared" si="6"/>
        <v/>
      </c>
      <c r="L43" s="14" t="str">
        <f t="shared" si="7"/>
        <v/>
      </c>
      <c r="M43" s="14" t="str">
        <f t="shared" si="8"/>
        <v/>
      </c>
      <c r="N43" t="str">
        <f>IF(A43="","",'Input and Monthly Results'!$C$9)</f>
        <v/>
      </c>
      <c r="O43" s="14" t="str">
        <f>IF(A43="","",IF('Input and Monthly Results'!$C$6="Constant",IF('Input and Monthly Results'!$C$9="30 / 360",E43,IF('Input and Monthly Results'!$C$9="Actual Days / 360",F43,G43)),IF('Input and Monthly Results'!$C$9="30 / 360",K43,IF('Input and Monthly Results'!$C$9="Actual Days / 360",L43,M43))))</f>
        <v/>
      </c>
      <c r="P43" s="1" t="str">
        <f t="shared" si="21"/>
        <v/>
      </c>
      <c r="Q43" s="20" t="str">
        <f t="shared" si="9"/>
        <v/>
      </c>
      <c r="R43" s="20" t="str">
        <f t="shared" si="10"/>
        <v/>
      </c>
      <c r="S43" s="20" t="str">
        <f t="shared" si="11"/>
        <v/>
      </c>
      <c r="T43" s="20" t="str">
        <f t="shared" si="12"/>
        <v/>
      </c>
      <c r="U43" s="15" t="str">
        <f>IF(A43="","",IF(A44="",O43*P43+P43,IF(P43&gt;='Input and Monthly Results'!$C$14,'Input and Monthly Results'!$C$14,P43)))</f>
        <v/>
      </c>
      <c r="V43" s="1" t="str">
        <f>IF(A43="","",IF(A43&lt;'Input and Monthly Results'!$F$3,Calculations!O43*Calculations!P43,IF(A43='Input and Monthly Results'!$F$3,Calculations!O43*Calculations!P43 + Calculations!P43,0)))</f>
        <v/>
      </c>
      <c r="W43" s="1" t="str">
        <f>IF(A43="","",IF(A43&lt;'Input and Monthly Results'!$F$3,Loan_Amount*(Calculations!O43/(1-(1+Calculations!O43)^(-'Input and Monthly Results'!$C$5))),IF(Calculations!A43='Input and Monthly Results'!$F$3,Calculations!P43*Calculations!O43+Calculations!P43,0)))</f>
        <v/>
      </c>
      <c r="X43" s="1" t="str">
        <f>IF(A43="","",IF(A43&lt;'Input and Monthly Results'!$C$11,1,0))</f>
        <v/>
      </c>
      <c r="Y43" s="1" t="str">
        <f>IF(A43="","",IF(A43&lt;'Input and Monthly Results'!$C$11,Calculations!O43*Calculations!P43,IF(A43&lt;'Input and Monthly Results'!$F$3,Loan_Amount*(Calculations!O43/(1-(1+Calculations!O43)^(-('Input and Monthly Results'!$C$5-SUM(Calculations!$X$3:$X$362))))),IF(Calculations!A43='Input and Monthly Results'!$F$3,Calculations!O43*Calculations!P43+Calculations!P43,0))))</f>
        <v/>
      </c>
      <c r="Z43" s="1" t="str">
        <f>IF(A43="","",IF(A43&lt;'Input and Monthly Results'!$F$3,Loan_Amount/'Input and Monthly Results'!$C$5+Calculations!O43*Calculations!P43,IF(A43='Input and Monthly Results'!$F$3,Calculations!O43*Calculations!P43+Calculations!P43,0)))</f>
        <v/>
      </c>
      <c r="AA43" s="1" t="str">
        <f>IF(A43="","",IF('Input and Monthly Results'!$C$14="",IF('Input and Monthly Results'!$C$10="IO (Interest Only)",Calculations!V43,IF('Input and Monthly Results'!$C$10="Initial IO w/ P&amp;I following",Calculations!Y43,IF('Input and Monthly Results'!$C$10="P&amp;I",Calculations!W43,Calculations!Z43))),U43))</f>
        <v/>
      </c>
      <c r="AB43" s="1" t="str">
        <f t="shared" si="13"/>
        <v/>
      </c>
      <c r="AC43" s="1" t="str">
        <f t="shared" si="14"/>
        <v/>
      </c>
      <c r="AD43" s="1" t="str">
        <f t="shared" si="15"/>
        <v/>
      </c>
      <c r="AE43" s="1" t="str">
        <f t="shared" si="16"/>
        <v/>
      </c>
      <c r="AF43" s="1" t="str">
        <f t="shared" si="17"/>
        <v/>
      </c>
      <c r="AG43" s="1" t="str">
        <f>IF(A43="","",'Input and Monthly Results'!$C$12)</f>
        <v/>
      </c>
      <c r="AH43" s="1" t="str">
        <f t="shared" si="18"/>
        <v/>
      </c>
      <c r="AI43" s="1" t="str">
        <f t="shared" si="19"/>
        <v/>
      </c>
      <c r="AJ43" s="1" t="str">
        <f t="shared" si="20"/>
        <v/>
      </c>
      <c r="AK43" s="1" t="str">
        <f>IF(A43="","",IF(AI43=0,0,'Input and Monthly Results'!$C$13))</f>
        <v/>
      </c>
    </row>
    <row r="44" spans="1:37" x14ac:dyDescent="0.3">
      <c r="A44" s="10" t="str">
        <f>IF(A43&gt;='Input and Monthly Results'!$F$3,"",EDATE(A43,1))</f>
        <v/>
      </c>
      <c r="B44" s="10">
        <f t="shared" si="0"/>
        <v>1</v>
      </c>
      <c r="C44" t="str">
        <f t="shared" si="1"/>
        <v/>
      </c>
      <c r="D44" s="14" t="str">
        <f>IF(A44="","",'Input and Monthly Results'!$C$7)</f>
        <v/>
      </c>
      <c r="E44" s="14" t="str">
        <f t="shared" si="2"/>
        <v/>
      </c>
      <c r="F44" s="14" t="str">
        <f t="shared" si="3"/>
        <v/>
      </c>
      <c r="G44" s="14" t="str">
        <f t="shared" si="4"/>
        <v/>
      </c>
      <c r="H44" s="14" t="str">
        <f>IF(A44="","",VLOOKUP(A44,'Input and Monthly Results'!$B$18:$C$429,2,FALSE))</f>
        <v/>
      </c>
      <c r="I44" s="14" t="str">
        <f>IF(A44="","",'Input and Monthly Results'!$C$8)</f>
        <v/>
      </c>
      <c r="J44" s="5" t="str">
        <f t="shared" si="5"/>
        <v/>
      </c>
      <c r="K44" s="14" t="str">
        <f t="shared" si="6"/>
        <v/>
      </c>
      <c r="L44" s="14" t="str">
        <f t="shared" si="7"/>
        <v/>
      </c>
      <c r="M44" s="14" t="str">
        <f t="shared" si="8"/>
        <v/>
      </c>
      <c r="N44" t="str">
        <f>IF(A44="","",'Input and Monthly Results'!$C$9)</f>
        <v/>
      </c>
      <c r="O44" s="14" t="str">
        <f>IF(A44="","",IF('Input and Monthly Results'!$C$6="Constant",IF('Input and Monthly Results'!$C$9="30 / 360",E44,IF('Input and Monthly Results'!$C$9="Actual Days / 360",F44,G44)),IF('Input and Monthly Results'!$C$9="30 / 360",K44,IF('Input and Monthly Results'!$C$9="Actual Days / 360",L44,M44))))</f>
        <v/>
      </c>
      <c r="P44" s="1" t="str">
        <f t="shared" si="21"/>
        <v/>
      </c>
      <c r="Q44" s="20" t="str">
        <f t="shared" si="9"/>
        <v/>
      </c>
      <c r="R44" s="20" t="str">
        <f t="shared" si="10"/>
        <v/>
      </c>
      <c r="S44" s="20" t="str">
        <f t="shared" si="11"/>
        <v/>
      </c>
      <c r="T44" s="20" t="str">
        <f t="shared" si="12"/>
        <v/>
      </c>
      <c r="U44" s="15" t="str">
        <f>IF(A44="","",IF(A45="",O44*P44+P44,IF(P44&gt;='Input and Monthly Results'!$C$14,'Input and Monthly Results'!$C$14,P44)))</f>
        <v/>
      </c>
      <c r="V44" s="1" t="str">
        <f>IF(A44="","",IF(A44&lt;'Input and Monthly Results'!$F$3,Calculations!O44*Calculations!P44,IF(A44='Input and Monthly Results'!$F$3,Calculations!O44*Calculations!P44 + Calculations!P44,0)))</f>
        <v/>
      </c>
      <c r="W44" s="1" t="str">
        <f>IF(A44="","",IF(A44&lt;'Input and Monthly Results'!$F$3,Loan_Amount*(Calculations!O44/(1-(1+Calculations!O44)^(-'Input and Monthly Results'!$C$5))),IF(Calculations!A44='Input and Monthly Results'!$F$3,Calculations!P44*Calculations!O44+Calculations!P44,0)))</f>
        <v/>
      </c>
      <c r="X44" s="1" t="str">
        <f>IF(A44="","",IF(A44&lt;'Input and Monthly Results'!$C$11,1,0))</f>
        <v/>
      </c>
      <c r="Y44" s="1" t="str">
        <f>IF(A44="","",IF(A44&lt;'Input and Monthly Results'!$C$11,Calculations!O44*Calculations!P44,IF(A44&lt;'Input and Monthly Results'!$F$3,Loan_Amount*(Calculations!O44/(1-(1+Calculations!O44)^(-('Input and Monthly Results'!$C$5-SUM(Calculations!$X$3:$X$362))))),IF(Calculations!A44='Input and Monthly Results'!$F$3,Calculations!O44*Calculations!P44+Calculations!P44,0))))</f>
        <v/>
      </c>
      <c r="Z44" s="1" t="str">
        <f>IF(A44="","",IF(A44&lt;'Input and Monthly Results'!$F$3,Loan_Amount/'Input and Monthly Results'!$C$5+Calculations!O44*Calculations!P44,IF(A44='Input and Monthly Results'!$F$3,Calculations!O44*Calculations!P44+Calculations!P44,0)))</f>
        <v/>
      </c>
      <c r="AA44" s="1" t="str">
        <f>IF(A44="","",IF('Input and Monthly Results'!$C$14="",IF('Input and Monthly Results'!$C$10="IO (Interest Only)",Calculations!V44,IF('Input and Monthly Results'!$C$10="Initial IO w/ P&amp;I following",Calculations!Y44,IF('Input and Monthly Results'!$C$10="P&amp;I",Calculations!W44,Calculations!Z44))),U44))</f>
        <v/>
      </c>
      <c r="AB44" s="1" t="str">
        <f t="shared" si="13"/>
        <v/>
      </c>
      <c r="AC44" s="1" t="str">
        <f t="shared" si="14"/>
        <v/>
      </c>
      <c r="AD44" s="1" t="str">
        <f t="shared" si="15"/>
        <v/>
      </c>
      <c r="AE44" s="1" t="str">
        <f t="shared" si="16"/>
        <v/>
      </c>
      <c r="AF44" s="1" t="str">
        <f t="shared" si="17"/>
        <v/>
      </c>
      <c r="AG44" s="1" t="str">
        <f>IF(A44="","",'Input and Monthly Results'!$C$12)</f>
        <v/>
      </c>
      <c r="AH44" s="1" t="str">
        <f t="shared" si="18"/>
        <v/>
      </c>
      <c r="AI44" s="1" t="str">
        <f t="shared" si="19"/>
        <v/>
      </c>
      <c r="AJ44" s="1" t="str">
        <f t="shared" si="20"/>
        <v/>
      </c>
      <c r="AK44" s="1" t="str">
        <f>IF(A44="","",IF(AI44=0,0,'Input and Monthly Results'!$C$13))</f>
        <v/>
      </c>
    </row>
    <row r="45" spans="1:37" x14ac:dyDescent="0.3">
      <c r="A45" s="10" t="str">
        <f>IF(A44&gt;='Input and Monthly Results'!$F$3,"",EDATE(A44,1))</f>
        <v/>
      </c>
      <c r="B45" s="10">
        <f t="shared" si="0"/>
        <v>1</v>
      </c>
      <c r="C45" t="str">
        <f t="shared" si="1"/>
        <v/>
      </c>
      <c r="D45" s="14" t="str">
        <f>IF(A45="","",'Input and Monthly Results'!$C$7)</f>
        <v/>
      </c>
      <c r="E45" s="14" t="str">
        <f t="shared" si="2"/>
        <v/>
      </c>
      <c r="F45" s="14" t="str">
        <f t="shared" si="3"/>
        <v/>
      </c>
      <c r="G45" s="14" t="str">
        <f t="shared" si="4"/>
        <v/>
      </c>
      <c r="H45" s="14" t="str">
        <f>IF(A45="","",VLOOKUP(A45,'Input and Monthly Results'!$B$18:$C$429,2,FALSE))</f>
        <v/>
      </c>
      <c r="I45" s="14" t="str">
        <f>IF(A45="","",'Input and Monthly Results'!$C$8)</f>
        <v/>
      </c>
      <c r="J45" s="5" t="str">
        <f t="shared" si="5"/>
        <v/>
      </c>
      <c r="K45" s="14" t="str">
        <f t="shared" si="6"/>
        <v/>
      </c>
      <c r="L45" s="14" t="str">
        <f t="shared" si="7"/>
        <v/>
      </c>
      <c r="M45" s="14" t="str">
        <f t="shared" si="8"/>
        <v/>
      </c>
      <c r="N45" t="str">
        <f>IF(A45="","",'Input and Monthly Results'!$C$9)</f>
        <v/>
      </c>
      <c r="O45" s="14" t="str">
        <f>IF(A45="","",IF('Input and Monthly Results'!$C$6="Constant",IF('Input and Monthly Results'!$C$9="30 / 360",E45,IF('Input and Monthly Results'!$C$9="Actual Days / 360",F45,G45)),IF('Input and Monthly Results'!$C$9="30 / 360",K45,IF('Input and Monthly Results'!$C$9="Actual Days / 360",L45,M45))))</f>
        <v/>
      </c>
      <c r="P45" s="1" t="str">
        <f t="shared" si="21"/>
        <v/>
      </c>
      <c r="Q45" s="20" t="str">
        <f t="shared" si="9"/>
        <v/>
      </c>
      <c r="R45" s="20" t="str">
        <f t="shared" si="10"/>
        <v/>
      </c>
      <c r="S45" s="20" t="str">
        <f t="shared" si="11"/>
        <v/>
      </c>
      <c r="T45" s="20" t="str">
        <f t="shared" si="12"/>
        <v/>
      </c>
      <c r="U45" s="15" t="str">
        <f>IF(A45="","",IF(A46="",O45*P45+P45,IF(P45&gt;='Input and Monthly Results'!$C$14,'Input and Monthly Results'!$C$14,P45)))</f>
        <v/>
      </c>
      <c r="V45" s="1" t="str">
        <f>IF(A45="","",IF(A45&lt;'Input and Monthly Results'!$F$3,Calculations!O45*Calculations!P45,IF(A45='Input and Monthly Results'!$F$3,Calculations!O45*Calculations!P45 + Calculations!P45,0)))</f>
        <v/>
      </c>
      <c r="W45" s="1" t="str">
        <f>IF(A45="","",IF(A45&lt;'Input and Monthly Results'!$F$3,Loan_Amount*(Calculations!O45/(1-(1+Calculations!O45)^(-'Input and Monthly Results'!$C$5))),IF(Calculations!A45='Input and Monthly Results'!$F$3,Calculations!P45*Calculations!O45+Calculations!P45,0)))</f>
        <v/>
      </c>
      <c r="X45" s="1" t="str">
        <f>IF(A45="","",IF(A45&lt;'Input and Monthly Results'!$C$11,1,0))</f>
        <v/>
      </c>
      <c r="Y45" s="1" t="str">
        <f>IF(A45="","",IF(A45&lt;'Input and Monthly Results'!$C$11,Calculations!O45*Calculations!P45,IF(A45&lt;'Input and Monthly Results'!$F$3,Loan_Amount*(Calculations!O45/(1-(1+Calculations!O45)^(-('Input and Monthly Results'!$C$5-SUM(Calculations!$X$3:$X$362))))),IF(Calculations!A45='Input and Monthly Results'!$F$3,Calculations!O45*Calculations!P45+Calculations!P45,0))))</f>
        <v/>
      </c>
      <c r="Z45" s="1" t="str">
        <f>IF(A45="","",IF(A45&lt;'Input and Monthly Results'!$F$3,Loan_Amount/'Input and Monthly Results'!$C$5+Calculations!O45*Calculations!P45,IF(A45='Input and Monthly Results'!$F$3,Calculations!O45*Calculations!P45+Calculations!P45,0)))</f>
        <v/>
      </c>
      <c r="AA45" s="1" t="str">
        <f>IF(A45="","",IF('Input and Monthly Results'!$C$14="",IF('Input and Monthly Results'!$C$10="IO (Interest Only)",Calculations!V45,IF('Input and Monthly Results'!$C$10="Initial IO w/ P&amp;I following",Calculations!Y45,IF('Input and Monthly Results'!$C$10="P&amp;I",Calculations!W45,Calculations!Z45))),U45))</f>
        <v/>
      </c>
      <c r="AB45" s="1" t="str">
        <f t="shared" si="13"/>
        <v/>
      </c>
      <c r="AC45" s="1" t="str">
        <f t="shared" si="14"/>
        <v/>
      </c>
      <c r="AD45" s="1" t="str">
        <f t="shared" si="15"/>
        <v/>
      </c>
      <c r="AE45" s="1" t="str">
        <f t="shared" si="16"/>
        <v/>
      </c>
      <c r="AF45" s="1" t="str">
        <f t="shared" si="17"/>
        <v/>
      </c>
      <c r="AG45" s="1" t="str">
        <f>IF(A45="","",'Input and Monthly Results'!$C$12)</f>
        <v/>
      </c>
      <c r="AH45" s="1" t="str">
        <f t="shared" si="18"/>
        <v/>
      </c>
      <c r="AI45" s="1" t="str">
        <f t="shared" si="19"/>
        <v/>
      </c>
      <c r="AJ45" s="1" t="str">
        <f t="shared" si="20"/>
        <v/>
      </c>
      <c r="AK45" s="1" t="str">
        <f>IF(A45="","",IF(AI45=0,0,'Input and Monthly Results'!$C$13))</f>
        <v/>
      </c>
    </row>
    <row r="46" spans="1:37" x14ac:dyDescent="0.3">
      <c r="A46" s="10" t="str">
        <f>IF(A45&gt;='Input and Monthly Results'!$F$3,"",EDATE(A45,1))</f>
        <v/>
      </c>
      <c r="B46" s="10">
        <f t="shared" si="0"/>
        <v>1</v>
      </c>
      <c r="C46" t="str">
        <f t="shared" si="1"/>
        <v/>
      </c>
      <c r="D46" s="14" t="str">
        <f>IF(A46="","",'Input and Monthly Results'!$C$7)</f>
        <v/>
      </c>
      <c r="E46" s="14" t="str">
        <f t="shared" si="2"/>
        <v/>
      </c>
      <c r="F46" s="14" t="str">
        <f t="shared" si="3"/>
        <v/>
      </c>
      <c r="G46" s="14" t="str">
        <f t="shared" si="4"/>
        <v/>
      </c>
      <c r="H46" s="14" t="str">
        <f>IF(A46="","",VLOOKUP(A46,'Input and Monthly Results'!$B$18:$C$429,2,FALSE))</f>
        <v/>
      </c>
      <c r="I46" s="14" t="str">
        <f>IF(A46="","",'Input and Monthly Results'!$C$8)</f>
        <v/>
      </c>
      <c r="J46" s="5" t="str">
        <f t="shared" si="5"/>
        <v/>
      </c>
      <c r="K46" s="14" t="str">
        <f t="shared" si="6"/>
        <v/>
      </c>
      <c r="L46" s="14" t="str">
        <f t="shared" si="7"/>
        <v/>
      </c>
      <c r="M46" s="14" t="str">
        <f t="shared" si="8"/>
        <v/>
      </c>
      <c r="N46" t="str">
        <f>IF(A46="","",'Input and Monthly Results'!$C$9)</f>
        <v/>
      </c>
      <c r="O46" s="14" t="str">
        <f>IF(A46="","",IF('Input and Monthly Results'!$C$6="Constant",IF('Input and Monthly Results'!$C$9="30 / 360",E46,IF('Input and Monthly Results'!$C$9="Actual Days / 360",F46,G46)),IF('Input and Monthly Results'!$C$9="30 / 360",K46,IF('Input and Monthly Results'!$C$9="Actual Days / 360",L46,M46))))</f>
        <v/>
      </c>
      <c r="P46" s="1" t="str">
        <f t="shared" si="21"/>
        <v/>
      </c>
      <c r="Q46" s="20" t="str">
        <f t="shared" si="9"/>
        <v/>
      </c>
      <c r="R46" s="20" t="str">
        <f t="shared" si="10"/>
        <v/>
      </c>
      <c r="S46" s="20" t="str">
        <f t="shared" si="11"/>
        <v/>
      </c>
      <c r="T46" s="20" t="str">
        <f t="shared" si="12"/>
        <v/>
      </c>
      <c r="U46" s="15" t="str">
        <f>IF(A46="","",IF(A47="",O46*P46+P46,IF(P46&gt;='Input and Monthly Results'!$C$14,'Input and Monthly Results'!$C$14,P46)))</f>
        <v/>
      </c>
      <c r="V46" s="1" t="str">
        <f>IF(A46="","",IF(A46&lt;'Input and Monthly Results'!$F$3,Calculations!O46*Calculations!P46,IF(A46='Input and Monthly Results'!$F$3,Calculations!O46*Calculations!P46 + Calculations!P46,0)))</f>
        <v/>
      </c>
      <c r="W46" s="1" t="str">
        <f>IF(A46="","",IF(A46&lt;'Input and Monthly Results'!$F$3,Loan_Amount*(Calculations!O46/(1-(1+Calculations!O46)^(-'Input and Monthly Results'!$C$5))),IF(Calculations!A46='Input and Monthly Results'!$F$3,Calculations!P46*Calculations!O46+Calculations!P46,0)))</f>
        <v/>
      </c>
      <c r="X46" s="1" t="str">
        <f>IF(A46="","",IF(A46&lt;'Input and Monthly Results'!$C$11,1,0))</f>
        <v/>
      </c>
      <c r="Y46" s="1" t="str">
        <f>IF(A46="","",IF(A46&lt;'Input and Monthly Results'!$C$11,Calculations!O46*Calculations!P46,IF(A46&lt;'Input and Monthly Results'!$F$3,Loan_Amount*(Calculations!O46/(1-(1+Calculations!O46)^(-('Input and Monthly Results'!$C$5-SUM(Calculations!$X$3:$X$362))))),IF(Calculations!A46='Input and Monthly Results'!$F$3,Calculations!O46*Calculations!P46+Calculations!P46,0))))</f>
        <v/>
      </c>
      <c r="Z46" s="1" t="str">
        <f>IF(A46="","",IF(A46&lt;'Input and Monthly Results'!$F$3,Loan_Amount/'Input and Monthly Results'!$C$5+Calculations!O46*Calculations!P46,IF(A46='Input and Monthly Results'!$F$3,Calculations!O46*Calculations!P46+Calculations!P46,0)))</f>
        <v/>
      </c>
      <c r="AA46" s="1" t="str">
        <f>IF(A46="","",IF('Input and Monthly Results'!$C$14="",IF('Input and Monthly Results'!$C$10="IO (Interest Only)",Calculations!V46,IF('Input and Monthly Results'!$C$10="Initial IO w/ P&amp;I following",Calculations!Y46,IF('Input and Monthly Results'!$C$10="P&amp;I",Calculations!W46,Calculations!Z46))),U46))</f>
        <v/>
      </c>
      <c r="AB46" s="1" t="str">
        <f t="shared" si="13"/>
        <v/>
      </c>
      <c r="AC46" s="1" t="str">
        <f t="shared" si="14"/>
        <v/>
      </c>
      <c r="AD46" s="1" t="str">
        <f t="shared" si="15"/>
        <v/>
      </c>
      <c r="AE46" s="1" t="str">
        <f t="shared" si="16"/>
        <v/>
      </c>
      <c r="AF46" s="1" t="str">
        <f t="shared" si="17"/>
        <v/>
      </c>
      <c r="AG46" s="1" t="str">
        <f>IF(A46="","",'Input and Monthly Results'!$C$12)</f>
        <v/>
      </c>
      <c r="AH46" s="1" t="str">
        <f t="shared" si="18"/>
        <v/>
      </c>
      <c r="AI46" s="1" t="str">
        <f t="shared" si="19"/>
        <v/>
      </c>
      <c r="AJ46" s="1" t="str">
        <f t="shared" si="20"/>
        <v/>
      </c>
      <c r="AK46" s="1" t="str">
        <f>IF(A46="","",IF(AI46=0,0,'Input and Monthly Results'!$C$13))</f>
        <v/>
      </c>
    </row>
    <row r="47" spans="1:37" x14ac:dyDescent="0.3">
      <c r="A47" s="10" t="str">
        <f>IF(A46&gt;='Input and Monthly Results'!$F$3,"",EDATE(A46,1))</f>
        <v/>
      </c>
      <c r="B47" s="10">
        <f t="shared" si="0"/>
        <v>1</v>
      </c>
      <c r="C47" t="str">
        <f t="shared" si="1"/>
        <v/>
      </c>
      <c r="D47" s="14" t="str">
        <f>IF(A47="","",'Input and Monthly Results'!$C$7)</f>
        <v/>
      </c>
      <c r="E47" s="14" t="str">
        <f t="shared" si="2"/>
        <v/>
      </c>
      <c r="F47" s="14" t="str">
        <f t="shared" si="3"/>
        <v/>
      </c>
      <c r="G47" s="14" t="str">
        <f t="shared" si="4"/>
        <v/>
      </c>
      <c r="H47" s="14" t="str">
        <f>IF(A47="","",VLOOKUP(A47,'Input and Monthly Results'!$B$18:$C$429,2,FALSE))</f>
        <v/>
      </c>
      <c r="I47" s="14" t="str">
        <f>IF(A47="","",'Input and Monthly Results'!$C$8)</f>
        <v/>
      </c>
      <c r="J47" s="5" t="str">
        <f t="shared" si="5"/>
        <v/>
      </c>
      <c r="K47" s="14" t="str">
        <f t="shared" si="6"/>
        <v/>
      </c>
      <c r="L47" s="14" t="str">
        <f t="shared" si="7"/>
        <v/>
      </c>
      <c r="M47" s="14" t="str">
        <f t="shared" si="8"/>
        <v/>
      </c>
      <c r="N47" t="str">
        <f>IF(A47="","",'Input and Monthly Results'!$C$9)</f>
        <v/>
      </c>
      <c r="O47" s="14" t="str">
        <f>IF(A47="","",IF('Input and Monthly Results'!$C$6="Constant",IF('Input and Monthly Results'!$C$9="30 / 360",E47,IF('Input and Monthly Results'!$C$9="Actual Days / 360",F47,G47)),IF('Input and Monthly Results'!$C$9="30 / 360",K47,IF('Input and Monthly Results'!$C$9="Actual Days / 360",L47,M47))))</f>
        <v/>
      </c>
      <c r="P47" s="1" t="str">
        <f t="shared" si="21"/>
        <v/>
      </c>
      <c r="Q47" s="20" t="str">
        <f t="shared" si="9"/>
        <v/>
      </c>
      <c r="R47" s="20" t="str">
        <f t="shared" si="10"/>
        <v/>
      </c>
      <c r="S47" s="20" t="str">
        <f t="shared" si="11"/>
        <v/>
      </c>
      <c r="T47" s="20" t="str">
        <f t="shared" si="12"/>
        <v/>
      </c>
      <c r="U47" s="15" t="str">
        <f>IF(A47="","",IF(A48="",O47*P47+P47,IF(P47&gt;='Input and Monthly Results'!$C$14,'Input and Monthly Results'!$C$14,P47)))</f>
        <v/>
      </c>
      <c r="V47" s="1" t="str">
        <f>IF(A47="","",IF(A47&lt;'Input and Monthly Results'!$F$3,Calculations!O47*Calculations!P47,IF(A47='Input and Monthly Results'!$F$3,Calculations!O47*Calculations!P47 + Calculations!P47,0)))</f>
        <v/>
      </c>
      <c r="W47" s="1" t="str">
        <f>IF(A47="","",IF(A47&lt;'Input and Monthly Results'!$F$3,Loan_Amount*(Calculations!O47/(1-(1+Calculations!O47)^(-'Input and Monthly Results'!$C$5))),IF(Calculations!A47='Input and Monthly Results'!$F$3,Calculations!P47*Calculations!O47+Calculations!P47,0)))</f>
        <v/>
      </c>
      <c r="X47" s="1" t="str">
        <f>IF(A47="","",IF(A47&lt;'Input and Monthly Results'!$C$11,1,0))</f>
        <v/>
      </c>
      <c r="Y47" s="1" t="str">
        <f>IF(A47="","",IF(A47&lt;'Input and Monthly Results'!$C$11,Calculations!O47*Calculations!P47,IF(A47&lt;'Input and Monthly Results'!$F$3,Loan_Amount*(Calculations!O47/(1-(1+Calculations!O47)^(-('Input and Monthly Results'!$C$5-SUM(Calculations!$X$3:$X$362))))),IF(Calculations!A47='Input and Monthly Results'!$F$3,Calculations!O47*Calculations!P47+Calculations!P47,0))))</f>
        <v/>
      </c>
      <c r="Z47" s="1" t="str">
        <f>IF(A47="","",IF(A47&lt;'Input and Monthly Results'!$F$3,Loan_Amount/'Input and Monthly Results'!$C$5+Calculations!O47*Calculations!P47,IF(A47='Input and Monthly Results'!$F$3,Calculations!O47*Calculations!P47+Calculations!P47,0)))</f>
        <v/>
      </c>
      <c r="AA47" s="1" t="str">
        <f>IF(A47="","",IF('Input and Monthly Results'!$C$14="",IF('Input and Monthly Results'!$C$10="IO (Interest Only)",Calculations!V47,IF('Input and Monthly Results'!$C$10="Initial IO w/ P&amp;I following",Calculations!Y47,IF('Input and Monthly Results'!$C$10="P&amp;I",Calculations!W47,Calculations!Z47))),U47))</f>
        <v/>
      </c>
      <c r="AB47" s="1" t="str">
        <f t="shared" si="13"/>
        <v/>
      </c>
      <c r="AC47" s="1" t="str">
        <f t="shared" si="14"/>
        <v/>
      </c>
      <c r="AD47" s="1" t="str">
        <f t="shared" si="15"/>
        <v/>
      </c>
      <c r="AE47" s="1" t="str">
        <f t="shared" si="16"/>
        <v/>
      </c>
      <c r="AF47" s="1" t="str">
        <f t="shared" si="17"/>
        <v/>
      </c>
      <c r="AG47" s="1" t="str">
        <f>IF(A47="","",'Input and Monthly Results'!$C$12)</f>
        <v/>
      </c>
      <c r="AH47" s="1" t="str">
        <f t="shared" si="18"/>
        <v/>
      </c>
      <c r="AI47" s="1" t="str">
        <f t="shared" si="19"/>
        <v/>
      </c>
      <c r="AJ47" s="1" t="str">
        <f t="shared" si="20"/>
        <v/>
      </c>
      <c r="AK47" s="1" t="str">
        <f>IF(A47="","",IF(AI47=0,0,'Input and Monthly Results'!$C$13))</f>
        <v/>
      </c>
    </row>
    <row r="48" spans="1:37" x14ac:dyDescent="0.3">
      <c r="A48" s="10" t="str">
        <f>IF(A47&gt;='Input and Monthly Results'!$F$3,"",EDATE(A47,1))</f>
        <v/>
      </c>
      <c r="B48" s="10">
        <f t="shared" si="0"/>
        <v>1</v>
      </c>
      <c r="C48" t="str">
        <f t="shared" si="1"/>
        <v/>
      </c>
      <c r="D48" s="14" t="str">
        <f>IF(A48="","",'Input and Monthly Results'!$C$7)</f>
        <v/>
      </c>
      <c r="E48" s="14" t="str">
        <f t="shared" si="2"/>
        <v/>
      </c>
      <c r="F48" s="14" t="str">
        <f t="shared" si="3"/>
        <v/>
      </c>
      <c r="G48" s="14" t="str">
        <f t="shared" si="4"/>
        <v/>
      </c>
      <c r="H48" s="14" t="str">
        <f>IF(A48="","",VLOOKUP(A48,'Input and Monthly Results'!$B$18:$C$429,2,FALSE))</f>
        <v/>
      </c>
      <c r="I48" s="14" t="str">
        <f>IF(A48="","",'Input and Monthly Results'!$C$8)</f>
        <v/>
      </c>
      <c r="J48" s="5" t="str">
        <f t="shared" si="5"/>
        <v/>
      </c>
      <c r="K48" s="14" t="str">
        <f t="shared" si="6"/>
        <v/>
      </c>
      <c r="L48" s="14" t="str">
        <f t="shared" si="7"/>
        <v/>
      </c>
      <c r="M48" s="14" t="str">
        <f t="shared" si="8"/>
        <v/>
      </c>
      <c r="N48" t="str">
        <f>IF(A48="","",'Input and Monthly Results'!$C$9)</f>
        <v/>
      </c>
      <c r="O48" s="14" t="str">
        <f>IF(A48="","",IF('Input and Monthly Results'!$C$6="Constant",IF('Input and Monthly Results'!$C$9="30 / 360",E48,IF('Input and Monthly Results'!$C$9="Actual Days / 360",F48,G48)),IF('Input and Monthly Results'!$C$9="30 / 360",K48,IF('Input and Monthly Results'!$C$9="Actual Days / 360",L48,M48))))</f>
        <v/>
      </c>
      <c r="P48" s="1" t="str">
        <f t="shared" si="21"/>
        <v/>
      </c>
      <c r="Q48" s="20" t="str">
        <f t="shared" si="9"/>
        <v/>
      </c>
      <c r="R48" s="20" t="str">
        <f t="shared" si="10"/>
        <v/>
      </c>
      <c r="S48" s="20" t="str">
        <f t="shared" si="11"/>
        <v/>
      </c>
      <c r="T48" s="20" t="str">
        <f t="shared" si="12"/>
        <v/>
      </c>
      <c r="U48" s="15" t="str">
        <f>IF(A48="","",IF(A49="",O48*P48+P48,IF(P48&gt;='Input and Monthly Results'!$C$14,'Input and Monthly Results'!$C$14,P48)))</f>
        <v/>
      </c>
      <c r="V48" s="1" t="str">
        <f>IF(A48="","",IF(A48&lt;'Input and Monthly Results'!$F$3,Calculations!O48*Calculations!P48,IF(A48='Input and Monthly Results'!$F$3,Calculations!O48*Calculations!P48 + Calculations!P48,0)))</f>
        <v/>
      </c>
      <c r="W48" s="1" t="str">
        <f>IF(A48="","",IF(A48&lt;'Input and Monthly Results'!$F$3,Loan_Amount*(Calculations!O48/(1-(1+Calculations!O48)^(-'Input and Monthly Results'!$C$5))),IF(Calculations!A48='Input and Monthly Results'!$F$3,Calculations!P48*Calculations!O48+Calculations!P48,0)))</f>
        <v/>
      </c>
      <c r="X48" s="1" t="str">
        <f>IF(A48="","",IF(A48&lt;'Input and Monthly Results'!$C$11,1,0))</f>
        <v/>
      </c>
      <c r="Y48" s="1" t="str">
        <f>IF(A48="","",IF(A48&lt;'Input and Monthly Results'!$C$11,Calculations!O48*Calculations!P48,IF(A48&lt;'Input and Monthly Results'!$F$3,Loan_Amount*(Calculations!O48/(1-(1+Calculations!O48)^(-('Input and Monthly Results'!$C$5-SUM(Calculations!$X$3:$X$362))))),IF(Calculations!A48='Input and Monthly Results'!$F$3,Calculations!O48*Calculations!P48+Calculations!P48,0))))</f>
        <v/>
      </c>
      <c r="Z48" s="1" t="str">
        <f>IF(A48="","",IF(A48&lt;'Input and Monthly Results'!$F$3,Loan_Amount/'Input and Monthly Results'!$C$5+Calculations!O48*Calculations!P48,IF(A48='Input and Monthly Results'!$F$3,Calculations!O48*Calculations!P48+Calculations!P48,0)))</f>
        <v/>
      </c>
      <c r="AA48" s="1" t="str">
        <f>IF(A48="","",IF('Input and Monthly Results'!$C$14="",IF('Input and Monthly Results'!$C$10="IO (Interest Only)",Calculations!V48,IF('Input and Monthly Results'!$C$10="Initial IO w/ P&amp;I following",Calculations!Y48,IF('Input and Monthly Results'!$C$10="P&amp;I",Calculations!W48,Calculations!Z48))),U48))</f>
        <v/>
      </c>
      <c r="AB48" s="1" t="str">
        <f t="shared" si="13"/>
        <v/>
      </c>
      <c r="AC48" s="1" t="str">
        <f t="shared" si="14"/>
        <v/>
      </c>
      <c r="AD48" s="1" t="str">
        <f t="shared" si="15"/>
        <v/>
      </c>
      <c r="AE48" s="1" t="str">
        <f t="shared" si="16"/>
        <v/>
      </c>
      <c r="AF48" s="1" t="str">
        <f t="shared" si="17"/>
        <v/>
      </c>
      <c r="AG48" s="1" t="str">
        <f>IF(A48="","",'Input and Monthly Results'!$C$12)</f>
        <v/>
      </c>
      <c r="AH48" s="1" t="str">
        <f t="shared" si="18"/>
        <v/>
      </c>
      <c r="AI48" s="1" t="str">
        <f t="shared" si="19"/>
        <v/>
      </c>
      <c r="AJ48" s="1" t="str">
        <f t="shared" si="20"/>
        <v/>
      </c>
      <c r="AK48" s="1" t="str">
        <f>IF(A48="","",IF(AI48=0,0,'Input and Monthly Results'!$C$13))</f>
        <v/>
      </c>
    </row>
    <row r="49" spans="1:37" x14ac:dyDescent="0.3">
      <c r="A49" s="10" t="str">
        <f>IF(A48&gt;='Input and Monthly Results'!$F$3,"",EDATE(A48,1))</f>
        <v/>
      </c>
      <c r="B49" s="10">
        <f t="shared" si="0"/>
        <v>1</v>
      </c>
      <c r="C49" t="str">
        <f t="shared" si="1"/>
        <v/>
      </c>
      <c r="D49" s="14" t="str">
        <f>IF(A49="","",'Input and Monthly Results'!$C$7)</f>
        <v/>
      </c>
      <c r="E49" s="14" t="str">
        <f t="shared" si="2"/>
        <v/>
      </c>
      <c r="F49" s="14" t="str">
        <f t="shared" si="3"/>
        <v/>
      </c>
      <c r="G49" s="14" t="str">
        <f t="shared" si="4"/>
        <v/>
      </c>
      <c r="H49" s="14" t="str">
        <f>IF(A49="","",VLOOKUP(A49,'Input and Monthly Results'!$B$18:$C$429,2,FALSE))</f>
        <v/>
      </c>
      <c r="I49" s="14" t="str">
        <f>IF(A49="","",'Input and Monthly Results'!$C$8)</f>
        <v/>
      </c>
      <c r="J49" s="5" t="str">
        <f t="shared" si="5"/>
        <v/>
      </c>
      <c r="K49" s="14" t="str">
        <f t="shared" si="6"/>
        <v/>
      </c>
      <c r="L49" s="14" t="str">
        <f t="shared" si="7"/>
        <v/>
      </c>
      <c r="M49" s="14" t="str">
        <f t="shared" si="8"/>
        <v/>
      </c>
      <c r="N49" t="str">
        <f>IF(A49="","",'Input and Monthly Results'!$C$9)</f>
        <v/>
      </c>
      <c r="O49" s="14" t="str">
        <f>IF(A49="","",IF('Input and Monthly Results'!$C$6="Constant",IF('Input and Monthly Results'!$C$9="30 / 360",E49,IF('Input and Monthly Results'!$C$9="Actual Days / 360",F49,G49)),IF('Input and Monthly Results'!$C$9="30 / 360",K49,IF('Input and Monthly Results'!$C$9="Actual Days / 360",L49,M49))))</f>
        <v/>
      </c>
      <c r="P49" s="1" t="str">
        <f t="shared" si="21"/>
        <v/>
      </c>
      <c r="Q49" s="20" t="str">
        <f t="shared" si="9"/>
        <v/>
      </c>
      <c r="R49" s="20" t="str">
        <f t="shared" si="10"/>
        <v/>
      </c>
      <c r="S49" s="20" t="str">
        <f t="shared" si="11"/>
        <v/>
      </c>
      <c r="T49" s="20" t="str">
        <f t="shared" si="12"/>
        <v/>
      </c>
      <c r="U49" s="15" t="str">
        <f>IF(A49="","",IF(A50="",O49*P49+P49,IF(P49&gt;='Input and Monthly Results'!$C$14,'Input and Monthly Results'!$C$14,P49)))</f>
        <v/>
      </c>
      <c r="V49" s="1" t="str">
        <f>IF(A49="","",IF(A49&lt;'Input and Monthly Results'!$F$3,Calculations!O49*Calculations!P49,IF(A49='Input and Monthly Results'!$F$3,Calculations!O49*Calculations!P49 + Calculations!P49,0)))</f>
        <v/>
      </c>
      <c r="W49" s="1" t="str">
        <f>IF(A49="","",IF(A49&lt;'Input and Monthly Results'!$F$3,Loan_Amount*(Calculations!O49/(1-(1+Calculations!O49)^(-'Input and Monthly Results'!$C$5))),IF(Calculations!A49='Input and Monthly Results'!$F$3,Calculations!P49*Calculations!O49+Calculations!P49,0)))</f>
        <v/>
      </c>
      <c r="X49" s="1" t="str">
        <f>IF(A49="","",IF(A49&lt;'Input and Monthly Results'!$C$11,1,0))</f>
        <v/>
      </c>
      <c r="Y49" s="1" t="str">
        <f>IF(A49="","",IF(A49&lt;'Input and Monthly Results'!$C$11,Calculations!O49*Calculations!P49,IF(A49&lt;'Input and Monthly Results'!$F$3,Loan_Amount*(Calculations!O49/(1-(1+Calculations!O49)^(-('Input and Monthly Results'!$C$5-SUM(Calculations!$X$3:$X$362))))),IF(Calculations!A49='Input and Monthly Results'!$F$3,Calculations!O49*Calculations!P49+Calculations!P49,0))))</f>
        <v/>
      </c>
      <c r="Z49" s="1" t="str">
        <f>IF(A49="","",IF(A49&lt;'Input and Monthly Results'!$F$3,Loan_Amount/'Input and Monthly Results'!$C$5+Calculations!O49*Calculations!P49,IF(A49='Input and Monthly Results'!$F$3,Calculations!O49*Calculations!P49+Calculations!P49,0)))</f>
        <v/>
      </c>
      <c r="AA49" s="1" t="str">
        <f>IF(A49="","",IF('Input and Monthly Results'!$C$14="",IF('Input and Monthly Results'!$C$10="IO (Interest Only)",Calculations!V49,IF('Input and Monthly Results'!$C$10="Initial IO w/ P&amp;I following",Calculations!Y49,IF('Input and Monthly Results'!$C$10="P&amp;I",Calculations!W49,Calculations!Z49))),U49))</f>
        <v/>
      </c>
      <c r="AB49" s="1" t="str">
        <f t="shared" si="13"/>
        <v/>
      </c>
      <c r="AC49" s="1" t="str">
        <f t="shared" si="14"/>
        <v/>
      </c>
      <c r="AD49" s="1" t="str">
        <f t="shared" si="15"/>
        <v/>
      </c>
      <c r="AE49" s="1" t="str">
        <f t="shared" si="16"/>
        <v/>
      </c>
      <c r="AF49" s="1" t="str">
        <f t="shared" si="17"/>
        <v/>
      </c>
      <c r="AG49" s="1" t="str">
        <f>IF(A49="","",'Input and Monthly Results'!$C$12)</f>
        <v/>
      </c>
      <c r="AH49" s="1" t="str">
        <f t="shared" si="18"/>
        <v/>
      </c>
      <c r="AI49" s="1" t="str">
        <f t="shared" si="19"/>
        <v/>
      </c>
      <c r="AJ49" s="1" t="str">
        <f t="shared" si="20"/>
        <v/>
      </c>
      <c r="AK49" s="1" t="str">
        <f>IF(A49="","",IF(AI49=0,0,'Input and Monthly Results'!$C$13))</f>
        <v/>
      </c>
    </row>
    <row r="50" spans="1:37" x14ac:dyDescent="0.3">
      <c r="A50" s="10" t="str">
        <f>IF(A49&gt;='Input and Monthly Results'!$F$3,"",EDATE(A49,1))</f>
        <v/>
      </c>
      <c r="B50" s="10">
        <f t="shared" si="0"/>
        <v>1</v>
      </c>
      <c r="C50" t="str">
        <f t="shared" si="1"/>
        <v/>
      </c>
      <c r="D50" s="14" t="str">
        <f>IF(A50="","",'Input and Monthly Results'!$C$7)</f>
        <v/>
      </c>
      <c r="E50" s="14" t="str">
        <f t="shared" si="2"/>
        <v/>
      </c>
      <c r="F50" s="14" t="str">
        <f t="shared" si="3"/>
        <v/>
      </c>
      <c r="G50" s="14" t="str">
        <f t="shared" si="4"/>
        <v/>
      </c>
      <c r="H50" s="14" t="str">
        <f>IF(A50="","",VLOOKUP(A50,'Input and Monthly Results'!$B$18:$C$429,2,FALSE))</f>
        <v/>
      </c>
      <c r="I50" s="14" t="str">
        <f>IF(A50="","",'Input and Monthly Results'!$C$8)</f>
        <v/>
      </c>
      <c r="J50" s="5" t="str">
        <f t="shared" si="5"/>
        <v/>
      </c>
      <c r="K50" s="14" t="str">
        <f t="shared" si="6"/>
        <v/>
      </c>
      <c r="L50" s="14" t="str">
        <f t="shared" si="7"/>
        <v/>
      </c>
      <c r="M50" s="14" t="str">
        <f t="shared" si="8"/>
        <v/>
      </c>
      <c r="N50" t="str">
        <f>IF(A50="","",'Input and Monthly Results'!$C$9)</f>
        <v/>
      </c>
      <c r="O50" s="14" t="str">
        <f>IF(A50="","",IF('Input and Monthly Results'!$C$6="Constant",IF('Input and Monthly Results'!$C$9="30 / 360",E50,IF('Input and Monthly Results'!$C$9="Actual Days / 360",F50,G50)),IF('Input and Monthly Results'!$C$9="30 / 360",K50,IF('Input and Monthly Results'!$C$9="Actual Days / 360",L50,M50))))</f>
        <v/>
      </c>
      <c r="P50" s="1" t="str">
        <f t="shared" si="21"/>
        <v/>
      </c>
      <c r="Q50" s="20" t="str">
        <f t="shared" si="9"/>
        <v/>
      </c>
      <c r="R50" s="20" t="str">
        <f t="shared" si="10"/>
        <v/>
      </c>
      <c r="S50" s="20" t="str">
        <f t="shared" si="11"/>
        <v/>
      </c>
      <c r="T50" s="20" t="str">
        <f t="shared" si="12"/>
        <v/>
      </c>
      <c r="U50" s="15" t="str">
        <f>IF(A50="","",IF(A51="",O50*P50+P50,IF(P50&gt;='Input and Monthly Results'!$C$14,'Input and Monthly Results'!$C$14,P50)))</f>
        <v/>
      </c>
      <c r="V50" s="1" t="str">
        <f>IF(A50="","",IF(A50&lt;'Input and Monthly Results'!$F$3,Calculations!O50*Calculations!P50,IF(A50='Input and Monthly Results'!$F$3,Calculations!O50*Calculations!P50 + Calculations!P50,0)))</f>
        <v/>
      </c>
      <c r="W50" s="1" t="str">
        <f>IF(A50="","",IF(A50&lt;'Input and Monthly Results'!$F$3,Loan_Amount*(Calculations!O50/(1-(1+Calculations!O50)^(-'Input and Monthly Results'!$C$5))),IF(Calculations!A50='Input and Monthly Results'!$F$3,Calculations!P50*Calculations!O50+Calculations!P50,0)))</f>
        <v/>
      </c>
      <c r="X50" s="1" t="str">
        <f>IF(A50="","",IF(A50&lt;'Input and Monthly Results'!$C$11,1,0))</f>
        <v/>
      </c>
      <c r="Y50" s="1" t="str">
        <f>IF(A50="","",IF(A50&lt;'Input and Monthly Results'!$C$11,Calculations!O50*Calculations!P50,IF(A50&lt;'Input and Monthly Results'!$F$3,Loan_Amount*(Calculations!O50/(1-(1+Calculations!O50)^(-('Input and Monthly Results'!$C$5-SUM(Calculations!$X$3:$X$362))))),IF(Calculations!A50='Input and Monthly Results'!$F$3,Calculations!O50*Calculations!P50+Calculations!P50,0))))</f>
        <v/>
      </c>
      <c r="Z50" s="1" t="str">
        <f>IF(A50="","",IF(A50&lt;'Input and Monthly Results'!$F$3,Loan_Amount/'Input and Monthly Results'!$C$5+Calculations!O50*Calculations!P50,IF(A50='Input and Monthly Results'!$F$3,Calculations!O50*Calculations!P50+Calculations!P50,0)))</f>
        <v/>
      </c>
      <c r="AA50" s="1" t="str">
        <f>IF(A50="","",IF('Input and Monthly Results'!$C$14="",IF('Input and Monthly Results'!$C$10="IO (Interest Only)",Calculations!V50,IF('Input and Monthly Results'!$C$10="Initial IO w/ P&amp;I following",Calculations!Y50,IF('Input and Monthly Results'!$C$10="P&amp;I",Calculations!W50,Calculations!Z50))),U50))</f>
        <v/>
      </c>
      <c r="AB50" s="1" t="str">
        <f t="shared" si="13"/>
        <v/>
      </c>
      <c r="AC50" s="1" t="str">
        <f t="shared" si="14"/>
        <v/>
      </c>
      <c r="AD50" s="1" t="str">
        <f t="shared" si="15"/>
        <v/>
      </c>
      <c r="AE50" s="1" t="str">
        <f t="shared" si="16"/>
        <v/>
      </c>
      <c r="AF50" s="1" t="str">
        <f t="shared" si="17"/>
        <v/>
      </c>
      <c r="AG50" s="1" t="str">
        <f>IF(A50="","",'Input and Monthly Results'!$C$12)</f>
        <v/>
      </c>
      <c r="AH50" s="1" t="str">
        <f t="shared" si="18"/>
        <v/>
      </c>
      <c r="AI50" s="1" t="str">
        <f t="shared" si="19"/>
        <v/>
      </c>
      <c r="AJ50" s="1" t="str">
        <f t="shared" si="20"/>
        <v/>
      </c>
      <c r="AK50" s="1" t="str">
        <f>IF(A50="","",IF(AI50=0,0,'Input and Monthly Results'!$C$13))</f>
        <v/>
      </c>
    </row>
    <row r="51" spans="1:37" x14ac:dyDescent="0.3">
      <c r="A51" s="10" t="str">
        <f>IF(A50&gt;='Input and Monthly Results'!$F$3,"",EDATE(A50,1))</f>
        <v/>
      </c>
      <c r="B51" s="10">
        <f t="shared" si="0"/>
        <v>1</v>
      </c>
      <c r="C51" t="str">
        <f t="shared" si="1"/>
        <v/>
      </c>
      <c r="D51" s="14" t="str">
        <f>IF(A51="","",'Input and Monthly Results'!$C$7)</f>
        <v/>
      </c>
      <c r="E51" s="14" t="str">
        <f t="shared" si="2"/>
        <v/>
      </c>
      <c r="F51" s="14" t="str">
        <f t="shared" si="3"/>
        <v/>
      </c>
      <c r="G51" s="14" t="str">
        <f t="shared" si="4"/>
        <v/>
      </c>
      <c r="H51" s="14" t="str">
        <f>IF(A51="","",VLOOKUP(A51,'Input and Monthly Results'!$B$18:$C$429,2,FALSE))</f>
        <v/>
      </c>
      <c r="I51" s="14" t="str">
        <f>IF(A51="","",'Input and Monthly Results'!$C$8)</f>
        <v/>
      </c>
      <c r="J51" s="5" t="str">
        <f t="shared" si="5"/>
        <v/>
      </c>
      <c r="K51" s="14" t="str">
        <f t="shared" si="6"/>
        <v/>
      </c>
      <c r="L51" s="14" t="str">
        <f t="shared" si="7"/>
        <v/>
      </c>
      <c r="M51" s="14" t="str">
        <f t="shared" si="8"/>
        <v/>
      </c>
      <c r="N51" t="str">
        <f>IF(A51="","",'Input and Monthly Results'!$C$9)</f>
        <v/>
      </c>
      <c r="O51" s="14" t="str">
        <f>IF(A51="","",IF('Input and Monthly Results'!$C$6="Constant",IF('Input and Monthly Results'!$C$9="30 / 360",E51,IF('Input and Monthly Results'!$C$9="Actual Days / 360",F51,G51)),IF('Input and Monthly Results'!$C$9="30 / 360",K51,IF('Input and Monthly Results'!$C$9="Actual Days / 360",L51,M51))))</f>
        <v/>
      </c>
      <c r="P51" s="1" t="str">
        <f t="shared" si="21"/>
        <v/>
      </c>
      <c r="Q51" s="20" t="str">
        <f t="shared" si="9"/>
        <v/>
      </c>
      <c r="R51" s="20" t="str">
        <f t="shared" si="10"/>
        <v/>
      </c>
      <c r="S51" s="20" t="str">
        <f t="shared" si="11"/>
        <v/>
      </c>
      <c r="T51" s="20" t="str">
        <f t="shared" si="12"/>
        <v/>
      </c>
      <c r="U51" s="15" t="str">
        <f>IF(A51="","",IF(A52="",O51*P51+P51,IF(P51&gt;='Input and Monthly Results'!$C$14,'Input and Monthly Results'!$C$14,P51)))</f>
        <v/>
      </c>
      <c r="V51" s="1" t="str">
        <f>IF(A51="","",IF(A51&lt;'Input and Monthly Results'!$F$3,Calculations!O51*Calculations!P51,IF(A51='Input and Monthly Results'!$F$3,Calculations!O51*Calculations!P51 + Calculations!P51,0)))</f>
        <v/>
      </c>
      <c r="W51" s="1" t="str">
        <f>IF(A51="","",IF(A51&lt;'Input and Monthly Results'!$F$3,Loan_Amount*(Calculations!O51/(1-(1+Calculations!O51)^(-'Input and Monthly Results'!$C$5))),IF(Calculations!A51='Input and Monthly Results'!$F$3,Calculations!P51*Calculations!O51+Calculations!P51,0)))</f>
        <v/>
      </c>
      <c r="X51" s="1" t="str">
        <f>IF(A51="","",IF(A51&lt;'Input and Monthly Results'!$C$11,1,0))</f>
        <v/>
      </c>
      <c r="Y51" s="1" t="str">
        <f>IF(A51="","",IF(A51&lt;'Input and Monthly Results'!$C$11,Calculations!O51*Calculations!P51,IF(A51&lt;'Input and Monthly Results'!$F$3,Loan_Amount*(Calculations!O51/(1-(1+Calculations!O51)^(-('Input and Monthly Results'!$C$5-SUM(Calculations!$X$3:$X$362))))),IF(Calculations!A51='Input and Monthly Results'!$F$3,Calculations!O51*Calculations!P51+Calculations!P51,0))))</f>
        <v/>
      </c>
      <c r="Z51" s="1" t="str">
        <f>IF(A51="","",IF(A51&lt;'Input and Monthly Results'!$F$3,Loan_Amount/'Input and Monthly Results'!$C$5+Calculations!O51*Calculations!P51,IF(A51='Input and Monthly Results'!$F$3,Calculations!O51*Calculations!P51+Calculations!P51,0)))</f>
        <v/>
      </c>
      <c r="AA51" s="1" t="str">
        <f>IF(A51="","",IF('Input and Monthly Results'!$C$14="",IF('Input and Monthly Results'!$C$10="IO (Interest Only)",Calculations!V51,IF('Input and Monthly Results'!$C$10="Initial IO w/ P&amp;I following",Calculations!Y51,IF('Input and Monthly Results'!$C$10="P&amp;I",Calculations!W51,Calculations!Z51))),U51))</f>
        <v/>
      </c>
      <c r="AB51" s="1" t="str">
        <f t="shared" si="13"/>
        <v/>
      </c>
      <c r="AC51" s="1" t="str">
        <f t="shared" si="14"/>
        <v/>
      </c>
      <c r="AD51" s="1" t="str">
        <f t="shared" si="15"/>
        <v/>
      </c>
      <c r="AE51" s="1" t="str">
        <f t="shared" si="16"/>
        <v/>
      </c>
      <c r="AF51" s="1" t="str">
        <f t="shared" si="17"/>
        <v/>
      </c>
      <c r="AG51" s="1" t="str">
        <f>IF(A51="","",'Input and Monthly Results'!$C$12)</f>
        <v/>
      </c>
      <c r="AH51" s="1" t="str">
        <f t="shared" si="18"/>
        <v/>
      </c>
      <c r="AI51" s="1" t="str">
        <f t="shared" si="19"/>
        <v/>
      </c>
      <c r="AJ51" s="1" t="str">
        <f t="shared" si="20"/>
        <v/>
      </c>
      <c r="AK51" s="1" t="str">
        <f>IF(A51="","",IF(AI51=0,0,'Input and Monthly Results'!$C$13))</f>
        <v/>
      </c>
    </row>
    <row r="52" spans="1:37" x14ac:dyDescent="0.3">
      <c r="A52" s="10" t="str">
        <f>IF(A51&gt;='Input and Monthly Results'!$F$3,"",EDATE(A51,1))</f>
        <v/>
      </c>
      <c r="B52" s="10">
        <f t="shared" si="0"/>
        <v>1</v>
      </c>
      <c r="C52" t="str">
        <f t="shared" si="1"/>
        <v/>
      </c>
      <c r="D52" s="14" t="str">
        <f>IF(A52="","",'Input and Monthly Results'!$C$7)</f>
        <v/>
      </c>
      <c r="E52" s="14" t="str">
        <f t="shared" si="2"/>
        <v/>
      </c>
      <c r="F52" s="14" t="str">
        <f t="shared" si="3"/>
        <v/>
      </c>
      <c r="G52" s="14" t="str">
        <f t="shared" si="4"/>
        <v/>
      </c>
      <c r="H52" s="14" t="str">
        <f>IF(A52="","",VLOOKUP(A52,'Input and Monthly Results'!$B$18:$C$429,2,FALSE))</f>
        <v/>
      </c>
      <c r="I52" s="14" t="str">
        <f>IF(A52="","",'Input and Monthly Results'!$C$8)</f>
        <v/>
      </c>
      <c r="J52" s="5" t="str">
        <f t="shared" si="5"/>
        <v/>
      </c>
      <c r="K52" s="14" t="str">
        <f t="shared" si="6"/>
        <v/>
      </c>
      <c r="L52" s="14" t="str">
        <f t="shared" si="7"/>
        <v/>
      </c>
      <c r="M52" s="14" t="str">
        <f t="shared" si="8"/>
        <v/>
      </c>
      <c r="N52" t="str">
        <f>IF(A52="","",'Input and Monthly Results'!$C$9)</f>
        <v/>
      </c>
      <c r="O52" s="14" t="str">
        <f>IF(A52="","",IF('Input and Monthly Results'!$C$6="Constant",IF('Input and Monthly Results'!$C$9="30 / 360",E52,IF('Input and Monthly Results'!$C$9="Actual Days / 360",F52,G52)),IF('Input and Monthly Results'!$C$9="30 / 360",K52,IF('Input and Monthly Results'!$C$9="Actual Days / 360",L52,M52))))</f>
        <v/>
      </c>
      <c r="P52" s="1" t="str">
        <f t="shared" si="21"/>
        <v/>
      </c>
      <c r="Q52" s="20" t="str">
        <f t="shared" si="9"/>
        <v/>
      </c>
      <c r="R52" s="20" t="str">
        <f t="shared" si="10"/>
        <v/>
      </c>
      <c r="S52" s="20" t="str">
        <f t="shared" si="11"/>
        <v/>
      </c>
      <c r="T52" s="20" t="str">
        <f t="shared" si="12"/>
        <v/>
      </c>
      <c r="U52" s="15" t="str">
        <f>IF(A52="","",IF(A53="",O52*P52+P52,IF(P52&gt;='Input and Monthly Results'!$C$14,'Input and Monthly Results'!$C$14,P52)))</f>
        <v/>
      </c>
      <c r="V52" s="1" t="str">
        <f>IF(A52="","",IF(A52&lt;'Input and Monthly Results'!$F$3,Calculations!O52*Calculations!P52,IF(A52='Input and Monthly Results'!$F$3,Calculations!O52*Calculations!P52 + Calculations!P52,0)))</f>
        <v/>
      </c>
      <c r="W52" s="1" t="str">
        <f>IF(A52="","",IF(A52&lt;'Input and Monthly Results'!$F$3,Loan_Amount*(Calculations!O52/(1-(1+Calculations!O52)^(-'Input and Monthly Results'!$C$5))),IF(Calculations!A52='Input and Monthly Results'!$F$3,Calculations!P52*Calculations!O52+Calculations!P52,0)))</f>
        <v/>
      </c>
      <c r="X52" s="1" t="str">
        <f>IF(A52="","",IF(A52&lt;'Input and Monthly Results'!$C$11,1,0))</f>
        <v/>
      </c>
      <c r="Y52" s="1" t="str">
        <f>IF(A52="","",IF(A52&lt;'Input and Monthly Results'!$C$11,Calculations!O52*Calculations!P52,IF(A52&lt;'Input and Monthly Results'!$F$3,Loan_Amount*(Calculations!O52/(1-(1+Calculations!O52)^(-('Input and Monthly Results'!$C$5-SUM(Calculations!$X$3:$X$362))))),IF(Calculations!A52='Input and Monthly Results'!$F$3,Calculations!O52*Calculations!P52+Calculations!P52,0))))</f>
        <v/>
      </c>
      <c r="Z52" s="1" t="str">
        <f>IF(A52="","",IF(A52&lt;'Input and Monthly Results'!$F$3,Loan_Amount/'Input and Monthly Results'!$C$5+Calculations!O52*Calculations!P52,IF(A52='Input and Monthly Results'!$F$3,Calculations!O52*Calculations!P52+Calculations!P52,0)))</f>
        <v/>
      </c>
      <c r="AA52" s="1" t="str">
        <f>IF(A52="","",IF('Input and Monthly Results'!$C$14="",IF('Input and Monthly Results'!$C$10="IO (Interest Only)",Calculations!V52,IF('Input and Monthly Results'!$C$10="Initial IO w/ P&amp;I following",Calculations!Y52,IF('Input and Monthly Results'!$C$10="P&amp;I",Calculations!W52,Calculations!Z52))),U52))</f>
        <v/>
      </c>
      <c r="AB52" s="1" t="str">
        <f t="shared" si="13"/>
        <v/>
      </c>
      <c r="AC52" s="1" t="str">
        <f t="shared" si="14"/>
        <v/>
      </c>
      <c r="AD52" s="1" t="str">
        <f t="shared" si="15"/>
        <v/>
      </c>
      <c r="AE52" s="1" t="str">
        <f t="shared" si="16"/>
        <v/>
      </c>
      <c r="AF52" s="1" t="str">
        <f t="shared" si="17"/>
        <v/>
      </c>
      <c r="AG52" s="1" t="str">
        <f>IF(A52="","",'Input and Monthly Results'!$C$12)</f>
        <v/>
      </c>
      <c r="AH52" s="1" t="str">
        <f t="shared" si="18"/>
        <v/>
      </c>
      <c r="AI52" s="1" t="str">
        <f t="shared" si="19"/>
        <v/>
      </c>
      <c r="AJ52" s="1" t="str">
        <f t="shared" si="20"/>
        <v/>
      </c>
      <c r="AK52" s="1" t="str">
        <f>IF(A52="","",IF(AI52=0,0,'Input and Monthly Results'!$C$13))</f>
        <v/>
      </c>
    </row>
    <row r="53" spans="1:37" x14ac:dyDescent="0.3">
      <c r="A53" s="10" t="str">
        <f>IF(A52&gt;='Input and Monthly Results'!$F$3,"",EDATE(A52,1))</f>
        <v/>
      </c>
      <c r="B53" s="10">
        <f t="shared" si="0"/>
        <v>1</v>
      </c>
      <c r="C53" t="str">
        <f t="shared" si="1"/>
        <v/>
      </c>
      <c r="D53" s="14" t="str">
        <f>IF(A53="","",'Input and Monthly Results'!$C$7)</f>
        <v/>
      </c>
      <c r="E53" s="14" t="str">
        <f t="shared" si="2"/>
        <v/>
      </c>
      <c r="F53" s="14" t="str">
        <f t="shared" si="3"/>
        <v/>
      </c>
      <c r="G53" s="14" t="str">
        <f t="shared" si="4"/>
        <v/>
      </c>
      <c r="H53" s="14" t="str">
        <f>IF(A53="","",VLOOKUP(A53,'Input and Monthly Results'!$B$18:$C$429,2,FALSE))</f>
        <v/>
      </c>
      <c r="I53" s="14" t="str">
        <f>IF(A53="","",'Input and Monthly Results'!$C$8)</f>
        <v/>
      </c>
      <c r="J53" s="5" t="str">
        <f t="shared" si="5"/>
        <v/>
      </c>
      <c r="K53" s="14" t="str">
        <f t="shared" si="6"/>
        <v/>
      </c>
      <c r="L53" s="14" t="str">
        <f t="shared" si="7"/>
        <v/>
      </c>
      <c r="M53" s="14" t="str">
        <f t="shared" si="8"/>
        <v/>
      </c>
      <c r="N53" t="str">
        <f>IF(A53="","",'Input and Monthly Results'!$C$9)</f>
        <v/>
      </c>
      <c r="O53" s="14" t="str">
        <f>IF(A53="","",IF('Input and Monthly Results'!$C$6="Constant",IF('Input and Monthly Results'!$C$9="30 / 360",E53,IF('Input and Monthly Results'!$C$9="Actual Days / 360",F53,G53)),IF('Input and Monthly Results'!$C$9="30 / 360",K53,IF('Input and Monthly Results'!$C$9="Actual Days / 360",L53,M53))))</f>
        <v/>
      </c>
      <c r="P53" s="1" t="str">
        <f t="shared" si="21"/>
        <v/>
      </c>
      <c r="Q53" s="20" t="str">
        <f t="shared" si="9"/>
        <v/>
      </c>
      <c r="R53" s="20" t="str">
        <f t="shared" si="10"/>
        <v/>
      </c>
      <c r="S53" s="20" t="str">
        <f t="shared" si="11"/>
        <v/>
      </c>
      <c r="T53" s="20" t="str">
        <f t="shared" si="12"/>
        <v/>
      </c>
      <c r="U53" s="15" t="str">
        <f>IF(A53="","",IF(A54="",O53*P53+P53,IF(P53&gt;='Input and Monthly Results'!$C$14,'Input and Monthly Results'!$C$14,P53)))</f>
        <v/>
      </c>
      <c r="V53" s="1" t="str">
        <f>IF(A53="","",IF(A53&lt;'Input and Monthly Results'!$F$3,Calculations!O53*Calculations!P53,IF(A53='Input and Monthly Results'!$F$3,Calculations!O53*Calculations!P53 + Calculations!P53,0)))</f>
        <v/>
      </c>
      <c r="W53" s="1" t="str">
        <f>IF(A53="","",IF(A53&lt;'Input and Monthly Results'!$F$3,Loan_Amount*(Calculations!O53/(1-(1+Calculations!O53)^(-'Input and Monthly Results'!$C$5))),IF(Calculations!A53='Input and Monthly Results'!$F$3,Calculations!P53*Calculations!O53+Calculations!P53,0)))</f>
        <v/>
      </c>
      <c r="X53" s="1" t="str">
        <f>IF(A53="","",IF(A53&lt;'Input and Monthly Results'!$C$11,1,0))</f>
        <v/>
      </c>
      <c r="Y53" s="1" t="str">
        <f>IF(A53="","",IF(A53&lt;'Input and Monthly Results'!$C$11,Calculations!O53*Calculations!P53,IF(A53&lt;'Input and Monthly Results'!$F$3,Loan_Amount*(Calculations!O53/(1-(1+Calculations!O53)^(-('Input and Monthly Results'!$C$5-SUM(Calculations!$X$3:$X$362))))),IF(Calculations!A53='Input and Monthly Results'!$F$3,Calculations!O53*Calculations!P53+Calculations!P53,0))))</f>
        <v/>
      </c>
      <c r="Z53" s="1" t="str">
        <f>IF(A53="","",IF(A53&lt;'Input and Monthly Results'!$F$3,Loan_Amount/'Input and Monthly Results'!$C$5+Calculations!O53*Calculations!P53,IF(A53='Input and Monthly Results'!$F$3,Calculations!O53*Calculations!P53+Calculations!P53,0)))</f>
        <v/>
      </c>
      <c r="AA53" s="1" t="str">
        <f>IF(A53="","",IF('Input and Monthly Results'!$C$14="",IF('Input and Monthly Results'!$C$10="IO (Interest Only)",Calculations!V53,IF('Input and Monthly Results'!$C$10="Initial IO w/ P&amp;I following",Calculations!Y53,IF('Input and Monthly Results'!$C$10="P&amp;I",Calculations!W53,Calculations!Z53))),U53))</f>
        <v/>
      </c>
      <c r="AB53" s="1" t="str">
        <f t="shared" si="13"/>
        <v/>
      </c>
      <c r="AC53" s="1" t="str">
        <f t="shared" si="14"/>
        <v/>
      </c>
      <c r="AD53" s="1" t="str">
        <f t="shared" si="15"/>
        <v/>
      </c>
      <c r="AE53" s="1" t="str">
        <f t="shared" si="16"/>
        <v/>
      </c>
      <c r="AF53" s="1" t="str">
        <f t="shared" si="17"/>
        <v/>
      </c>
      <c r="AG53" s="1" t="str">
        <f>IF(A53="","",'Input and Monthly Results'!$C$12)</f>
        <v/>
      </c>
      <c r="AH53" s="1" t="str">
        <f t="shared" si="18"/>
        <v/>
      </c>
      <c r="AI53" s="1" t="str">
        <f t="shared" si="19"/>
        <v/>
      </c>
      <c r="AJ53" s="1" t="str">
        <f t="shared" si="20"/>
        <v/>
      </c>
      <c r="AK53" s="1" t="str">
        <f>IF(A53="","",IF(AI53=0,0,'Input and Monthly Results'!$C$13))</f>
        <v/>
      </c>
    </row>
    <row r="54" spans="1:37" x14ac:dyDescent="0.3">
      <c r="A54" s="10" t="str">
        <f>IF(A53&gt;='Input and Monthly Results'!$F$3,"",EDATE(A53,1))</f>
        <v/>
      </c>
      <c r="B54" s="10">
        <f t="shared" si="0"/>
        <v>1</v>
      </c>
      <c r="C54" t="str">
        <f t="shared" si="1"/>
        <v/>
      </c>
      <c r="D54" s="14" t="str">
        <f>IF(A54="","",'Input and Monthly Results'!$C$7)</f>
        <v/>
      </c>
      <c r="E54" s="14" t="str">
        <f t="shared" si="2"/>
        <v/>
      </c>
      <c r="F54" s="14" t="str">
        <f t="shared" si="3"/>
        <v/>
      </c>
      <c r="G54" s="14" t="str">
        <f t="shared" si="4"/>
        <v/>
      </c>
      <c r="H54" s="14" t="str">
        <f>IF(A54="","",VLOOKUP(A54,'Input and Monthly Results'!$B$18:$C$429,2,FALSE))</f>
        <v/>
      </c>
      <c r="I54" s="14" t="str">
        <f>IF(A54="","",'Input and Monthly Results'!$C$8)</f>
        <v/>
      </c>
      <c r="J54" s="5" t="str">
        <f t="shared" si="5"/>
        <v/>
      </c>
      <c r="K54" s="14" t="str">
        <f t="shared" si="6"/>
        <v/>
      </c>
      <c r="L54" s="14" t="str">
        <f t="shared" si="7"/>
        <v/>
      </c>
      <c r="M54" s="14" t="str">
        <f t="shared" si="8"/>
        <v/>
      </c>
      <c r="N54" t="str">
        <f>IF(A54="","",'Input and Monthly Results'!$C$9)</f>
        <v/>
      </c>
      <c r="O54" s="14" t="str">
        <f>IF(A54="","",IF('Input and Monthly Results'!$C$6="Constant",IF('Input and Monthly Results'!$C$9="30 / 360",E54,IF('Input and Monthly Results'!$C$9="Actual Days / 360",F54,G54)),IF('Input and Monthly Results'!$C$9="30 / 360",K54,IF('Input and Monthly Results'!$C$9="Actual Days / 360",L54,M54))))</f>
        <v/>
      </c>
      <c r="P54" s="1" t="str">
        <f t="shared" si="21"/>
        <v/>
      </c>
      <c r="Q54" s="20" t="str">
        <f t="shared" si="9"/>
        <v/>
      </c>
      <c r="R54" s="20" t="str">
        <f t="shared" si="10"/>
        <v/>
      </c>
      <c r="S54" s="20" t="str">
        <f t="shared" si="11"/>
        <v/>
      </c>
      <c r="T54" s="20" t="str">
        <f t="shared" si="12"/>
        <v/>
      </c>
      <c r="U54" s="15" t="str">
        <f>IF(A54="","",IF(A55="",O54*P54+P54,IF(P54&gt;='Input and Monthly Results'!$C$14,'Input and Monthly Results'!$C$14,P54)))</f>
        <v/>
      </c>
      <c r="V54" s="1" t="str">
        <f>IF(A54="","",IF(A54&lt;'Input and Monthly Results'!$F$3,Calculations!O54*Calculations!P54,IF(A54='Input and Monthly Results'!$F$3,Calculations!O54*Calculations!P54 + Calculations!P54,0)))</f>
        <v/>
      </c>
      <c r="W54" s="1" t="str">
        <f>IF(A54="","",IF(A54&lt;'Input and Monthly Results'!$F$3,Loan_Amount*(Calculations!O54/(1-(1+Calculations!O54)^(-'Input and Monthly Results'!$C$5))),IF(Calculations!A54='Input and Monthly Results'!$F$3,Calculations!P54*Calculations!O54+Calculations!P54,0)))</f>
        <v/>
      </c>
      <c r="X54" s="1" t="str">
        <f>IF(A54="","",IF(A54&lt;'Input and Monthly Results'!$C$11,1,0))</f>
        <v/>
      </c>
      <c r="Y54" s="1" t="str">
        <f>IF(A54="","",IF(A54&lt;'Input and Monthly Results'!$C$11,Calculations!O54*Calculations!P54,IF(A54&lt;'Input and Monthly Results'!$F$3,Loan_Amount*(Calculations!O54/(1-(1+Calculations!O54)^(-('Input and Monthly Results'!$C$5-SUM(Calculations!$X$3:$X$362))))),IF(Calculations!A54='Input and Monthly Results'!$F$3,Calculations!O54*Calculations!P54+Calculations!P54,0))))</f>
        <v/>
      </c>
      <c r="Z54" s="1" t="str">
        <f>IF(A54="","",IF(A54&lt;'Input and Monthly Results'!$F$3,Loan_Amount/'Input and Monthly Results'!$C$5+Calculations!O54*Calculations!P54,IF(A54='Input and Monthly Results'!$F$3,Calculations!O54*Calculations!P54+Calculations!P54,0)))</f>
        <v/>
      </c>
      <c r="AA54" s="1" t="str">
        <f>IF(A54="","",IF('Input and Monthly Results'!$C$14="",IF('Input and Monthly Results'!$C$10="IO (Interest Only)",Calculations!V54,IF('Input and Monthly Results'!$C$10="Initial IO w/ P&amp;I following",Calculations!Y54,IF('Input and Monthly Results'!$C$10="P&amp;I",Calculations!W54,Calculations!Z54))),U54))</f>
        <v/>
      </c>
      <c r="AB54" s="1" t="str">
        <f t="shared" si="13"/>
        <v/>
      </c>
      <c r="AC54" s="1" t="str">
        <f t="shared" si="14"/>
        <v/>
      </c>
      <c r="AD54" s="1" t="str">
        <f t="shared" si="15"/>
        <v/>
      </c>
      <c r="AE54" s="1" t="str">
        <f t="shared" si="16"/>
        <v/>
      </c>
      <c r="AF54" s="1" t="str">
        <f t="shared" si="17"/>
        <v/>
      </c>
      <c r="AG54" s="1" t="str">
        <f>IF(A54="","",'Input and Monthly Results'!$C$12)</f>
        <v/>
      </c>
      <c r="AH54" s="1" t="str">
        <f t="shared" si="18"/>
        <v/>
      </c>
      <c r="AI54" s="1" t="str">
        <f t="shared" si="19"/>
        <v/>
      </c>
      <c r="AJ54" s="1" t="str">
        <f t="shared" si="20"/>
        <v/>
      </c>
      <c r="AK54" s="1" t="str">
        <f>IF(A54="","",IF(AI54=0,0,'Input and Monthly Results'!$C$13))</f>
        <v/>
      </c>
    </row>
    <row r="55" spans="1:37" x14ac:dyDescent="0.3">
      <c r="A55" s="10" t="str">
        <f>IF(A54&gt;='Input and Monthly Results'!$F$3,"",EDATE(A54,1))</f>
        <v/>
      </c>
      <c r="B55" s="10">
        <f t="shared" si="0"/>
        <v>1</v>
      </c>
      <c r="C55" t="str">
        <f t="shared" si="1"/>
        <v/>
      </c>
      <c r="D55" s="14" t="str">
        <f>IF(A55="","",'Input and Monthly Results'!$C$7)</f>
        <v/>
      </c>
      <c r="E55" s="14" t="str">
        <f t="shared" si="2"/>
        <v/>
      </c>
      <c r="F55" s="14" t="str">
        <f t="shared" si="3"/>
        <v/>
      </c>
      <c r="G55" s="14" t="str">
        <f t="shared" si="4"/>
        <v/>
      </c>
      <c r="H55" s="14" t="str">
        <f>IF(A55="","",VLOOKUP(A55,'Input and Monthly Results'!$B$18:$C$429,2,FALSE))</f>
        <v/>
      </c>
      <c r="I55" s="14" t="str">
        <f>IF(A55="","",'Input and Monthly Results'!$C$8)</f>
        <v/>
      </c>
      <c r="J55" s="5" t="str">
        <f t="shared" si="5"/>
        <v/>
      </c>
      <c r="K55" s="14" t="str">
        <f t="shared" si="6"/>
        <v/>
      </c>
      <c r="L55" s="14" t="str">
        <f t="shared" si="7"/>
        <v/>
      </c>
      <c r="M55" s="14" t="str">
        <f t="shared" si="8"/>
        <v/>
      </c>
      <c r="N55" t="str">
        <f>IF(A55="","",'Input and Monthly Results'!$C$9)</f>
        <v/>
      </c>
      <c r="O55" s="14" t="str">
        <f>IF(A55="","",IF('Input and Monthly Results'!$C$6="Constant",IF('Input and Monthly Results'!$C$9="30 / 360",E55,IF('Input and Monthly Results'!$C$9="Actual Days / 360",F55,G55)),IF('Input and Monthly Results'!$C$9="30 / 360",K55,IF('Input and Monthly Results'!$C$9="Actual Days / 360",L55,M55))))</f>
        <v/>
      </c>
      <c r="P55" s="1" t="str">
        <f t="shared" si="21"/>
        <v/>
      </c>
      <c r="Q55" s="20" t="str">
        <f t="shared" si="9"/>
        <v/>
      </c>
      <c r="R55" s="20" t="str">
        <f t="shared" si="10"/>
        <v/>
      </c>
      <c r="S55" s="20" t="str">
        <f t="shared" si="11"/>
        <v/>
      </c>
      <c r="T55" s="20" t="str">
        <f t="shared" si="12"/>
        <v/>
      </c>
      <c r="U55" s="15" t="str">
        <f>IF(A55="","",IF(A56="",O55*P55+P55,IF(P55&gt;='Input and Monthly Results'!$C$14,'Input and Monthly Results'!$C$14,P55)))</f>
        <v/>
      </c>
      <c r="V55" s="1" t="str">
        <f>IF(A55="","",IF(A55&lt;'Input and Monthly Results'!$F$3,Calculations!O55*Calculations!P55,IF(A55='Input and Monthly Results'!$F$3,Calculations!O55*Calculations!P55 + Calculations!P55,0)))</f>
        <v/>
      </c>
      <c r="W55" s="1" t="str">
        <f>IF(A55="","",IF(A55&lt;'Input and Monthly Results'!$F$3,Loan_Amount*(Calculations!O55/(1-(1+Calculations!O55)^(-'Input and Monthly Results'!$C$5))),IF(Calculations!A55='Input and Monthly Results'!$F$3,Calculations!P55*Calculations!O55+Calculations!P55,0)))</f>
        <v/>
      </c>
      <c r="X55" s="1" t="str">
        <f>IF(A55="","",IF(A55&lt;'Input and Monthly Results'!$C$11,1,0))</f>
        <v/>
      </c>
      <c r="Y55" s="1" t="str">
        <f>IF(A55="","",IF(A55&lt;'Input and Monthly Results'!$C$11,Calculations!O55*Calculations!P55,IF(A55&lt;'Input and Monthly Results'!$F$3,Loan_Amount*(Calculations!O55/(1-(1+Calculations!O55)^(-('Input and Monthly Results'!$C$5-SUM(Calculations!$X$3:$X$362))))),IF(Calculations!A55='Input and Monthly Results'!$F$3,Calculations!O55*Calculations!P55+Calculations!P55,0))))</f>
        <v/>
      </c>
      <c r="Z55" s="1" t="str">
        <f>IF(A55="","",IF(A55&lt;'Input and Monthly Results'!$F$3,Loan_Amount/'Input and Monthly Results'!$C$5+Calculations!O55*Calculations!P55,IF(A55='Input and Monthly Results'!$F$3,Calculations!O55*Calculations!P55+Calculations!P55,0)))</f>
        <v/>
      </c>
      <c r="AA55" s="1" t="str">
        <f>IF(A55="","",IF('Input and Monthly Results'!$C$14="",IF('Input and Monthly Results'!$C$10="IO (Interest Only)",Calculations!V55,IF('Input and Monthly Results'!$C$10="Initial IO w/ P&amp;I following",Calculations!Y55,IF('Input and Monthly Results'!$C$10="P&amp;I",Calculations!W55,Calculations!Z55))),U55))</f>
        <v/>
      </c>
      <c r="AB55" s="1" t="str">
        <f t="shared" si="13"/>
        <v/>
      </c>
      <c r="AC55" s="1" t="str">
        <f t="shared" si="14"/>
        <v/>
      </c>
      <c r="AD55" s="1" t="str">
        <f t="shared" si="15"/>
        <v/>
      </c>
      <c r="AE55" s="1" t="str">
        <f t="shared" si="16"/>
        <v/>
      </c>
      <c r="AF55" s="1" t="str">
        <f t="shared" si="17"/>
        <v/>
      </c>
      <c r="AG55" s="1" t="str">
        <f>IF(A55="","",'Input and Monthly Results'!$C$12)</f>
        <v/>
      </c>
      <c r="AH55" s="1" t="str">
        <f t="shared" si="18"/>
        <v/>
      </c>
      <c r="AI55" s="1" t="str">
        <f t="shared" si="19"/>
        <v/>
      </c>
      <c r="AJ55" s="1" t="str">
        <f t="shared" si="20"/>
        <v/>
      </c>
      <c r="AK55" s="1" t="str">
        <f>IF(A55="","",IF(AI55=0,0,'Input and Monthly Results'!$C$13))</f>
        <v/>
      </c>
    </row>
    <row r="56" spans="1:37" x14ac:dyDescent="0.3">
      <c r="A56" s="10" t="str">
        <f>IF(A55&gt;='Input and Monthly Results'!$F$3,"",EDATE(A55,1))</f>
        <v/>
      </c>
      <c r="B56" s="10">
        <f t="shared" si="0"/>
        <v>1</v>
      </c>
      <c r="C56" t="str">
        <f t="shared" si="1"/>
        <v/>
      </c>
      <c r="D56" s="14" t="str">
        <f>IF(A56="","",'Input and Monthly Results'!$C$7)</f>
        <v/>
      </c>
      <c r="E56" s="14" t="str">
        <f t="shared" si="2"/>
        <v/>
      </c>
      <c r="F56" s="14" t="str">
        <f t="shared" si="3"/>
        <v/>
      </c>
      <c r="G56" s="14" t="str">
        <f t="shared" si="4"/>
        <v/>
      </c>
      <c r="H56" s="14" t="str">
        <f>IF(A56="","",VLOOKUP(A56,'Input and Monthly Results'!$B$18:$C$429,2,FALSE))</f>
        <v/>
      </c>
      <c r="I56" s="14" t="str">
        <f>IF(A56="","",'Input and Monthly Results'!$C$8)</f>
        <v/>
      </c>
      <c r="J56" s="5" t="str">
        <f t="shared" si="5"/>
        <v/>
      </c>
      <c r="K56" s="14" t="str">
        <f t="shared" si="6"/>
        <v/>
      </c>
      <c r="L56" s="14" t="str">
        <f t="shared" si="7"/>
        <v/>
      </c>
      <c r="M56" s="14" t="str">
        <f t="shared" si="8"/>
        <v/>
      </c>
      <c r="N56" t="str">
        <f>IF(A56="","",'Input and Monthly Results'!$C$9)</f>
        <v/>
      </c>
      <c r="O56" s="14" t="str">
        <f>IF(A56="","",IF('Input and Monthly Results'!$C$6="Constant",IF('Input and Monthly Results'!$C$9="30 / 360",E56,IF('Input and Monthly Results'!$C$9="Actual Days / 360",F56,G56)),IF('Input and Monthly Results'!$C$9="30 / 360",K56,IF('Input and Monthly Results'!$C$9="Actual Days / 360",L56,M56))))</f>
        <v/>
      </c>
      <c r="P56" s="1" t="str">
        <f t="shared" si="21"/>
        <v/>
      </c>
      <c r="Q56" s="20" t="str">
        <f t="shared" si="9"/>
        <v/>
      </c>
      <c r="R56" s="20" t="str">
        <f t="shared" si="10"/>
        <v/>
      </c>
      <c r="S56" s="20" t="str">
        <f t="shared" si="11"/>
        <v/>
      </c>
      <c r="T56" s="20" t="str">
        <f t="shared" si="12"/>
        <v/>
      </c>
      <c r="U56" s="15" t="str">
        <f>IF(A56="","",IF(A57="",O56*P56+P56,IF(P56&gt;='Input and Monthly Results'!$C$14,'Input and Monthly Results'!$C$14,P56)))</f>
        <v/>
      </c>
      <c r="V56" s="1" t="str">
        <f>IF(A56="","",IF(A56&lt;'Input and Monthly Results'!$F$3,Calculations!O56*Calculations!P56,IF(A56='Input and Monthly Results'!$F$3,Calculations!O56*Calculations!P56 + Calculations!P56,0)))</f>
        <v/>
      </c>
      <c r="W56" s="1" t="str">
        <f>IF(A56="","",IF(A56&lt;'Input and Monthly Results'!$F$3,Loan_Amount*(Calculations!O56/(1-(1+Calculations!O56)^(-'Input and Monthly Results'!$C$5))),IF(Calculations!A56='Input and Monthly Results'!$F$3,Calculations!P56*Calculations!O56+Calculations!P56,0)))</f>
        <v/>
      </c>
      <c r="X56" s="1" t="str">
        <f>IF(A56="","",IF(A56&lt;'Input and Monthly Results'!$C$11,1,0))</f>
        <v/>
      </c>
      <c r="Y56" s="1" t="str">
        <f>IF(A56="","",IF(A56&lt;'Input and Monthly Results'!$C$11,Calculations!O56*Calculations!P56,IF(A56&lt;'Input and Monthly Results'!$F$3,Loan_Amount*(Calculations!O56/(1-(1+Calculations!O56)^(-('Input and Monthly Results'!$C$5-SUM(Calculations!$X$3:$X$362))))),IF(Calculations!A56='Input and Monthly Results'!$F$3,Calculations!O56*Calculations!P56+Calculations!P56,0))))</f>
        <v/>
      </c>
      <c r="Z56" s="1" t="str">
        <f>IF(A56="","",IF(A56&lt;'Input and Monthly Results'!$F$3,Loan_Amount/'Input and Monthly Results'!$C$5+Calculations!O56*Calculations!P56,IF(A56='Input and Monthly Results'!$F$3,Calculations!O56*Calculations!P56+Calculations!P56,0)))</f>
        <v/>
      </c>
      <c r="AA56" s="1" t="str">
        <f>IF(A56="","",IF('Input and Monthly Results'!$C$14="",IF('Input and Monthly Results'!$C$10="IO (Interest Only)",Calculations!V56,IF('Input and Monthly Results'!$C$10="Initial IO w/ P&amp;I following",Calculations!Y56,IF('Input and Monthly Results'!$C$10="P&amp;I",Calculations!W56,Calculations!Z56))),U56))</f>
        <v/>
      </c>
      <c r="AB56" s="1" t="str">
        <f t="shared" si="13"/>
        <v/>
      </c>
      <c r="AC56" s="1" t="str">
        <f t="shared" si="14"/>
        <v/>
      </c>
      <c r="AD56" s="1" t="str">
        <f t="shared" si="15"/>
        <v/>
      </c>
      <c r="AE56" s="1" t="str">
        <f t="shared" si="16"/>
        <v/>
      </c>
      <c r="AF56" s="1" t="str">
        <f t="shared" si="17"/>
        <v/>
      </c>
      <c r="AG56" s="1" t="str">
        <f>IF(A56="","",'Input and Monthly Results'!$C$12)</f>
        <v/>
      </c>
      <c r="AH56" s="1" t="str">
        <f t="shared" si="18"/>
        <v/>
      </c>
      <c r="AI56" s="1" t="str">
        <f t="shared" si="19"/>
        <v/>
      </c>
      <c r="AJ56" s="1" t="str">
        <f t="shared" si="20"/>
        <v/>
      </c>
      <c r="AK56" s="1" t="str">
        <f>IF(A56="","",IF(AI56=0,0,'Input and Monthly Results'!$C$13))</f>
        <v/>
      </c>
    </row>
    <row r="57" spans="1:37" x14ac:dyDescent="0.3">
      <c r="A57" s="10" t="str">
        <f>IF(A56&gt;='Input and Monthly Results'!$F$3,"",EDATE(A56,1))</f>
        <v/>
      </c>
      <c r="B57" s="10">
        <f t="shared" si="0"/>
        <v>1</v>
      </c>
      <c r="C57" t="str">
        <f t="shared" si="1"/>
        <v/>
      </c>
      <c r="D57" s="14" t="str">
        <f>IF(A57="","",'Input and Monthly Results'!$C$7)</f>
        <v/>
      </c>
      <c r="E57" s="14" t="str">
        <f t="shared" si="2"/>
        <v/>
      </c>
      <c r="F57" s="14" t="str">
        <f t="shared" si="3"/>
        <v/>
      </c>
      <c r="G57" s="14" t="str">
        <f t="shared" si="4"/>
        <v/>
      </c>
      <c r="H57" s="14" t="str">
        <f>IF(A57="","",VLOOKUP(A57,'Input and Monthly Results'!$B$18:$C$429,2,FALSE))</f>
        <v/>
      </c>
      <c r="I57" s="14" t="str">
        <f>IF(A57="","",'Input and Monthly Results'!$C$8)</f>
        <v/>
      </c>
      <c r="J57" s="5" t="str">
        <f t="shared" si="5"/>
        <v/>
      </c>
      <c r="K57" s="14" t="str">
        <f t="shared" si="6"/>
        <v/>
      </c>
      <c r="L57" s="14" t="str">
        <f t="shared" si="7"/>
        <v/>
      </c>
      <c r="M57" s="14" t="str">
        <f t="shared" si="8"/>
        <v/>
      </c>
      <c r="N57" t="str">
        <f>IF(A57="","",'Input and Monthly Results'!$C$9)</f>
        <v/>
      </c>
      <c r="O57" s="14" t="str">
        <f>IF(A57="","",IF('Input and Monthly Results'!$C$6="Constant",IF('Input and Monthly Results'!$C$9="30 / 360",E57,IF('Input and Monthly Results'!$C$9="Actual Days / 360",F57,G57)),IF('Input and Monthly Results'!$C$9="30 / 360",K57,IF('Input and Monthly Results'!$C$9="Actual Days / 360",L57,M57))))</f>
        <v/>
      </c>
      <c r="P57" s="1" t="str">
        <f t="shared" si="21"/>
        <v/>
      </c>
      <c r="Q57" s="20" t="str">
        <f t="shared" si="9"/>
        <v/>
      </c>
      <c r="R57" s="20" t="str">
        <f t="shared" si="10"/>
        <v/>
      </c>
      <c r="S57" s="20" t="str">
        <f t="shared" si="11"/>
        <v/>
      </c>
      <c r="T57" s="20" t="str">
        <f t="shared" si="12"/>
        <v/>
      </c>
      <c r="U57" s="15" t="str">
        <f>IF(A57="","",IF(A58="",O57*P57+P57,IF(P57&gt;='Input and Monthly Results'!$C$14,'Input and Monthly Results'!$C$14,P57)))</f>
        <v/>
      </c>
      <c r="V57" s="1" t="str">
        <f>IF(A57="","",IF(A57&lt;'Input and Monthly Results'!$F$3,Calculations!O57*Calculations!P57,IF(A57='Input and Monthly Results'!$F$3,Calculations!O57*Calculations!P57 + Calculations!P57,0)))</f>
        <v/>
      </c>
      <c r="W57" s="1" t="str">
        <f>IF(A57="","",IF(A57&lt;'Input and Monthly Results'!$F$3,Loan_Amount*(Calculations!O57/(1-(1+Calculations!O57)^(-'Input and Monthly Results'!$C$5))),IF(Calculations!A57='Input and Monthly Results'!$F$3,Calculations!P57*Calculations!O57+Calculations!P57,0)))</f>
        <v/>
      </c>
      <c r="X57" s="1" t="str">
        <f>IF(A57="","",IF(A57&lt;'Input and Monthly Results'!$C$11,1,0))</f>
        <v/>
      </c>
      <c r="Y57" s="1" t="str">
        <f>IF(A57="","",IF(A57&lt;'Input and Monthly Results'!$C$11,Calculations!O57*Calculations!P57,IF(A57&lt;'Input and Monthly Results'!$F$3,Loan_Amount*(Calculations!O57/(1-(1+Calculations!O57)^(-('Input and Monthly Results'!$C$5-SUM(Calculations!$X$3:$X$362))))),IF(Calculations!A57='Input and Monthly Results'!$F$3,Calculations!O57*Calculations!P57+Calculations!P57,0))))</f>
        <v/>
      </c>
      <c r="Z57" s="1" t="str">
        <f>IF(A57="","",IF(A57&lt;'Input and Monthly Results'!$F$3,Loan_Amount/'Input and Monthly Results'!$C$5+Calculations!O57*Calculations!P57,IF(A57='Input and Monthly Results'!$F$3,Calculations!O57*Calculations!P57+Calculations!P57,0)))</f>
        <v/>
      </c>
      <c r="AA57" s="1" t="str">
        <f>IF(A57="","",IF('Input and Monthly Results'!$C$14="",IF('Input and Monthly Results'!$C$10="IO (Interest Only)",Calculations!V57,IF('Input and Monthly Results'!$C$10="Initial IO w/ P&amp;I following",Calculations!Y57,IF('Input and Monthly Results'!$C$10="P&amp;I",Calculations!W57,Calculations!Z57))),U57))</f>
        <v/>
      </c>
      <c r="AB57" s="1" t="str">
        <f t="shared" si="13"/>
        <v/>
      </c>
      <c r="AC57" s="1" t="str">
        <f t="shared" si="14"/>
        <v/>
      </c>
      <c r="AD57" s="1" t="str">
        <f t="shared" si="15"/>
        <v/>
      </c>
      <c r="AE57" s="1" t="str">
        <f t="shared" si="16"/>
        <v/>
      </c>
      <c r="AF57" s="1" t="str">
        <f t="shared" si="17"/>
        <v/>
      </c>
      <c r="AG57" s="1" t="str">
        <f>IF(A57="","",'Input and Monthly Results'!$C$12)</f>
        <v/>
      </c>
      <c r="AH57" s="1" t="str">
        <f t="shared" si="18"/>
        <v/>
      </c>
      <c r="AI57" s="1" t="str">
        <f t="shared" si="19"/>
        <v/>
      </c>
      <c r="AJ57" s="1" t="str">
        <f t="shared" si="20"/>
        <v/>
      </c>
      <c r="AK57" s="1" t="str">
        <f>IF(A57="","",IF(AI57=0,0,'Input and Monthly Results'!$C$13))</f>
        <v/>
      </c>
    </row>
    <row r="58" spans="1:37" x14ac:dyDescent="0.3">
      <c r="A58" s="10" t="str">
        <f>IF(A57&gt;='Input and Monthly Results'!$F$3,"",EDATE(A57,1))</f>
        <v/>
      </c>
      <c r="B58" s="10">
        <f t="shared" si="0"/>
        <v>1</v>
      </c>
      <c r="C58" t="str">
        <f t="shared" si="1"/>
        <v/>
      </c>
      <c r="D58" s="14" t="str">
        <f>IF(A58="","",'Input and Monthly Results'!$C$7)</f>
        <v/>
      </c>
      <c r="E58" s="14" t="str">
        <f t="shared" si="2"/>
        <v/>
      </c>
      <c r="F58" s="14" t="str">
        <f t="shared" si="3"/>
        <v/>
      </c>
      <c r="G58" s="14" t="str">
        <f t="shared" si="4"/>
        <v/>
      </c>
      <c r="H58" s="14" t="str">
        <f>IF(A58="","",VLOOKUP(A58,'Input and Monthly Results'!$B$18:$C$429,2,FALSE))</f>
        <v/>
      </c>
      <c r="I58" s="14" t="str">
        <f>IF(A58="","",'Input and Monthly Results'!$C$8)</f>
        <v/>
      </c>
      <c r="J58" s="5" t="str">
        <f t="shared" si="5"/>
        <v/>
      </c>
      <c r="K58" s="14" t="str">
        <f t="shared" si="6"/>
        <v/>
      </c>
      <c r="L58" s="14" t="str">
        <f t="shared" si="7"/>
        <v/>
      </c>
      <c r="M58" s="14" t="str">
        <f t="shared" si="8"/>
        <v/>
      </c>
      <c r="N58" t="str">
        <f>IF(A58="","",'Input and Monthly Results'!$C$9)</f>
        <v/>
      </c>
      <c r="O58" s="14" t="str">
        <f>IF(A58="","",IF('Input and Monthly Results'!$C$6="Constant",IF('Input and Monthly Results'!$C$9="30 / 360",E58,IF('Input and Monthly Results'!$C$9="Actual Days / 360",F58,G58)),IF('Input and Monthly Results'!$C$9="30 / 360",K58,IF('Input and Monthly Results'!$C$9="Actual Days / 360",L58,M58))))</f>
        <v/>
      </c>
      <c r="P58" s="1" t="str">
        <f t="shared" si="21"/>
        <v/>
      </c>
      <c r="Q58" s="20" t="str">
        <f t="shared" si="9"/>
        <v/>
      </c>
      <c r="R58" s="20" t="str">
        <f t="shared" si="10"/>
        <v/>
      </c>
      <c r="S58" s="20" t="str">
        <f t="shared" si="11"/>
        <v/>
      </c>
      <c r="T58" s="20" t="str">
        <f t="shared" si="12"/>
        <v/>
      </c>
      <c r="U58" s="15" t="str">
        <f>IF(A58="","",IF(A59="",O58*P58+P58,IF(P58&gt;='Input and Monthly Results'!$C$14,'Input and Monthly Results'!$C$14,P58)))</f>
        <v/>
      </c>
      <c r="V58" s="1" t="str">
        <f>IF(A58="","",IF(A58&lt;'Input and Monthly Results'!$F$3,Calculations!O58*Calculations!P58,IF(A58='Input and Monthly Results'!$F$3,Calculations!O58*Calculations!P58 + Calculations!P58,0)))</f>
        <v/>
      </c>
      <c r="W58" s="1" t="str">
        <f>IF(A58="","",IF(A58&lt;'Input and Monthly Results'!$F$3,Loan_Amount*(Calculations!O58/(1-(1+Calculations!O58)^(-'Input and Monthly Results'!$C$5))),IF(Calculations!A58='Input and Monthly Results'!$F$3,Calculations!P58*Calculations!O58+Calculations!P58,0)))</f>
        <v/>
      </c>
      <c r="X58" s="1" t="str">
        <f>IF(A58="","",IF(A58&lt;'Input and Monthly Results'!$C$11,1,0))</f>
        <v/>
      </c>
      <c r="Y58" s="1" t="str">
        <f>IF(A58="","",IF(A58&lt;'Input and Monthly Results'!$C$11,Calculations!O58*Calculations!P58,IF(A58&lt;'Input and Monthly Results'!$F$3,Loan_Amount*(Calculations!O58/(1-(1+Calculations!O58)^(-('Input and Monthly Results'!$C$5-SUM(Calculations!$X$3:$X$362))))),IF(Calculations!A58='Input and Monthly Results'!$F$3,Calculations!O58*Calculations!P58+Calculations!P58,0))))</f>
        <v/>
      </c>
      <c r="Z58" s="1" t="str">
        <f>IF(A58="","",IF(A58&lt;'Input and Monthly Results'!$F$3,Loan_Amount/'Input and Monthly Results'!$C$5+Calculations!O58*Calculations!P58,IF(A58='Input and Monthly Results'!$F$3,Calculations!O58*Calculations!P58+Calculations!P58,0)))</f>
        <v/>
      </c>
      <c r="AA58" s="1" t="str">
        <f>IF(A58="","",IF('Input and Monthly Results'!$C$14="",IF('Input and Monthly Results'!$C$10="IO (Interest Only)",Calculations!V58,IF('Input and Monthly Results'!$C$10="Initial IO w/ P&amp;I following",Calculations!Y58,IF('Input and Monthly Results'!$C$10="P&amp;I",Calculations!W58,Calculations!Z58))),U58))</f>
        <v/>
      </c>
      <c r="AB58" s="1" t="str">
        <f t="shared" si="13"/>
        <v/>
      </c>
      <c r="AC58" s="1" t="str">
        <f t="shared" si="14"/>
        <v/>
      </c>
      <c r="AD58" s="1" t="str">
        <f t="shared" si="15"/>
        <v/>
      </c>
      <c r="AE58" s="1" t="str">
        <f t="shared" si="16"/>
        <v/>
      </c>
      <c r="AF58" s="1" t="str">
        <f t="shared" si="17"/>
        <v/>
      </c>
      <c r="AG58" s="1" t="str">
        <f>IF(A58="","",'Input and Monthly Results'!$C$12)</f>
        <v/>
      </c>
      <c r="AH58" s="1" t="str">
        <f t="shared" si="18"/>
        <v/>
      </c>
      <c r="AI58" s="1" t="str">
        <f t="shared" si="19"/>
        <v/>
      </c>
      <c r="AJ58" s="1" t="str">
        <f t="shared" si="20"/>
        <v/>
      </c>
      <c r="AK58" s="1" t="str">
        <f>IF(A58="","",IF(AI58=0,0,'Input and Monthly Results'!$C$13))</f>
        <v/>
      </c>
    </row>
    <row r="59" spans="1:37" x14ac:dyDescent="0.3">
      <c r="A59" s="10" t="str">
        <f>IF(A58&gt;='Input and Monthly Results'!$F$3,"",EDATE(A58,1))</f>
        <v/>
      </c>
      <c r="B59" s="10">
        <f t="shared" si="0"/>
        <v>1</v>
      </c>
      <c r="C59" t="str">
        <f t="shared" si="1"/>
        <v/>
      </c>
      <c r="D59" s="14" t="str">
        <f>IF(A59="","",'Input and Monthly Results'!$C$7)</f>
        <v/>
      </c>
      <c r="E59" s="14" t="str">
        <f t="shared" si="2"/>
        <v/>
      </c>
      <c r="F59" s="14" t="str">
        <f t="shared" si="3"/>
        <v/>
      </c>
      <c r="G59" s="14" t="str">
        <f t="shared" si="4"/>
        <v/>
      </c>
      <c r="H59" s="14" t="str">
        <f>IF(A59="","",VLOOKUP(A59,'Input and Monthly Results'!$B$18:$C$429,2,FALSE))</f>
        <v/>
      </c>
      <c r="I59" s="14" t="str">
        <f>IF(A59="","",'Input and Monthly Results'!$C$8)</f>
        <v/>
      </c>
      <c r="J59" s="5" t="str">
        <f t="shared" si="5"/>
        <v/>
      </c>
      <c r="K59" s="14" t="str">
        <f t="shared" si="6"/>
        <v/>
      </c>
      <c r="L59" s="14" t="str">
        <f t="shared" si="7"/>
        <v/>
      </c>
      <c r="M59" s="14" t="str">
        <f t="shared" si="8"/>
        <v/>
      </c>
      <c r="N59" t="str">
        <f>IF(A59="","",'Input and Monthly Results'!$C$9)</f>
        <v/>
      </c>
      <c r="O59" s="14" t="str">
        <f>IF(A59="","",IF('Input and Monthly Results'!$C$6="Constant",IF('Input and Monthly Results'!$C$9="30 / 360",E59,IF('Input and Monthly Results'!$C$9="Actual Days / 360",F59,G59)),IF('Input and Monthly Results'!$C$9="30 / 360",K59,IF('Input and Monthly Results'!$C$9="Actual Days / 360",L59,M59))))</f>
        <v/>
      </c>
      <c r="P59" s="1" t="str">
        <f t="shared" si="21"/>
        <v/>
      </c>
      <c r="Q59" s="20" t="str">
        <f t="shared" si="9"/>
        <v/>
      </c>
      <c r="R59" s="20" t="str">
        <f t="shared" si="10"/>
        <v/>
      </c>
      <c r="S59" s="20" t="str">
        <f t="shared" si="11"/>
        <v/>
      </c>
      <c r="T59" s="20" t="str">
        <f t="shared" si="12"/>
        <v/>
      </c>
      <c r="U59" s="15" t="str">
        <f>IF(A59="","",IF(A60="",O59*P59+P59,IF(P59&gt;='Input and Monthly Results'!$C$14,'Input and Monthly Results'!$C$14,P59)))</f>
        <v/>
      </c>
      <c r="V59" s="1" t="str">
        <f>IF(A59="","",IF(A59&lt;'Input and Monthly Results'!$F$3,Calculations!O59*Calculations!P59,IF(A59='Input and Monthly Results'!$F$3,Calculations!O59*Calculations!P59 + Calculations!P59,0)))</f>
        <v/>
      </c>
      <c r="W59" s="1" t="str">
        <f>IF(A59="","",IF(A59&lt;'Input and Monthly Results'!$F$3,Loan_Amount*(Calculations!O59/(1-(1+Calculations!O59)^(-'Input and Monthly Results'!$C$5))),IF(Calculations!A59='Input and Monthly Results'!$F$3,Calculations!P59*Calculations!O59+Calculations!P59,0)))</f>
        <v/>
      </c>
      <c r="X59" s="1" t="str">
        <f>IF(A59="","",IF(A59&lt;'Input and Monthly Results'!$C$11,1,0))</f>
        <v/>
      </c>
      <c r="Y59" s="1" t="str">
        <f>IF(A59="","",IF(A59&lt;'Input and Monthly Results'!$C$11,Calculations!O59*Calculations!P59,IF(A59&lt;'Input and Monthly Results'!$F$3,Loan_Amount*(Calculations!O59/(1-(1+Calculations!O59)^(-('Input and Monthly Results'!$C$5-SUM(Calculations!$X$3:$X$362))))),IF(Calculations!A59='Input and Monthly Results'!$F$3,Calculations!O59*Calculations!P59+Calculations!P59,0))))</f>
        <v/>
      </c>
      <c r="Z59" s="1" t="str">
        <f>IF(A59="","",IF(A59&lt;'Input and Monthly Results'!$F$3,Loan_Amount/'Input and Monthly Results'!$C$5+Calculations!O59*Calculations!P59,IF(A59='Input and Monthly Results'!$F$3,Calculations!O59*Calculations!P59+Calculations!P59,0)))</f>
        <v/>
      </c>
      <c r="AA59" s="1" t="str">
        <f>IF(A59="","",IF('Input and Monthly Results'!$C$14="",IF('Input and Monthly Results'!$C$10="IO (Interest Only)",Calculations!V59,IF('Input and Monthly Results'!$C$10="Initial IO w/ P&amp;I following",Calculations!Y59,IF('Input and Monthly Results'!$C$10="P&amp;I",Calculations!W59,Calculations!Z59))),U59))</f>
        <v/>
      </c>
      <c r="AB59" s="1" t="str">
        <f t="shared" si="13"/>
        <v/>
      </c>
      <c r="AC59" s="1" t="str">
        <f t="shared" si="14"/>
        <v/>
      </c>
      <c r="AD59" s="1" t="str">
        <f t="shared" si="15"/>
        <v/>
      </c>
      <c r="AE59" s="1" t="str">
        <f t="shared" si="16"/>
        <v/>
      </c>
      <c r="AF59" s="1" t="str">
        <f t="shared" si="17"/>
        <v/>
      </c>
      <c r="AG59" s="1" t="str">
        <f>IF(A59="","",'Input and Monthly Results'!$C$12)</f>
        <v/>
      </c>
      <c r="AH59" s="1" t="str">
        <f t="shared" si="18"/>
        <v/>
      </c>
      <c r="AI59" s="1" t="str">
        <f t="shared" si="19"/>
        <v/>
      </c>
      <c r="AJ59" s="1" t="str">
        <f t="shared" si="20"/>
        <v/>
      </c>
      <c r="AK59" s="1" t="str">
        <f>IF(A59="","",IF(AI59=0,0,'Input and Monthly Results'!$C$13))</f>
        <v/>
      </c>
    </row>
    <row r="60" spans="1:37" x14ac:dyDescent="0.3">
      <c r="A60" s="10" t="str">
        <f>IF(A59&gt;='Input and Monthly Results'!$F$3,"",EDATE(A59,1))</f>
        <v/>
      </c>
      <c r="B60" s="10">
        <f t="shared" si="0"/>
        <v>1</v>
      </c>
      <c r="C60" t="str">
        <f t="shared" si="1"/>
        <v/>
      </c>
      <c r="D60" s="14" t="str">
        <f>IF(A60="","",'Input and Monthly Results'!$C$7)</f>
        <v/>
      </c>
      <c r="E60" s="14" t="str">
        <f t="shared" si="2"/>
        <v/>
      </c>
      <c r="F60" s="14" t="str">
        <f t="shared" si="3"/>
        <v/>
      </c>
      <c r="G60" s="14" t="str">
        <f t="shared" si="4"/>
        <v/>
      </c>
      <c r="H60" s="14" t="str">
        <f>IF(A60="","",VLOOKUP(A60,'Input and Monthly Results'!$B$18:$C$429,2,FALSE))</f>
        <v/>
      </c>
      <c r="I60" s="14" t="str">
        <f>IF(A60="","",'Input and Monthly Results'!$C$8)</f>
        <v/>
      </c>
      <c r="J60" s="5" t="str">
        <f t="shared" si="5"/>
        <v/>
      </c>
      <c r="K60" s="14" t="str">
        <f t="shared" si="6"/>
        <v/>
      </c>
      <c r="L60" s="14" t="str">
        <f t="shared" si="7"/>
        <v/>
      </c>
      <c r="M60" s="14" t="str">
        <f t="shared" si="8"/>
        <v/>
      </c>
      <c r="N60" t="str">
        <f>IF(A60="","",'Input and Monthly Results'!$C$9)</f>
        <v/>
      </c>
      <c r="O60" s="14" t="str">
        <f>IF(A60="","",IF('Input and Monthly Results'!$C$6="Constant",IF('Input and Monthly Results'!$C$9="30 / 360",E60,IF('Input and Monthly Results'!$C$9="Actual Days / 360",F60,G60)),IF('Input and Monthly Results'!$C$9="30 / 360",K60,IF('Input and Monthly Results'!$C$9="Actual Days / 360",L60,M60))))</f>
        <v/>
      </c>
      <c r="P60" s="1" t="str">
        <f t="shared" si="21"/>
        <v/>
      </c>
      <c r="Q60" s="20" t="str">
        <f t="shared" si="9"/>
        <v/>
      </c>
      <c r="R60" s="20" t="str">
        <f t="shared" si="10"/>
        <v/>
      </c>
      <c r="S60" s="20" t="str">
        <f t="shared" si="11"/>
        <v/>
      </c>
      <c r="T60" s="20" t="str">
        <f t="shared" si="12"/>
        <v/>
      </c>
      <c r="U60" s="15" t="str">
        <f>IF(A60="","",IF(A61="",O60*P60+P60,IF(P60&gt;='Input and Monthly Results'!$C$14,'Input and Monthly Results'!$C$14,P60)))</f>
        <v/>
      </c>
      <c r="V60" s="1" t="str">
        <f>IF(A60="","",IF(A60&lt;'Input and Monthly Results'!$F$3,Calculations!O60*Calculations!P60,IF(A60='Input and Monthly Results'!$F$3,Calculations!O60*Calculations!P60 + Calculations!P60,0)))</f>
        <v/>
      </c>
      <c r="W60" s="1" t="str">
        <f>IF(A60="","",IF(A60&lt;'Input and Monthly Results'!$F$3,Loan_Amount*(Calculations!O60/(1-(1+Calculations!O60)^(-'Input and Monthly Results'!$C$5))),IF(Calculations!A60='Input and Monthly Results'!$F$3,Calculations!P60*Calculations!O60+Calculations!P60,0)))</f>
        <v/>
      </c>
      <c r="X60" s="1" t="str">
        <f>IF(A60="","",IF(A60&lt;'Input and Monthly Results'!$C$11,1,0))</f>
        <v/>
      </c>
      <c r="Y60" s="1" t="str">
        <f>IF(A60="","",IF(A60&lt;'Input and Monthly Results'!$C$11,Calculations!O60*Calculations!P60,IF(A60&lt;'Input and Monthly Results'!$F$3,Loan_Amount*(Calculations!O60/(1-(1+Calculations!O60)^(-('Input and Monthly Results'!$C$5-SUM(Calculations!$X$3:$X$362))))),IF(Calculations!A60='Input and Monthly Results'!$F$3,Calculations!O60*Calculations!P60+Calculations!P60,0))))</f>
        <v/>
      </c>
      <c r="Z60" s="1" t="str">
        <f>IF(A60="","",IF(A60&lt;'Input and Monthly Results'!$F$3,Loan_Amount/'Input and Monthly Results'!$C$5+Calculations!O60*Calculations!P60,IF(A60='Input and Monthly Results'!$F$3,Calculations!O60*Calculations!P60+Calculations!P60,0)))</f>
        <v/>
      </c>
      <c r="AA60" s="1" t="str">
        <f>IF(A60="","",IF('Input and Monthly Results'!$C$14="",IF('Input and Monthly Results'!$C$10="IO (Interest Only)",Calculations!V60,IF('Input and Monthly Results'!$C$10="Initial IO w/ P&amp;I following",Calculations!Y60,IF('Input and Monthly Results'!$C$10="P&amp;I",Calculations!W60,Calculations!Z60))),U60))</f>
        <v/>
      </c>
      <c r="AB60" s="1" t="str">
        <f t="shared" si="13"/>
        <v/>
      </c>
      <c r="AC60" s="1" t="str">
        <f t="shared" si="14"/>
        <v/>
      </c>
      <c r="AD60" s="1" t="str">
        <f t="shared" si="15"/>
        <v/>
      </c>
      <c r="AE60" s="1" t="str">
        <f t="shared" si="16"/>
        <v/>
      </c>
      <c r="AF60" s="1" t="str">
        <f t="shared" si="17"/>
        <v/>
      </c>
      <c r="AG60" s="1" t="str">
        <f>IF(A60="","",'Input and Monthly Results'!$C$12)</f>
        <v/>
      </c>
      <c r="AH60" s="1" t="str">
        <f t="shared" si="18"/>
        <v/>
      </c>
      <c r="AI60" s="1" t="str">
        <f t="shared" si="19"/>
        <v/>
      </c>
      <c r="AJ60" s="1" t="str">
        <f t="shared" si="20"/>
        <v/>
      </c>
      <c r="AK60" s="1" t="str">
        <f>IF(A60="","",IF(AI60=0,0,'Input and Monthly Results'!$C$13))</f>
        <v/>
      </c>
    </row>
    <row r="61" spans="1:37" x14ac:dyDescent="0.3">
      <c r="A61" s="10" t="str">
        <f>IF(A60&gt;='Input and Monthly Results'!$F$3,"",EDATE(A60,1))</f>
        <v/>
      </c>
      <c r="B61" s="10">
        <f t="shared" si="0"/>
        <v>1</v>
      </c>
      <c r="C61" t="str">
        <f t="shared" si="1"/>
        <v/>
      </c>
      <c r="D61" s="14" t="str">
        <f>IF(A61="","",'Input and Monthly Results'!$C$7)</f>
        <v/>
      </c>
      <c r="E61" s="14" t="str">
        <f t="shared" si="2"/>
        <v/>
      </c>
      <c r="F61" s="14" t="str">
        <f t="shared" si="3"/>
        <v/>
      </c>
      <c r="G61" s="14" t="str">
        <f t="shared" si="4"/>
        <v/>
      </c>
      <c r="H61" s="14" t="str">
        <f>IF(A61="","",VLOOKUP(A61,'Input and Monthly Results'!$B$18:$C$429,2,FALSE))</f>
        <v/>
      </c>
      <c r="I61" s="14" t="str">
        <f>IF(A61="","",'Input and Monthly Results'!$C$8)</f>
        <v/>
      </c>
      <c r="J61" s="5" t="str">
        <f t="shared" si="5"/>
        <v/>
      </c>
      <c r="K61" s="14" t="str">
        <f t="shared" si="6"/>
        <v/>
      </c>
      <c r="L61" s="14" t="str">
        <f t="shared" si="7"/>
        <v/>
      </c>
      <c r="M61" s="14" t="str">
        <f t="shared" si="8"/>
        <v/>
      </c>
      <c r="N61" t="str">
        <f>IF(A61="","",'Input and Monthly Results'!$C$9)</f>
        <v/>
      </c>
      <c r="O61" s="14" t="str">
        <f>IF(A61="","",IF('Input and Monthly Results'!$C$6="Constant",IF('Input and Monthly Results'!$C$9="30 / 360",E61,IF('Input and Monthly Results'!$C$9="Actual Days / 360",F61,G61)),IF('Input and Monthly Results'!$C$9="30 / 360",K61,IF('Input and Monthly Results'!$C$9="Actual Days / 360",L61,M61))))</f>
        <v/>
      </c>
      <c r="P61" s="1" t="str">
        <f t="shared" si="21"/>
        <v/>
      </c>
      <c r="Q61" s="20" t="str">
        <f t="shared" si="9"/>
        <v/>
      </c>
      <c r="R61" s="20" t="str">
        <f t="shared" si="10"/>
        <v/>
      </c>
      <c r="S61" s="20" t="str">
        <f t="shared" si="11"/>
        <v/>
      </c>
      <c r="T61" s="20" t="str">
        <f t="shared" si="12"/>
        <v/>
      </c>
      <c r="U61" s="15" t="str">
        <f>IF(A61="","",IF(A62="",O61*P61+P61,IF(P61&gt;='Input and Monthly Results'!$C$14,'Input and Monthly Results'!$C$14,P61)))</f>
        <v/>
      </c>
      <c r="V61" s="1" t="str">
        <f>IF(A61="","",IF(A61&lt;'Input and Monthly Results'!$F$3,Calculations!O61*Calculations!P61,IF(A61='Input and Monthly Results'!$F$3,Calculations!O61*Calculations!P61 + Calculations!P61,0)))</f>
        <v/>
      </c>
      <c r="W61" s="1" t="str">
        <f>IF(A61="","",IF(A61&lt;'Input and Monthly Results'!$F$3,Loan_Amount*(Calculations!O61/(1-(1+Calculations!O61)^(-'Input and Monthly Results'!$C$5))),IF(Calculations!A61='Input and Monthly Results'!$F$3,Calculations!P61*Calculations!O61+Calculations!P61,0)))</f>
        <v/>
      </c>
      <c r="X61" s="1" t="str">
        <f>IF(A61="","",IF(A61&lt;'Input and Monthly Results'!$C$11,1,0))</f>
        <v/>
      </c>
      <c r="Y61" s="1" t="str">
        <f>IF(A61="","",IF(A61&lt;'Input and Monthly Results'!$C$11,Calculations!O61*Calculations!P61,IF(A61&lt;'Input and Monthly Results'!$F$3,Loan_Amount*(Calculations!O61/(1-(1+Calculations!O61)^(-('Input and Monthly Results'!$C$5-SUM(Calculations!$X$3:$X$362))))),IF(Calculations!A61='Input and Monthly Results'!$F$3,Calculations!O61*Calculations!P61+Calculations!P61,0))))</f>
        <v/>
      </c>
      <c r="Z61" s="1" t="str">
        <f>IF(A61="","",IF(A61&lt;'Input and Monthly Results'!$F$3,Loan_Amount/'Input and Monthly Results'!$C$5+Calculations!O61*Calculations!P61,IF(A61='Input and Monthly Results'!$F$3,Calculations!O61*Calculations!P61+Calculations!P61,0)))</f>
        <v/>
      </c>
      <c r="AA61" s="1" t="str">
        <f>IF(A61="","",IF('Input and Monthly Results'!$C$14="",IF('Input and Monthly Results'!$C$10="IO (Interest Only)",Calculations!V61,IF('Input and Monthly Results'!$C$10="Initial IO w/ P&amp;I following",Calculations!Y61,IF('Input and Monthly Results'!$C$10="P&amp;I",Calculations!W61,Calculations!Z61))),U61))</f>
        <v/>
      </c>
      <c r="AB61" s="1" t="str">
        <f t="shared" si="13"/>
        <v/>
      </c>
      <c r="AC61" s="1" t="str">
        <f t="shared" si="14"/>
        <v/>
      </c>
      <c r="AD61" s="1" t="str">
        <f t="shared" si="15"/>
        <v/>
      </c>
      <c r="AE61" s="1" t="str">
        <f t="shared" si="16"/>
        <v/>
      </c>
      <c r="AF61" s="1" t="str">
        <f t="shared" si="17"/>
        <v/>
      </c>
      <c r="AG61" s="1" t="str">
        <f>IF(A61="","",'Input and Monthly Results'!$C$12)</f>
        <v/>
      </c>
      <c r="AH61" s="1" t="str">
        <f t="shared" si="18"/>
        <v/>
      </c>
      <c r="AI61" s="1" t="str">
        <f t="shared" si="19"/>
        <v/>
      </c>
      <c r="AJ61" s="1" t="str">
        <f t="shared" si="20"/>
        <v/>
      </c>
      <c r="AK61" s="1" t="str">
        <f>IF(A61="","",IF(AI61=0,0,'Input and Monthly Results'!$C$13))</f>
        <v/>
      </c>
    </row>
    <row r="62" spans="1:37" x14ac:dyDescent="0.3">
      <c r="A62" s="10" t="str">
        <f>IF(A61&gt;='Input and Monthly Results'!$F$3,"",EDATE(A61,1))</f>
        <v/>
      </c>
      <c r="B62" s="10">
        <f t="shared" si="0"/>
        <v>1</v>
      </c>
      <c r="C62" t="str">
        <f t="shared" si="1"/>
        <v/>
      </c>
      <c r="D62" s="14" t="str">
        <f>IF(A62="","",'Input and Monthly Results'!$C$7)</f>
        <v/>
      </c>
      <c r="E62" s="14" t="str">
        <f t="shared" si="2"/>
        <v/>
      </c>
      <c r="F62" s="14" t="str">
        <f t="shared" si="3"/>
        <v/>
      </c>
      <c r="G62" s="14" t="str">
        <f t="shared" si="4"/>
        <v/>
      </c>
      <c r="H62" s="14" t="str">
        <f>IF(A62="","",VLOOKUP(A62,'Input and Monthly Results'!$B$18:$C$429,2,FALSE))</f>
        <v/>
      </c>
      <c r="I62" s="14" t="str">
        <f>IF(A62="","",'Input and Monthly Results'!$C$8)</f>
        <v/>
      </c>
      <c r="J62" s="5" t="str">
        <f t="shared" si="5"/>
        <v/>
      </c>
      <c r="K62" s="14" t="str">
        <f t="shared" si="6"/>
        <v/>
      </c>
      <c r="L62" s="14" t="str">
        <f t="shared" si="7"/>
        <v/>
      </c>
      <c r="M62" s="14" t="str">
        <f t="shared" si="8"/>
        <v/>
      </c>
      <c r="N62" t="str">
        <f>IF(A62="","",'Input and Monthly Results'!$C$9)</f>
        <v/>
      </c>
      <c r="O62" s="14" t="str">
        <f>IF(A62="","",IF('Input and Monthly Results'!$C$6="Constant",IF('Input and Monthly Results'!$C$9="30 / 360",E62,IF('Input and Monthly Results'!$C$9="Actual Days / 360",F62,G62)),IF('Input and Monthly Results'!$C$9="30 / 360",K62,IF('Input and Monthly Results'!$C$9="Actual Days / 360",L62,M62))))</f>
        <v/>
      </c>
      <c r="P62" s="1" t="str">
        <f t="shared" si="21"/>
        <v/>
      </c>
      <c r="Q62" s="20" t="str">
        <f t="shared" si="9"/>
        <v/>
      </c>
      <c r="R62" s="20" t="str">
        <f t="shared" si="10"/>
        <v/>
      </c>
      <c r="S62" s="20" t="str">
        <f t="shared" si="11"/>
        <v/>
      </c>
      <c r="T62" s="20" t="str">
        <f t="shared" si="12"/>
        <v/>
      </c>
      <c r="U62" s="15" t="str">
        <f>IF(A62="","",IF(A63="",O62*P62+P62,IF(P62&gt;='Input and Monthly Results'!$C$14,'Input and Monthly Results'!$C$14,P62)))</f>
        <v/>
      </c>
      <c r="V62" s="1" t="str">
        <f>IF(A62="","",IF(A62&lt;'Input and Monthly Results'!$F$3,Calculations!O62*Calculations!P62,IF(A62='Input and Monthly Results'!$F$3,Calculations!O62*Calculations!P62 + Calculations!P62,0)))</f>
        <v/>
      </c>
      <c r="W62" s="1" t="str">
        <f>IF(A62="","",IF(A62&lt;'Input and Monthly Results'!$F$3,Loan_Amount*(Calculations!O62/(1-(1+Calculations!O62)^(-'Input and Monthly Results'!$C$5))),IF(Calculations!A62='Input and Monthly Results'!$F$3,Calculations!P62*Calculations!O62+Calculations!P62,0)))</f>
        <v/>
      </c>
      <c r="X62" s="1" t="str">
        <f>IF(A62="","",IF(A62&lt;'Input and Monthly Results'!$C$11,1,0))</f>
        <v/>
      </c>
      <c r="Y62" s="1" t="str">
        <f>IF(A62="","",IF(A62&lt;'Input and Monthly Results'!$C$11,Calculations!O62*Calculations!P62,IF(A62&lt;'Input and Monthly Results'!$F$3,Loan_Amount*(Calculations!O62/(1-(1+Calculations!O62)^(-('Input and Monthly Results'!$C$5-SUM(Calculations!$X$3:$X$362))))),IF(Calculations!A62='Input and Monthly Results'!$F$3,Calculations!O62*Calculations!P62+Calculations!P62,0))))</f>
        <v/>
      </c>
      <c r="Z62" s="1" t="str">
        <f>IF(A62="","",IF(A62&lt;'Input and Monthly Results'!$F$3,Loan_Amount/'Input and Monthly Results'!$C$5+Calculations!O62*Calculations!P62,IF(A62='Input and Monthly Results'!$F$3,Calculations!O62*Calculations!P62+Calculations!P62,0)))</f>
        <v/>
      </c>
      <c r="AA62" s="1" t="str">
        <f>IF(A62="","",IF('Input and Monthly Results'!$C$14="",IF('Input and Monthly Results'!$C$10="IO (Interest Only)",Calculations!V62,IF('Input and Monthly Results'!$C$10="Initial IO w/ P&amp;I following",Calculations!Y62,IF('Input and Monthly Results'!$C$10="P&amp;I",Calculations!W62,Calculations!Z62))),U62))</f>
        <v/>
      </c>
      <c r="AB62" s="1" t="str">
        <f t="shared" si="13"/>
        <v/>
      </c>
      <c r="AC62" s="1" t="str">
        <f t="shared" si="14"/>
        <v/>
      </c>
      <c r="AD62" s="1" t="str">
        <f t="shared" si="15"/>
        <v/>
      </c>
      <c r="AE62" s="1" t="str">
        <f t="shared" si="16"/>
        <v/>
      </c>
      <c r="AF62" s="1" t="str">
        <f t="shared" si="17"/>
        <v/>
      </c>
      <c r="AG62" s="1" t="str">
        <f>IF(A62="","",'Input and Monthly Results'!$C$12)</f>
        <v/>
      </c>
      <c r="AH62" s="1" t="str">
        <f t="shared" si="18"/>
        <v/>
      </c>
      <c r="AI62" s="1" t="str">
        <f t="shared" si="19"/>
        <v/>
      </c>
      <c r="AJ62" s="1" t="str">
        <f t="shared" si="20"/>
        <v/>
      </c>
      <c r="AK62" s="1" t="str">
        <f>IF(A62="","",IF(AI62=0,0,'Input and Monthly Results'!$C$13))</f>
        <v/>
      </c>
    </row>
    <row r="63" spans="1:37" x14ac:dyDescent="0.3">
      <c r="A63" s="10" t="str">
        <f>IF(A62&gt;='Input and Monthly Results'!$F$3,"",EDATE(A62,1))</f>
        <v/>
      </c>
      <c r="B63" s="10">
        <f t="shared" si="0"/>
        <v>1</v>
      </c>
      <c r="C63" t="str">
        <f t="shared" si="1"/>
        <v/>
      </c>
      <c r="D63" s="14" t="str">
        <f>IF(A63="","",'Input and Monthly Results'!$C$7)</f>
        <v/>
      </c>
      <c r="E63" s="14" t="str">
        <f t="shared" si="2"/>
        <v/>
      </c>
      <c r="F63" s="14" t="str">
        <f t="shared" si="3"/>
        <v/>
      </c>
      <c r="G63" s="14" t="str">
        <f t="shared" si="4"/>
        <v/>
      </c>
      <c r="H63" s="14" t="str">
        <f>IF(A63="","",VLOOKUP(A63,'Input and Monthly Results'!$B$18:$C$429,2,FALSE))</f>
        <v/>
      </c>
      <c r="I63" s="14" t="str">
        <f>IF(A63="","",'Input and Monthly Results'!$C$8)</f>
        <v/>
      </c>
      <c r="J63" s="5" t="str">
        <f t="shared" si="5"/>
        <v/>
      </c>
      <c r="K63" s="14" t="str">
        <f t="shared" si="6"/>
        <v/>
      </c>
      <c r="L63" s="14" t="str">
        <f t="shared" si="7"/>
        <v/>
      </c>
      <c r="M63" s="14" t="str">
        <f t="shared" si="8"/>
        <v/>
      </c>
      <c r="N63" t="str">
        <f>IF(A63="","",'Input and Monthly Results'!$C$9)</f>
        <v/>
      </c>
      <c r="O63" s="14" t="str">
        <f>IF(A63="","",IF('Input and Monthly Results'!$C$6="Constant",IF('Input and Monthly Results'!$C$9="30 / 360",E63,IF('Input and Monthly Results'!$C$9="Actual Days / 360",F63,G63)),IF('Input and Monthly Results'!$C$9="30 / 360",K63,IF('Input and Monthly Results'!$C$9="Actual Days / 360",L63,M63))))</f>
        <v/>
      </c>
      <c r="P63" s="1" t="str">
        <f t="shared" si="21"/>
        <v/>
      </c>
      <c r="Q63" s="20" t="str">
        <f t="shared" si="9"/>
        <v/>
      </c>
      <c r="R63" s="20" t="str">
        <f t="shared" si="10"/>
        <v/>
      </c>
      <c r="S63" s="20" t="str">
        <f t="shared" si="11"/>
        <v/>
      </c>
      <c r="T63" s="20" t="str">
        <f t="shared" si="12"/>
        <v/>
      </c>
      <c r="U63" s="15" t="str">
        <f>IF(A63="","",IF(A64="",O63*P63+P63,IF(P63&gt;='Input and Monthly Results'!$C$14,'Input and Monthly Results'!$C$14,P63)))</f>
        <v/>
      </c>
      <c r="V63" s="1" t="str">
        <f>IF(A63="","",IF(A63&lt;'Input and Monthly Results'!$F$3,Calculations!O63*Calculations!P63,IF(A63='Input and Monthly Results'!$F$3,Calculations!O63*Calculations!P63 + Calculations!P63,0)))</f>
        <v/>
      </c>
      <c r="W63" s="1" t="str">
        <f>IF(A63="","",IF(A63&lt;'Input and Monthly Results'!$F$3,Loan_Amount*(Calculations!O63/(1-(1+Calculations!O63)^(-'Input and Monthly Results'!$C$5))),IF(Calculations!A63='Input and Monthly Results'!$F$3,Calculations!P63*Calculations!O63+Calculations!P63,0)))</f>
        <v/>
      </c>
      <c r="X63" s="1" t="str">
        <f>IF(A63="","",IF(A63&lt;'Input and Monthly Results'!$C$11,1,0))</f>
        <v/>
      </c>
      <c r="Y63" s="1" t="str">
        <f>IF(A63="","",IF(A63&lt;'Input and Monthly Results'!$C$11,Calculations!O63*Calculations!P63,IF(A63&lt;'Input and Monthly Results'!$F$3,Loan_Amount*(Calculations!O63/(1-(1+Calculations!O63)^(-('Input and Monthly Results'!$C$5-SUM(Calculations!$X$3:$X$362))))),IF(Calculations!A63='Input and Monthly Results'!$F$3,Calculations!O63*Calculations!P63+Calculations!P63,0))))</f>
        <v/>
      </c>
      <c r="Z63" s="1" t="str">
        <f>IF(A63="","",IF(A63&lt;'Input and Monthly Results'!$F$3,Loan_Amount/'Input and Monthly Results'!$C$5+Calculations!O63*Calculations!P63,IF(A63='Input and Monthly Results'!$F$3,Calculations!O63*Calculations!P63+Calculations!P63,0)))</f>
        <v/>
      </c>
      <c r="AA63" s="1" t="str">
        <f>IF(A63="","",IF('Input and Monthly Results'!$C$14="",IF('Input and Monthly Results'!$C$10="IO (Interest Only)",Calculations!V63,IF('Input and Monthly Results'!$C$10="Initial IO w/ P&amp;I following",Calculations!Y63,IF('Input and Monthly Results'!$C$10="P&amp;I",Calculations!W63,Calculations!Z63))),U63))</f>
        <v/>
      </c>
      <c r="AB63" s="1" t="str">
        <f t="shared" si="13"/>
        <v/>
      </c>
      <c r="AC63" s="1" t="str">
        <f t="shared" si="14"/>
        <v/>
      </c>
      <c r="AD63" s="1" t="str">
        <f t="shared" si="15"/>
        <v/>
      </c>
      <c r="AE63" s="1" t="str">
        <f t="shared" si="16"/>
        <v/>
      </c>
      <c r="AF63" s="1" t="str">
        <f t="shared" si="17"/>
        <v/>
      </c>
      <c r="AG63" s="1" t="str">
        <f>IF(A63="","",'Input and Monthly Results'!$C$12)</f>
        <v/>
      </c>
      <c r="AH63" s="1" t="str">
        <f t="shared" si="18"/>
        <v/>
      </c>
      <c r="AI63" s="1" t="str">
        <f t="shared" si="19"/>
        <v/>
      </c>
      <c r="AJ63" s="1" t="str">
        <f t="shared" si="20"/>
        <v/>
      </c>
      <c r="AK63" s="1" t="str">
        <f>IF(A63="","",IF(AI63=0,0,'Input and Monthly Results'!$C$13))</f>
        <v/>
      </c>
    </row>
    <row r="64" spans="1:37" x14ac:dyDescent="0.3">
      <c r="A64" s="10" t="str">
        <f>IF(A63&gt;='Input and Monthly Results'!$F$3,"",EDATE(A63,1))</f>
        <v/>
      </c>
      <c r="B64" s="10">
        <f t="shared" si="0"/>
        <v>1</v>
      </c>
      <c r="C64" t="str">
        <f t="shared" si="1"/>
        <v/>
      </c>
      <c r="D64" s="14" t="str">
        <f>IF(A64="","",'Input and Monthly Results'!$C$7)</f>
        <v/>
      </c>
      <c r="E64" s="14" t="str">
        <f t="shared" si="2"/>
        <v/>
      </c>
      <c r="F64" s="14" t="str">
        <f t="shared" si="3"/>
        <v/>
      </c>
      <c r="G64" s="14" t="str">
        <f t="shared" si="4"/>
        <v/>
      </c>
      <c r="H64" s="14" t="str">
        <f>IF(A64="","",VLOOKUP(A64,'Input and Monthly Results'!$B$18:$C$429,2,FALSE))</f>
        <v/>
      </c>
      <c r="I64" s="14" t="str">
        <f>IF(A64="","",'Input and Monthly Results'!$C$8)</f>
        <v/>
      </c>
      <c r="J64" s="5" t="str">
        <f t="shared" si="5"/>
        <v/>
      </c>
      <c r="K64" s="14" t="str">
        <f t="shared" si="6"/>
        <v/>
      </c>
      <c r="L64" s="14" t="str">
        <f t="shared" si="7"/>
        <v/>
      </c>
      <c r="M64" s="14" t="str">
        <f t="shared" si="8"/>
        <v/>
      </c>
      <c r="N64" t="str">
        <f>IF(A64="","",'Input and Monthly Results'!$C$9)</f>
        <v/>
      </c>
      <c r="O64" s="14" t="str">
        <f>IF(A64="","",IF('Input and Monthly Results'!$C$6="Constant",IF('Input and Monthly Results'!$C$9="30 / 360",E64,IF('Input and Monthly Results'!$C$9="Actual Days / 360",F64,G64)),IF('Input and Monthly Results'!$C$9="30 / 360",K64,IF('Input and Monthly Results'!$C$9="Actual Days / 360",L64,M64))))</f>
        <v/>
      </c>
      <c r="P64" s="1" t="str">
        <f t="shared" si="21"/>
        <v/>
      </c>
      <c r="Q64" s="20" t="str">
        <f t="shared" si="9"/>
        <v/>
      </c>
      <c r="R64" s="20" t="str">
        <f t="shared" si="10"/>
        <v/>
      </c>
      <c r="S64" s="20" t="str">
        <f t="shared" si="11"/>
        <v/>
      </c>
      <c r="T64" s="20" t="str">
        <f t="shared" si="12"/>
        <v/>
      </c>
      <c r="U64" s="15" t="str">
        <f>IF(A64="","",IF(A65="",O64*P64+P64,IF(P64&gt;='Input and Monthly Results'!$C$14,'Input and Monthly Results'!$C$14,P64)))</f>
        <v/>
      </c>
      <c r="V64" s="1" t="str">
        <f>IF(A64="","",IF(A64&lt;'Input and Monthly Results'!$F$3,Calculations!O64*Calculations!P64,IF(A64='Input and Monthly Results'!$F$3,Calculations!O64*Calculations!P64 + Calculations!P64,0)))</f>
        <v/>
      </c>
      <c r="W64" s="1" t="str">
        <f>IF(A64="","",IF(A64&lt;'Input and Monthly Results'!$F$3,Loan_Amount*(Calculations!O64/(1-(1+Calculations!O64)^(-'Input and Monthly Results'!$C$5))),IF(Calculations!A64='Input and Monthly Results'!$F$3,Calculations!P64*Calculations!O64+Calculations!P64,0)))</f>
        <v/>
      </c>
      <c r="X64" s="1" t="str">
        <f>IF(A64="","",IF(A64&lt;'Input and Monthly Results'!$C$11,1,0))</f>
        <v/>
      </c>
      <c r="Y64" s="1" t="str">
        <f>IF(A64="","",IF(A64&lt;'Input and Monthly Results'!$C$11,Calculations!O64*Calculations!P64,IF(A64&lt;'Input and Monthly Results'!$F$3,Loan_Amount*(Calculations!O64/(1-(1+Calculations!O64)^(-('Input and Monthly Results'!$C$5-SUM(Calculations!$X$3:$X$362))))),IF(Calculations!A64='Input and Monthly Results'!$F$3,Calculations!O64*Calculations!P64+Calculations!P64,0))))</f>
        <v/>
      </c>
      <c r="Z64" s="1" t="str">
        <f>IF(A64="","",IF(A64&lt;'Input and Monthly Results'!$F$3,Loan_Amount/'Input and Monthly Results'!$C$5+Calculations!O64*Calculations!P64,IF(A64='Input and Monthly Results'!$F$3,Calculations!O64*Calculations!P64+Calculations!P64,0)))</f>
        <v/>
      </c>
      <c r="AA64" s="1" t="str">
        <f>IF(A64="","",IF('Input and Monthly Results'!$C$14="",IF('Input and Monthly Results'!$C$10="IO (Interest Only)",Calculations!V64,IF('Input and Monthly Results'!$C$10="Initial IO w/ P&amp;I following",Calculations!Y64,IF('Input and Monthly Results'!$C$10="P&amp;I",Calculations!W64,Calculations!Z64))),U64))</f>
        <v/>
      </c>
      <c r="AB64" s="1" t="str">
        <f t="shared" si="13"/>
        <v/>
      </c>
      <c r="AC64" s="1" t="str">
        <f t="shared" si="14"/>
        <v/>
      </c>
      <c r="AD64" s="1" t="str">
        <f t="shared" si="15"/>
        <v/>
      </c>
      <c r="AE64" s="1" t="str">
        <f t="shared" si="16"/>
        <v/>
      </c>
      <c r="AF64" s="1" t="str">
        <f t="shared" si="17"/>
        <v/>
      </c>
      <c r="AG64" s="1" t="str">
        <f>IF(A64="","",'Input and Monthly Results'!$C$12)</f>
        <v/>
      </c>
      <c r="AH64" s="1" t="str">
        <f t="shared" si="18"/>
        <v/>
      </c>
      <c r="AI64" s="1" t="str">
        <f t="shared" si="19"/>
        <v/>
      </c>
      <c r="AJ64" s="1" t="str">
        <f t="shared" si="20"/>
        <v/>
      </c>
      <c r="AK64" s="1" t="str">
        <f>IF(A64="","",IF(AI64=0,0,'Input and Monthly Results'!$C$13))</f>
        <v/>
      </c>
    </row>
    <row r="65" spans="1:37" x14ac:dyDescent="0.3">
      <c r="A65" s="10" t="str">
        <f>IF(A64&gt;='Input and Monthly Results'!$F$3,"",EDATE(A64,1))</f>
        <v/>
      </c>
      <c r="B65" s="10">
        <f t="shared" si="0"/>
        <v>1</v>
      </c>
      <c r="C65" t="str">
        <f t="shared" si="1"/>
        <v/>
      </c>
      <c r="D65" s="14" t="str">
        <f>IF(A65="","",'Input and Monthly Results'!$C$7)</f>
        <v/>
      </c>
      <c r="E65" s="14" t="str">
        <f t="shared" si="2"/>
        <v/>
      </c>
      <c r="F65" s="14" t="str">
        <f t="shared" si="3"/>
        <v/>
      </c>
      <c r="G65" s="14" t="str">
        <f t="shared" si="4"/>
        <v/>
      </c>
      <c r="H65" s="14" t="str">
        <f>IF(A65="","",VLOOKUP(A65,'Input and Monthly Results'!$B$18:$C$429,2,FALSE))</f>
        <v/>
      </c>
      <c r="I65" s="14" t="str">
        <f>IF(A65="","",'Input and Monthly Results'!$C$8)</f>
        <v/>
      </c>
      <c r="J65" s="5" t="str">
        <f t="shared" si="5"/>
        <v/>
      </c>
      <c r="K65" s="14" t="str">
        <f t="shared" si="6"/>
        <v/>
      </c>
      <c r="L65" s="14" t="str">
        <f t="shared" si="7"/>
        <v/>
      </c>
      <c r="M65" s="14" t="str">
        <f t="shared" si="8"/>
        <v/>
      </c>
      <c r="N65" t="str">
        <f>IF(A65="","",'Input and Monthly Results'!$C$9)</f>
        <v/>
      </c>
      <c r="O65" s="14" t="str">
        <f>IF(A65="","",IF('Input and Monthly Results'!$C$6="Constant",IF('Input and Monthly Results'!$C$9="30 / 360",E65,IF('Input and Monthly Results'!$C$9="Actual Days / 360",F65,G65)),IF('Input and Monthly Results'!$C$9="30 / 360",K65,IF('Input and Monthly Results'!$C$9="Actual Days / 360",L65,M65))))</f>
        <v/>
      </c>
      <c r="P65" s="1" t="str">
        <f t="shared" si="21"/>
        <v/>
      </c>
      <c r="Q65" s="20" t="str">
        <f t="shared" si="9"/>
        <v/>
      </c>
      <c r="R65" s="20" t="str">
        <f t="shared" si="10"/>
        <v/>
      </c>
      <c r="S65" s="20" t="str">
        <f t="shared" si="11"/>
        <v/>
      </c>
      <c r="T65" s="20" t="str">
        <f t="shared" si="12"/>
        <v/>
      </c>
      <c r="U65" s="15" t="str">
        <f>IF(A65="","",IF(A66="",O65*P65+P65,IF(P65&gt;='Input and Monthly Results'!$C$14,'Input and Monthly Results'!$C$14,P65)))</f>
        <v/>
      </c>
      <c r="V65" s="1" t="str">
        <f>IF(A65="","",IF(A65&lt;'Input and Monthly Results'!$F$3,Calculations!O65*Calculations!P65,IF(A65='Input and Monthly Results'!$F$3,Calculations!O65*Calculations!P65 + Calculations!P65,0)))</f>
        <v/>
      </c>
      <c r="W65" s="1" t="str">
        <f>IF(A65="","",IF(A65&lt;'Input and Monthly Results'!$F$3,Loan_Amount*(Calculations!O65/(1-(1+Calculations!O65)^(-'Input and Monthly Results'!$C$5))),IF(Calculations!A65='Input and Monthly Results'!$F$3,Calculations!P65*Calculations!O65+Calculations!P65,0)))</f>
        <v/>
      </c>
      <c r="X65" s="1" t="str">
        <f>IF(A65="","",IF(A65&lt;'Input and Monthly Results'!$C$11,1,0))</f>
        <v/>
      </c>
      <c r="Y65" s="1" t="str">
        <f>IF(A65="","",IF(A65&lt;'Input and Monthly Results'!$C$11,Calculations!O65*Calculations!P65,IF(A65&lt;'Input and Monthly Results'!$F$3,Loan_Amount*(Calculations!O65/(1-(1+Calculations!O65)^(-('Input and Monthly Results'!$C$5-SUM(Calculations!$X$3:$X$362))))),IF(Calculations!A65='Input and Monthly Results'!$F$3,Calculations!O65*Calculations!P65+Calculations!P65,0))))</f>
        <v/>
      </c>
      <c r="Z65" s="1" t="str">
        <f>IF(A65="","",IF(A65&lt;'Input and Monthly Results'!$F$3,Loan_Amount/'Input and Monthly Results'!$C$5+Calculations!O65*Calculations!P65,IF(A65='Input and Monthly Results'!$F$3,Calculations!O65*Calculations!P65+Calculations!P65,0)))</f>
        <v/>
      </c>
      <c r="AA65" s="1" t="str">
        <f>IF(A65="","",IF('Input and Monthly Results'!$C$14="",IF('Input and Monthly Results'!$C$10="IO (Interest Only)",Calculations!V65,IF('Input and Monthly Results'!$C$10="Initial IO w/ P&amp;I following",Calculations!Y65,IF('Input and Monthly Results'!$C$10="P&amp;I",Calculations!W65,Calculations!Z65))),U65))</f>
        <v/>
      </c>
      <c r="AB65" s="1" t="str">
        <f t="shared" si="13"/>
        <v/>
      </c>
      <c r="AC65" s="1" t="str">
        <f t="shared" si="14"/>
        <v/>
      </c>
      <c r="AD65" s="1" t="str">
        <f t="shared" si="15"/>
        <v/>
      </c>
      <c r="AE65" s="1" t="str">
        <f t="shared" si="16"/>
        <v/>
      </c>
      <c r="AF65" s="1" t="str">
        <f t="shared" si="17"/>
        <v/>
      </c>
      <c r="AG65" s="1" t="str">
        <f>IF(A65="","",'Input and Monthly Results'!$C$12)</f>
        <v/>
      </c>
      <c r="AH65" s="1" t="str">
        <f t="shared" si="18"/>
        <v/>
      </c>
      <c r="AI65" s="1" t="str">
        <f t="shared" si="19"/>
        <v/>
      </c>
      <c r="AJ65" s="1" t="str">
        <f t="shared" si="20"/>
        <v/>
      </c>
      <c r="AK65" s="1" t="str">
        <f>IF(A65="","",IF(AI65=0,0,'Input and Monthly Results'!$C$13))</f>
        <v/>
      </c>
    </row>
    <row r="66" spans="1:37" x14ac:dyDescent="0.3">
      <c r="A66" s="10" t="str">
        <f>IF(A65&gt;='Input and Monthly Results'!$F$3,"",EDATE(A65,1))</f>
        <v/>
      </c>
      <c r="B66" s="10">
        <f t="shared" si="0"/>
        <v>1</v>
      </c>
      <c r="C66" t="str">
        <f t="shared" si="1"/>
        <v/>
      </c>
      <c r="D66" s="14" t="str">
        <f>IF(A66="","",'Input and Monthly Results'!$C$7)</f>
        <v/>
      </c>
      <c r="E66" s="14" t="str">
        <f t="shared" si="2"/>
        <v/>
      </c>
      <c r="F66" s="14" t="str">
        <f t="shared" si="3"/>
        <v/>
      </c>
      <c r="G66" s="14" t="str">
        <f t="shared" si="4"/>
        <v/>
      </c>
      <c r="H66" s="14" t="str">
        <f>IF(A66="","",VLOOKUP(A66,'Input and Monthly Results'!$B$18:$C$429,2,FALSE))</f>
        <v/>
      </c>
      <c r="I66" s="14" t="str">
        <f>IF(A66="","",'Input and Monthly Results'!$C$8)</f>
        <v/>
      </c>
      <c r="J66" s="5" t="str">
        <f t="shared" si="5"/>
        <v/>
      </c>
      <c r="K66" s="14" t="str">
        <f t="shared" si="6"/>
        <v/>
      </c>
      <c r="L66" s="14" t="str">
        <f t="shared" si="7"/>
        <v/>
      </c>
      <c r="M66" s="14" t="str">
        <f t="shared" si="8"/>
        <v/>
      </c>
      <c r="N66" t="str">
        <f>IF(A66="","",'Input and Monthly Results'!$C$9)</f>
        <v/>
      </c>
      <c r="O66" s="14" t="str">
        <f>IF(A66="","",IF('Input and Monthly Results'!$C$6="Constant",IF('Input and Monthly Results'!$C$9="30 / 360",E66,IF('Input and Monthly Results'!$C$9="Actual Days / 360",F66,G66)),IF('Input and Monthly Results'!$C$9="30 / 360",K66,IF('Input and Monthly Results'!$C$9="Actual Days / 360",L66,M66))))</f>
        <v/>
      </c>
      <c r="P66" s="1" t="str">
        <f t="shared" si="21"/>
        <v/>
      </c>
      <c r="Q66" s="20" t="str">
        <f t="shared" si="9"/>
        <v/>
      </c>
      <c r="R66" s="20" t="str">
        <f t="shared" si="10"/>
        <v/>
      </c>
      <c r="S66" s="20" t="str">
        <f t="shared" si="11"/>
        <v/>
      </c>
      <c r="T66" s="20" t="str">
        <f t="shared" si="12"/>
        <v/>
      </c>
      <c r="U66" s="15" t="str">
        <f>IF(A66="","",IF(A67="",O66*P66+P66,IF(P66&gt;='Input and Monthly Results'!$C$14,'Input and Monthly Results'!$C$14,P66)))</f>
        <v/>
      </c>
      <c r="V66" s="1" t="str">
        <f>IF(A66="","",IF(A66&lt;'Input and Monthly Results'!$F$3,Calculations!O66*Calculations!P66,IF(A66='Input and Monthly Results'!$F$3,Calculations!O66*Calculations!P66 + Calculations!P66,0)))</f>
        <v/>
      </c>
      <c r="W66" s="1" t="str">
        <f>IF(A66="","",IF(A66&lt;'Input and Monthly Results'!$F$3,Loan_Amount*(Calculations!O66/(1-(1+Calculations!O66)^(-'Input and Monthly Results'!$C$5))),IF(Calculations!A66='Input and Monthly Results'!$F$3,Calculations!P66*Calculations!O66+Calculations!P66,0)))</f>
        <v/>
      </c>
      <c r="X66" s="1" t="str">
        <f>IF(A66="","",IF(A66&lt;'Input and Monthly Results'!$C$11,1,0))</f>
        <v/>
      </c>
      <c r="Y66" s="1" t="str">
        <f>IF(A66="","",IF(A66&lt;'Input and Monthly Results'!$C$11,Calculations!O66*Calculations!P66,IF(A66&lt;'Input and Monthly Results'!$F$3,Loan_Amount*(Calculations!O66/(1-(1+Calculations!O66)^(-('Input and Monthly Results'!$C$5-SUM(Calculations!$X$3:$X$362))))),IF(Calculations!A66='Input and Monthly Results'!$F$3,Calculations!O66*Calculations!P66+Calculations!P66,0))))</f>
        <v/>
      </c>
      <c r="Z66" s="1" t="str">
        <f>IF(A66="","",IF(A66&lt;'Input and Monthly Results'!$F$3,Loan_Amount/'Input and Monthly Results'!$C$5+Calculations!O66*Calculations!P66,IF(A66='Input and Monthly Results'!$F$3,Calculations!O66*Calculations!P66+Calculations!P66,0)))</f>
        <v/>
      </c>
      <c r="AA66" s="1" t="str">
        <f>IF(A66="","",IF('Input and Monthly Results'!$C$14="",IF('Input and Monthly Results'!$C$10="IO (Interest Only)",Calculations!V66,IF('Input and Monthly Results'!$C$10="Initial IO w/ P&amp;I following",Calculations!Y66,IF('Input and Monthly Results'!$C$10="P&amp;I",Calculations!W66,Calculations!Z66))),U66))</f>
        <v/>
      </c>
      <c r="AB66" s="1" t="str">
        <f t="shared" si="13"/>
        <v/>
      </c>
      <c r="AC66" s="1" t="str">
        <f t="shared" si="14"/>
        <v/>
      </c>
      <c r="AD66" s="1" t="str">
        <f t="shared" si="15"/>
        <v/>
      </c>
      <c r="AE66" s="1" t="str">
        <f t="shared" si="16"/>
        <v/>
      </c>
      <c r="AF66" s="1" t="str">
        <f t="shared" si="17"/>
        <v/>
      </c>
      <c r="AG66" s="1" t="str">
        <f>IF(A66="","",'Input and Monthly Results'!$C$12)</f>
        <v/>
      </c>
      <c r="AH66" s="1" t="str">
        <f t="shared" si="18"/>
        <v/>
      </c>
      <c r="AI66" s="1" t="str">
        <f t="shared" si="19"/>
        <v/>
      </c>
      <c r="AJ66" s="1" t="str">
        <f t="shared" si="20"/>
        <v/>
      </c>
      <c r="AK66" s="1" t="str">
        <f>IF(A66="","",IF(AI66=0,0,'Input and Monthly Results'!$C$13))</f>
        <v/>
      </c>
    </row>
    <row r="67" spans="1:37" x14ac:dyDescent="0.3">
      <c r="A67" s="10" t="str">
        <f>IF(A66&gt;='Input and Monthly Results'!$F$3,"",EDATE(A66,1))</f>
        <v/>
      </c>
      <c r="B67" s="10">
        <f t="shared" si="0"/>
        <v>1</v>
      </c>
      <c r="C67" t="str">
        <f t="shared" si="1"/>
        <v/>
      </c>
      <c r="D67" s="14" t="str">
        <f>IF(A67="","",'Input and Monthly Results'!$C$7)</f>
        <v/>
      </c>
      <c r="E67" s="14" t="str">
        <f t="shared" si="2"/>
        <v/>
      </c>
      <c r="F67" s="14" t="str">
        <f t="shared" si="3"/>
        <v/>
      </c>
      <c r="G67" s="14" t="str">
        <f t="shared" si="4"/>
        <v/>
      </c>
      <c r="H67" s="14" t="str">
        <f>IF(A67="","",VLOOKUP(A67,'Input and Monthly Results'!$B$18:$C$429,2,FALSE))</f>
        <v/>
      </c>
      <c r="I67" s="14" t="str">
        <f>IF(A67="","",'Input and Monthly Results'!$C$8)</f>
        <v/>
      </c>
      <c r="J67" s="5" t="str">
        <f t="shared" si="5"/>
        <v/>
      </c>
      <c r="K67" s="14" t="str">
        <f t="shared" si="6"/>
        <v/>
      </c>
      <c r="L67" s="14" t="str">
        <f t="shared" si="7"/>
        <v/>
      </c>
      <c r="M67" s="14" t="str">
        <f t="shared" si="8"/>
        <v/>
      </c>
      <c r="N67" t="str">
        <f>IF(A67="","",'Input and Monthly Results'!$C$9)</f>
        <v/>
      </c>
      <c r="O67" s="14" t="str">
        <f>IF(A67="","",IF('Input and Monthly Results'!$C$6="Constant",IF('Input and Monthly Results'!$C$9="30 / 360",E67,IF('Input and Monthly Results'!$C$9="Actual Days / 360",F67,G67)),IF('Input and Monthly Results'!$C$9="30 / 360",K67,IF('Input and Monthly Results'!$C$9="Actual Days / 360",L67,M67))))</f>
        <v/>
      </c>
      <c r="P67" s="1" t="str">
        <f t="shared" si="21"/>
        <v/>
      </c>
      <c r="Q67" s="20" t="str">
        <f t="shared" si="9"/>
        <v/>
      </c>
      <c r="R67" s="20" t="str">
        <f t="shared" si="10"/>
        <v/>
      </c>
      <c r="S67" s="20" t="str">
        <f t="shared" si="11"/>
        <v/>
      </c>
      <c r="T67" s="20" t="str">
        <f t="shared" si="12"/>
        <v/>
      </c>
      <c r="U67" s="15" t="str">
        <f>IF(A67="","",IF(A68="",O67*P67+P67,IF(P67&gt;='Input and Monthly Results'!$C$14,'Input and Monthly Results'!$C$14,P67)))</f>
        <v/>
      </c>
      <c r="V67" s="1" t="str">
        <f>IF(A67="","",IF(A67&lt;'Input and Monthly Results'!$F$3,Calculations!O67*Calculations!P67,IF(A67='Input and Monthly Results'!$F$3,Calculations!O67*Calculations!P67 + Calculations!P67,0)))</f>
        <v/>
      </c>
      <c r="W67" s="1" t="str">
        <f>IF(A67="","",IF(A67&lt;'Input and Monthly Results'!$F$3,Loan_Amount*(Calculations!O67/(1-(1+Calculations!O67)^(-'Input and Monthly Results'!$C$5))),IF(Calculations!A67='Input and Monthly Results'!$F$3,Calculations!P67*Calculations!O67+Calculations!P67,0)))</f>
        <v/>
      </c>
      <c r="X67" s="1" t="str">
        <f>IF(A67="","",IF(A67&lt;'Input and Monthly Results'!$C$11,1,0))</f>
        <v/>
      </c>
      <c r="Y67" s="1" t="str">
        <f>IF(A67="","",IF(A67&lt;'Input and Monthly Results'!$C$11,Calculations!O67*Calculations!P67,IF(A67&lt;'Input and Monthly Results'!$F$3,Loan_Amount*(Calculations!O67/(1-(1+Calculations!O67)^(-('Input and Monthly Results'!$C$5-SUM(Calculations!$X$3:$X$362))))),IF(Calculations!A67='Input and Monthly Results'!$F$3,Calculations!O67*Calculations!P67+Calculations!P67,0))))</f>
        <v/>
      </c>
      <c r="Z67" s="1" t="str">
        <f>IF(A67="","",IF(A67&lt;'Input and Monthly Results'!$F$3,Loan_Amount/'Input and Monthly Results'!$C$5+Calculations!O67*Calculations!P67,IF(A67='Input and Monthly Results'!$F$3,Calculations!O67*Calculations!P67+Calculations!P67,0)))</f>
        <v/>
      </c>
      <c r="AA67" s="1" t="str">
        <f>IF(A67="","",IF('Input and Monthly Results'!$C$14="",IF('Input and Monthly Results'!$C$10="IO (Interest Only)",Calculations!V67,IF('Input and Monthly Results'!$C$10="Initial IO w/ P&amp;I following",Calculations!Y67,IF('Input and Monthly Results'!$C$10="P&amp;I",Calculations!W67,Calculations!Z67))),U67))</f>
        <v/>
      </c>
      <c r="AB67" s="1" t="str">
        <f t="shared" si="13"/>
        <v/>
      </c>
      <c r="AC67" s="1" t="str">
        <f t="shared" si="14"/>
        <v/>
      </c>
      <c r="AD67" s="1" t="str">
        <f t="shared" si="15"/>
        <v/>
      </c>
      <c r="AE67" s="1" t="str">
        <f t="shared" si="16"/>
        <v/>
      </c>
      <c r="AF67" s="1" t="str">
        <f t="shared" si="17"/>
        <v/>
      </c>
      <c r="AG67" s="1" t="str">
        <f>IF(A67="","",'Input and Monthly Results'!$C$12)</f>
        <v/>
      </c>
      <c r="AH67" s="1" t="str">
        <f t="shared" si="18"/>
        <v/>
      </c>
      <c r="AI67" s="1" t="str">
        <f t="shared" si="19"/>
        <v/>
      </c>
      <c r="AJ67" s="1" t="str">
        <f t="shared" si="20"/>
        <v/>
      </c>
      <c r="AK67" s="1" t="str">
        <f>IF(A67="","",IF(AI67=0,0,'Input and Monthly Results'!$C$13))</f>
        <v/>
      </c>
    </row>
    <row r="68" spans="1:37" x14ac:dyDescent="0.3">
      <c r="A68" s="10" t="str">
        <f>IF(A67&gt;='Input and Monthly Results'!$F$3,"",EDATE(A67,1))</f>
        <v/>
      </c>
      <c r="B68" s="10">
        <f t="shared" ref="B68:B131" si="22">IF(ISNUMBER(A68), A68, DATE(1900,1,1))</f>
        <v>1</v>
      </c>
      <c r="C68" t="str">
        <f t="shared" ref="C68:C131" si="23">IF(A68="","",DAY(EOMONTH(A68,0)))</f>
        <v/>
      </c>
      <c r="D68" s="14" t="str">
        <f>IF(A68="","",'Input and Monthly Results'!$C$7)</f>
        <v/>
      </c>
      <c r="E68" s="14" t="str">
        <f t="shared" ref="E68:E131" si="24">IF(A68="","",D68*(30/360))</f>
        <v/>
      </c>
      <c r="F68" s="14" t="str">
        <f t="shared" ref="F68:F131" si="25">IF(A68="","",D68*(C68/360))</f>
        <v/>
      </c>
      <c r="G68" s="14" t="str">
        <f t="shared" ref="G68:G131" si="26">IF(A68="","",D68*(C68/365))</f>
        <v/>
      </c>
      <c r="H68" s="14" t="str">
        <f>IF(A68="","",VLOOKUP(A68,'Input and Monthly Results'!$B$18:$C$429,2,FALSE))</f>
        <v/>
      </c>
      <c r="I68" s="14" t="str">
        <f>IF(A68="","",'Input and Monthly Results'!$C$8)</f>
        <v/>
      </c>
      <c r="J68" s="5" t="str">
        <f t="shared" ref="J68:J131" si="27">IF(A68="","",H68+I68)</f>
        <v/>
      </c>
      <c r="K68" s="14" t="str">
        <f t="shared" ref="K68:K131" si="28">IF(A68="","",J68*(30/360))</f>
        <v/>
      </c>
      <c r="L68" s="14" t="str">
        <f t="shared" ref="L68:L131" si="29">IF(A68="","",J68*(C68/360))</f>
        <v/>
      </c>
      <c r="M68" s="14" t="str">
        <f t="shared" ref="M68:M131" si="30">IF(A68="","",J68*(C68/365))</f>
        <v/>
      </c>
      <c r="N68" t="str">
        <f>IF(A68="","",'Input and Monthly Results'!$C$9)</f>
        <v/>
      </c>
      <c r="O68" s="14" t="str">
        <f>IF(A68="","",IF('Input and Monthly Results'!$C$6="Constant",IF('Input and Monthly Results'!$C$9="30 / 360",E68,IF('Input and Monthly Results'!$C$9="Actual Days / 360",F68,G68)),IF('Input and Monthly Results'!$C$9="30 / 360",K68,IF('Input and Monthly Results'!$C$9="Actual Days / 360",L68,M68))))</f>
        <v/>
      </c>
      <c r="P68" s="1" t="str">
        <f t="shared" si="21"/>
        <v/>
      </c>
      <c r="Q68" s="20" t="str">
        <f t="shared" ref="Q68:Q131" si="31">IF(A68="","",AA68)</f>
        <v/>
      </c>
      <c r="R68" s="20" t="str">
        <f t="shared" ref="R68:R131" si="32">IF(A68="","",AC68)</f>
        <v/>
      </c>
      <c r="S68" s="20" t="str">
        <f t="shared" ref="S68:S131" si="33">IF(A68="","",AE68)</f>
        <v/>
      </c>
      <c r="T68" s="20" t="str">
        <f t="shared" ref="T68:T131" si="34">IF(A68="","",AF68)</f>
        <v/>
      </c>
      <c r="U68" s="15" t="str">
        <f>IF(A68="","",IF(A69="",O68*P68+P68,IF(P68&gt;='Input and Monthly Results'!$C$14,'Input and Monthly Results'!$C$14,P68)))</f>
        <v/>
      </c>
      <c r="V68" s="1" t="str">
        <f>IF(A68="","",IF(A68&lt;'Input and Monthly Results'!$F$3,Calculations!O68*Calculations!P68,IF(A68='Input and Monthly Results'!$F$3,Calculations!O68*Calculations!P68 + Calculations!P68,0)))</f>
        <v/>
      </c>
      <c r="W68" s="1" t="str">
        <f>IF(A68="","",IF(A68&lt;'Input and Monthly Results'!$F$3,Loan_Amount*(Calculations!O68/(1-(1+Calculations!O68)^(-'Input and Monthly Results'!$C$5))),IF(Calculations!A68='Input and Monthly Results'!$F$3,Calculations!P68*Calculations!O68+Calculations!P68,0)))</f>
        <v/>
      </c>
      <c r="X68" s="1" t="str">
        <f>IF(A68="","",IF(A68&lt;'Input and Monthly Results'!$C$11,1,0))</f>
        <v/>
      </c>
      <c r="Y68" s="1" t="str">
        <f>IF(A68="","",IF(A68&lt;'Input and Monthly Results'!$C$11,Calculations!O68*Calculations!P68,IF(A68&lt;'Input and Monthly Results'!$F$3,Loan_Amount*(Calculations!O68/(1-(1+Calculations!O68)^(-('Input and Monthly Results'!$C$5-SUM(Calculations!$X$3:$X$362))))),IF(Calculations!A68='Input and Monthly Results'!$F$3,Calculations!O68*Calculations!P68+Calculations!P68,0))))</f>
        <v/>
      </c>
      <c r="Z68" s="1" t="str">
        <f>IF(A68="","",IF(A68&lt;'Input and Monthly Results'!$F$3,Loan_Amount/'Input and Monthly Results'!$C$5+Calculations!O68*Calculations!P68,IF(A68='Input and Monthly Results'!$F$3,Calculations!O68*Calculations!P68+Calculations!P68,0)))</f>
        <v/>
      </c>
      <c r="AA68" s="1" t="str">
        <f>IF(A68="","",IF('Input and Monthly Results'!$C$14="",IF('Input and Monthly Results'!$C$10="IO (Interest Only)",Calculations!V68,IF('Input and Monthly Results'!$C$10="Initial IO w/ P&amp;I following",Calculations!Y68,IF('Input and Monthly Results'!$C$10="P&amp;I",Calculations!W68,Calculations!Z68))),U68))</f>
        <v/>
      </c>
      <c r="AB68" s="1" t="str">
        <f t="shared" ref="AB68:AB131" si="35">IF(A68="","",O68*P68)</f>
        <v/>
      </c>
      <c r="AC68" s="1" t="str">
        <f t="shared" ref="AC68:AC131" si="36">IF(A68="","",IF(AA68&gt;=AB68,AB68,AA68))</f>
        <v/>
      </c>
      <c r="AD68" s="1" t="str">
        <f t="shared" ref="AD68:AD131" si="37">IF(A68="","",IF(AC68&lt;AB68,AB68-AC68,0))</f>
        <v/>
      </c>
      <c r="AE68" s="1" t="str">
        <f t="shared" ref="AE68:AE131" si="38">IF(A68="","",MAX(0,AA68-AC68))</f>
        <v/>
      </c>
      <c r="AF68" s="1" t="str">
        <f t="shared" ref="AF68:AF131" si="39">IF(A68="","",P68-AA68+AB68)</f>
        <v/>
      </c>
      <c r="AG68" s="1" t="str">
        <f>IF(A68="","",'Input and Monthly Results'!$C$12)</f>
        <v/>
      </c>
      <c r="AH68" s="1" t="str">
        <f t="shared" ref="AH68:AH131" si="40">IF(A68="","",AA68)</f>
        <v/>
      </c>
      <c r="AI68" s="1" t="str">
        <f t="shared" ref="AI68:AI131" si="41">IF(A68="","",IF(MONTH(A68)=1,P68,0))</f>
        <v/>
      </c>
      <c r="AJ68" s="1" t="str">
        <f t="shared" ref="AJ68:AJ131" si="42">IF(A68="","",IF(A69="",T68,IF(MONTH(A68)=12,T68,0)))</f>
        <v/>
      </c>
      <c r="AK68" s="1" t="str">
        <f>IF(A68="","",IF(AI68=0,0,'Input and Monthly Results'!$C$13))</f>
        <v/>
      </c>
    </row>
    <row r="69" spans="1:37" x14ac:dyDescent="0.3">
      <c r="A69" s="10" t="str">
        <f>IF(A68&gt;='Input and Monthly Results'!$F$3,"",EDATE(A68,1))</f>
        <v/>
      </c>
      <c r="B69" s="10">
        <f t="shared" si="22"/>
        <v>1</v>
      </c>
      <c r="C69" t="str">
        <f t="shared" si="23"/>
        <v/>
      </c>
      <c r="D69" s="14" t="str">
        <f>IF(A69="","",'Input and Monthly Results'!$C$7)</f>
        <v/>
      </c>
      <c r="E69" s="14" t="str">
        <f t="shared" si="24"/>
        <v/>
      </c>
      <c r="F69" s="14" t="str">
        <f t="shared" si="25"/>
        <v/>
      </c>
      <c r="G69" s="14" t="str">
        <f t="shared" si="26"/>
        <v/>
      </c>
      <c r="H69" s="14" t="str">
        <f>IF(A69="","",VLOOKUP(A69,'Input and Monthly Results'!$B$18:$C$429,2,FALSE))</f>
        <v/>
      </c>
      <c r="I69" s="14" t="str">
        <f>IF(A69="","",'Input and Monthly Results'!$C$8)</f>
        <v/>
      </c>
      <c r="J69" s="5" t="str">
        <f t="shared" si="27"/>
        <v/>
      </c>
      <c r="K69" s="14" t="str">
        <f t="shared" si="28"/>
        <v/>
      </c>
      <c r="L69" s="14" t="str">
        <f t="shared" si="29"/>
        <v/>
      </c>
      <c r="M69" s="14" t="str">
        <f t="shared" si="30"/>
        <v/>
      </c>
      <c r="N69" t="str">
        <f>IF(A69="","",'Input and Monthly Results'!$C$9)</f>
        <v/>
      </c>
      <c r="O69" s="14" t="str">
        <f>IF(A69="","",IF('Input and Monthly Results'!$C$6="Constant",IF('Input and Monthly Results'!$C$9="30 / 360",E69,IF('Input and Monthly Results'!$C$9="Actual Days / 360",F69,G69)),IF('Input and Monthly Results'!$C$9="30 / 360",K69,IF('Input and Monthly Results'!$C$9="Actual Days / 360",L69,M69))))</f>
        <v/>
      </c>
      <c r="P69" s="1" t="str">
        <f t="shared" ref="P69:P132" si="43">IF(A69="","",T68)</f>
        <v/>
      </c>
      <c r="Q69" s="20" t="str">
        <f t="shared" si="31"/>
        <v/>
      </c>
      <c r="R69" s="20" t="str">
        <f t="shared" si="32"/>
        <v/>
      </c>
      <c r="S69" s="20" t="str">
        <f t="shared" si="33"/>
        <v/>
      </c>
      <c r="T69" s="20" t="str">
        <f t="shared" si="34"/>
        <v/>
      </c>
      <c r="U69" s="15" t="str">
        <f>IF(A69="","",IF(A70="",O69*P69+P69,IF(P69&gt;='Input and Monthly Results'!$C$14,'Input and Monthly Results'!$C$14,P69)))</f>
        <v/>
      </c>
      <c r="V69" s="1" t="str">
        <f>IF(A69="","",IF(A69&lt;'Input and Monthly Results'!$F$3,Calculations!O69*Calculations!P69,IF(A69='Input and Monthly Results'!$F$3,Calculations!O69*Calculations!P69 + Calculations!P69,0)))</f>
        <v/>
      </c>
      <c r="W69" s="1" t="str">
        <f>IF(A69="","",IF(A69&lt;'Input and Monthly Results'!$F$3,Loan_Amount*(Calculations!O69/(1-(1+Calculations!O69)^(-'Input and Monthly Results'!$C$5))),IF(Calculations!A69='Input and Monthly Results'!$F$3,Calculations!P69*Calculations!O69+Calculations!P69,0)))</f>
        <v/>
      </c>
      <c r="X69" s="1" t="str">
        <f>IF(A69="","",IF(A69&lt;'Input and Monthly Results'!$C$11,1,0))</f>
        <v/>
      </c>
      <c r="Y69" s="1" t="str">
        <f>IF(A69="","",IF(A69&lt;'Input and Monthly Results'!$C$11,Calculations!O69*Calculations!P69,IF(A69&lt;'Input and Monthly Results'!$F$3,Loan_Amount*(Calculations!O69/(1-(1+Calculations!O69)^(-('Input and Monthly Results'!$C$5-SUM(Calculations!$X$3:$X$362))))),IF(Calculations!A69='Input and Monthly Results'!$F$3,Calculations!O69*Calculations!P69+Calculations!P69,0))))</f>
        <v/>
      </c>
      <c r="Z69" s="1" t="str">
        <f>IF(A69="","",IF(A69&lt;'Input and Monthly Results'!$F$3,Loan_Amount/'Input and Monthly Results'!$C$5+Calculations!O69*Calculations!P69,IF(A69='Input and Monthly Results'!$F$3,Calculations!O69*Calculations!P69+Calculations!P69,0)))</f>
        <v/>
      </c>
      <c r="AA69" s="1" t="str">
        <f>IF(A69="","",IF('Input and Monthly Results'!$C$14="",IF('Input and Monthly Results'!$C$10="IO (Interest Only)",Calculations!V69,IF('Input and Monthly Results'!$C$10="Initial IO w/ P&amp;I following",Calculations!Y69,IF('Input and Monthly Results'!$C$10="P&amp;I",Calculations!W69,Calculations!Z69))),U69))</f>
        <v/>
      </c>
      <c r="AB69" s="1" t="str">
        <f t="shared" si="35"/>
        <v/>
      </c>
      <c r="AC69" s="1" t="str">
        <f t="shared" si="36"/>
        <v/>
      </c>
      <c r="AD69" s="1" t="str">
        <f t="shared" si="37"/>
        <v/>
      </c>
      <c r="AE69" s="1" t="str">
        <f t="shared" si="38"/>
        <v/>
      </c>
      <c r="AF69" s="1" t="str">
        <f t="shared" si="39"/>
        <v/>
      </c>
      <c r="AG69" s="1" t="str">
        <f>IF(A69="","",'Input and Monthly Results'!$C$12)</f>
        <v/>
      </c>
      <c r="AH69" s="1" t="str">
        <f t="shared" si="40"/>
        <v/>
      </c>
      <c r="AI69" s="1" t="str">
        <f t="shared" si="41"/>
        <v/>
      </c>
      <c r="AJ69" s="1" t="str">
        <f t="shared" si="42"/>
        <v/>
      </c>
      <c r="AK69" s="1" t="str">
        <f>IF(A69="","",IF(AI69=0,0,'Input and Monthly Results'!$C$13))</f>
        <v/>
      </c>
    </row>
    <row r="70" spans="1:37" x14ac:dyDescent="0.3">
      <c r="A70" s="10" t="str">
        <f>IF(A69&gt;='Input and Monthly Results'!$F$3,"",EDATE(A69,1))</f>
        <v/>
      </c>
      <c r="B70" s="10">
        <f t="shared" si="22"/>
        <v>1</v>
      </c>
      <c r="C70" t="str">
        <f t="shared" si="23"/>
        <v/>
      </c>
      <c r="D70" s="14" t="str">
        <f>IF(A70="","",'Input and Monthly Results'!$C$7)</f>
        <v/>
      </c>
      <c r="E70" s="14" t="str">
        <f t="shared" si="24"/>
        <v/>
      </c>
      <c r="F70" s="14" t="str">
        <f t="shared" si="25"/>
        <v/>
      </c>
      <c r="G70" s="14" t="str">
        <f t="shared" si="26"/>
        <v/>
      </c>
      <c r="H70" s="14" t="str">
        <f>IF(A70="","",VLOOKUP(A70,'Input and Monthly Results'!$B$18:$C$429,2,FALSE))</f>
        <v/>
      </c>
      <c r="I70" s="14" t="str">
        <f>IF(A70="","",'Input and Monthly Results'!$C$8)</f>
        <v/>
      </c>
      <c r="J70" s="5" t="str">
        <f t="shared" si="27"/>
        <v/>
      </c>
      <c r="K70" s="14" t="str">
        <f t="shared" si="28"/>
        <v/>
      </c>
      <c r="L70" s="14" t="str">
        <f t="shared" si="29"/>
        <v/>
      </c>
      <c r="M70" s="14" t="str">
        <f t="shared" si="30"/>
        <v/>
      </c>
      <c r="N70" t="str">
        <f>IF(A70="","",'Input and Monthly Results'!$C$9)</f>
        <v/>
      </c>
      <c r="O70" s="14" t="str">
        <f>IF(A70="","",IF('Input and Monthly Results'!$C$6="Constant",IF('Input and Monthly Results'!$C$9="30 / 360",E70,IF('Input and Monthly Results'!$C$9="Actual Days / 360",F70,G70)),IF('Input and Monthly Results'!$C$9="30 / 360",K70,IF('Input and Monthly Results'!$C$9="Actual Days / 360",L70,M70))))</f>
        <v/>
      </c>
      <c r="P70" s="1" t="str">
        <f t="shared" si="43"/>
        <v/>
      </c>
      <c r="Q70" s="20" t="str">
        <f t="shared" si="31"/>
        <v/>
      </c>
      <c r="R70" s="20" t="str">
        <f t="shared" si="32"/>
        <v/>
      </c>
      <c r="S70" s="20" t="str">
        <f t="shared" si="33"/>
        <v/>
      </c>
      <c r="T70" s="20" t="str">
        <f t="shared" si="34"/>
        <v/>
      </c>
      <c r="U70" s="15" t="str">
        <f>IF(A70="","",IF(A71="",O70*P70+P70,IF(P70&gt;='Input and Monthly Results'!$C$14,'Input and Monthly Results'!$C$14,P70)))</f>
        <v/>
      </c>
      <c r="V70" s="1" t="str">
        <f>IF(A70="","",IF(A70&lt;'Input and Monthly Results'!$F$3,Calculations!O70*Calculations!P70,IF(A70='Input and Monthly Results'!$F$3,Calculations!O70*Calculations!P70 + Calculations!P70,0)))</f>
        <v/>
      </c>
      <c r="W70" s="1" t="str">
        <f>IF(A70="","",IF(A70&lt;'Input and Monthly Results'!$F$3,Loan_Amount*(Calculations!O70/(1-(1+Calculations!O70)^(-'Input and Monthly Results'!$C$5))),IF(Calculations!A70='Input and Monthly Results'!$F$3,Calculations!P70*Calculations!O70+Calculations!P70,0)))</f>
        <v/>
      </c>
      <c r="X70" s="1" t="str">
        <f>IF(A70="","",IF(A70&lt;'Input and Monthly Results'!$C$11,1,0))</f>
        <v/>
      </c>
      <c r="Y70" s="1" t="str">
        <f>IF(A70="","",IF(A70&lt;'Input and Monthly Results'!$C$11,Calculations!O70*Calculations!P70,IF(A70&lt;'Input and Monthly Results'!$F$3,Loan_Amount*(Calculations!O70/(1-(1+Calculations!O70)^(-('Input and Monthly Results'!$C$5-SUM(Calculations!$X$3:$X$362))))),IF(Calculations!A70='Input and Monthly Results'!$F$3,Calculations!O70*Calculations!P70+Calculations!P70,0))))</f>
        <v/>
      </c>
      <c r="Z70" s="1" t="str">
        <f>IF(A70="","",IF(A70&lt;'Input and Monthly Results'!$F$3,Loan_Amount/'Input and Monthly Results'!$C$5+Calculations!O70*Calculations!P70,IF(A70='Input and Monthly Results'!$F$3,Calculations!O70*Calculations!P70+Calculations!P70,0)))</f>
        <v/>
      </c>
      <c r="AA70" s="1" t="str">
        <f>IF(A70="","",IF('Input and Monthly Results'!$C$14="",IF('Input and Monthly Results'!$C$10="IO (Interest Only)",Calculations!V70,IF('Input and Monthly Results'!$C$10="Initial IO w/ P&amp;I following",Calculations!Y70,IF('Input and Monthly Results'!$C$10="P&amp;I",Calculations!W70,Calculations!Z70))),U70))</f>
        <v/>
      </c>
      <c r="AB70" s="1" t="str">
        <f t="shared" si="35"/>
        <v/>
      </c>
      <c r="AC70" s="1" t="str">
        <f t="shared" si="36"/>
        <v/>
      </c>
      <c r="AD70" s="1" t="str">
        <f t="shared" si="37"/>
        <v/>
      </c>
      <c r="AE70" s="1" t="str">
        <f t="shared" si="38"/>
        <v/>
      </c>
      <c r="AF70" s="1" t="str">
        <f t="shared" si="39"/>
        <v/>
      </c>
      <c r="AG70" s="1" t="str">
        <f>IF(A70="","",'Input and Monthly Results'!$C$12)</f>
        <v/>
      </c>
      <c r="AH70" s="1" t="str">
        <f t="shared" si="40"/>
        <v/>
      </c>
      <c r="AI70" s="1" t="str">
        <f t="shared" si="41"/>
        <v/>
      </c>
      <c r="AJ70" s="1" t="str">
        <f t="shared" si="42"/>
        <v/>
      </c>
      <c r="AK70" s="1" t="str">
        <f>IF(A70="","",IF(AI70=0,0,'Input and Monthly Results'!$C$13))</f>
        <v/>
      </c>
    </row>
    <row r="71" spans="1:37" x14ac:dyDescent="0.3">
      <c r="A71" s="10" t="str">
        <f>IF(A70&gt;='Input and Monthly Results'!$F$3,"",EDATE(A70,1))</f>
        <v/>
      </c>
      <c r="B71" s="10">
        <f t="shared" si="22"/>
        <v>1</v>
      </c>
      <c r="C71" t="str">
        <f t="shared" si="23"/>
        <v/>
      </c>
      <c r="D71" s="14" t="str">
        <f>IF(A71="","",'Input and Monthly Results'!$C$7)</f>
        <v/>
      </c>
      <c r="E71" s="14" t="str">
        <f t="shared" si="24"/>
        <v/>
      </c>
      <c r="F71" s="14" t="str">
        <f t="shared" si="25"/>
        <v/>
      </c>
      <c r="G71" s="14" t="str">
        <f t="shared" si="26"/>
        <v/>
      </c>
      <c r="H71" s="14" t="str">
        <f>IF(A71="","",VLOOKUP(A71,'Input and Monthly Results'!$B$18:$C$429,2,FALSE))</f>
        <v/>
      </c>
      <c r="I71" s="14" t="str">
        <f>IF(A71="","",'Input and Monthly Results'!$C$8)</f>
        <v/>
      </c>
      <c r="J71" s="5" t="str">
        <f t="shared" si="27"/>
        <v/>
      </c>
      <c r="K71" s="14" t="str">
        <f t="shared" si="28"/>
        <v/>
      </c>
      <c r="L71" s="14" t="str">
        <f t="shared" si="29"/>
        <v/>
      </c>
      <c r="M71" s="14" t="str">
        <f t="shared" si="30"/>
        <v/>
      </c>
      <c r="N71" t="str">
        <f>IF(A71="","",'Input and Monthly Results'!$C$9)</f>
        <v/>
      </c>
      <c r="O71" s="14" t="str">
        <f>IF(A71="","",IF('Input and Monthly Results'!$C$6="Constant",IF('Input and Monthly Results'!$C$9="30 / 360",E71,IF('Input and Monthly Results'!$C$9="Actual Days / 360",F71,G71)),IF('Input and Monthly Results'!$C$9="30 / 360",K71,IF('Input and Monthly Results'!$C$9="Actual Days / 360",L71,M71))))</f>
        <v/>
      </c>
      <c r="P71" s="1" t="str">
        <f t="shared" si="43"/>
        <v/>
      </c>
      <c r="Q71" s="20" t="str">
        <f t="shared" si="31"/>
        <v/>
      </c>
      <c r="R71" s="20" t="str">
        <f t="shared" si="32"/>
        <v/>
      </c>
      <c r="S71" s="20" t="str">
        <f t="shared" si="33"/>
        <v/>
      </c>
      <c r="T71" s="20" t="str">
        <f t="shared" si="34"/>
        <v/>
      </c>
      <c r="U71" s="15" t="str">
        <f>IF(A71="","",IF(A72="",O71*P71+P71,IF(P71&gt;='Input and Monthly Results'!$C$14,'Input and Monthly Results'!$C$14,P71)))</f>
        <v/>
      </c>
      <c r="V71" s="1" t="str">
        <f>IF(A71="","",IF(A71&lt;'Input and Monthly Results'!$F$3,Calculations!O71*Calculations!P71,IF(A71='Input and Monthly Results'!$F$3,Calculations!O71*Calculations!P71 + Calculations!P71,0)))</f>
        <v/>
      </c>
      <c r="W71" s="1" t="str">
        <f>IF(A71="","",IF(A71&lt;'Input and Monthly Results'!$F$3,Loan_Amount*(Calculations!O71/(1-(1+Calculations!O71)^(-'Input and Monthly Results'!$C$5))),IF(Calculations!A71='Input and Monthly Results'!$F$3,Calculations!P71*Calculations!O71+Calculations!P71,0)))</f>
        <v/>
      </c>
      <c r="X71" s="1" t="str">
        <f>IF(A71="","",IF(A71&lt;'Input and Monthly Results'!$C$11,1,0))</f>
        <v/>
      </c>
      <c r="Y71" s="1" t="str">
        <f>IF(A71="","",IF(A71&lt;'Input and Monthly Results'!$C$11,Calculations!O71*Calculations!P71,IF(A71&lt;'Input and Monthly Results'!$F$3,Loan_Amount*(Calculations!O71/(1-(1+Calculations!O71)^(-('Input and Monthly Results'!$C$5-SUM(Calculations!$X$3:$X$362))))),IF(Calculations!A71='Input and Monthly Results'!$F$3,Calculations!O71*Calculations!P71+Calculations!P71,0))))</f>
        <v/>
      </c>
      <c r="Z71" s="1" t="str">
        <f>IF(A71="","",IF(A71&lt;'Input and Monthly Results'!$F$3,Loan_Amount/'Input and Monthly Results'!$C$5+Calculations!O71*Calculations!P71,IF(A71='Input and Monthly Results'!$F$3,Calculations!O71*Calculations!P71+Calculations!P71,0)))</f>
        <v/>
      </c>
      <c r="AA71" s="1" t="str">
        <f>IF(A71="","",IF('Input and Monthly Results'!$C$14="",IF('Input and Monthly Results'!$C$10="IO (Interest Only)",Calculations!V71,IF('Input and Monthly Results'!$C$10="Initial IO w/ P&amp;I following",Calculations!Y71,IF('Input and Monthly Results'!$C$10="P&amp;I",Calculations!W71,Calculations!Z71))),U71))</f>
        <v/>
      </c>
      <c r="AB71" s="1" t="str">
        <f t="shared" si="35"/>
        <v/>
      </c>
      <c r="AC71" s="1" t="str">
        <f t="shared" si="36"/>
        <v/>
      </c>
      <c r="AD71" s="1" t="str">
        <f t="shared" si="37"/>
        <v/>
      </c>
      <c r="AE71" s="1" t="str">
        <f t="shared" si="38"/>
        <v/>
      </c>
      <c r="AF71" s="1" t="str">
        <f t="shared" si="39"/>
        <v/>
      </c>
      <c r="AG71" s="1" t="str">
        <f>IF(A71="","",'Input and Monthly Results'!$C$12)</f>
        <v/>
      </c>
      <c r="AH71" s="1" t="str">
        <f t="shared" si="40"/>
        <v/>
      </c>
      <c r="AI71" s="1" t="str">
        <f t="shared" si="41"/>
        <v/>
      </c>
      <c r="AJ71" s="1" t="str">
        <f t="shared" si="42"/>
        <v/>
      </c>
      <c r="AK71" s="1" t="str">
        <f>IF(A71="","",IF(AI71=0,0,'Input and Monthly Results'!$C$13))</f>
        <v/>
      </c>
    </row>
    <row r="72" spans="1:37" x14ac:dyDescent="0.3">
      <c r="A72" s="10" t="str">
        <f>IF(A71&gt;='Input and Monthly Results'!$F$3,"",EDATE(A71,1))</f>
        <v/>
      </c>
      <c r="B72" s="10">
        <f t="shared" si="22"/>
        <v>1</v>
      </c>
      <c r="C72" t="str">
        <f t="shared" si="23"/>
        <v/>
      </c>
      <c r="D72" s="14" t="str">
        <f>IF(A72="","",'Input and Monthly Results'!$C$7)</f>
        <v/>
      </c>
      <c r="E72" s="14" t="str">
        <f t="shared" si="24"/>
        <v/>
      </c>
      <c r="F72" s="14" t="str">
        <f t="shared" si="25"/>
        <v/>
      </c>
      <c r="G72" s="14" t="str">
        <f t="shared" si="26"/>
        <v/>
      </c>
      <c r="H72" s="14" t="str">
        <f>IF(A72="","",VLOOKUP(A72,'Input and Monthly Results'!$B$18:$C$429,2,FALSE))</f>
        <v/>
      </c>
      <c r="I72" s="14" t="str">
        <f>IF(A72="","",'Input and Monthly Results'!$C$8)</f>
        <v/>
      </c>
      <c r="J72" s="5" t="str">
        <f t="shared" si="27"/>
        <v/>
      </c>
      <c r="K72" s="14" t="str">
        <f t="shared" si="28"/>
        <v/>
      </c>
      <c r="L72" s="14" t="str">
        <f t="shared" si="29"/>
        <v/>
      </c>
      <c r="M72" s="14" t="str">
        <f t="shared" si="30"/>
        <v/>
      </c>
      <c r="N72" t="str">
        <f>IF(A72="","",'Input and Monthly Results'!$C$9)</f>
        <v/>
      </c>
      <c r="O72" s="14" t="str">
        <f>IF(A72="","",IF('Input and Monthly Results'!$C$6="Constant",IF('Input and Monthly Results'!$C$9="30 / 360",E72,IF('Input and Monthly Results'!$C$9="Actual Days / 360",F72,G72)),IF('Input and Monthly Results'!$C$9="30 / 360",K72,IF('Input and Monthly Results'!$C$9="Actual Days / 360",L72,M72))))</f>
        <v/>
      </c>
      <c r="P72" s="1" t="str">
        <f t="shared" si="43"/>
        <v/>
      </c>
      <c r="Q72" s="20" t="str">
        <f t="shared" si="31"/>
        <v/>
      </c>
      <c r="R72" s="20" t="str">
        <f t="shared" si="32"/>
        <v/>
      </c>
      <c r="S72" s="20" t="str">
        <f t="shared" si="33"/>
        <v/>
      </c>
      <c r="T72" s="20" t="str">
        <f t="shared" si="34"/>
        <v/>
      </c>
      <c r="U72" s="15" t="str">
        <f>IF(A72="","",IF(A73="",O72*P72+P72,IF(P72&gt;='Input and Monthly Results'!$C$14,'Input and Monthly Results'!$C$14,P72)))</f>
        <v/>
      </c>
      <c r="V72" s="1" t="str">
        <f>IF(A72="","",IF(A72&lt;'Input and Monthly Results'!$F$3,Calculations!O72*Calculations!P72,IF(A72='Input and Monthly Results'!$F$3,Calculations!O72*Calculations!P72 + Calculations!P72,0)))</f>
        <v/>
      </c>
      <c r="W72" s="1" t="str">
        <f>IF(A72="","",IF(A72&lt;'Input and Monthly Results'!$F$3,Loan_Amount*(Calculations!O72/(1-(1+Calculations!O72)^(-'Input and Monthly Results'!$C$5))),IF(Calculations!A72='Input and Monthly Results'!$F$3,Calculations!P72*Calculations!O72+Calculations!P72,0)))</f>
        <v/>
      </c>
      <c r="X72" s="1" t="str">
        <f>IF(A72="","",IF(A72&lt;'Input and Monthly Results'!$C$11,1,0))</f>
        <v/>
      </c>
      <c r="Y72" s="1" t="str">
        <f>IF(A72="","",IF(A72&lt;'Input and Monthly Results'!$C$11,Calculations!O72*Calculations!P72,IF(A72&lt;'Input and Monthly Results'!$F$3,Loan_Amount*(Calculations!O72/(1-(1+Calculations!O72)^(-('Input and Monthly Results'!$C$5-SUM(Calculations!$X$3:$X$362))))),IF(Calculations!A72='Input and Monthly Results'!$F$3,Calculations!O72*Calculations!P72+Calculations!P72,0))))</f>
        <v/>
      </c>
      <c r="Z72" s="1" t="str">
        <f>IF(A72="","",IF(A72&lt;'Input and Monthly Results'!$F$3,Loan_Amount/'Input and Monthly Results'!$C$5+Calculations!O72*Calculations!P72,IF(A72='Input and Monthly Results'!$F$3,Calculations!O72*Calculations!P72+Calculations!P72,0)))</f>
        <v/>
      </c>
      <c r="AA72" s="1" t="str">
        <f>IF(A72="","",IF('Input and Monthly Results'!$C$14="",IF('Input and Monthly Results'!$C$10="IO (Interest Only)",Calculations!V72,IF('Input and Monthly Results'!$C$10="Initial IO w/ P&amp;I following",Calculations!Y72,IF('Input and Monthly Results'!$C$10="P&amp;I",Calculations!W72,Calculations!Z72))),U72))</f>
        <v/>
      </c>
      <c r="AB72" s="1" t="str">
        <f t="shared" si="35"/>
        <v/>
      </c>
      <c r="AC72" s="1" t="str">
        <f t="shared" si="36"/>
        <v/>
      </c>
      <c r="AD72" s="1" t="str">
        <f t="shared" si="37"/>
        <v/>
      </c>
      <c r="AE72" s="1" t="str">
        <f t="shared" si="38"/>
        <v/>
      </c>
      <c r="AF72" s="1" t="str">
        <f t="shared" si="39"/>
        <v/>
      </c>
      <c r="AG72" s="1" t="str">
        <f>IF(A72="","",'Input and Monthly Results'!$C$12)</f>
        <v/>
      </c>
      <c r="AH72" s="1" t="str">
        <f t="shared" si="40"/>
        <v/>
      </c>
      <c r="AI72" s="1" t="str">
        <f t="shared" si="41"/>
        <v/>
      </c>
      <c r="AJ72" s="1" t="str">
        <f t="shared" si="42"/>
        <v/>
      </c>
      <c r="AK72" s="1" t="str">
        <f>IF(A72="","",IF(AI72=0,0,'Input and Monthly Results'!$C$13))</f>
        <v/>
      </c>
    </row>
    <row r="73" spans="1:37" x14ac:dyDescent="0.3">
      <c r="A73" s="10" t="str">
        <f>IF(A72&gt;='Input and Monthly Results'!$F$3,"",EDATE(A72,1))</f>
        <v/>
      </c>
      <c r="B73" s="10">
        <f t="shared" si="22"/>
        <v>1</v>
      </c>
      <c r="C73" t="str">
        <f t="shared" si="23"/>
        <v/>
      </c>
      <c r="D73" s="14" t="str">
        <f>IF(A73="","",'Input and Monthly Results'!$C$7)</f>
        <v/>
      </c>
      <c r="E73" s="14" t="str">
        <f t="shared" si="24"/>
        <v/>
      </c>
      <c r="F73" s="14" t="str">
        <f t="shared" si="25"/>
        <v/>
      </c>
      <c r="G73" s="14" t="str">
        <f t="shared" si="26"/>
        <v/>
      </c>
      <c r="H73" s="14" t="str">
        <f>IF(A73="","",VLOOKUP(A73,'Input and Monthly Results'!$B$18:$C$429,2,FALSE))</f>
        <v/>
      </c>
      <c r="I73" s="14" t="str">
        <f>IF(A73="","",'Input and Monthly Results'!$C$8)</f>
        <v/>
      </c>
      <c r="J73" s="5" t="str">
        <f t="shared" si="27"/>
        <v/>
      </c>
      <c r="K73" s="14" t="str">
        <f t="shared" si="28"/>
        <v/>
      </c>
      <c r="L73" s="14" t="str">
        <f t="shared" si="29"/>
        <v/>
      </c>
      <c r="M73" s="14" t="str">
        <f t="shared" si="30"/>
        <v/>
      </c>
      <c r="N73" t="str">
        <f>IF(A73="","",'Input and Monthly Results'!$C$9)</f>
        <v/>
      </c>
      <c r="O73" s="14" t="str">
        <f>IF(A73="","",IF('Input and Monthly Results'!$C$6="Constant",IF('Input and Monthly Results'!$C$9="30 / 360",E73,IF('Input and Monthly Results'!$C$9="Actual Days / 360",F73,G73)),IF('Input and Monthly Results'!$C$9="30 / 360",K73,IF('Input and Monthly Results'!$C$9="Actual Days / 360",L73,M73))))</f>
        <v/>
      </c>
      <c r="P73" s="1" t="str">
        <f t="shared" si="43"/>
        <v/>
      </c>
      <c r="Q73" s="20" t="str">
        <f t="shared" si="31"/>
        <v/>
      </c>
      <c r="R73" s="20" t="str">
        <f t="shared" si="32"/>
        <v/>
      </c>
      <c r="S73" s="20" t="str">
        <f t="shared" si="33"/>
        <v/>
      </c>
      <c r="T73" s="20" t="str">
        <f t="shared" si="34"/>
        <v/>
      </c>
      <c r="U73" s="15" t="str">
        <f>IF(A73="","",IF(A74="",O73*P73+P73,IF(P73&gt;='Input and Monthly Results'!$C$14,'Input and Monthly Results'!$C$14,P73)))</f>
        <v/>
      </c>
      <c r="V73" s="1" t="str">
        <f>IF(A73="","",IF(A73&lt;'Input and Monthly Results'!$F$3,Calculations!O73*Calculations!P73,IF(A73='Input and Monthly Results'!$F$3,Calculations!O73*Calculations!P73 + Calculations!P73,0)))</f>
        <v/>
      </c>
      <c r="W73" s="1" t="str">
        <f>IF(A73="","",IF(A73&lt;'Input and Monthly Results'!$F$3,Loan_Amount*(Calculations!O73/(1-(1+Calculations!O73)^(-'Input and Monthly Results'!$C$5))),IF(Calculations!A73='Input and Monthly Results'!$F$3,Calculations!P73*Calculations!O73+Calculations!P73,0)))</f>
        <v/>
      </c>
      <c r="X73" s="1" t="str">
        <f>IF(A73="","",IF(A73&lt;'Input and Monthly Results'!$C$11,1,0))</f>
        <v/>
      </c>
      <c r="Y73" s="1" t="str">
        <f>IF(A73="","",IF(A73&lt;'Input and Monthly Results'!$C$11,Calculations!O73*Calculations!P73,IF(A73&lt;'Input and Monthly Results'!$F$3,Loan_Amount*(Calculations!O73/(1-(1+Calculations!O73)^(-('Input and Monthly Results'!$C$5-SUM(Calculations!$X$3:$X$362))))),IF(Calculations!A73='Input and Monthly Results'!$F$3,Calculations!O73*Calculations!P73+Calculations!P73,0))))</f>
        <v/>
      </c>
      <c r="Z73" s="1" t="str">
        <f>IF(A73="","",IF(A73&lt;'Input and Monthly Results'!$F$3,Loan_Amount/'Input and Monthly Results'!$C$5+Calculations!O73*Calculations!P73,IF(A73='Input and Monthly Results'!$F$3,Calculations!O73*Calculations!P73+Calculations!P73,0)))</f>
        <v/>
      </c>
      <c r="AA73" s="1" t="str">
        <f>IF(A73="","",IF('Input and Monthly Results'!$C$14="",IF('Input and Monthly Results'!$C$10="IO (Interest Only)",Calculations!V73,IF('Input and Monthly Results'!$C$10="Initial IO w/ P&amp;I following",Calculations!Y73,IF('Input and Monthly Results'!$C$10="P&amp;I",Calculations!W73,Calculations!Z73))),U73))</f>
        <v/>
      </c>
      <c r="AB73" s="1" t="str">
        <f t="shared" si="35"/>
        <v/>
      </c>
      <c r="AC73" s="1" t="str">
        <f t="shared" si="36"/>
        <v/>
      </c>
      <c r="AD73" s="1" t="str">
        <f t="shared" si="37"/>
        <v/>
      </c>
      <c r="AE73" s="1" t="str">
        <f t="shared" si="38"/>
        <v/>
      </c>
      <c r="AF73" s="1" t="str">
        <f t="shared" si="39"/>
        <v/>
      </c>
      <c r="AG73" s="1" t="str">
        <f>IF(A73="","",'Input and Monthly Results'!$C$12)</f>
        <v/>
      </c>
      <c r="AH73" s="1" t="str">
        <f t="shared" si="40"/>
        <v/>
      </c>
      <c r="AI73" s="1" t="str">
        <f t="shared" si="41"/>
        <v/>
      </c>
      <c r="AJ73" s="1" t="str">
        <f t="shared" si="42"/>
        <v/>
      </c>
      <c r="AK73" s="1" t="str">
        <f>IF(A73="","",IF(AI73=0,0,'Input and Monthly Results'!$C$13))</f>
        <v/>
      </c>
    </row>
    <row r="74" spans="1:37" x14ac:dyDescent="0.3">
      <c r="A74" s="10" t="str">
        <f>IF(A73&gt;='Input and Monthly Results'!$F$3,"",EDATE(A73,1))</f>
        <v/>
      </c>
      <c r="B74" s="10">
        <f t="shared" si="22"/>
        <v>1</v>
      </c>
      <c r="C74" t="str">
        <f t="shared" si="23"/>
        <v/>
      </c>
      <c r="D74" s="14" t="str">
        <f>IF(A74="","",'Input and Monthly Results'!$C$7)</f>
        <v/>
      </c>
      <c r="E74" s="14" t="str">
        <f t="shared" si="24"/>
        <v/>
      </c>
      <c r="F74" s="14" t="str">
        <f t="shared" si="25"/>
        <v/>
      </c>
      <c r="G74" s="14" t="str">
        <f t="shared" si="26"/>
        <v/>
      </c>
      <c r="H74" s="14" t="str">
        <f>IF(A74="","",VLOOKUP(A74,'Input and Monthly Results'!$B$18:$C$429,2,FALSE))</f>
        <v/>
      </c>
      <c r="I74" s="14" t="str">
        <f>IF(A74="","",'Input and Monthly Results'!$C$8)</f>
        <v/>
      </c>
      <c r="J74" s="5" t="str">
        <f t="shared" si="27"/>
        <v/>
      </c>
      <c r="K74" s="14" t="str">
        <f t="shared" si="28"/>
        <v/>
      </c>
      <c r="L74" s="14" t="str">
        <f t="shared" si="29"/>
        <v/>
      </c>
      <c r="M74" s="14" t="str">
        <f t="shared" si="30"/>
        <v/>
      </c>
      <c r="N74" t="str">
        <f>IF(A74="","",'Input and Monthly Results'!$C$9)</f>
        <v/>
      </c>
      <c r="O74" s="14" t="str">
        <f>IF(A74="","",IF('Input and Monthly Results'!$C$6="Constant",IF('Input and Monthly Results'!$C$9="30 / 360",E74,IF('Input and Monthly Results'!$C$9="Actual Days / 360",F74,G74)),IF('Input and Monthly Results'!$C$9="30 / 360",K74,IF('Input and Monthly Results'!$C$9="Actual Days / 360",L74,M74))))</f>
        <v/>
      </c>
      <c r="P74" s="1" t="str">
        <f t="shared" si="43"/>
        <v/>
      </c>
      <c r="Q74" s="20" t="str">
        <f t="shared" si="31"/>
        <v/>
      </c>
      <c r="R74" s="20" t="str">
        <f t="shared" si="32"/>
        <v/>
      </c>
      <c r="S74" s="20" t="str">
        <f t="shared" si="33"/>
        <v/>
      </c>
      <c r="T74" s="20" t="str">
        <f t="shared" si="34"/>
        <v/>
      </c>
      <c r="U74" s="15" t="str">
        <f>IF(A74="","",IF(A75="",O74*P74+P74,IF(P74&gt;='Input and Monthly Results'!$C$14,'Input and Monthly Results'!$C$14,P74)))</f>
        <v/>
      </c>
      <c r="V74" s="1" t="str">
        <f>IF(A74="","",IF(A74&lt;'Input and Monthly Results'!$F$3,Calculations!O74*Calculations!P74,IF(A74='Input and Monthly Results'!$F$3,Calculations!O74*Calculations!P74 + Calculations!P74,0)))</f>
        <v/>
      </c>
      <c r="W74" s="1" t="str">
        <f>IF(A74="","",IF(A74&lt;'Input and Monthly Results'!$F$3,Loan_Amount*(Calculations!O74/(1-(1+Calculations!O74)^(-'Input and Monthly Results'!$C$5))),IF(Calculations!A74='Input and Monthly Results'!$F$3,Calculations!P74*Calculations!O74+Calculations!P74,0)))</f>
        <v/>
      </c>
      <c r="X74" s="1" t="str">
        <f>IF(A74="","",IF(A74&lt;'Input and Monthly Results'!$C$11,1,0))</f>
        <v/>
      </c>
      <c r="Y74" s="1" t="str">
        <f>IF(A74="","",IF(A74&lt;'Input and Monthly Results'!$C$11,Calculations!O74*Calculations!P74,IF(A74&lt;'Input and Monthly Results'!$F$3,Loan_Amount*(Calculations!O74/(1-(1+Calculations!O74)^(-('Input and Monthly Results'!$C$5-SUM(Calculations!$X$3:$X$362))))),IF(Calculations!A74='Input and Monthly Results'!$F$3,Calculations!O74*Calculations!P74+Calculations!P74,0))))</f>
        <v/>
      </c>
      <c r="Z74" s="1" t="str">
        <f>IF(A74="","",IF(A74&lt;'Input and Monthly Results'!$F$3,Loan_Amount/'Input and Monthly Results'!$C$5+Calculations!O74*Calculations!P74,IF(A74='Input and Monthly Results'!$F$3,Calculations!O74*Calculations!P74+Calculations!P74,0)))</f>
        <v/>
      </c>
      <c r="AA74" s="1" t="str">
        <f>IF(A74="","",IF('Input and Monthly Results'!$C$14="",IF('Input and Monthly Results'!$C$10="IO (Interest Only)",Calculations!V74,IF('Input and Monthly Results'!$C$10="Initial IO w/ P&amp;I following",Calculations!Y74,IF('Input and Monthly Results'!$C$10="P&amp;I",Calculations!W74,Calculations!Z74))),U74))</f>
        <v/>
      </c>
      <c r="AB74" s="1" t="str">
        <f t="shared" si="35"/>
        <v/>
      </c>
      <c r="AC74" s="1" t="str">
        <f t="shared" si="36"/>
        <v/>
      </c>
      <c r="AD74" s="1" t="str">
        <f t="shared" si="37"/>
        <v/>
      </c>
      <c r="AE74" s="1" t="str">
        <f t="shared" si="38"/>
        <v/>
      </c>
      <c r="AF74" s="1" t="str">
        <f t="shared" si="39"/>
        <v/>
      </c>
      <c r="AG74" s="1" t="str">
        <f>IF(A74="","",'Input and Monthly Results'!$C$12)</f>
        <v/>
      </c>
      <c r="AH74" s="1" t="str">
        <f t="shared" si="40"/>
        <v/>
      </c>
      <c r="AI74" s="1" t="str">
        <f t="shared" si="41"/>
        <v/>
      </c>
      <c r="AJ74" s="1" t="str">
        <f t="shared" si="42"/>
        <v/>
      </c>
      <c r="AK74" s="1" t="str">
        <f>IF(A74="","",IF(AI74=0,0,'Input and Monthly Results'!$C$13))</f>
        <v/>
      </c>
    </row>
    <row r="75" spans="1:37" x14ac:dyDescent="0.3">
      <c r="A75" s="10" t="str">
        <f>IF(A74&gt;='Input and Monthly Results'!$F$3,"",EDATE(A74,1))</f>
        <v/>
      </c>
      <c r="B75" s="10">
        <f t="shared" si="22"/>
        <v>1</v>
      </c>
      <c r="C75" t="str">
        <f t="shared" si="23"/>
        <v/>
      </c>
      <c r="D75" s="14" t="str">
        <f>IF(A75="","",'Input and Monthly Results'!$C$7)</f>
        <v/>
      </c>
      <c r="E75" s="14" t="str">
        <f t="shared" si="24"/>
        <v/>
      </c>
      <c r="F75" s="14" t="str">
        <f t="shared" si="25"/>
        <v/>
      </c>
      <c r="G75" s="14" t="str">
        <f t="shared" si="26"/>
        <v/>
      </c>
      <c r="H75" s="14" t="str">
        <f>IF(A75="","",VLOOKUP(A75,'Input and Monthly Results'!$B$18:$C$429,2,FALSE))</f>
        <v/>
      </c>
      <c r="I75" s="14" t="str">
        <f>IF(A75="","",'Input and Monthly Results'!$C$8)</f>
        <v/>
      </c>
      <c r="J75" s="5" t="str">
        <f t="shared" si="27"/>
        <v/>
      </c>
      <c r="K75" s="14" t="str">
        <f t="shared" si="28"/>
        <v/>
      </c>
      <c r="L75" s="14" t="str">
        <f t="shared" si="29"/>
        <v/>
      </c>
      <c r="M75" s="14" t="str">
        <f t="shared" si="30"/>
        <v/>
      </c>
      <c r="N75" t="str">
        <f>IF(A75="","",'Input and Monthly Results'!$C$9)</f>
        <v/>
      </c>
      <c r="O75" s="14" t="str">
        <f>IF(A75="","",IF('Input and Monthly Results'!$C$6="Constant",IF('Input and Monthly Results'!$C$9="30 / 360",E75,IF('Input and Monthly Results'!$C$9="Actual Days / 360",F75,G75)),IF('Input and Monthly Results'!$C$9="30 / 360",K75,IF('Input and Monthly Results'!$C$9="Actual Days / 360",L75,M75))))</f>
        <v/>
      </c>
      <c r="P75" s="1" t="str">
        <f t="shared" si="43"/>
        <v/>
      </c>
      <c r="Q75" s="20" t="str">
        <f t="shared" si="31"/>
        <v/>
      </c>
      <c r="R75" s="20" t="str">
        <f t="shared" si="32"/>
        <v/>
      </c>
      <c r="S75" s="20" t="str">
        <f t="shared" si="33"/>
        <v/>
      </c>
      <c r="T75" s="20" t="str">
        <f t="shared" si="34"/>
        <v/>
      </c>
      <c r="U75" s="15" t="str">
        <f>IF(A75="","",IF(A76="",O75*P75+P75,IF(P75&gt;='Input and Monthly Results'!$C$14,'Input and Monthly Results'!$C$14,P75)))</f>
        <v/>
      </c>
      <c r="V75" s="1" t="str">
        <f>IF(A75="","",IF(A75&lt;'Input and Monthly Results'!$F$3,Calculations!O75*Calculations!P75,IF(A75='Input and Monthly Results'!$F$3,Calculations!O75*Calculations!P75 + Calculations!P75,0)))</f>
        <v/>
      </c>
      <c r="W75" s="1" t="str">
        <f>IF(A75="","",IF(A75&lt;'Input and Monthly Results'!$F$3,Loan_Amount*(Calculations!O75/(1-(1+Calculations!O75)^(-'Input and Monthly Results'!$C$5))),IF(Calculations!A75='Input and Monthly Results'!$F$3,Calculations!P75*Calculations!O75+Calculations!P75,0)))</f>
        <v/>
      </c>
      <c r="X75" s="1" t="str">
        <f>IF(A75="","",IF(A75&lt;'Input and Monthly Results'!$C$11,1,0))</f>
        <v/>
      </c>
      <c r="Y75" s="1" t="str">
        <f>IF(A75="","",IF(A75&lt;'Input and Monthly Results'!$C$11,Calculations!O75*Calculations!P75,IF(A75&lt;'Input and Monthly Results'!$F$3,Loan_Amount*(Calculations!O75/(1-(1+Calculations!O75)^(-('Input and Monthly Results'!$C$5-SUM(Calculations!$X$3:$X$362))))),IF(Calculations!A75='Input and Monthly Results'!$F$3,Calculations!O75*Calculations!P75+Calculations!P75,0))))</f>
        <v/>
      </c>
      <c r="Z75" s="1" t="str">
        <f>IF(A75="","",IF(A75&lt;'Input and Monthly Results'!$F$3,Loan_Amount/'Input and Monthly Results'!$C$5+Calculations!O75*Calculations!P75,IF(A75='Input and Monthly Results'!$F$3,Calculations!O75*Calculations!P75+Calculations!P75,0)))</f>
        <v/>
      </c>
      <c r="AA75" s="1" t="str">
        <f>IF(A75="","",IF('Input and Monthly Results'!$C$14="",IF('Input and Monthly Results'!$C$10="IO (Interest Only)",Calculations!V75,IF('Input and Monthly Results'!$C$10="Initial IO w/ P&amp;I following",Calculations!Y75,IF('Input and Monthly Results'!$C$10="P&amp;I",Calculations!W75,Calculations!Z75))),U75))</f>
        <v/>
      </c>
      <c r="AB75" s="1" t="str">
        <f t="shared" si="35"/>
        <v/>
      </c>
      <c r="AC75" s="1" t="str">
        <f t="shared" si="36"/>
        <v/>
      </c>
      <c r="AD75" s="1" t="str">
        <f t="shared" si="37"/>
        <v/>
      </c>
      <c r="AE75" s="1" t="str">
        <f t="shared" si="38"/>
        <v/>
      </c>
      <c r="AF75" s="1" t="str">
        <f t="shared" si="39"/>
        <v/>
      </c>
      <c r="AG75" s="1" t="str">
        <f>IF(A75="","",'Input and Monthly Results'!$C$12)</f>
        <v/>
      </c>
      <c r="AH75" s="1" t="str">
        <f t="shared" si="40"/>
        <v/>
      </c>
      <c r="AI75" s="1" t="str">
        <f t="shared" si="41"/>
        <v/>
      </c>
      <c r="AJ75" s="1" t="str">
        <f t="shared" si="42"/>
        <v/>
      </c>
      <c r="AK75" s="1" t="str">
        <f>IF(A75="","",IF(AI75=0,0,'Input and Monthly Results'!$C$13))</f>
        <v/>
      </c>
    </row>
    <row r="76" spans="1:37" x14ac:dyDescent="0.3">
      <c r="A76" s="10" t="str">
        <f>IF(A75&gt;='Input and Monthly Results'!$F$3,"",EDATE(A75,1))</f>
        <v/>
      </c>
      <c r="B76" s="10">
        <f t="shared" si="22"/>
        <v>1</v>
      </c>
      <c r="C76" t="str">
        <f t="shared" si="23"/>
        <v/>
      </c>
      <c r="D76" s="14" t="str">
        <f>IF(A76="","",'Input and Monthly Results'!$C$7)</f>
        <v/>
      </c>
      <c r="E76" s="14" t="str">
        <f t="shared" si="24"/>
        <v/>
      </c>
      <c r="F76" s="14" t="str">
        <f t="shared" si="25"/>
        <v/>
      </c>
      <c r="G76" s="14" t="str">
        <f t="shared" si="26"/>
        <v/>
      </c>
      <c r="H76" s="14" t="str">
        <f>IF(A76="","",VLOOKUP(A76,'Input and Monthly Results'!$B$18:$C$429,2,FALSE))</f>
        <v/>
      </c>
      <c r="I76" s="14" t="str">
        <f>IF(A76="","",'Input and Monthly Results'!$C$8)</f>
        <v/>
      </c>
      <c r="J76" s="5" t="str">
        <f t="shared" si="27"/>
        <v/>
      </c>
      <c r="K76" s="14" t="str">
        <f t="shared" si="28"/>
        <v/>
      </c>
      <c r="L76" s="14" t="str">
        <f t="shared" si="29"/>
        <v/>
      </c>
      <c r="M76" s="14" t="str">
        <f t="shared" si="30"/>
        <v/>
      </c>
      <c r="N76" t="str">
        <f>IF(A76="","",'Input and Monthly Results'!$C$9)</f>
        <v/>
      </c>
      <c r="O76" s="14" t="str">
        <f>IF(A76="","",IF('Input and Monthly Results'!$C$6="Constant",IF('Input and Monthly Results'!$C$9="30 / 360",E76,IF('Input and Monthly Results'!$C$9="Actual Days / 360",F76,G76)),IF('Input and Monthly Results'!$C$9="30 / 360",K76,IF('Input and Monthly Results'!$C$9="Actual Days / 360",L76,M76))))</f>
        <v/>
      </c>
      <c r="P76" s="1" t="str">
        <f t="shared" si="43"/>
        <v/>
      </c>
      <c r="Q76" s="20" t="str">
        <f t="shared" si="31"/>
        <v/>
      </c>
      <c r="R76" s="20" t="str">
        <f t="shared" si="32"/>
        <v/>
      </c>
      <c r="S76" s="20" t="str">
        <f t="shared" si="33"/>
        <v/>
      </c>
      <c r="T76" s="20" t="str">
        <f t="shared" si="34"/>
        <v/>
      </c>
      <c r="U76" s="15" t="str">
        <f>IF(A76="","",IF(A77="",O76*P76+P76,IF(P76&gt;='Input and Monthly Results'!$C$14,'Input and Monthly Results'!$C$14,P76)))</f>
        <v/>
      </c>
      <c r="V76" s="1" t="str">
        <f>IF(A76="","",IF(A76&lt;'Input and Monthly Results'!$F$3,Calculations!O76*Calculations!P76,IF(A76='Input and Monthly Results'!$F$3,Calculations!O76*Calculations!P76 + Calculations!P76,0)))</f>
        <v/>
      </c>
      <c r="W76" s="1" t="str">
        <f>IF(A76="","",IF(A76&lt;'Input and Monthly Results'!$F$3,Loan_Amount*(Calculations!O76/(1-(1+Calculations!O76)^(-'Input and Monthly Results'!$C$5))),IF(Calculations!A76='Input and Monthly Results'!$F$3,Calculations!P76*Calculations!O76+Calculations!P76,0)))</f>
        <v/>
      </c>
      <c r="X76" s="1" t="str">
        <f>IF(A76="","",IF(A76&lt;'Input and Monthly Results'!$C$11,1,0))</f>
        <v/>
      </c>
      <c r="Y76" s="1" t="str">
        <f>IF(A76="","",IF(A76&lt;'Input and Monthly Results'!$C$11,Calculations!O76*Calculations!P76,IF(A76&lt;'Input and Monthly Results'!$F$3,Loan_Amount*(Calculations!O76/(1-(1+Calculations!O76)^(-('Input and Monthly Results'!$C$5-SUM(Calculations!$X$3:$X$362))))),IF(Calculations!A76='Input and Monthly Results'!$F$3,Calculations!O76*Calculations!P76+Calculations!P76,0))))</f>
        <v/>
      </c>
      <c r="Z76" s="1" t="str">
        <f>IF(A76="","",IF(A76&lt;'Input and Monthly Results'!$F$3,Loan_Amount/'Input and Monthly Results'!$C$5+Calculations!O76*Calculations!P76,IF(A76='Input and Monthly Results'!$F$3,Calculations!O76*Calculations!P76+Calculations!P76,0)))</f>
        <v/>
      </c>
      <c r="AA76" s="1" t="str">
        <f>IF(A76="","",IF('Input and Monthly Results'!$C$14="",IF('Input and Monthly Results'!$C$10="IO (Interest Only)",Calculations!V76,IF('Input and Monthly Results'!$C$10="Initial IO w/ P&amp;I following",Calculations!Y76,IF('Input and Monthly Results'!$C$10="P&amp;I",Calculations!W76,Calculations!Z76))),U76))</f>
        <v/>
      </c>
      <c r="AB76" s="1" t="str">
        <f t="shared" si="35"/>
        <v/>
      </c>
      <c r="AC76" s="1" t="str">
        <f t="shared" si="36"/>
        <v/>
      </c>
      <c r="AD76" s="1" t="str">
        <f t="shared" si="37"/>
        <v/>
      </c>
      <c r="AE76" s="1" t="str">
        <f t="shared" si="38"/>
        <v/>
      </c>
      <c r="AF76" s="1" t="str">
        <f t="shared" si="39"/>
        <v/>
      </c>
      <c r="AG76" s="1" t="str">
        <f>IF(A76="","",'Input and Monthly Results'!$C$12)</f>
        <v/>
      </c>
      <c r="AH76" s="1" t="str">
        <f t="shared" si="40"/>
        <v/>
      </c>
      <c r="AI76" s="1" t="str">
        <f t="shared" si="41"/>
        <v/>
      </c>
      <c r="AJ76" s="1" t="str">
        <f t="shared" si="42"/>
        <v/>
      </c>
      <c r="AK76" s="1" t="str">
        <f>IF(A76="","",IF(AI76=0,0,'Input and Monthly Results'!$C$13))</f>
        <v/>
      </c>
    </row>
    <row r="77" spans="1:37" x14ac:dyDescent="0.3">
      <c r="A77" s="10" t="str">
        <f>IF(A76&gt;='Input and Monthly Results'!$F$3,"",EDATE(A76,1))</f>
        <v/>
      </c>
      <c r="B77" s="10">
        <f t="shared" si="22"/>
        <v>1</v>
      </c>
      <c r="C77" t="str">
        <f t="shared" si="23"/>
        <v/>
      </c>
      <c r="D77" s="14" t="str">
        <f>IF(A77="","",'Input and Monthly Results'!$C$7)</f>
        <v/>
      </c>
      <c r="E77" s="14" t="str">
        <f t="shared" si="24"/>
        <v/>
      </c>
      <c r="F77" s="14" t="str">
        <f t="shared" si="25"/>
        <v/>
      </c>
      <c r="G77" s="14" t="str">
        <f t="shared" si="26"/>
        <v/>
      </c>
      <c r="H77" s="14" t="str">
        <f>IF(A77="","",VLOOKUP(A77,'Input and Monthly Results'!$B$18:$C$429,2,FALSE))</f>
        <v/>
      </c>
      <c r="I77" s="14" t="str">
        <f>IF(A77="","",'Input and Monthly Results'!$C$8)</f>
        <v/>
      </c>
      <c r="J77" s="5" t="str">
        <f t="shared" si="27"/>
        <v/>
      </c>
      <c r="K77" s="14" t="str">
        <f t="shared" si="28"/>
        <v/>
      </c>
      <c r="L77" s="14" t="str">
        <f t="shared" si="29"/>
        <v/>
      </c>
      <c r="M77" s="14" t="str">
        <f t="shared" si="30"/>
        <v/>
      </c>
      <c r="N77" t="str">
        <f>IF(A77="","",'Input and Monthly Results'!$C$9)</f>
        <v/>
      </c>
      <c r="O77" s="14" t="str">
        <f>IF(A77="","",IF('Input and Monthly Results'!$C$6="Constant",IF('Input and Monthly Results'!$C$9="30 / 360",E77,IF('Input and Monthly Results'!$C$9="Actual Days / 360",F77,G77)),IF('Input and Monthly Results'!$C$9="30 / 360",K77,IF('Input and Monthly Results'!$C$9="Actual Days / 360",L77,M77))))</f>
        <v/>
      </c>
      <c r="P77" s="1" t="str">
        <f t="shared" si="43"/>
        <v/>
      </c>
      <c r="Q77" s="20" t="str">
        <f t="shared" si="31"/>
        <v/>
      </c>
      <c r="R77" s="20" t="str">
        <f t="shared" si="32"/>
        <v/>
      </c>
      <c r="S77" s="20" t="str">
        <f t="shared" si="33"/>
        <v/>
      </c>
      <c r="T77" s="20" t="str">
        <f t="shared" si="34"/>
        <v/>
      </c>
      <c r="U77" s="15" t="str">
        <f>IF(A77="","",IF(A78="",O77*P77+P77,IF(P77&gt;='Input and Monthly Results'!$C$14,'Input and Monthly Results'!$C$14,P77)))</f>
        <v/>
      </c>
      <c r="V77" s="1" t="str">
        <f>IF(A77="","",IF(A77&lt;'Input and Monthly Results'!$F$3,Calculations!O77*Calculations!P77,IF(A77='Input and Monthly Results'!$F$3,Calculations!O77*Calculations!P77 + Calculations!P77,0)))</f>
        <v/>
      </c>
      <c r="W77" s="1" t="str">
        <f>IF(A77="","",IF(A77&lt;'Input and Monthly Results'!$F$3,Loan_Amount*(Calculations!O77/(1-(1+Calculations!O77)^(-'Input and Monthly Results'!$C$5))),IF(Calculations!A77='Input and Monthly Results'!$F$3,Calculations!P77*Calculations!O77+Calculations!P77,0)))</f>
        <v/>
      </c>
      <c r="X77" s="1" t="str">
        <f>IF(A77="","",IF(A77&lt;'Input and Monthly Results'!$C$11,1,0))</f>
        <v/>
      </c>
      <c r="Y77" s="1" t="str">
        <f>IF(A77="","",IF(A77&lt;'Input and Monthly Results'!$C$11,Calculations!O77*Calculations!P77,IF(A77&lt;'Input and Monthly Results'!$F$3,Loan_Amount*(Calculations!O77/(1-(1+Calculations!O77)^(-('Input and Monthly Results'!$C$5-SUM(Calculations!$X$3:$X$362))))),IF(Calculations!A77='Input and Monthly Results'!$F$3,Calculations!O77*Calculations!P77+Calculations!P77,0))))</f>
        <v/>
      </c>
      <c r="Z77" s="1" t="str">
        <f>IF(A77="","",IF(A77&lt;'Input and Monthly Results'!$F$3,Loan_Amount/'Input and Monthly Results'!$C$5+Calculations!O77*Calculations!P77,IF(A77='Input and Monthly Results'!$F$3,Calculations!O77*Calculations!P77+Calculations!P77,0)))</f>
        <v/>
      </c>
      <c r="AA77" s="1" t="str">
        <f>IF(A77="","",IF('Input and Monthly Results'!$C$14="",IF('Input and Monthly Results'!$C$10="IO (Interest Only)",Calculations!V77,IF('Input and Monthly Results'!$C$10="Initial IO w/ P&amp;I following",Calculations!Y77,IF('Input and Monthly Results'!$C$10="P&amp;I",Calculations!W77,Calculations!Z77))),U77))</f>
        <v/>
      </c>
      <c r="AB77" s="1" t="str">
        <f t="shared" si="35"/>
        <v/>
      </c>
      <c r="AC77" s="1" t="str">
        <f t="shared" si="36"/>
        <v/>
      </c>
      <c r="AD77" s="1" t="str">
        <f t="shared" si="37"/>
        <v/>
      </c>
      <c r="AE77" s="1" t="str">
        <f t="shared" si="38"/>
        <v/>
      </c>
      <c r="AF77" s="1" t="str">
        <f t="shared" si="39"/>
        <v/>
      </c>
      <c r="AG77" s="1" t="str">
        <f>IF(A77="","",'Input and Monthly Results'!$C$12)</f>
        <v/>
      </c>
      <c r="AH77" s="1" t="str">
        <f t="shared" si="40"/>
        <v/>
      </c>
      <c r="AI77" s="1" t="str">
        <f t="shared" si="41"/>
        <v/>
      </c>
      <c r="AJ77" s="1" t="str">
        <f t="shared" si="42"/>
        <v/>
      </c>
      <c r="AK77" s="1" t="str">
        <f>IF(A77="","",IF(AI77=0,0,'Input and Monthly Results'!$C$13))</f>
        <v/>
      </c>
    </row>
    <row r="78" spans="1:37" x14ac:dyDescent="0.3">
      <c r="A78" s="10" t="str">
        <f>IF(A77&gt;='Input and Monthly Results'!$F$3,"",EDATE(A77,1))</f>
        <v/>
      </c>
      <c r="B78" s="10">
        <f t="shared" si="22"/>
        <v>1</v>
      </c>
      <c r="C78" t="str">
        <f t="shared" si="23"/>
        <v/>
      </c>
      <c r="D78" s="14" t="str">
        <f>IF(A78="","",'Input and Monthly Results'!$C$7)</f>
        <v/>
      </c>
      <c r="E78" s="14" t="str">
        <f t="shared" si="24"/>
        <v/>
      </c>
      <c r="F78" s="14" t="str">
        <f t="shared" si="25"/>
        <v/>
      </c>
      <c r="G78" s="14" t="str">
        <f t="shared" si="26"/>
        <v/>
      </c>
      <c r="H78" s="14" t="str">
        <f>IF(A78="","",VLOOKUP(A78,'Input and Monthly Results'!$B$18:$C$429,2,FALSE))</f>
        <v/>
      </c>
      <c r="I78" s="14" t="str">
        <f>IF(A78="","",'Input and Monthly Results'!$C$8)</f>
        <v/>
      </c>
      <c r="J78" s="5" t="str">
        <f t="shared" si="27"/>
        <v/>
      </c>
      <c r="K78" s="14" t="str">
        <f t="shared" si="28"/>
        <v/>
      </c>
      <c r="L78" s="14" t="str">
        <f t="shared" si="29"/>
        <v/>
      </c>
      <c r="M78" s="14" t="str">
        <f t="shared" si="30"/>
        <v/>
      </c>
      <c r="N78" t="str">
        <f>IF(A78="","",'Input and Monthly Results'!$C$9)</f>
        <v/>
      </c>
      <c r="O78" s="14" t="str">
        <f>IF(A78="","",IF('Input and Monthly Results'!$C$6="Constant",IF('Input and Monthly Results'!$C$9="30 / 360",E78,IF('Input and Monthly Results'!$C$9="Actual Days / 360",F78,G78)),IF('Input and Monthly Results'!$C$9="30 / 360",K78,IF('Input and Monthly Results'!$C$9="Actual Days / 360",L78,M78))))</f>
        <v/>
      </c>
      <c r="P78" s="1" t="str">
        <f t="shared" si="43"/>
        <v/>
      </c>
      <c r="Q78" s="20" t="str">
        <f t="shared" si="31"/>
        <v/>
      </c>
      <c r="R78" s="20" t="str">
        <f t="shared" si="32"/>
        <v/>
      </c>
      <c r="S78" s="20" t="str">
        <f t="shared" si="33"/>
        <v/>
      </c>
      <c r="T78" s="20" t="str">
        <f t="shared" si="34"/>
        <v/>
      </c>
      <c r="U78" s="15" t="str">
        <f>IF(A78="","",IF(A79="",O78*P78+P78,IF(P78&gt;='Input and Monthly Results'!$C$14,'Input and Monthly Results'!$C$14,P78)))</f>
        <v/>
      </c>
      <c r="V78" s="1" t="str">
        <f>IF(A78="","",IF(A78&lt;'Input and Monthly Results'!$F$3,Calculations!O78*Calculations!P78,IF(A78='Input and Monthly Results'!$F$3,Calculations!O78*Calculations!P78 + Calculations!P78,0)))</f>
        <v/>
      </c>
      <c r="W78" s="1" t="str">
        <f>IF(A78="","",IF(A78&lt;'Input and Monthly Results'!$F$3,Loan_Amount*(Calculations!O78/(1-(1+Calculations!O78)^(-'Input and Monthly Results'!$C$5))),IF(Calculations!A78='Input and Monthly Results'!$F$3,Calculations!P78*Calculations!O78+Calculations!P78,0)))</f>
        <v/>
      </c>
      <c r="X78" s="1" t="str">
        <f>IF(A78="","",IF(A78&lt;'Input and Monthly Results'!$C$11,1,0))</f>
        <v/>
      </c>
      <c r="Y78" s="1" t="str">
        <f>IF(A78="","",IF(A78&lt;'Input and Monthly Results'!$C$11,Calculations!O78*Calculations!P78,IF(A78&lt;'Input and Monthly Results'!$F$3,Loan_Amount*(Calculations!O78/(1-(1+Calculations!O78)^(-('Input and Monthly Results'!$C$5-SUM(Calculations!$X$3:$X$362))))),IF(Calculations!A78='Input and Monthly Results'!$F$3,Calculations!O78*Calculations!P78+Calculations!P78,0))))</f>
        <v/>
      </c>
      <c r="Z78" s="1" t="str">
        <f>IF(A78="","",IF(A78&lt;'Input and Monthly Results'!$F$3,Loan_Amount/'Input and Monthly Results'!$C$5+Calculations!O78*Calculations!P78,IF(A78='Input and Monthly Results'!$F$3,Calculations!O78*Calculations!P78+Calculations!P78,0)))</f>
        <v/>
      </c>
      <c r="AA78" s="1" t="str">
        <f>IF(A78="","",IF('Input and Monthly Results'!$C$14="",IF('Input and Monthly Results'!$C$10="IO (Interest Only)",Calculations!V78,IF('Input and Monthly Results'!$C$10="Initial IO w/ P&amp;I following",Calculations!Y78,IF('Input and Monthly Results'!$C$10="P&amp;I",Calculations!W78,Calculations!Z78))),U78))</f>
        <v/>
      </c>
      <c r="AB78" s="1" t="str">
        <f t="shared" si="35"/>
        <v/>
      </c>
      <c r="AC78" s="1" t="str">
        <f t="shared" si="36"/>
        <v/>
      </c>
      <c r="AD78" s="1" t="str">
        <f t="shared" si="37"/>
        <v/>
      </c>
      <c r="AE78" s="1" t="str">
        <f t="shared" si="38"/>
        <v/>
      </c>
      <c r="AF78" s="1" t="str">
        <f t="shared" si="39"/>
        <v/>
      </c>
      <c r="AG78" s="1" t="str">
        <f>IF(A78="","",'Input and Monthly Results'!$C$12)</f>
        <v/>
      </c>
      <c r="AH78" s="1" t="str">
        <f t="shared" si="40"/>
        <v/>
      </c>
      <c r="AI78" s="1" t="str">
        <f t="shared" si="41"/>
        <v/>
      </c>
      <c r="AJ78" s="1" t="str">
        <f t="shared" si="42"/>
        <v/>
      </c>
      <c r="AK78" s="1" t="str">
        <f>IF(A78="","",IF(AI78=0,0,'Input and Monthly Results'!$C$13))</f>
        <v/>
      </c>
    </row>
    <row r="79" spans="1:37" x14ac:dyDescent="0.3">
      <c r="A79" s="10" t="str">
        <f>IF(A78&gt;='Input and Monthly Results'!$F$3,"",EDATE(A78,1))</f>
        <v/>
      </c>
      <c r="B79" s="10">
        <f t="shared" si="22"/>
        <v>1</v>
      </c>
      <c r="C79" t="str">
        <f t="shared" si="23"/>
        <v/>
      </c>
      <c r="D79" s="14" t="str">
        <f>IF(A79="","",'Input and Monthly Results'!$C$7)</f>
        <v/>
      </c>
      <c r="E79" s="14" t="str">
        <f t="shared" si="24"/>
        <v/>
      </c>
      <c r="F79" s="14" t="str">
        <f t="shared" si="25"/>
        <v/>
      </c>
      <c r="G79" s="14" t="str">
        <f t="shared" si="26"/>
        <v/>
      </c>
      <c r="H79" s="14" t="str">
        <f>IF(A79="","",VLOOKUP(A79,'Input and Monthly Results'!$B$18:$C$429,2,FALSE))</f>
        <v/>
      </c>
      <c r="I79" s="14" t="str">
        <f>IF(A79="","",'Input and Monthly Results'!$C$8)</f>
        <v/>
      </c>
      <c r="J79" s="5" t="str">
        <f t="shared" si="27"/>
        <v/>
      </c>
      <c r="K79" s="14" t="str">
        <f t="shared" si="28"/>
        <v/>
      </c>
      <c r="L79" s="14" t="str">
        <f t="shared" si="29"/>
        <v/>
      </c>
      <c r="M79" s="14" t="str">
        <f t="shared" si="30"/>
        <v/>
      </c>
      <c r="N79" t="str">
        <f>IF(A79="","",'Input and Monthly Results'!$C$9)</f>
        <v/>
      </c>
      <c r="O79" s="14" t="str">
        <f>IF(A79="","",IF('Input and Monthly Results'!$C$6="Constant",IF('Input and Monthly Results'!$C$9="30 / 360",E79,IF('Input and Monthly Results'!$C$9="Actual Days / 360",F79,G79)),IF('Input and Monthly Results'!$C$9="30 / 360",K79,IF('Input and Monthly Results'!$C$9="Actual Days / 360",L79,M79))))</f>
        <v/>
      </c>
      <c r="P79" s="1" t="str">
        <f t="shared" si="43"/>
        <v/>
      </c>
      <c r="Q79" s="20" t="str">
        <f t="shared" si="31"/>
        <v/>
      </c>
      <c r="R79" s="20" t="str">
        <f t="shared" si="32"/>
        <v/>
      </c>
      <c r="S79" s="20" t="str">
        <f t="shared" si="33"/>
        <v/>
      </c>
      <c r="T79" s="20" t="str">
        <f t="shared" si="34"/>
        <v/>
      </c>
      <c r="U79" s="15" t="str">
        <f>IF(A79="","",IF(A80="",O79*P79+P79,IF(P79&gt;='Input and Monthly Results'!$C$14,'Input and Monthly Results'!$C$14,P79)))</f>
        <v/>
      </c>
      <c r="V79" s="1" t="str">
        <f>IF(A79="","",IF(A79&lt;'Input and Monthly Results'!$F$3,Calculations!O79*Calculations!P79,IF(A79='Input and Monthly Results'!$F$3,Calculations!O79*Calculations!P79 + Calculations!P79,0)))</f>
        <v/>
      </c>
      <c r="W79" s="1" t="str">
        <f>IF(A79="","",IF(A79&lt;'Input and Monthly Results'!$F$3,Loan_Amount*(Calculations!O79/(1-(1+Calculations!O79)^(-'Input and Monthly Results'!$C$5))),IF(Calculations!A79='Input and Monthly Results'!$F$3,Calculations!P79*Calculations!O79+Calculations!P79,0)))</f>
        <v/>
      </c>
      <c r="X79" s="1" t="str">
        <f>IF(A79="","",IF(A79&lt;'Input and Monthly Results'!$C$11,1,0))</f>
        <v/>
      </c>
      <c r="Y79" s="1" t="str">
        <f>IF(A79="","",IF(A79&lt;'Input and Monthly Results'!$C$11,Calculations!O79*Calculations!P79,IF(A79&lt;'Input and Monthly Results'!$F$3,Loan_Amount*(Calculations!O79/(1-(1+Calculations!O79)^(-('Input and Monthly Results'!$C$5-SUM(Calculations!$X$3:$X$362))))),IF(Calculations!A79='Input and Monthly Results'!$F$3,Calculations!O79*Calculations!P79+Calculations!P79,0))))</f>
        <v/>
      </c>
      <c r="Z79" s="1" t="str">
        <f>IF(A79="","",IF(A79&lt;'Input and Monthly Results'!$F$3,Loan_Amount/'Input and Monthly Results'!$C$5+Calculations!O79*Calculations!P79,IF(A79='Input and Monthly Results'!$F$3,Calculations!O79*Calculations!P79+Calculations!P79,0)))</f>
        <v/>
      </c>
      <c r="AA79" s="1" t="str">
        <f>IF(A79="","",IF('Input and Monthly Results'!$C$14="",IF('Input and Monthly Results'!$C$10="IO (Interest Only)",Calculations!V79,IF('Input and Monthly Results'!$C$10="Initial IO w/ P&amp;I following",Calculations!Y79,IF('Input and Monthly Results'!$C$10="P&amp;I",Calculations!W79,Calculations!Z79))),U79))</f>
        <v/>
      </c>
      <c r="AB79" s="1" t="str">
        <f t="shared" si="35"/>
        <v/>
      </c>
      <c r="AC79" s="1" t="str">
        <f t="shared" si="36"/>
        <v/>
      </c>
      <c r="AD79" s="1" t="str">
        <f t="shared" si="37"/>
        <v/>
      </c>
      <c r="AE79" s="1" t="str">
        <f t="shared" si="38"/>
        <v/>
      </c>
      <c r="AF79" s="1" t="str">
        <f t="shared" si="39"/>
        <v/>
      </c>
      <c r="AG79" s="1" t="str">
        <f>IF(A79="","",'Input and Monthly Results'!$C$12)</f>
        <v/>
      </c>
      <c r="AH79" s="1" t="str">
        <f t="shared" si="40"/>
        <v/>
      </c>
      <c r="AI79" s="1" t="str">
        <f t="shared" si="41"/>
        <v/>
      </c>
      <c r="AJ79" s="1" t="str">
        <f t="shared" si="42"/>
        <v/>
      </c>
      <c r="AK79" s="1" t="str">
        <f>IF(A79="","",IF(AI79=0,0,'Input and Monthly Results'!$C$13))</f>
        <v/>
      </c>
    </row>
    <row r="80" spans="1:37" x14ac:dyDescent="0.3">
      <c r="A80" s="10" t="str">
        <f>IF(A79&gt;='Input and Monthly Results'!$F$3,"",EDATE(A79,1))</f>
        <v/>
      </c>
      <c r="B80" s="10">
        <f t="shared" si="22"/>
        <v>1</v>
      </c>
      <c r="C80" t="str">
        <f t="shared" si="23"/>
        <v/>
      </c>
      <c r="D80" s="14" t="str">
        <f>IF(A80="","",'Input and Monthly Results'!$C$7)</f>
        <v/>
      </c>
      <c r="E80" s="14" t="str">
        <f t="shared" si="24"/>
        <v/>
      </c>
      <c r="F80" s="14" t="str">
        <f t="shared" si="25"/>
        <v/>
      </c>
      <c r="G80" s="14" t="str">
        <f t="shared" si="26"/>
        <v/>
      </c>
      <c r="H80" s="14" t="str">
        <f>IF(A80="","",VLOOKUP(A80,'Input and Monthly Results'!$B$18:$C$429,2,FALSE))</f>
        <v/>
      </c>
      <c r="I80" s="14" t="str">
        <f>IF(A80="","",'Input and Monthly Results'!$C$8)</f>
        <v/>
      </c>
      <c r="J80" s="5" t="str">
        <f t="shared" si="27"/>
        <v/>
      </c>
      <c r="K80" s="14" t="str">
        <f t="shared" si="28"/>
        <v/>
      </c>
      <c r="L80" s="14" t="str">
        <f t="shared" si="29"/>
        <v/>
      </c>
      <c r="M80" s="14" t="str">
        <f t="shared" si="30"/>
        <v/>
      </c>
      <c r="N80" t="str">
        <f>IF(A80="","",'Input and Monthly Results'!$C$9)</f>
        <v/>
      </c>
      <c r="O80" s="14" t="str">
        <f>IF(A80="","",IF('Input and Monthly Results'!$C$6="Constant",IF('Input and Monthly Results'!$C$9="30 / 360",E80,IF('Input and Monthly Results'!$C$9="Actual Days / 360",F80,G80)),IF('Input and Monthly Results'!$C$9="30 / 360",K80,IF('Input and Monthly Results'!$C$9="Actual Days / 360",L80,M80))))</f>
        <v/>
      </c>
      <c r="P80" s="1" t="str">
        <f t="shared" si="43"/>
        <v/>
      </c>
      <c r="Q80" s="20" t="str">
        <f t="shared" si="31"/>
        <v/>
      </c>
      <c r="R80" s="20" t="str">
        <f t="shared" si="32"/>
        <v/>
      </c>
      <c r="S80" s="20" t="str">
        <f t="shared" si="33"/>
        <v/>
      </c>
      <c r="T80" s="20" t="str">
        <f t="shared" si="34"/>
        <v/>
      </c>
      <c r="U80" s="15" t="str">
        <f>IF(A80="","",IF(A81="",O80*P80+P80,IF(P80&gt;='Input and Monthly Results'!$C$14,'Input and Monthly Results'!$C$14,P80)))</f>
        <v/>
      </c>
      <c r="V80" s="1" t="str">
        <f>IF(A80="","",IF(A80&lt;'Input and Monthly Results'!$F$3,Calculations!O80*Calculations!P80,IF(A80='Input and Monthly Results'!$F$3,Calculations!O80*Calculations!P80 + Calculations!P80,0)))</f>
        <v/>
      </c>
      <c r="W80" s="1" t="str">
        <f>IF(A80="","",IF(A80&lt;'Input and Monthly Results'!$F$3,Loan_Amount*(Calculations!O80/(1-(1+Calculations!O80)^(-'Input and Monthly Results'!$C$5))),IF(Calculations!A80='Input and Monthly Results'!$F$3,Calculations!P80*Calculations!O80+Calculations!P80,0)))</f>
        <v/>
      </c>
      <c r="X80" s="1" t="str">
        <f>IF(A80="","",IF(A80&lt;'Input and Monthly Results'!$C$11,1,0))</f>
        <v/>
      </c>
      <c r="Y80" s="1" t="str">
        <f>IF(A80="","",IF(A80&lt;'Input and Monthly Results'!$C$11,Calculations!O80*Calculations!P80,IF(A80&lt;'Input and Monthly Results'!$F$3,Loan_Amount*(Calculations!O80/(1-(1+Calculations!O80)^(-('Input and Monthly Results'!$C$5-SUM(Calculations!$X$3:$X$362))))),IF(Calculations!A80='Input and Monthly Results'!$F$3,Calculations!O80*Calculations!P80+Calculations!P80,0))))</f>
        <v/>
      </c>
      <c r="Z80" s="1" t="str">
        <f>IF(A80="","",IF(A80&lt;'Input and Monthly Results'!$F$3,Loan_Amount/'Input and Monthly Results'!$C$5+Calculations!O80*Calculations!P80,IF(A80='Input and Monthly Results'!$F$3,Calculations!O80*Calculations!P80+Calculations!P80,0)))</f>
        <v/>
      </c>
      <c r="AA80" s="1" t="str">
        <f>IF(A80="","",IF('Input and Monthly Results'!$C$14="",IF('Input and Monthly Results'!$C$10="IO (Interest Only)",Calculations!V80,IF('Input and Monthly Results'!$C$10="Initial IO w/ P&amp;I following",Calculations!Y80,IF('Input and Monthly Results'!$C$10="P&amp;I",Calculations!W80,Calculations!Z80))),U80))</f>
        <v/>
      </c>
      <c r="AB80" s="1" t="str">
        <f t="shared" si="35"/>
        <v/>
      </c>
      <c r="AC80" s="1" t="str">
        <f t="shared" si="36"/>
        <v/>
      </c>
      <c r="AD80" s="1" t="str">
        <f t="shared" si="37"/>
        <v/>
      </c>
      <c r="AE80" s="1" t="str">
        <f t="shared" si="38"/>
        <v/>
      </c>
      <c r="AF80" s="1" t="str">
        <f t="shared" si="39"/>
        <v/>
      </c>
      <c r="AG80" s="1" t="str">
        <f>IF(A80="","",'Input and Monthly Results'!$C$12)</f>
        <v/>
      </c>
      <c r="AH80" s="1" t="str">
        <f t="shared" si="40"/>
        <v/>
      </c>
      <c r="AI80" s="1" t="str">
        <f t="shared" si="41"/>
        <v/>
      </c>
      <c r="AJ80" s="1" t="str">
        <f t="shared" si="42"/>
        <v/>
      </c>
      <c r="AK80" s="1" t="str">
        <f>IF(A80="","",IF(AI80=0,0,'Input and Monthly Results'!$C$13))</f>
        <v/>
      </c>
    </row>
    <row r="81" spans="1:37" x14ac:dyDescent="0.3">
      <c r="A81" s="10" t="str">
        <f>IF(A80&gt;='Input and Monthly Results'!$F$3,"",EDATE(A80,1))</f>
        <v/>
      </c>
      <c r="B81" s="10">
        <f t="shared" si="22"/>
        <v>1</v>
      </c>
      <c r="C81" t="str">
        <f t="shared" si="23"/>
        <v/>
      </c>
      <c r="D81" s="14" t="str">
        <f>IF(A81="","",'Input and Monthly Results'!$C$7)</f>
        <v/>
      </c>
      <c r="E81" s="14" t="str">
        <f t="shared" si="24"/>
        <v/>
      </c>
      <c r="F81" s="14" t="str">
        <f t="shared" si="25"/>
        <v/>
      </c>
      <c r="G81" s="14" t="str">
        <f t="shared" si="26"/>
        <v/>
      </c>
      <c r="H81" s="14" t="str">
        <f>IF(A81="","",VLOOKUP(A81,'Input and Monthly Results'!$B$18:$C$429,2,FALSE))</f>
        <v/>
      </c>
      <c r="I81" s="14" t="str">
        <f>IF(A81="","",'Input and Monthly Results'!$C$8)</f>
        <v/>
      </c>
      <c r="J81" s="5" t="str">
        <f t="shared" si="27"/>
        <v/>
      </c>
      <c r="K81" s="14" t="str">
        <f t="shared" si="28"/>
        <v/>
      </c>
      <c r="L81" s="14" t="str">
        <f t="shared" si="29"/>
        <v/>
      </c>
      <c r="M81" s="14" t="str">
        <f t="shared" si="30"/>
        <v/>
      </c>
      <c r="N81" t="str">
        <f>IF(A81="","",'Input and Monthly Results'!$C$9)</f>
        <v/>
      </c>
      <c r="O81" s="14" t="str">
        <f>IF(A81="","",IF('Input and Monthly Results'!$C$6="Constant",IF('Input and Monthly Results'!$C$9="30 / 360",E81,IF('Input and Monthly Results'!$C$9="Actual Days / 360",F81,G81)),IF('Input and Monthly Results'!$C$9="30 / 360",K81,IF('Input and Monthly Results'!$C$9="Actual Days / 360",L81,M81))))</f>
        <v/>
      </c>
      <c r="P81" s="1" t="str">
        <f t="shared" si="43"/>
        <v/>
      </c>
      <c r="Q81" s="20" t="str">
        <f t="shared" si="31"/>
        <v/>
      </c>
      <c r="R81" s="20" t="str">
        <f t="shared" si="32"/>
        <v/>
      </c>
      <c r="S81" s="20" t="str">
        <f t="shared" si="33"/>
        <v/>
      </c>
      <c r="T81" s="20" t="str">
        <f t="shared" si="34"/>
        <v/>
      </c>
      <c r="U81" s="15" t="str">
        <f>IF(A81="","",IF(A82="",O81*P81+P81,IF(P81&gt;='Input and Monthly Results'!$C$14,'Input and Monthly Results'!$C$14,P81)))</f>
        <v/>
      </c>
      <c r="V81" s="1" t="str">
        <f>IF(A81="","",IF(A81&lt;'Input and Monthly Results'!$F$3,Calculations!O81*Calculations!P81,IF(A81='Input and Monthly Results'!$F$3,Calculations!O81*Calculations!P81 + Calculations!P81,0)))</f>
        <v/>
      </c>
      <c r="W81" s="1" t="str">
        <f>IF(A81="","",IF(A81&lt;'Input and Monthly Results'!$F$3,Loan_Amount*(Calculations!O81/(1-(1+Calculations!O81)^(-'Input and Monthly Results'!$C$5))),IF(Calculations!A81='Input and Monthly Results'!$F$3,Calculations!P81*Calculations!O81+Calculations!P81,0)))</f>
        <v/>
      </c>
      <c r="X81" s="1" t="str">
        <f>IF(A81="","",IF(A81&lt;'Input and Monthly Results'!$C$11,1,0))</f>
        <v/>
      </c>
      <c r="Y81" s="1" t="str">
        <f>IF(A81="","",IF(A81&lt;'Input and Monthly Results'!$C$11,Calculations!O81*Calculations!P81,IF(A81&lt;'Input and Monthly Results'!$F$3,Loan_Amount*(Calculations!O81/(1-(1+Calculations!O81)^(-('Input and Monthly Results'!$C$5-SUM(Calculations!$X$3:$X$362))))),IF(Calculations!A81='Input and Monthly Results'!$F$3,Calculations!O81*Calculations!P81+Calculations!P81,0))))</f>
        <v/>
      </c>
      <c r="Z81" s="1" t="str">
        <f>IF(A81="","",IF(A81&lt;'Input and Monthly Results'!$F$3,Loan_Amount/'Input and Monthly Results'!$C$5+Calculations!O81*Calculations!P81,IF(A81='Input and Monthly Results'!$F$3,Calculations!O81*Calculations!P81+Calculations!P81,0)))</f>
        <v/>
      </c>
      <c r="AA81" s="1" t="str">
        <f>IF(A81="","",IF('Input and Monthly Results'!$C$14="",IF('Input and Monthly Results'!$C$10="IO (Interest Only)",Calculations!V81,IF('Input and Monthly Results'!$C$10="Initial IO w/ P&amp;I following",Calculations!Y81,IF('Input and Monthly Results'!$C$10="P&amp;I",Calculations!W81,Calculations!Z81))),U81))</f>
        <v/>
      </c>
      <c r="AB81" s="1" t="str">
        <f t="shared" si="35"/>
        <v/>
      </c>
      <c r="AC81" s="1" t="str">
        <f t="shared" si="36"/>
        <v/>
      </c>
      <c r="AD81" s="1" t="str">
        <f t="shared" si="37"/>
        <v/>
      </c>
      <c r="AE81" s="1" t="str">
        <f t="shared" si="38"/>
        <v/>
      </c>
      <c r="AF81" s="1" t="str">
        <f t="shared" si="39"/>
        <v/>
      </c>
      <c r="AG81" s="1" t="str">
        <f>IF(A81="","",'Input and Monthly Results'!$C$12)</f>
        <v/>
      </c>
      <c r="AH81" s="1" t="str">
        <f t="shared" si="40"/>
        <v/>
      </c>
      <c r="AI81" s="1" t="str">
        <f t="shared" si="41"/>
        <v/>
      </c>
      <c r="AJ81" s="1" t="str">
        <f t="shared" si="42"/>
        <v/>
      </c>
      <c r="AK81" s="1" t="str">
        <f>IF(A81="","",IF(AI81=0,0,'Input and Monthly Results'!$C$13))</f>
        <v/>
      </c>
    </row>
    <row r="82" spans="1:37" x14ac:dyDescent="0.3">
      <c r="A82" s="10" t="str">
        <f>IF(A81&gt;='Input and Monthly Results'!$F$3,"",EDATE(A81,1))</f>
        <v/>
      </c>
      <c r="B82" s="10">
        <f t="shared" si="22"/>
        <v>1</v>
      </c>
      <c r="C82" t="str">
        <f t="shared" si="23"/>
        <v/>
      </c>
      <c r="D82" s="14" t="str">
        <f>IF(A82="","",'Input and Monthly Results'!$C$7)</f>
        <v/>
      </c>
      <c r="E82" s="14" t="str">
        <f t="shared" si="24"/>
        <v/>
      </c>
      <c r="F82" s="14" t="str">
        <f t="shared" si="25"/>
        <v/>
      </c>
      <c r="G82" s="14" t="str">
        <f t="shared" si="26"/>
        <v/>
      </c>
      <c r="H82" s="14" t="str">
        <f>IF(A82="","",VLOOKUP(A82,'Input and Monthly Results'!$B$18:$C$429,2,FALSE))</f>
        <v/>
      </c>
      <c r="I82" s="14" t="str">
        <f>IF(A82="","",'Input and Monthly Results'!$C$8)</f>
        <v/>
      </c>
      <c r="J82" s="5" t="str">
        <f t="shared" si="27"/>
        <v/>
      </c>
      <c r="K82" s="14" t="str">
        <f t="shared" si="28"/>
        <v/>
      </c>
      <c r="L82" s="14" t="str">
        <f t="shared" si="29"/>
        <v/>
      </c>
      <c r="M82" s="14" t="str">
        <f t="shared" si="30"/>
        <v/>
      </c>
      <c r="N82" t="str">
        <f>IF(A82="","",'Input and Monthly Results'!$C$9)</f>
        <v/>
      </c>
      <c r="O82" s="14" t="str">
        <f>IF(A82="","",IF('Input and Monthly Results'!$C$6="Constant",IF('Input and Monthly Results'!$C$9="30 / 360",E82,IF('Input and Monthly Results'!$C$9="Actual Days / 360",F82,G82)),IF('Input and Monthly Results'!$C$9="30 / 360",K82,IF('Input and Monthly Results'!$C$9="Actual Days / 360",L82,M82))))</f>
        <v/>
      </c>
      <c r="P82" s="1" t="str">
        <f t="shared" si="43"/>
        <v/>
      </c>
      <c r="Q82" s="20" t="str">
        <f t="shared" si="31"/>
        <v/>
      </c>
      <c r="R82" s="20" t="str">
        <f t="shared" si="32"/>
        <v/>
      </c>
      <c r="S82" s="20" t="str">
        <f t="shared" si="33"/>
        <v/>
      </c>
      <c r="T82" s="20" t="str">
        <f t="shared" si="34"/>
        <v/>
      </c>
      <c r="U82" s="15" t="str">
        <f>IF(A82="","",IF(A83="",O82*P82+P82,IF(P82&gt;='Input and Monthly Results'!$C$14,'Input and Monthly Results'!$C$14,P82)))</f>
        <v/>
      </c>
      <c r="V82" s="1" t="str">
        <f>IF(A82="","",IF(A82&lt;'Input and Monthly Results'!$F$3,Calculations!O82*Calculations!P82,IF(A82='Input and Monthly Results'!$F$3,Calculations!O82*Calculations!P82 + Calculations!P82,0)))</f>
        <v/>
      </c>
      <c r="W82" s="1" t="str">
        <f>IF(A82="","",IF(A82&lt;'Input and Monthly Results'!$F$3,Loan_Amount*(Calculations!O82/(1-(1+Calculations!O82)^(-'Input and Monthly Results'!$C$5))),IF(Calculations!A82='Input and Monthly Results'!$F$3,Calculations!P82*Calculations!O82+Calculations!P82,0)))</f>
        <v/>
      </c>
      <c r="X82" s="1" t="str">
        <f>IF(A82="","",IF(A82&lt;'Input and Monthly Results'!$C$11,1,0))</f>
        <v/>
      </c>
      <c r="Y82" s="1" t="str">
        <f>IF(A82="","",IF(A82&lt;'Input and Monthly Results'!$C$11,Calculations!O82*Calculations!P82,IF(A82&lt;'Input and Monthly Results'!$F$3,Loan_Amount*(Calculations!O82/(1-(1+Calculations!O82)^(-('Input and Monthly Results'!$C$5-SUM(Calculations!$X$3:$X$362))))),IF(Calculations!A82='Input and Monthly Results'!$F$3,Calculations!O82*Calculations!P82+Calculations!P82,0))))</f>
        <v/>
      </c>
      <c r="Z82" s="1" t="str">
        <f>IF(A82="","",IF(A82&lt;'Input and Monthly Results'!$F$3,Loan_Amount/'Input and Monthly Results'!$C$5+Calculations!O82*Calculations!P82,IF(A82='Input and Monthly Results'!$F$3,Calculations!O82*Calculations!P82+Calculations!P82,0)))</f>
        <v/>
      </c>
      <c r="AA82" s="1" t="str">
        <f>IF(A82="","",IF('Input and Monthly Results'!$C$14="",IF('Input and Monthly Results'!$C$10="IO (Interest Only)",Calculations!V82,IF('Input and Monthly Results'!$C$10="Initial IO w/ P&amp;I following",Calculations!Y82,IF('Input and Monthly Results'!$C$10="P&amp;I",Calculations!W82,Calculations!Z82))),U82))</f>
        <v/>
      </c>
      <c r="AB82" s="1" t="str">
        <f t="shared" si="35"/>
        <v/>
      </c>
      <c r="AC82" s="1" t="str">
        <f t="shared" si="36"/>
        <v/>
      </c>
      <c r="AD82" s="1" t="str">
        <f t="shared" si="37"/>
        <v/>
      </c>
      <c r="AE82" s="1" t="str">
        <f t="shared" si="38"/>
        <v/>
      </c>
      <c r="AF82" s="1" t="str">
        <f t="shared" si="39"/>
        <v/>
      </c>
      <c r="AG82" s="1" t="str">
        <f>IF(A82="","",'Input and Monthly Results'!$C$12)</f>
        <v/>
      </c>
      <c r="AH82" s="1" t="str">
        <f t="shared" si="40"/>
        <v/>
      </c>
      <c r="AI82" s="1" t="str">
        <f t="shared" si="41"/>
        <v/>
      </c>
      <c r="AJ82" s="1" t="str">
        <f t="shared" si="42"/>
        <v/>
      </c>
      <c r="AK82" s="1" t="str">
        <f>IF(A82="","",IF(AI82=0,0,'Input and Monthly Results'!$C$13))</f>
        <v/>
      </c>
    </row>
    <row r="83" spans="1:37" x14ac:dyDescent="0.3">
      <c r="A83" s="10" t="str">
        <f>IF(A82&gt;='Input and Monthly Results'!$F$3,"",EDATE(A82,1))</f>
        <v/>
      </c>
      <c r="B83" s="10">
        <f t="shared" si="22"/>
        <v>1</v>
      </c>
      <c r="C83" t="str">
        <f t="shared" si="23"/>
        <v/>
      </c>
      <c r="D83" s="14" t="str">
        <f>IF(A83="","",'Input and Monthly Results'!$C$7)</f>
        <v/>
      </c>
      <c r="E83" s="14" t="str">
        <f t="shared" si="24"/>
        <v/>
      </c>
      <c r="F83" s="14" t="str">
        <f t="shared" si="25"/>
        <v/>
      </c>
      <c r="G83" s="14" t="str">
        <f t="shared" si="26"/>
        <v/>
      </c>
      <c r="H83" s="14" t="str">
        <f>IF(A83="","",VLOOKUP(A83,'Input and Monthly Results'!$B$18:$C$429,2,FALSE))</f>
        <v/>
      </c>
      <c r="I83" s="14" t="str">
        <f>IF(A83="","",'Input and Monthly Results'!$C$8)</f>
        <v/>
      </c>
      <c r="J83" s="5" t="str">
        <f t="shared" si="27"/>
        <v/>
      </c>
      <c r="K83" s="14" t="str">
        <f t="shared" si="28"/>
        <v/>
      </c>
      <c r="L83" s="14" t="str">
        <f t="shared" si="29"/>
        <v/>
      </c>
      <c r="M83" s="14" t="str">
        <f t="shared" si="30"/>
        <v/>
      </c>
      <c r="N83" t="str">
        <f>IF(A83="","",'Input and Monthly Results'!$C$9)</f>
        <v/>
      </c>
      <c r="O83" s="14" t="str">
        <f>IF(A83="","",IF('Input and Monthly Results'!$C$6="Constant",IF('Input and Monthly Results'!$C$9="30 / 360",E83,IF('Input and Monthly Results'!$C$9="Actual Days / 360",F83,G83)),IF('Input and Monthly Results'!$C$9="30 / 360",K83,IF('Input and Monthly Results'!$C$9="Actual Days / 360",L83,M83))))</f>
        <v/>
      </c>
      <c r="P83" s="1" t="str">
        <f t="shared" si="43"/>
        <v/>
      </c>
      <c r="Q83" s="20" t="str">
        <f t="shared" si="31"/>
        <v/>
      </c>
      <c r="R83" s="20" t="str">
        <f t="shared" si="32"/>
        <v/>
      </c>
      <c r="S83" s="20" t="str">
        <f t="shared" si="33"/>
        <v/>
      </c>
      <c r="T83" s="20" t="str">
        <f t="shared" si="34"/>
        <v/>
      </c>
      <c r="U83" s="15" t="str">
        <f>IF(A83="","",IF(A84="",O83*P83+P83,IF(P83&gt;='Input and Monthly Results'!$C$14,'Input and Monthly Results'!$C$14,P83)))</f>
        <v/>
      </c>
      <c r="V83" s="1" t="str">
        <f>IF(A83="","",IF(A83&lt;'Input and Monthly Results'!$F$3,Calculations!O83*Calculations!P83,IF(A83='Input and Monthly Results'!$F$3,Calculations!O83*Calculations!P83 + Calculations!P83,0)))</f>
        <v/>
      </c>
      <c r="W83" s="1" t="str">
        <f>IF(A83="","",IF(A83&lt;'Input and Monthly Results'!$F$3,Loan_Amount*(Calculations!O83/(1-(1+Calculations!O83)^(-'Input and Monthly Results'!$C$5))),IF(Calculations!A83='Input and Monthly Results'!$F$3,Calculations!P83*Calculations!O83+Calculations!P83,0)))</f>
        <v/>
      </c>
      <c r="X83" s="1" t="str">
        <f>IF(A83="","",IF(A83&lt;'Input and Monthly Results'!$C$11,1,0))</f>
        <v/>
      </c>
      <c r="Y83" s="1" t="str">
        <f>IF(A83="","",IF(A83&lt;'Input and Monthly Results'!$C$11,Calculations!O83*Calculations!P83,IF(A83&lt;'Input and Monthly Results'!$F$3,Loan_Amount*(Calculations!O83/(1-(1+Calculations!O83)^(-('Input and Monthly Results'!$C$5-SUM(Calculations!$X$3:$X$362))))),IF(Calculations!A83='Input and Monthly Results'!$F$3,Calculations!O83*Calculations!P83+Calculations!P83,0))))</f>
        <v/>
      </c>
      <c r="Z83" s="1" t="str">
        <f>IF(A83="","",IF(A83&lt;'Input and Monthly Results'!$F$3,Loan_Amount/'Input and Monthly Results'!$C$5+Calculations!O83*Calculations!P83,IF(A83='Input and Monthly Results'!$F$3,Calculations!O83*Calculations!P83+Calculations!P83,0)))</f>
        <v/>
      </c>
      <c r="AA83" s="1" t="str">
        <f>IF(A83="","",IF('Input and Monthly Results'!$C$14="",IF('Input and Monthly Results'!$C$10="IO (Interest Only)",Calculations!V83,IF('Input and Monthly Results'!$C$10="Initial IO w/ P&amp;I following",Calculations!Y83,IF('Input and Monthly Results'!$C$10="P&amp;I",Calculations!W83,Calculations!Z83))),U83))</f>
        <v/>
      </c>
      <c r="AB83" s="1" t="str">
        <f t="shared" si="35"/>
        <v/>
      </c>
      <c r="AC83" s="1" t="str">
        <f t="shared" si="36"/>
        <v/>
      </c>
      <c r="AD83" s="1" t="str">
        <f t="shared" si="37"/>
        <v/>
      </c>
      <c r="AE83" s="1" t="str">
        <f t="shared" si="38"/>
        <v/>
      </c>
      <c r="AF83" s="1" t="str">
        <f t="shared" si="39"/>
        <v/>
      </c>
      <c r="AG83" s="1" t="str">
        <f>IF(A83="","",'Input and Monthly Results'!$C$12)</f>
        <v/>
      </c>
      <c r="AH83" s="1" t="str">
        <f t="shared" si="40"/>
        <v/>
      </c>
      <c r="AI83" s="1" t="str">
        <f t="shared" si="41"/>
        <v/>
      </c>
      <c r="AJ83" s="1" t="str">
        <f t="shared" si="42"/>
        <v/>
      </c>
      <c r="AK83" s="1" t="str">
        <f>IF(A83="","",IF(AI83=0,0,'Input and Monthly Results'!$C$13))</f>
        <v/>
      </c>
    </row>
    <row r="84" spans="1:37" x14ac:dyDescent="0.3">
      <c r="A84" s="10" t="str">
        <f>IF(A83&gt;='Input and Monthly Results'!$F$3,"",EDATE(A83,1))</f>
        <v/>
      </c>
      <c r="B84" s="10">
        <f t="shared" si="22"/>
        <v>1</v>
      </c>
      <c r="C84" t="str">
        <f t="shared" si="23"/>
        <v/>
      </c>
      <c r="D84" s="14" t="str">
        <f>IF(A84="","",'Input and Monthly Results'!$C$7)</f>
        <v/>
      </c>
      <c r="E84" s="14" t="str">
        <f t="shared" si="24"/>
        <v/>
      </c>
      <c r="F84" s="14" t="str">
        <f t="shared" si="25"/>
        <v/>
      </c>
      <c r="G84" s="14" t="str">
        <f t="shared" si="26"/>
        <v/>
      </c>
      <c r="H84" s="14" t="str">
        <f>IF(A84="","",VLOOKUP(A84,'Input and Monthly Results'!$B$18:$C$429,2,FALSE))</f>
        <v/>
      </c>
      <c r="I84" s="14" t="str">
        <f>IF(A84="","",'Input and Monthly Results'!$C$8)</f>
        <v/>
      </c>
      <c r="J84" s="5" t="str">
        <f t="shared" si="27"/>
        <v/>
      </c>
      <c r="K84" s="14" t="str">
        <f t="shared" si="28"/>
        <v/>
      </c>
      <c r="L84" s="14" t="str">
        <f t="shared" si="29"/>
        <v/>
      </c>
      <c r="M84" s="14" t="str">
        <f t="shared" si="30"/>
        <v/>
      </c>
      <c r="N84" t="str">
        <f>IF(A84="","",'Input and Monthly Results'!$C$9)</f>
        <v/>
      </c>
      <c r="O84" s="14" t="str">
        <f>IF(A84="","",IF('Input and Monthly Results'!$C$6="Constant",IF('Input and Monthly Results'!$C$9="30 / 360",E84,IF('Input and Monthly Results'!$C$9="Actual Days / 360",F84,G84)),IF('Input and Monthly Results'!$C$9="30 / 360",K84,IF('Input and Monthly Results'!$C$9="Actual Days / 360",L84,M84))))</f>
        <v/>
      </c>
      <c r="P84" s="1" t="str">
        <f t="shared" si="43"/>
        <v/>
      </c>
      <c r="Q84" s="20" t="str">
        <f t="shared" si="31"/>
        <v/>
      </c>
      <c r="R84" s="20" t="str">
        <f t="shared" si="32"/>
        <v/>
      </c>
      <c r="S84" s="20" t="str">
        <f t="shared" si="33"/>
        <v/>
      </c>
      <c r="T84" s="20" t="str">
        <f t="shared" si="34"/>
        <v/>
      </c>
      <c r="U84" s="15" t="str">
        <f>IF(A84="","",IF(A85="",O84*P84+P84,IF(P84&gt;='Input and Monthly Results'!$C$14,'Input and Monthly Results'!$C$14,P84)))</f>
        <v/>
      </c>
      <c r="V84" s="1" t="str">
        <f>IF(A84="","",IF(A84&lt;'Input and Monthly Results'!$F$3,Calculations!O84*Calculations!P84,IF(A84='Input and Monthly Results'!$F$3,Calculations!O84*Calculations!P84 + Calculations!P84,0)))</f>
        <v/>
      </c>
      <c r="W84" s="1" t="str">
        <f>IF(A84="","",IF(A84&lt;'Input and Monthly Results'!$F$3,Loan_Amount*(Calculations!O84/(1-(1+Calculations!O84)^(-'Input and Monthly Results'!$C$5))),IF(Calculations!A84='Input and Monthly Results'!$F$3,Calculations!P84*Calculations!O84+Calculations!P84,0)))</f>
        <v/>
      </c>
      <c r="X84" s="1" t="str">
        <f>IF(A84="","",IF(A84&lt;'Input and Monthly Results'!$C$11,1,0))</f>
        <v/>
      </c>
      <c r="Y84" s="1" t="str">
        <f>IF(A84="","",IF(A84&lt;'Input and Monthly Results'!$C$11,Calculations!O84*Calculations!P84,IF(A84&lt;'Input and Monthly Results'!$F$3,Loan_Amount*(Calculations!O84/(1-(1+Calculations!O84)^(-('Input and Monthly Results'!$C$5-SUM(Calculations!$X$3:$X$362))))),IF(Calculations!A84='Input and Monthly Results'!$F$3,Calculations!O84*Calculations!P84+Calculations!P84,0))))</f>
        <v/>
      </c>
      <c r="Z84" s="1" t="str">
        <f>IF(A84="","",IF(A84&lt;'Input and Monthly Results'!$F$3,Loan_Amount/'Input and Monthly Results'!$C$5+Calculations!O84*Calculations!P84,IF(A84='Input and Monthly Results'!$F$3,Calculations!O84*Calculations!P84+Calculations!P84,0)))</f>
        <v/>
      </c>
      <c r="AA84" s="1" t="str">
        <f>IF(A84="","",IF('Input and Monthly Results'!$C$14="",IF('Input and Monthly Results'!$C$10="IO (Interest Only)",Calculations!V84,IF('Input and Monthly Results'!$C$10="Initial IO w/ P&amp;I following",Calculations!Y84,IF('Input and Monthly Results'!$C$10="P&amp;I",Calculations!W84,Calculations!Z84))),U84))</f>
        <v/>
      </c>
      <c r="AB84" s="1" t="str">
        <f t="shared" si="35"/>
        <v/>
      </c>
      <c r="AC84" s="1" t="str">
        <f t="shared" si="36"/>
        <v/>
      </c>
      <c r="AD84" s="1" t="str">
        <f t="shared" si="37"/>
        <v/>
      </c>
      <c r="AE84" s="1" t="str">
        <f t="shared" si="38"/>
        <v/>
      </c>
      <c r="AF84" s="1" t="str">
        <f t="shared" si="39"/>
        <v/>
      </c>
      <c r="AG84" s="1" t="str">
        <f>IF(A84="","",'Input and Monthly Results'!$C$12)</f>
        <v/>
      </c>
      <c r="AH84" s="1" t="str">
        <f t="shared" si="40"/>
        <v/>
      </c>
      <c r="AI84" s="1" t="str">
        <f t="shared" si="41"/>
        <v/>
      </c>
      <c r="AJ84" s="1" t="str">
        <f t="shared" si="42"/>
        <v/>
      </c>
      <c r="AK84" s="1" t="str">
        <f>IF(A84="","",IF(AI84=0,0,'Input and Monthly Results'!$C$13))</f>
        <v/>
      </c>
    </row>
    <row r="85" spans="1:37" x14ac:dyDescent="0.3">
      <c r="A85" s="10" t="str">
        <f>IF(A84&gt;='Input and Monthly Results'!$F$3,"",EDATE(A84,1))</f>
        <v/>
      </c>
      <c r="B85" s="10">
        <f t="shared" si="22"/>
        <v>1</v>
      </c>
      <c r="C85" t="str">
        <f t="shared" si="23"/>
        <v/>
      </c>
      <c r="D85" s="14" t="str">
        <f>IF(A85="","",'Input and Monthly Results'!$C$7)</f>
        <v/>
      </c>
      <c r="E85" s="14" t="str">
        <f t="shared" si="24"/>
        <v/>
      </c>
      <c r="F85" s="14" t="str">
        <f t="shared" si="25"/>
        <v/>
      </c>
      <c r="G85" s="14" t="str">
        <f t="shared" si="26"/>
        <v/>
      </c>
      <c r="H85" s="14" t="str">
        <f>IF(A85="","",VLOOKUP(A85,'Input and Monthly Results'!$B$18:$C$429,2,FALSE))</f>
        <v/>
      </c>
      <c r="I85" s="14" t="str">
        <f>IF(A85="","",'Input and Monthly Results'!$C$8)</f>
        <v/>
      </c>
      <c r="J85" s="5" t="str">
        <f t="shared" si="27"/>
        <v/>
      </c>
      <c r="K85" s="14" t="str">
        <f t="shared" si="28"/>
        <v/>
      </c>
      <c r="L85" s="14" t="str">
        <f t="shared" si="29"/>
        <v/>
      </c>
      <c r="M85" s="14" t="str">
        <f t="shared" si="30"/>
        <v/>
      </c>
      <c r="N85" t="str">
        <f>IF(A85="","",'Input and Monthly Results'!$C$9)</f>
        <v/>
      </c>
      <c r="O85" s="14" t="str">
        <f>IF(A85="","",IF('Input and Monthly Results'!$C$6="Constant",IF('Input and Monthly Results'!$C$9="30 / 360",E85,IF('Input and Monthly Results'!$C$9="Actual Days / 360",F85,G85)),IF('Input and Monthly Results'!$C$9="30 / 360",K85,IF('Input and Monthly Results'!$C$9="Actual Days / 360",L85,M85))))</f>
        <v/>
      </c>
      <c r="P85" s="1" t="str">
        <f t="shared" si="43"/>
        <v/>
      </c>
      <c r="Q85" s="20" t="str">
        <f t="shared" si="31"/>
        <v/>
      </c>
      <c r="R85" s="20" t="str">
        <f t="shared" si="32"/>
        <v/>
      </c>
      <c r="S85" s="20" t="str">
        <f t="shared" si="33"/>
        <v/>
      </c>
      <c r="T85" s="20" t="str">
        <f t="shared" si="34"/>
        <v/>
      </c>
      <c r="U85" s="15" t="str">
        <f>IF(A85="","",IF(A86="",O85*P85+P85,IF(P85&gt;='Input and Monthly Results'!$C$14,'Input and Monthly Results'!$C$14,P85)))</f>
        <v/>
      </c>
      <c r="V85" s="1" t="str">
        <f>IF(A85="","",IF(A85&lt;'Input and Monthly Results'!$F$3,Calculations!O85*Calculations!P85,IF(A85='Input and Monthly Results'!$F$3,Calculations!O85*Calculations!P85 + Calculations!P85,0)))</f>
        <v/>
      </c>
      <c r="W85" s="1" t="str">
        <f>IF(A85="","",IF(A85&lt;'Input and Monthly Results'!$F$3,Loan_Amount*(Calculations!O85/(1-(1+Calculations!O85)^(-'Input and Monthly Results'!$C$5))),IF(Calculations!A85='Input and Monthly Results'!$F$3,Calculations!P85*Calculations!O85+Calculations!P85,0)))</f>
        <v/>
      </c>
      <c r="X85" s="1" t="str">
        <f>IF(A85="","",IF(A85&lt;'Input and Monthly Results'!$C$11,1,0))</f>
        <v/>
      </c>
      <c r="Y85" s="1" t="str">
        <f>IF(A85="","",IF(A85&lt;'Input and Monthly Results'!$C$11,Calculations!O85*Calculations!P85,IF(A85&lt;'Input and Monthly Results'!$F$3,Loan_Amount*(Calculations!O85/(1-(1+Calculations!O85)^(-('Input and Monthly Results'!$C$5-SUM(Calculations!$X$3:$X$362))))),IF(Calculations!A85='Input and Monthly Results'!$F$3,Calculations!O85*Calculations!P85+Calculations!P85,0))))</f>
        <v/>
      </c>
      <c r="Z85" s="1" t="str">
        <f>IF(A85="","",IF(A85&lt;'Input and Monthly Results'!$F$3,Loan_Amount/'Input and Monthly Results'!$C$5+Calculations!O85*Calculations!P85,IF(A85='Input and Monthly Results'!$F$3,Calculations!O85*Calculations!P85+Calculations!P85,0)))</f>
        <v/>
      </c>
      <c r="AA85" s="1" t="str">
        <f>IF(A85="","",IF('Input and Monthly Results'!$C$14="",IF('Input and Monthly Results'!$C$10="IO (Interest Only)",Calculations!V85,IF('Input and Monthly Results'!$C$10="Initial IO w/ P&amp;I following",Calculations!Y85,IF('Input and Monthly Results'!$C$10="P&amp;I",Calculations!W85,Calculations!Z85))),U85))</f>
        <v/>
      </c>
      <c r="AB85" s="1" t="str">
        <f t="shared" si="35"/>
        <v/>
      </c>
      <c r="AC85" s="1" t="str">
        <f t="shared" si="36"/>
        <v/>
      </c>
      <c r="AD85" s="1" t="str">
        <f t="shared" si="37"/>
        <v/>
      </c>
      <c r="AE85" s="1" t="str">
        <f t="shared" si="38"/>
        <v/>
      </c>
      <c r="AF85" s="1" t="str">
        <f t="shared" si="39"/>
        <v/>
      </c>
      <c r="AG85" s="1" t="str">
        <f>IF(A85="","",'Input and Monthly Results'!$C$12)</f>
        <v/>
      </c>
      <c r="AH85" s="1" t="str">
        <f t="shared" si="40"/>
        <v/>
      </c>
      <c r="AI85" s="1" t="str">
        <f t="shared" si="41"/>
        <v/>
      </c>
      <c r="AJ85" s="1" t="str">
        <f t="shared" si="42"/>
        <v/>
      </c>
      <c r="AK85" s="1" t="str">
        <f>IF(A85="","",IF(AI85=0,0,'Input and Monthly Results'!$C$13))</f>
        <v/>
      </c>
    </row>
    <row r="86" spans="1:37" x14ac:dyDescent="0.3">
      <c r="A86" s="10" t="str">
        <f>IF(A85&gt;='Input and Monthly Results'!$F$3,"",EDATE(A85,1))</f>
        <v/>
      </c>
      <c r="B86" s="10">
        <f t="shared" si="22"/>
        <v>1</v>
      </c>
      <c r="C86" t="str">
        <f t="shared" si="23"/>
        <v/>
      </c>
      <c r="D86" s="14" t="str">
        <f>IF(A86="","",'Input and Monthly Results'!$C$7)</f>
        <v/>
      </c>
      <c r="E86" s="14" t="str">
        <f t="shared" si="24"/>
        <v/>
      </c>
      <c r="F86" s="14" t="str">
        <f t="shared" si="25"/>
        <v/>
      </c>
      <c r="G86" s="14" t="str">
        <f t="shared" si="26"/>
        <v/>
      </c>
      <c r="H86" s="14" t="str">
        <f>IF(A86="","",VLOOKUP(A86,'Input and Monthly Results'!$B$18:$C$429,2,FALSE))</f>
        <v/>
      </c>
      <c r="I86" s="14" t="str">
        <f>IF(A86="","",'Input and Monthly Results'!$C$8)</f>
        <v/>
      </c>
      <c r="J86" s="5" t="str">
        <f t="shared" si="27"/>
        <v/>
      </c>
      <c r="K86" s="14" t="str">
        <f t="shared" si="28"/>
        <v/>
      </c>
      <c r="L86" s="14" t="str">
        <f t="shared" si="29"/>
        <v/>
      </c>
      <c r="M86" s="14" t="str">
        <f t="shared" si="30"/>
        <v/>
      </c>
      <c r="N86" t="str">
        <f>IF(A86="","",'Input and Monthly Results'!$C$9)</f>
        <v/>
      </c>
      <c r="O86" s="14" t="str">
        <f>IF(A86="","",IF('Input and Monthly Results'!$C$6="Constant",IF('Input and Monthly Results'!$C$9="30 / 360",E86,IF('Input and Monthly Results'!$C$9="Actual Days / 360",F86,G86)),IF('Input and Monthly Results'!$C$9="30 / 360",K86,IF('Input and Monthly Results'!$C$9="Actual Days / 360",L86,M86))))</f>
        <v/>
      </c>
      <c r="P86" s="1" t="str">
        <f t="shared" si="43"/>
        <v/>
      </c>
      <c r="Q86" s="20" t="str">
        <f t="shared" si="31"/>
        <v/>
      </c>
      <c r="R86" s="20" t="str">
        <f t="shared" si="32"/>
        <v/>
      </c>
      <c r="S86" s="20" t="str">
        <f t="shared" si="33"/>
        <v/>
      </c>
      <c r="T86" s="20" t="str">
        <f t="shared" si="34"/>
        <v/>
      </c>
      <c r="U86" s="15" t="str">
        <f>IF(A86="","",IF(A87="",O86*P86+P86,IF(P86&gt;='Input and Monthly Results'!$C$14,'Input and Monthly Results'!$C$14,P86)))</f>
        <v/>
      </c>
      <c r="V86" s="1" t="str">
        <f>IF(A86="","",IF(A86&lt;'Input and Monthly Results'!$F$3,Calculations!O86*Calculations!P86,IF(A86='Input and Monthly Results'!$F$3,Calculations!O86*Calculations!P86 + Calculations!P86,0)))</f>
        <v/>
      </c>
      <c r="W86" s="1" t="str">
        <f>IF(A86="","",IF(A86&lt;'Input and Monthly Results'!$F$3,Loan_Amount*(Calculations!O86/(1-(1+Calculations!O86)^(-'Input and Monthly Results'!$C$5))),IF(Calculations!A86='Input and Monthly Results'!$F$3,Calculations!P86*Calculations!O86+Calculations!P86,0)))</f>
        <v/>
      </c>
      <c r="X86" s="1" t="str">
        <f>IF(A86="","",IF(A86&lt;'Input and Monthly Results'!$C$11,1,0))</f>
        <v/>
      </c>
      <c r="Y86" s="1" t="str">
        <f>IF(A86="","",IF(A86&lt;'Input and Monthly Results'!$C$11,Calculations!O86*Calculations!P86,IF(A86&lt;'Input and Monthly Results'!$F$3,Loan_Amount*(Calculations!O86/(1-(1+Calculations!O86)^(-('Input and Monthly Results'!$C$5-SUM(Calculations!$X$3:$X$362))))),IF(Calculations!A86='Input and Monthly Results'!$F$3,Calculations!O86*Calculations!P86+Calculations!P86,0))))</f>
        <v/>
      </c>
      <c r="Z86" s="1" t="str">
        <f>IF(A86="","",IF(A86&lt;'Input and Monthly Results'!$F$3,Loan_Amount/'Input and Monthly Results'!$C$5+Calculations!O86*Calculations!P86,IF(A86='Input and Monthly Results'!$F$3,Calculations!O86*Calculations!P86+Calculations!P86,0)))</f>
        <v/>
      </c>
      <c r="AA86" s="1" t="str">
        <f>IF(A86="","",IF('Input and Monthly Results'!$C$14="",IF('Input and Monthly Results'!$C$10="IO (Interest Only)",Calculations!V86,IF('Input and Monthly Results'!$C$10="Initial IO w/ P&amp;I following",Calculations!Y86,IF('Input and Monthly Results'!$C$10="P&amp;I",Calculations!W86,Calculations!Z86))),U86))</f>
        <v/>
      </c>
      <c r="AB86" s="1" t="str">
        <f t="shared" si="35"/>
        <v/>
      </c>
      <c r="AC86" s="1" t="str">
        <f t="shared" si="36"/>
        <v/>
      </c>
      <c r="AD86" s="1" t="str">
        <f t="shared" si="37"/>
        <v/>
      </c>
      <c r="AE86" s="1" t="str">
        <f t="shared" si="38"/>
        <v/>
      </c>
      <c r="AF86" s="1" t="str">
        <f t="shared" si="39"/>
        <v/>
      </c>
      <c r="AG86" s="1" t="str">
        <f>IF(A86="","",'Input and Monthly Results'!$C$12)</f>
        <v/>
      </c>
      <c r="AH86" s="1" t="str">
        <f t="shared" si="40"/>
        <v/>
      </c>
      <c r="AI86" s="1" t="str">
        <f t="shared" si="41"/>
        <v/>
      </c>
      <c r="AJ86" s="1" t="str">
        <f t="shared" si="42"/>
        <v/>
      </c>
      <c r="AK86" s="1" t="str">
        <f>IF(A86="","",IF(AI86=0,0,'Input and Monthly Results'!$C$13))</f>
        <v/>
      </c>
    </row>
    <row r="87" spans="1:37" x14ac:dyDescent="0.3">
      <c r="A87" s="10" t="str">
        <f>IF(A86&gt;='Input and Monthly Results'!$F$3,"",EDATE(A86,1))</f>
        <v/>
      </c>
      <c r="B87" s="10">
        <f t="shared" si="22"/>
        <v>1</v>
      </c>
      <c r="C87" t="str">
        <f t="shared" si="23"/>
        <v/>
      </c>
      <c r="D87" s="14" t="str">
        <f>IF(A87="","",'Input and Monthly Results'!$C$7)</f>
        <v/>
      </c>
      <c r="E87" s="14" t="str">
        <f t="shared" si="24"/>
        <v/>
      </c>
      <c r="F87" s="14" t="str">
        <f t="shared" si="25"/>
        <v/>
      </c>
      <c r="G87" s="14" t="str">
        <f t="shared" si="26"/>
        <v/>
      </c>
      <c r="H87" s="14" t="str">
        <f>IF(A87="","",VLOOKUP(A87,'Input and Monthly Results'!$B$18:$C$429,2,FALSE))</f>
        <v/>
      </c>
      <c r="I87" s="14" t="str">
        <f>IF(A87="","",'Input and Monthly Results'!$C$8)</f>
        <v/>
      </c>
      <c r="J87" s="5" t="str">
        <f t="shared" si="27"/>
        <v/>
      </c>
      <c r="K87" s="14" t="str">
        <f t="shared" si="28"/>
        <v/>
      </c>
      <c r="L87" s="14" t="str">
        <f t="shared" si="29"/>
        <v/>
      </c>
      <c r="M87" s="14" t="str">
        <f t="shared" si="30"/>
        <v/>
      </c>
      <c r="N87" t="str">
        <f>IF(A87="","",'Input and Monthly Results'!$C$9)</f>
        <v/>
      </c>
      <c r="O87" s="14" t="str">
        <f>IF(A87="","",IF('Input and Monthly Results'!$C$6="Constant",IF('Input and Monthly Results'!$C$9="30 / 360",E87,IF('Input and Monthly Results'!$C$9="Actual Days / 360",F87,G87)),IF('Input and Monthly Results'!$C$9="30 / 360",K87,IF('Input and Monthly Results'!$C$9="Actual Days / 360",L87,M87))))</f>
        <v/>
      </c>
      <c r="P87" s="1" t="str">
        <f t="shared" si="43"/>
        <v/>
      </c>
      <c r="Q87" s="20" t="str">
        <f t="shared" si="31"/>
        <v/>
      </c>
      <c r="R87" s="20" t="str">
        <f t="shared" si="32"/>
        <v/>
      </c>
      <c r="S87" s="20" t="str">
        <f t="shared" si="33"/>
        <v/>
      </c>
      <c r="T87" s="20" t="str">
        <f t="shared" si="34"/>
        <v/>
      </c>
      <c r="U87" s="15" t="str">
        <f>IF(A87="","",IF(A88="",O87*P87+P87,IF(P87&gt;='Input and Monthly Results'!$C$14,'Input and Monthly Results'!$C$14,P87)))</f>
        <v/>
      </c>
      <c r="V87" s="1" t="str">
        <f>IF(A87="","",IF(A87&lt;'Input and Monthly Results'!$F$3,Calculations!O87*Calculations!P87,IF(A87='Input and Monthly Results'!$F$3,Calculations!O87*Calculations!P87 + Calculations!P87,0)))</f>
        <v/>
      </c>
      <c r="W87" s="1" t="str">
        <f>IF(A87="","",IF(A87&lt;'Input and Monthly Results'!$F$3,Loan_Amount*(Calculations!O87/(1-(1+Calculations!O87)^(-'Input and Monthly Results'!$C$5))),IF(Calculations!A87='Input and Monthly Results'!$F$3,Calculations!P87*Calculations!O87+Calculations!P87,0)))</f>
        <v/>
      </c>
      <c r="X87" s="1" t="str">
        <f>IF(A87="","",IF(A87&lt;'Input and Monthly Results'!$C$11,1,0))</f>
        <v/>
      </c>
      <c r="Y87" s="1" t="str">
        <f>IF(A87="","",IF(A87&lt;'Input and Monthly Results'!$C$11,Calculations!O87*Calculations!P87,IF(A87&lt;'Input and Monthly Results'!$F$3,Loan_Amount*(Calculations!O87/(1-(1+Calculations!O87)^(-('Input and Monthly Results'!$C$5-SUM(Calculations!$X$3:$X$362))))),IF(Calculations!A87='Input and Monthly Results'!$F$3,Calculations!O87*Calculations!P87+Calculations!P87,0))))</f>
        <v/>
      </c>
      <c r="Z87" s="1" t="str">
        <f>IF(A87="","",IF(A87&lt;'Input and Monthly Results'!$F$3,Loan_Amount/'Input and Monthly Results'!$C$5+Calculations!O87*Calculations!P87,IF(A87='Input and Monthly Results'!$F$3,Calculations!O87*Calculations!P87+Calculations!P87,0)))</f>
        <v/>
      </c>
      <c r="AA87" s="1" t="str">
        <f>IF(A87="","",IF('Input and Monthly Results'!$C$14="",IF('Input and Monthly Results'!$C$10="IO (Interest Only)",Calculations!V87,IF('Input and Monthly Results'!$C$10="Initial IO w/ P&amp;I following",Calculations!Y87,IF('Input and Monthly Results'!$C$10="P&amp;I",Calculations!W87,Calculations!Z87))),U87))</f>
        <v/>
      </c>
      <c r="AB87" s="1" t="str">
        <f t="shared" si="35"/>
        <v/>
      </c>
      <c r="AC87" s="1" t="str">
        <f t="shared" si="36"/>
        <v/>
      </c>
      <c r="AD87" s="1" t="str">
        <f t="shared" si="37"/>
        <v/>
      </c>
      <c r="AE87" s="1" t="str">
        <f t="shared" si="38"/>
        <v/>
      </c>
      <c r="AF87" s="1" t="str">
        <f t="shared" si="39"/>
        <v/>
      </c>
      <c r="AG87" s="1" t="str">
        <f>IF(A87="","",'Input and Monthly Results'!$C$12)</f>
        <v/>
      </c>
      <c r="AH87" s="1" t="str">
        <f t="shared" si="40"/>
        <v/>
      </c>
      <c r="AI87" s="1" t="str">
        <f t="shared" si="41"/>
        <v/>
      </c>
      <c r="AJ87" s="1" t="str">
        <f t="shared" si="42"/>
        <v/>
      </c>
      <c r="AK87" s="1" t="str">
        <f>IF(A87="","",IF(AI87=0,0,'Input and Monthly Results'!$C$13))</f>
        <v/>
      </c>
    </row>
    <row r="88" spans="1:37" x14ac:dyDescent="0.3">
      <c r="A88" s="10" t="str">
        <f>IF(A87&gt;='Input and Monthly Results'!$F$3,"",EDATE(A87,1))</f>
        <v/>
      </c>
      <c r="B88" s="10">
        <f t="shared" si="22"/>
        <v>1</v>
      </c>
      <c r="C88" t="str">
        <f t="shared" si="23"/>
        <v/>
      </c>
      <c r="D88" s="14" t="str">
        <f>IF(A88="","",'Input and Monthly Results'!$C$7)</f>
        <v/>
      </c>
      <c r="E88" s="14" t="str">
        <f t="shared" si="24"/>
        <v/>
      </c>
      <c r="F88" s="14" t="str">
        <f t="shared" si="25"/>
        <v/>
      </c>
      <c r="G88" s="14" t="str">
        <f t="shared" si="26"/>
        <v/>
      </c>
      <c r="H88" s="14" t="str">
        <f>IF(A88="","",VLOOKUP(A88,'Input and Monthly Results'!$B$18:$C$429,2,FALSE))</f>
        <v/>
      </c>
      <c r="I88" s="14" t="str">
        <f>IF(A88="","",'Input and Monthly Results'!$C$8)</f>
        <v/>
      </c>
      <c r="J88" s="5" t="str">
        <f t="shared" si="27"/>
        <v/>
      </c>
      <c r="K88" s="14" t="str">
        <f t="shared" si="28"/>
        <v/>
      </c>
      <c r="L88" s="14" t="str">
        <f t="shared" si="29"/>
        <v/>
      </c>
      <c r="M88" s="14" t="str">
        <f t="shared" si="30"/>
        <v/>
      </c>
      <c r="N88" t="str">
        <f>IF(A88="","",'Input and Monthly Results'!$C$9)</f>
        <v/>
      </c>
      <c r="O88" s="14" t="str">
        <f>IF(A88="","",IF('Input and Monthly Results'!$C$6="Constant",IF('Input and Monthly Results'!$C$9="30 / 360",E88,IF('Input and Monthly Results'!$C$9="Actual Days / 360",F88,G88)),IF('Input and Monthly Results'!$C$9="30 / 360",K88,IF('Input and Monthly Results'!$C$9="Actual Days / 360",L88,M88))))</f>
        <v/>
      </c>
      <c r="P88" s="1" t="str">
        <f t="shared" si="43"/>
        <v/>
      </c>
      <c r="Q88" s="20" t="str">
        <f t="shared" si="31"/>
        <v/>
      </c>
      <c r="R88" s="20" t="str">
        <f t="shared" si="32"/>
        <v/>
      </c>
      <c r="S88" s="20" t="str">
        <f t="shared" si="33"/>
        <v/>
      </c>
      <c r="T88" s="20" t="str">
        <f t="shared" si="34"/>
        <v/>
      </c>
      <c r="U88" s="15" t="str">
        <f>IF(A88="","",IF(A89="",O88*P88+P88,IF(P88&gt;='Input and Monthly Results'!$C$14,'Input and Monthly Results'!$C$14,P88)))</f>
        <v/>
      </c>
      <c r="V88" s="1" t="str">
        <f>IF(A88="","",IF(A88&lt;'Input and Monthly Results'!$F$3,Calculations!O88*Calculations!P88,IF(A88='Input and Monthly Results'!$F$3,Calculations!O88*Calculations!P88 + Calculations!P88,0)))</f>
        <v/>
      </c>
      <c r="W88" s="1" t="str">
        <f>IF(A88="","",IF(A88&lt;'Input and Monthly Results'!$F$3,Loan_Amount*(Calculations!O88/(1-(1+Calculations!O88)^(-'Input and Monthly Results'!$C$5))),IF(Calculations!A88='Input and Monthly Results'!$F$3,Calculations!P88*Calculations!O88+Calculations!P88,0)))</f>
        <v/>
      </c>
      <c r="X88" s="1" t="str">
        <f>IF(A88="","",IF(A88&lt;'Input and Monthly Results'!$C$11,1,0))</f>
        <v/>
      </c>
      <c r="Y88" s="1" t="str">
        <f>IF(A88="","",IF(A88&lt;'Input and Monthly Results'!$C$11,Calculations!O88*Calculations!P88,IF(A88&lt;'Input and Monthly Results'!$F$3,Loan_Amount*(Calculations!O88/(1-(1+Calculations!O88)^(-('Input and Monthly Results'!$C$5-SUM(Calculations!$X$3:$X$362))))),IF(Calculations!A88='Input and Monthly Results'!$F$3,Calculations!O88*Calculations!P88+Calculations!P88,0))))</f>
        <v/>
      </c>
      <c r="Z88" s="1" t="str">
        <f>IF(A88="","",IF(A88&lt;'Input and Monthly Results'!$F$3,Loan_Amount/'Input and Monthly Results'!$C$5+Calculations!O88*Calculations!P88,IF(A88='Input and Monthly Results'!$F$3,Calculations!O88*Calculations!P88+Calculations!P88,0)))</f>
        <v/>
      </c>
      <c r="AA88" s="1" t="str">
        <f>IF(A88="","",IF('Input and Monthly Results'!$C$14="",IF('Input and Monthly Results'!$C$10="IO (Interest Only)",Calculations!V88,IF('Input and Monthly Results'!$C$10="Initial IO w/ P&amp;I following",Calculations!Y88,IF('Input and Monthly Results'!$C$10="P&amp;I",Calculations!W88,Calculations!Z88))),U88))</f>
        <v/>
      </c>
      <c r="AB88" s="1" t="str">
        <f t="shared" si="35"/>
        <v/>
      </c>
      <c r="AC88" s="1" t="str">
        <f t="shared" si="36"/>
        <v/>
      </c>
      <c r="AD88" s="1" t="str">
        <f t="shared" si="37"/>
        <v/>
      </c>
      <c r="AE88" s="1" t="str">
        <f t="shared" si="38"/>
        <v/>
      </c>
      <c r="AF88" s="1" t="str">
        <f t="shared" si="39"/>
        <v/>
      </c>
      <c r="AG88" s="1" t="str">
        <f>IF(A88="","",'Input and Monthly Results'!$C$12)</f>
        <v/>
      </c>
      <c r="AH88" s="1" t="str">
        <f t="shared" si="40"/>
        <v/>
      </c>
      <c r="AI88" s="1" t="str">
        <f t="shared" si="41"/>
        <v/>
      </c>
      <c r="AJ88" s="1" t="str">
        <f t="shared" si="42"/>
        <v/>
      </c>
      <c r="AK88" s="1" t="str">
        <f>IF(A88="","",IF(AI88=0,0,'Input and Monthly Results'!$C$13))</f>
        <v/>
      </c>
    </row>
    <row r="89" spans="1:37" x14ac:dyDescent="0.3">
      <c r="A89" s="10" t="str">
        <f>IF(A88&gt;='Input and Monthly Results'!$F$3,"",EDATE(A88,1))</f>
        <v/>
      </c>
      <c r="B89" s="10">
        <f t="shared" si="22"/>
        <v>1</v>
      </c>
      <c r="C89" t="str">
        <f t="shared" si="23"/>
        <v/>
      </c>
      <c r="D89" s="14" t="str">
        <f>IF(A89="","",'Input and Monthly Results'!$C$7)</f>
        <v/>
      </c>
      <c r="E89" s="14" t="str">
        <f t="shared" si="24"/>
        <v/>
      </c>
      <c r="F89" s="14" t="str">
        <f t="shared" si="25"/>
        <v/>
      </c>
      <c r="G89" s="14" t="str">
        <f t="shared" si="26"/>
        <v/>
      </c>
      <c r="H89" s="14" t="str">
        <f>IF(A89="","",VLOOKUP(A89,'Input and Monthly Results'!$B$18:$C$429,2,FALSE))</f>
        <v/>
      </c>
      <c r="I89" s="14" t="str">
        <f>IF(A89="","",'Input and Monthly Results'!$C$8)</f>
        <v/>
      </c>
      <c r="J89" s="5" t="str">
        <f t="shared" si="27"/>
        <v/>
      </c>
      <c r="K89" s="14" t="str">
        <f t="shared" si="28"/>
        <v/>
      </c>
      <c r="L89" s="14" t="str">
        <f t="shared" si="29"/>
        <v/>
      </c>
      <c r="M89" s="14" t="str">
        <f t="shared" si="30"/>
        <v/>
      </c>
      <c r="N89" t="str">
        <f>IF(A89="","",'Input and Monthly Results'!$C$9)</f>
        <v/>
      </c>
      <c r="O89" s="14" t="str">
        <f>IF(A89="","",IF('Input and Monthly Results'!$C$6="Constant",IF('Input and Monthly Results'!$C$9="30 / 360",E89,IF('Input and Monthly Results'!$C$9="Actual Days / 360",F89,G89)),IF('Input and Monthly Results'!$C$9="30 / 360",K89,IF('Input and Monthly Results'!$C$9="Actual Days / 360",L89,M89))))</f>
        <v/>
      </c>
      <c r="P89" s="1" t="str">
        <f t="shared" si="43"/>
        <v/>
      </c>
      <c r="Q89" s="20" t="str">
        <f t="shared" si="31"/>
        <v/>
      </c>
      <c r="R89" s="20" t="str">
        <f t="shared" si="32"/>
        <v/>
      </c>
      <c r="S89" s="20" t="str">
        <f t="shared" si="33"/>
        <v/>
      </c>
      <c r="T89" s="20" t="str">
        <f t="shared" si="34"/>
        <v/>
      </c>
      <c r="U89" s="15" t="str">
        <f>IF(A89="","",IF(A90="",O89*P89+P89,IF(P89&gt;='Input and Monthly Results'!$C$14,'Input and Monthly Results'!$C$14,P89)))</f>
        <v/>
      </c>
      <c r="V89" s="1" t="str">
        <f>IF(A89="","",IF(A89&lt;'Input and Monthly Results'!$F$3,Calculations!O89*Calculations!P89,IF(A89='Input and Monthly Results'!$F$3,Calculations!O89*Calculations!P89 + Calculations!P89,0)))</f>
        <v/>
      </c>
      <c r="W89" s="1" t="str">
        <f>IF(A89="","",IF(A89&lt;'Input and Monthly Results'!$F$3,Loan_Amount*(Calculations!O89/(1-(1+Calculations!O89)^(-'Input and Monthly Results'!$C$5))),IF(Calculations!A89='Input and Monthly Results'!$F$3,Calculations!P89*Calculations!O89+Calculations!P89,0)))</f>
        <v/>
      </c>
      <c r="X89" s="1" t="str">
        <f>IF(A89="","",IF(A89&lt;'Input and Monthly Results'!$C$11,1,0))</f>
        <v/>
      </c>
      <c r="Y89" s="1" t="str">
        <f>IF(A89="","",IF(A89&lt;'Input and Monthly Results'!$C$11,Calculations!O89*Calculations!P89,IF(A89&lt;'Input and Monthly Results'!$F$3,Loan_Amount*(Calculations!O89/(1-(1+Calculations!O89)^(-('Input and Monthly Results'!$C$5-SUM(Calculations!$X$3:$X$362))))),IF(Calculations!A89='Input and Monthly Results'!$F$3,Calculations!O89*Calculations!P89+Calculations!P89,0))))</f>
        <v/>
      </c>
      <c r="Z89" s="1" t="str">
        <f>IF(A89="","",IF(A89&lt;'Input and Monthly Results'!$F$3,Loan_Amount/'Input and Monthly Results'!$C$5+Calculations!O89*Calculations!P89,IF(A89='Input and Monthly Results'!$F$3,Calculations!O89*Calculations!P89+Calculations!P89,0)))</f>
        <v/>
      </c>
      <c r="AA89" s="1" t="str">
        <f>IF(A89="","",IF('Input and Monthly Results'!$C$14="",IF('Input and Monthly Results'!$C$10="IO (Interest Only)",Calculations!V89,IF('Input and Monthly Results'!$C$10="Initial IO w/ P&amp;I following",Calculations!Y89,IF('Input and Monthly Results'!$C$10="P&amp;I",Calculations!W89,Calculations!Z89))),U89))</f>
        <v/>
      </c>
      <c r="AB89" s="1" t="str">
        <f t="shared" si="35"/>
        <v/>
      </c>
      <c r="AC89" s="1" t="str">
        <f t="shared" si="36"/>
        <v/>
      </c>
      <c r="AD89" s="1" t="str">
        <f t="shared" si="37"/>
        <v/>
      </c>
      <c r="AE89" s="1" t="str">
        <f t="shared" si="38"/>
        <v/>
      </c>
      <c r="AF89" s="1" t="str">
        <f t="shared" si="39"/>
        <v/>
      </c>
      <c r="AG89" s="1" t="str">
        <f>IF(A89="","",'Input and Monthly Results'!$C$12)</f>
        <v/>
      </c>
      <c r="AH89" s="1" t="str">
        <f t="shared" si="40"/>
        <v/>
      </c>
      <c r="AI89" s="1" t="str">
        <f t="shared" si="41"/>
        <v/>
      </c>
      <c r="AJ89" s="1" t="str">
        <f t="shared" si="42"/>
        <v/>
      </c>
      <c r="AK89" s="1" t="str">
        <f>IF(A89="","",IF(AI89=0,0,'Input and Monthly Results'!$C$13))</f>
        <v/>
      </c>
    </row>
    <row r="90" spans="1:37" x14ac:dyDescent="0.3">
      <c r="A90" s="10" t="str">
        <f>IF(A89&gt;='Input and Monthly Results'!$F$3,"",EDATE(A89,1))</f>
        <v/>
      </c>
      <c r="B90" s="10">
        <f t="shared" si="22"/>
        <v>1</v>
      </c>
      <c r="C90" t="str">
        <f t="shared" si="23"/>
        <v/>
      </c>
      <c r="D90" s="14" t="str">
        <f>IF(A90="","",'Input and Monthly Results'!$C$7)</f>
        <v/>
      </c>
      <c r="E90" s="14" t="str">
        <f t="shared" si="24"/>
        <v/>
      </c>
      <c r="F90" s="14" t="str">
        <f t="shared" si="25"/>
        <v/>
      </c>
      <c r="G90" s="14" t="str">
        <f t="shared" si="26"/>
        <v/>
      </c>
      <c r="H90" s="14" t="str">
        <f>IF(A90="","",VLOOKUP(A90,'Input and Monthly Results'!$B$18:$C$429,2,FALSE))</f>
        <v/>
      </c>
      <c r="I90" s="14" t="str">
        <f>IF(A90="","",'Input and Monthly Results'!$C$8)</f>
        <v/>
      </c>
      <c r="J90" s="5" t="str">
        <f t="shared" si="27"/>
        <v/>
      </c>
      <c r="K90" s="14" t="str">
        <f t="shared" si="28"/>
        <v/>
      </c>
      <c r="L90" s="14" t="str">
        <f t="shared" si="29"/>
        <v/>
      </c>
      <c r="M90" s="14" t="str">
        <f t="shared" si="30"/>
        <v/>
      </c>
      <c r="N90" t="str">
        <f>IF(A90="","",'Input and Monthly Results'!$C$9)</f>
        <v/>
      </c>
      <c r="O90" s="14" t="str">
        <f>IF(A90="","",IF('Input and Monthly Results'!$C$6="Constant",IF('Input and Monthly Results'!$C$9="30 / 360",E90,IF('Input and Monthly Results'!$C$9="Actual Days / 360",F90,G90)),IF('Input and Monthly Results'!$C$9="30 / 360",K90,IF('Input and Monthly Results'!$C$9="Actual Days / 360",L90,M90))))</f>
        <v/>
      </c>
      <c r="P90" s="1" t="str">
        <f t="shared" si="43"/>
        <v/>
      </c>
      <c r="Q90" s="20" t="str">
        <f t="shared" si="31"/>
        <v/>
      </c>
      <c r="R90" s="20" t="str">
        <f t="shared" si="32"/>
        <v/>
      </c>
      <c r="S90" s="20" t="str">
        <f t="shared" si="33"/>
        <v/>
      </c>
      <c r="T90" s="20" t="str">
        <f t="shared" si="34"/>
        <v/>
      </c>
      <c r="U90" s="15" t="str">
        <f>IF(A90="","",IF(A91="",O90*P90+P90,IF(P90&gt;='Input and Monthly Results'!$C$14,'Input and Monthly Results'!$C$14,P90)))</f>
        <v/>
      </c>
      <c r="V90" s="1" t="str">
        <f>IF(A90="","",IF(A90&lt;'Input and Monthly Results'!$F$3,Calculations!O90*Calculations!P90,IF(A90='Input and Monthly Results'!$F$3,Calculations!O90*Calculations!P90 + Calculations!P90,0)))</f>
        <v/>
      </c>
      <c r="W90" s="1" t="str">
        <f>IF(A90="","",IF(A90&lt;'Input and Monthly Results'!$F$3,Loan_Amount*(Calculations!O90/(1-(1+Calculations!O90)^(-'Input and Monthly Results'!$C$5))),IF(Calculations!A90='Input and Monthly Results'!$F$3,Calculations!P90*Calculations!O90+Calculations!P90,0)))</f>
        <v/>
      </c>
      <c r="X90" s="1" t="str">
        <f>IF(A90="","",IF(A90&lt;'Input and Monthly Results'!$C$11,1,0))</f>
        <v/>
      </c>
      <c r="Y90" s="1" t="str">
        <f>IF(A90="","",IF(A90&lt;'Input and Monthly Results'!$C$11,Calculations!O90*Calculations!P90,IF(A90&lt;'Input and Monthly Results'!$F$3,Loan_Amount*(Calculations!O90/(1-(1+Calculations!O90)^(-('Input and Monthly Results'!$C$5-SUM(Calculations!$X$3:$X$362))))),IF(Calculations!A90='Input and Monthly Results'!$F$3,Calculations!O90*Calculations!P90+Calculations!P90,0))))</f>
        <v/>
      </c>
      <c r="Z90" s="1" t="str">
        <f>IF(A90="","",IF(A90&lt;'Input and Monthly Results'!$F$3,Loan_Amount/'Input and Monthly Results'!$C$5+Calculations!O90*Calculations!P90,IF(A90='Input and Monthly Results'!$F$3,Calculations!O90*Calculations!P90+Calculations!P90,0)))</f>
        <v/>
      </c>
      <c r="AA90" s="1" t="str">
        <f>IF(A90="","",IF('Input and Monthly Results'!$C$14="",IF('Input and Monthly Results'!$C$10="IO (Interest Only)",Calculations!V90,IF('Input and Monthly Results'!$C$10="Initial IO w/ P&amp;I following",Calculations!Y90,IF('Input and Monthly Results'!$C$10="P&amp;I",Calculations!W90,Calculations!Z90))),U90))</f>
        <v/>
      </c>
      <c r="AB90" s="1" t="str">
        <f t="shared" si="35"/>
        <v/>
      </c>
      <c r="AC90" s="1" t="str">
        <f t="shared" si="36"/>
        <v/>
      </c>
      <c r="AD90" s="1" t="str">
        <f t="shared" si="37"/>
        <v/>
      </c>
      <c r="AE90" s="1" t="str">
        <f t="shared" si="38"/>
        <v/>
      </c>
      <c r="AF90" s="1" t="str">
        <f t="shared" si="39"/>
        <v/>
      </c>
      <c r="AG90" s="1" t="str">
        <f>IF(A90="","",'Input and Monthly Results'!$C$12)</f>
        <v/>
      </c>
      <c r="AH90" s="1" t="str">
        <f t="shared" si="40"/>
        <v/>
      </c>
      <c r="AI90" s="1" t="str">
        <f t="shared" si="41"/>
        <v/>
      </c>
      <c r="AJ90" s="1" t="str">
        <f t="shared" si="42"/>
        <v/>
      </c>
      <c r="AK90" s="1" t="str">
        <f>IF(A90="","",IF(AI90=0,0,'Input and Monthly Results'!$C$13))</f>
        <v/>
      </c>
    </row>
    <row r="91" spans="1:37" x14ac:dyDescent="0.3">
      <c r="A91" s="10" t="str">
        <f>IF(A90&gt;='Input and Monthly Results'!$F$3,"",EDATE(A90,1))</f>
        <v/>
      </c>
      <c r="B91" s="10">
        <f t="shared" si="22"/>
        <v>1</v>
      </c>
      <c r="C91" t="str">
        <f t="shared" si="23"/>
        <v/>
      </c>
      <c r="D91" s="14" t="str">
        <f>IF(A91="","",'Input and Monthly Results'!$C$7)</f>
        <v/>
      </c>
      <c r="E91" s="14" t="str">
        <f t="shared" si="24"/>
        <v/>
      </c>
      <c r="F91" s="14" t="str">
        <f t="shared" si="25"/>
        <v/>
      </c>
      <c r="G91" s="14" t="str">
        <f t="shared" si="26"/>
        <v/>
      </c>
      <c r="H91" s="14" t="str">
        <f>IF(A91="","",VLOOKUP(A91,'Input and Monthly Results'!$B$18:$C$429,2,FALSE))</f>
        <v/>
      </c>
      <c r="I91" s="14" t="str">
        <f>IF(A91="","",'Input and Monthly Results'!$C$8)</f>
        <v/>
      </c>
      <c r="J91" s="5" t="str">
        <f t="shared" si="27"/>
        <v/>
      </c>
      <c r="K91" s="14" t="str">
        <f t="shared" si="28"/>
        <v/>
      </c>
      <c r="L91" s="14" t="str">
        <f t="shared" si="29"/>
        <v/>
      </c>
      <c r="M91" s="14" t="str">
        <f t="shared" si="30"/>
        <v/>
      </c>
      <c r="N91" t="str">
        <f>IF(A91="","",'Input and Monthly Results'!$C$9)</f>
        <v/>
      </c>
      <c r="O91" s="14" t="str">
        <f>IF(A91="","",IF('Input and Monthly Results'!$C$6="Constant",IF('Input and Monthly Results'!$C$9="30 / 360",E91,IF('Input and Monthly Results'!$C$9="Actual Days / 360",F91,G91)),IF('Input and Monthly Results'!$C$9="30 / 360",K91,IF('Input and Monthly Results'!$C$9="Actual Days / 360",L91,M91))))</f>
        <v/>
      </c>
      <c r="P91" s="1" t="str">
        <f t="shared" si="43"/>
        <v/>
      </c>
      <c r="Q91" s="20" t="str">
        <f t="shared" si="31"/>
        <v/>
      </c>
      <c r="R91" s="20" t="str">
        <f t="shared" si="32"/>
        <v/>
      </c>
      <c r="S91" s="20" t="str">
        <f t="shared" si="33"/>
        <v/>
      </c>
      <c r="T91" s="20" t="str">
        <f t="shared" si="34"/>
        <v/>
      </c>
      <c r="U91" s="15" t="str">
        <f>IF(A91="","",IF(A92="",O91*P91+P91,IF(P91&gt;='Input and Monthly Results'!$C$14,'Input and Monthly Results'!$C$14,P91)))</f>
        <v/>
      </c>
      <c r="V91" s="1" t="str">
        <f>IF(A91="","",IF(A91&lt;'Input and Monthly Results'!$F$3,Calculations!O91*Calculations!P91,IF(A91='Input and Monthly Results'!$F$3,Calculations!O91*Calculations!P91 + Calculations!P91,0)))</f>
        <v/>
      </c>
      <c r="W91" s="1" t="str">
        <f>IF(A91="","",IF(A91&lt;'Input and Monthly Results'!$F$3,Loan_Amount*(Calculations!O91/(1-(1+Calculations!O91)^(-'Input and Monthly Results'!$C$5))),IF(Calculations!A91='Input and Monthly Results'!$F$3,Calculations!P91*Calculations!O91+Calculations!P91,0)))</f>
        <v/>
      </c>
      <c r="X91" s="1" t="str">
        <f>IF(A91="","",IF(A91&lt;'Input and Monthly Results'!$C$11,1,0))</f>
        <v/>
      </c>
      <c r="Y91" s="1" t="str">
        <f>IF(A91="","",IF(A91&lt;'Input and Monthly Results'!$C$11,Calculations!O91*Calculations!P91,IF(A91&lt;'Input and Monthly Results'!$F$3,Loan_Amount*(Calculations!O91/(1-(1+Calculations!O91)^(-('Input and Monthly Results'!$C$5-SUM(Calculations!$X$3:$X$362))))),IF(Calculations!A91='Input and Monthly Results'!$F$3,Calculations!O91*Calculations!P91+Calculations!P91,0))))</f>
        <v/>
      </c>
      <c r="Z91" s="1" t="str">
        <f>IF(A91="","",IF(A91&lt;'Input and Monthly Results'!$F$3,Loan_Amount/'Input and Monthly Results'!$C$5+Calculations!O91*Calculations!P91,IF(A91='Input and Monthly Results'!$F$3,Calculations!O91*Calculations!P91+Calculations!P91,0)))</f>
        <v/>
      </c>
      <c r="AA91" s="1" t="str">
        <f>IF(A91="","",IF('Input and Monthly Results'!$C$14="",IF('Input and Monthly Results'!$C$10="IO (Interest Only)",Calculations!V91,IF('Input and Monthly Results'!$C$10="Initial IO w/ P&amp;I following",Calculations!Y91,IF('Input and Monthly Results'!$C$10="P&amp;I",Calculations!W91,Calculations!Z91))),U91))</f>
        <v/>
      </c>
      <c r="AB91" s="1" t="str">
        <f t="shared" si="35"/>
        <v/>
      </c>
      <c r="AC91" s="1" t="str">
        <f t="shared" si="36"/>
        <v/>
      </c>
      <c r="AD91" s="1" t="str">
        <f t="shared" si="37"/>
        <v/>
      </c>
      <c r="AE91" s="1" t="str">
        <f t="shared" si="38"/>
        <v/>
      </c>
      <c r="AF91" s="1" t="str">
        <f t="shared" si="39"/>
        <v/>
      </c>
      <c r="AG91" s="1" t="str">
        <f>IF(A91="","",'Input and Monthly Results'!$C$12)</f>
        <v/>
      </c>
      <c r="AH91" s="1" t="str">
        <f t="shared" si="40"/>
        <v/>
      </c>
      <c r="AI91" s="1" t="str">
        <f t="shared" si="41"/>
        <v/>
      </c>
      <c r="AJ91" s="1" t="str">
        <f t="shared" si="42"/>
        <v/>
      </c>
      <c r="AK91" s="1" t="str">
        <f>IF(A91="","",IF(AI91=0,0,'Input and Monthly Results'!$C$13))</f>
        <v/>
      </c>
    </row>
    <row r="92" spans="1:37" x14ac:dyDescent="0.3">
      <c r="A92" s="10" t="str">
        <f>IF(A91&gt;='Input and Monthly Results'!$F$3,"",EDATE(A91,1))</f>
        <v/>
      </c>
      <c r="B92" s="10">
        <f t="shared" si="22"/>
        <v>1</v>
      </c>
      <c r="C92" t="str">
        <f t="shared" si="23"/>
        <v/>
      </c>
      <c r="D92" s="14" t="str">
        <f>IF(A92="","",'Input and Monthly Results'!$C$7)</f>
        <v/>
      </c>
      <c r="E92" s="14" t="str">
        <f t="shared" si="24"/>
        <v/>
      </c>
      <c r="F92" s="14" t="str">
        <f t="shared" si="25"/>
        <v/>
      </c>
      <c r="G92" s="14" t="str">
        <f t="shared" si="26"/>
        <v/>
      </c>
      <c r="H92" s="14" t="str">
        <f>IF(A92="","",VLOOKUP(A92,'Input and Monthly Results'!$B$18:$C$429,2,FALSE))</f>
        <v/>
      </c>
      <c r="I92" s="14" t="str">
        <f>IF(A92="","",'Input and Monthly Results'!$C$8)</f>
        <v/>
      </c>
      <c r="J92" s="5" t="str">
        <f t="shared" si="27"/>
        <v/>
      </c>
      <c r="K92" s="14" t="str">
        <f t="shared" si="28"/>
        <v/>
      </c>
      <c r="L92" s="14" t="str">
        <f t="shared" si="29"/>
        <v/>
      </c>
      <c r="M92" s="14" t="str">
        <f t="shared" si="30"/>
        <v/>
      </c>
      <c r="N92" t="str">
        <f>IF(A92="","",'Input and Monthly Results'!$C$9)</f>
        <v/>
      </c>
      <c r="O92" s="14" t="str">
        <f>IF(A92="","",IF('Input and Monthly Results'!$C$6="Constant",IF('Input and Monthly Results'!$C$9="30 / 360",E92,IF('Input and Monthly Results'!$C$9="Actual Days / 360",F92,G92)),IF('Input and Monthly Results'!$C$9="30 / 360",K92,IF('Input and Monthly Results'!$C$9="Actual Days / 360",L92,M92))))</f>
        <v/>
      </c>
      <c r="P92" s="1" t="str">
        <f t="shared" si="43"/>
        <v/>
      </c>
      <c r="Q92" s="20" t="str">
        <f t="shared" si="31"/>
        <v/>
      </c>
      <c r="R92" s="20" t="str">
        <f t="shared" si="32"/>
        <v/>
      </c>
      <c r="S92" s="20" t="str">
        <f t="shared" si="33"/>
        <v/>
      </c>
      <c r="T92" s="20" t="str">
        <f t="shared" si="34"/>
        <v/>
      </c>
      <c r="U92" s="15" t="str">
        <f>IF(A92="","",IF(A93="",O92*P92+P92,IF(P92&gt;='Input and Monthly Results'!$C$14,'Input and Monthly Results'!$C$14,P92)))</f>
        <v/>
      </c>
      <c r="V92" s="1" t="str">
        <f>IF(A92="","",IF(A92&lt;'Input and Monthly Results'!$F$3,Calculations!O92*Calculations!P92,IF(A92='Input and Monthly Results'!$F$3,Calculations!O92*Calculations!P92 + Calculations!P92,0)))</f>
        <v/>
      </c>
      <c r="W92" s="1" t="str">
        <f>IF(A92="","",IF(A92&lt;'Input and Monthly Results'!$F$3,Loan_Amount*(Calculations!O92/(1-(1+Calculations!O92)^(-'Input and Monthly Results'!$C$5))),IF(Calculations!A92='Input and Monthly Results'!$F$3,Calculations!P92*Calculations!O92+Calculations!P92,0)))</f>
        <v/>
      </c>
      <c r="X92" s="1" t="str">
        <f>IF(A92="","",IF(A92&lt;'Input and Monthly Results'!$C$11,1,0))</f>
        <v/>
      </c>
      <c r="Y92" s="1" t="str">
        <f>IF(A92="","",IF(A92&lt;'Input and Monthly Results'!$C$11,Calculations!O92*Calculations!P92,IF(A92&lt;'Input and Monthly Results'!$F$3,Loan_Amount*(Calculations!O92/(1-(1+Calculations!O92)^(-('Input and Monthly Results'!$C$5-SUM(Calculations!$X$3:$X$362))))),IF(Calculations!A92='Input and Monthly Results'!$F$3,Calculations!O92*Calculations!P92+Calculations!P92,0))))</f>
        <v/>
      </c>
      <c r="Z92" s="1" t="str">
        <f>IF(A92="","",IF(A92&lt;'Input and Monthly Results'!$F$3,Loan_Amount/'Input and Monthly Results'!$C$5+Calculations!O92*Calculations!P92,IF(A92='Input and Monthly Results'!$F$3,Calculations!O92*Calculations!P92+Calculations!P92,0)))</f>
        <v/>
      </c>
      <c r="AA92" s="1" t="str">
        <f>IF(A92="","",IF('Input and Monthly Results'!$C$14="",IF('Input and Monthly Results'!$C$10="IO (Interest Only)",Calculations!V92,IF('Input and Monthly Results'!$C$10="Initial IO w/ P&amp;I following",Calculations!Y92,IF('Input and Monthly Results'!$C$10="P&amp;I",Calculations!W92,Calculations!Z92))),U92))</f>
        <v/>
      </c>
      <c r="AB92" s="1" t="str">
        <f t="shared" si="35"/>
        <v/>
      </c>
      <c r="AC92" s="1" t="str">
        <f t="shared" si="36"/>
        <v/>
      </c>
      <c r="AD92" s="1" t="str">
        <f t="shared" si="37"/>
        <v/>
      </c>
      <c r="AE92" s="1" t="str">
        <f t="shared" si="38"/>
        <v/>
      </c>
      <c r="AF92" s="1" t="str">
        <f t="shared" si="39"/>
        <v/>
      </c>
      <c r="AG92" s="1" t="str">
        <f>IF(A92="","",'Input and Monthly Results'!$C$12)</f>
        <v/>
      </c>
      <c r="AH92" s="1" t="str">
        <f t="shared" si="40"/>
        <v/>
      </c>
      <c r="AI92" s="1" t="str">
        <f t="shared" si="41"/>
        <v/>
      </c>
      <c r="AJ92" s="1" t="str">
        <f t="shared" si="42"/>
        <v/>
      </c>
      <c r="AK92" s="1" t="str">
        <f>IF(A92="","",IF(AI92=0,0,'Input and Monthly Results'!$C$13))</f>
        <v/>
      </c>
    </row>
    <row r="93" spans="1:37" x14ac:dyDescent="0.3">
      <c r="A93" s="10" t="str">
        <f>IF(A92&gt;='Input and Monthly Results'!$F$3,"",EDATE(A92,1))</f>
        <v/>
      </c>
      <c r="B93" s="10">
        <f t="shared" si="22"/>
        <v>1</v>
      </c>
      <c r="C93" t="str">
        <f t="shared" si="23"/>
        <v/>
      </c>
      <c r="D93" s="14" t="str">
        <f>IF(A93="","",'Input and Monthly Results'!$C$7)</f>
        <v/>
      </c>
      <c r="E93" s="14" t="str">
        <f t="shared" si="24"/>
        <v/>
      </c>
      <c r="F93" s="14" t="str">
        <f t="shared" si="25"/>
        <v/>
      </c>
      <c r="G93" s="14" t="str">
        <f t="shared" si="26"/>
        <v/>
      </c>
      <c r="H93" s="14" t="str">
        <f>IF(A93="","",VLOOKUP(A93,'Input and Monthly Results'!$B$18:$C$429,2,FALSE))</f>
        <v/>
      </c>
      <c r="I93" s="14" t="str">
        <f>IF(A93="","",'Input and Monthly Results'!$C$8)</f>
        <v/>
      </c>
      <c r="J93" s="5" t="str">
        <f t="shared" si="27"/>
        <v/>
      </c>
      <c r="K93" s="14" t="str">
        <f t="shared" si="28"/>
        <v/>
      </c>
      <c r="L93" s="14" t="str">
        <f t="shared" si="29"/>
        <v/>
      </c>
      <c r="M93" s="14" t="str">
        <f t="shared" si="30"/>
        <v/>
      </c>
      <c r="N93" t="str">
        <f>IF(A93="","",'Input and Monthly Results'!$C$9)</f>
        <v/>
      </c>
      <c r="O93" s="14" t="str">
        <f>IF(A93="","",IF('Input and Monthly Results'!$C$6="Constant",IF('Input and Monthly Results'!$C$9="30 / 360",E93,IF('Input and Monthly Results'!$C$9="Actual Days / 360",F93,G93)),IF('Input and Monthly Results'!$C$9="30 / 360",K93,IF('Input and Monthly Results'!$C$9="Actual Days / 360",L93,M93))))</f>
        <v/>
      </c>
      <c r="P93" s="1" t="str">
        <f t="shared" si="43"/>
        <v/>
      </c>
      <c r="Q93" s="20" t="str">
        <f t="shared" si="31"/>
        <v/>
      </c>
      <c r="R93" s="20" t="str">
        <f t="shared" si="32"/>
        <v/>
      </c>
      <c r="S93" s="20" t="str">
        <f t="shared" si="33"/>
        <v/>
      </c>
      <c r="T93" s="20" t="str">
        <f t="shared" si="34"/>
        <v/>
      </c>
      <c r="U93" s="15" t="str">
        <f>IF(A93="","",IF(A94="",O93*P93+P93,IF(P93&gt;='Input and Monthly Results'!$C$14,'Input and Monthly Results'!$C$14,P93)))</f>
        <v/>
      </c>
      <c r="V93" s="1" t="str">
        <f>IF(A93="","",IF(A93&lt;'Input and Monthly Results'!$F$3,Calculations!O93*Calculations!P93,IF(A93='Input and Monthly Results'!$F$3,Calculations!O93*Calculations!P93 + Calculations!P93,0)))</f>
        <v/>
      </c>
      <c r="W93" s="1" t="str">
        <f>IF(A93="","",IF(A93&lt;'Input and Monthly Results'!$F$3,Loan_Amount*(Calculations!O93/(1-(1+Calculations!O93)^(-'Input and Monthly Results'!$C$5))),IF(Calculations!A93='Input and Monthly Results'!$F$3,Calculations!P93*Calculations!O93+Calculations!P93,0)))</f>
        <v/>
      </c>
      <c r="X93" s="1" t="str">
        <f>IF(A93="","",IF(A93&lt;'Input and Monthly Results'!$C$11,1,0))</f>
        <v/>
      </c>
      <c r="Y93" s="1" t="str">
        <f>IF(A93="","",IF(A93&lt;'Input and Monthly Results'!$C$11,Calculations!O93*Calculations!P93,IF(A93&lt;'Input and Monthly Results'!$F$3,Loan_Amount*(Calculations!O93/(1-(1+Calculations!O93)^(-('Input and Monthly Results'!$C$5-SUM(Calculations!$X$3:$X$362))))),IF(Calculations!A93='Input and Monthly Results'!$F$3,Calculations!O93*Calculations!P93+Calculations!P93,0))))</f>
        <v/>
      </c>
      <c r="Z93" s="1" t="str">
        <f>IF(A93="","",IF(A93&lt;'Input and Monthly Results'!$F$3,Loan_Amount/'Input and Monthly Results'!$C$5+Calculations!O93*Calculations!P93,IF(A93='Input and Monthly Results'!$F$3,Calculations!O93*Calculations!P93+Calculations!P93,0)))</f>
        <v/>
      </c>
      <c r="AA93" s="1" t="str">
        <f>IF(A93="","",IF('Input and Monthly Results'!$C$14="",IF('Input and Monthly Results'!$C$10="IO (Interest Only)",Calculations!V93,IF('Input and Monthly Results'!$C$10="Initial IO w/ P&amp;I following",Calculations!Y93,IF('Input and Monthly Results'!$C$10="P&amp;I",Calculations!W93,Calculations!Z93))),U93))</f>
        <v/>
      </c>
      <c r="AB93" s="1" t="str">
        <f t="shared" si="35"/>
        <v/>
      </c>
      <c r="AC93" s="1" t="str">
        <f t="shared" si="36"/>
        <v/>
      </c>
      <c r="AD93" s="1" t="str">
        <f t="shared" si="37"/>
        <v/>
      </c>
      <c r="AE93" s="1" t="str">
        <f t="shared" si="38"/>
        <v/>
      </c>
      <c r="AF93" s="1" t="str">
        <f t="shared" si="39"/>
        <v/>
      </c>
      <c r="AG93" s="1" t="str">
        <f>IF(A93="","",'Input and Monthly Results'!$C$12)</f>
        <v/>
      </c>
      <c r="AH93" s="1" t="str">
        <f t="shared" si="40"/>
        <v/>
      </c>
      <c r="AI93" s="1" t="str">
        <f t="shared" si="41"/>
        <v/>
      </c>
      <c r="AJ93" s="1" t="str">
        <f t="shared" si="42"/>
        <v/>
      </c>
      <c r="AK93" s="1" t="str">
        <f>IF(A93="","",IF(AI93=0,0,'Input and Monthly Results'!$C$13))</f>
        <v/>
      </c>
    </row>
    <row r="94" spans="1:37" x14ac:dyDescent="0.3">
      <c r="A94" s="10" t="str">
        <f>IF(A93&gt;='Input and Monthly Results'!$F$3,"",EDATE(A93,1))</f>
        <v/>
      </c>
      <c r="B94" s="10">
        <f t="shared" si="22"/>
        <v>1</v>
      </c>
      <c r="C94" t="str">
        <f t="shared" si="23"/>
        <v/>
      </c>
      <c r="D94" s="14" t="str">
        <f>IF(A94="","",'Input and Monthly Results'!$C$7)</f>
        <v/>
      </c>
      <c r="E94" s="14" t="str">
        <f t="shared" si="24"/>
        <v/>
      </c>
      <c r="F94" s="14" t="str">
        <f t="shared" si="25"/>
        <v/>
      </c>
      <c r="G94" s="14" t="str">
        <f t="shared" si="26"/>
        <v/>
      </c>
      <c r="H94" s="14" t="str">
        <f>IF(A94="","",VLOOKUP(A94,'Input and Monthly Results'!$B$18:$C$429,2,FALSE))</f>
        <v/>
      </c>
      <c r="I94" s="14" t="str">
        <f>IF(A94="","",'Input and Monthly Results'!$C$8)</f>
        <v/>
      </c>
      <c r="J94" s="5" t="str">
        <f t="shared" si="27"/>
        <v/>
      </c>
      <c r="K94" s="14" t="str">
        <f t="shared" si="28"/>
        <v/>
      </c>
      <c r="L94" s="14" t="str">
        <f t="shared" si="29"/>
        <v/>
      </c>
      <c r="M94" s="14" t="str">
        <f t="shared" si="30"/>
        <v/>
      </c>
      <c r="N94" t="str">
        <f>IF(A94="","",'Input and Monthly Results'!$C$9)</f>
        <v/>
      </c>
      <c r="O94" s="14" t="str">
        <f>IF(A94="","",IF('Input and Monthly Results'!$C$6="Constant",IF('Input and Monthly Results'!$C$9="30 / 360",E94,IF('Input and Monthly Results'!$C$9="Actual Days / 360",F94,G94)),IF('Input and Monthly Results'!$C$9="30 / 360",K94,IF('Input and Monthly Results'!$C$9="Actual Days / 360",L94,M94))))</f>
        <v/>
      </c>
      <c r="P94" s="1" t="str">
        <f t="shared" si="43"/>
        <v/>
      </c>
      <c r="Q94" s="20" t="str">
        <f t="shared" si="31"/>
        <v/>
      </c>
      <c r="R94" s="20" t="str">
        <f t="shared" si="32"/>
        <v/>
      </c>
      <c r="S94" s="20" t="str">
        <f t="shared" si="33"/>
        <v/>
      </c>
      <c r="T94" s="20" t="str">
        <f t="shared" si="34"/>
        <v/>
      </c>
      <c r="U94" s="15" t="str">
        <f>IF(A94="","",IF(A95="",O94*P94+P94,IF(P94&gt;='Input and Monthly Results'!$C$14,'Input and Monthly Results'!$C$14,P94)))</f>
        <v/>
      </c>
      <c r="V94" s="1" t="str">
        <f>IF(A94="","",IF(A94&lt;'Input and Monthly Results'!$F$3,Calculations!O94*Calculations!P94,IF(A94='Input and Monthly Results'!$F$3,Calculations!O94*Calculations!P94 + Calculations!P94,0)))</f>
        <v/>
      </c>
      <c r="W94" s="1" t="str">
        <f>IF(A94="","",IF(A94&lt;'Input and Monthly Results'!$F$3,Loan_Amount*(Calculations!O94/(1-(1+Calculations!O94)^(-'Input and Monthly Results'!$C$5))),IF(Calculations!A94='Input and Monthly Results'!$F$3,Calculations!P94*Calculations!O94+Calculations!P94,0)))</f>
        <v/>
      </c>
      <c r="X94" s="1" t="str">
        <f>IF(A94="","",IF(A94&lt;'Input and Monthly Results'!$C$11,1,0))</f>
        <v/>
      </c>
      <c r="Y94" s="1" t="str">
        <f>IF(A94="","",IF(A94&lt;'Input and Monthly Results'!$C$11,Calculations!O94*Calculations!P94,IF(A94&lt;'Input and Monthly Results'!$F$3,Loan_Amount*(Calculations!O94/(1-(1+Calculations!O94)^(-('Input and Monthly Results'!$C$5-SUM(Calculations!$X$3:$X$362))))),IF(Calculations!A94='Input and Monthly Results'!$F$3,Calculations!O94*Calculations!P94+Calculations!P94,0))))</f>
        <v/>
      </c>
      <c r="Z94" s="1" t="str">
        <f>IF(A94="","",IF(A94&lt;'Input and Monthly Results'!$F$3,Loan_Amount/'Input and Monthly Results'!$C$5+Calculations!O94*Calculations!P94,IF(A94='Input and Monthly Results'!$F$3,Calculations!O94*Calculations!P94+Calculations!P94,0)))</f>
        <v/>
      </c>
      <c r="AA94" s="1" t="str">
        <f>IF(A94="","",IF('Input and Monthly Results'!$C$14="",IF('Input and Monthly Results'!$C$10="IO (Interest Only)",Calculations!V94,IF('Input and Monthly Results'!$C$10="Initial IO w/ P&amp;I following",Calculations!Y94,IF('Input and Monthly Results'!$C$10="P&amp;I",Calculations!W94,Calculations!Z94))),U94))</f>
        <v/>
      </c>
      <c r="AB94" s="1" t="str">
        <f t="shared" si="35"/>
        <v/>
      </c>
      <c r="AC94" s="1" t="str">
        <f t="shared" si="36"/>
        <v/>
      </c>
      <c r="AD94" s="1" t="str">
        <f t="shared" si="37"/>
        <v/>
      </c>
      <c r="AE94" s="1" t="str">
        <f t="shared" si="38"/>
        <v/>
      </c>
      <c r="AF94" s="1" t="str">
        <f t="shared" si="39"/>
        <v/>
      </c>
      <c r="AG94" s="1" t="str">
        <f>IF(A94="","",'Input and Monthly Results'!$C$12)</f>
        <v/>
      </c>
      <c r="AH94" s="1" t="str">
        <f t="shared" si="40"/>
        <v/>
      </c>
      <c r="AI94" s="1" t="str">
        <f t="shared" si="41"/>
        <v/>
      </c>
      <c r="AJ94" s="1" t="str">
        <f t="shared" si="42"/>
        <v/>
      </c>
      <c r="AK94" s="1" t="str">
        <f>IF(A94="","",IF(AI94=0,0,'Input and Monthly Results'!$C$13))</f>
        <v/>
      </c>
    </row>
    <row r="95" spans="1:37" x14ac:dyDescent="0.3">
      <c r="A95" s="10" t="str">
        <f>IF(A94&gt;='Input and Monthly Results'!$F$3,"",EDATE(A94,1))</f>
        <v/>
      </c>
      <c r="B95" s="10">
        <f t="shared" si="22"/>
        <v>1</v>
      </c>
      <c r="C95" t="str">
        <f t="shared" si="23"/>
        <v/>
      </c>
      <c r="D95" s="14" t="str">
        <f>IF(A95="","",'Input and Monthly Results'!$C$7)</f>
        <v/>
      </c>
      <c r="E95" s="14" t="str">
        <f t="shared" si="24"/>
        <v/>
      </c>
      <c r="F95" s="14" t="str">
        <f t="shared" si="25"/>
        <v/>
      </c>
      <c r="G95" s="14" t="str">
        <f t="shared" si="26"/>
        <v/>
      </c>
      <c r="H95" s="14" t="str">
        <f>IF(A95="","",VLOOKUP(A95,'Input and Monthly Results'!$B$18:$C$429,2,FALSE))</f>
        <v/>
      </c>
      <c r="I95" s="14" t="str">
        <f>IF(A95="","",'Input and Monthly Results'!$C$8)</f>
        <v/>
      </c>
      <c r="J95" s="5" t="str">
        <f t="shared" si="27"/>
        <v/>
      </c>
      <c r="K95" s="14" t="str">
        <f t="shared" si="28"/>
        <v/>
      </c>
      <c r="L95" s="14" t="str">
        <f t="shared" si="29"/>
        <v/>
      </c>
      <c r="M95" s="14" t="str">
        <f t="shared" si="30"/>
        <v/>
      </c>
      <c r="N95" t="str">
        <f>IF(A95="","",'Input and Monthly Results'!$C$9)</f>
        <v/>
      </c>
      <c r="O95" s="14" t="str">
        <f>IF(A95="","",IF('Input and Monthly Results'!$C$6="Constant",IF('Input and Monthly Results'!$C$9="30 / 360",E95,IF('Input and Monthly Results'!$C$9="Actual Days / 360",F95,G95)),IF('Input and Monthly Results'!$C$9="30 / 360",K95,IF('Input and Monthly Results'!$C$9="Actual Days / 360",L95,M95))))</f>
        <v/>
      </c>
      <c r="P95" s="1" t="str">
        <f t="shared" si="43"/>
        <v/>
      </c>
      <c r="Q95" s="20" t="str">
        <f t="shared" si="31"/>
        <v/>
      </c>
      <c r="R95" s="20" t="str">
        <f t="shared" si="32"/>
        <v/>
      </c>
      <c r="S95" s="20" t="str">
        <f t="shared" si="33"/>
        <v/>
      </c>
      <c r="T95" s="20" t="str">
        <f t="shared" si="34"/>
        <v/>
      </c>
      <c r="U95" s="15" t="str">
        <f>IF(A95="","",IF(A96="",O95*P95+P95,IF(P95&gt;='Input and Monthly Results'!$C$14,'Input and Monthly Results'!$C$14,P95)))</f>
        <v/>
      </c>
      <c r="V95" s="1" t="str">
        <f>IF(A95="","",IF(A95&lt;'Input and Monthly Results'!$F$3,Calculations!O95*Calculations!P95,IF(A95='Input and Monthly Results'!$F$3,Calculations!O95*Calculations!P95 + Calculations!P95,0)))</f>
        <v/>
      </c>
      <c r="W95" s="1" t="str">
        <f>IF(A95="","",IF(A95&lt;'Input and Monthly Results'!$F$3,Loan_Amount*(Calculations!O95/(1-(1+Calculations!O95)^(-'Input and Monthly Results'!$C$5))),IF(Calculations!A95='Input and Monthly Results'!$F$3,Calculations!P95*Calculations!O95+Calculations!P95,0)))</f>
        <v/>
      </c>
      <c r="X95" s="1" t="str">
        <f>IF(A95="","",IF(A95&lt;'Input and Monthly Results'!$C$11,1,0))</f>
        <v/>
      </c>
      <c r="Y95" s="1" t="str">
        <f>IF(A95="","",IF(A95&lt;'Input and Monthly Results'!$C$11,Calculations!O95*Calculations!P95,IF(A95&lt;'Input and Monthly Results'!$F$3,Loan_Amount*(Calculations!O95/(1-(1+Calculations!O95)^(-('Input and Monthly Results'!$C$5-SUM(Calculations!$X$3:$X$362))))),IF(Calculations!A95='Input and Monthly Results'!$F$3,Calculations!O95*Calculations!P95+Calculations!P95,0))))</f>
        <v/>
      </c>
      <c r="Z95" s="1" t="str">
        <f>IF(A95="","",IF(A95&lt;'Input and Monthly Results'!$F$3,Loan_Amount/'Input and Monthly Results'!$C$5+Calculations!O95*Calculations!P95,IF(A95='Input and Monthly Results'!$F$3,Calculations!O95*Calculations!P95+Calculations!P95,0)))</f>
        <v/>
      </c>
      <c r="AA95" s="1" t="str">
        <f>IF(A95="","",IF('Input and Monthly Results'!$C$14="",IF('Input and Monthly Results'!$C$10="IO (Interest Only)",Calculations!V95,IF('Input and Monthly Results'!$C$10="Initial IO w/ P&amp;I following",Calculations!Y95,IF('Input and Monthly Results'!$C$10="P&amp;I",Calculations!W95,Calculations!Z95))),U95))</f>
        <v/>
      </c>
      <c r="AB95" s="1" t="str">
        <f t="shared" si="35"/>
        <v/>
      </c>
      <c r="AC95" s="1" t="str">
        <f t="shared" si="36"/>
        <v/>
      </c>
      <c r="AD95" s="1" t="str">
        <f t="shared" si="37"/>
        <v/>
      </c>
      <c r="AE95" s="1" t="str">
        <f t="shared" si="38"/>
        <v/>
      </c>
      <c r="AF95" s="1" t="str">
        <f t="shared" si="39"/>
        <v/>
      </c>
      <c r="AG95" s="1" t="str">
        <f>IF(A95="","",'Input and Monthly Results'!$C$12)</f>
        <v/>
      </c>
      <c r="AH95" s="1" t="str">
        <f t="shared" si="40"/>
        <v/>
      </c>
      <c r="AI95" s="1" t="str">
        <f t="shared" si="41"/>
        <v/>
      </c>
      <c r="AJ95" s="1" t="str">
        <f t="shared" si="42"/>
        <v/>
      </c>
      <c r="AK95" s="1" t="str">
        <f>IF(A95="","",IF(AI95=0,0,'Input and Monthly Results'!$C$13))</f>
        <v/>
      </c>
    </row>
    <row r="96" spans="1:37" x14ac:dyDescent="0.3">
      <c r="A96" s="10" t="str">
        <f>IF(A95&gt;='Input and Monthly Results'!$F$3,"",EDATE(A95,1))</f>
        <v/>
      </c>
      <c r="B96" s="10">
        <f t="shared" si="22"/>
        <v>1</v>
      </c>
      <c r="C96" t="str">
        <f t="shared" si="23"/>
        <v/>
      </c>
      <c r="D96" s="14" t="str">
        <f>IF(A96="","",'Input and Monthly Results'!$C$7)</f>
        <v/>
      </c>
      <c r="E96" s="14" t="str">
        <f t="shared" si="24"/>
        <v/>
      </c>
      <c r="F96" s="14" t="str">
        <f t="shared" si="25"/>
        <v/>
      </c>
      <c r="G96" s="14" t="str">
        <f t="shared" si="26"/>
        <v/>
      </c>
      <c r="H96" s="14" t="str">
        <f>IF(A96="","",VLOOKUP(A96,'Input and Monthly Results'!$B$18:$C$429,2,FALSE))</f>
        <v/>
      </c>
      <c r="I96" s="14" t="str">
        <f>IF(A96="","",'Input and Monthly Results'!$C$8)</f>
        <v/>
      </c>
      <c r="J96" s="5" t="str">
        <f t="shared" si="27"/>
        <v/>
      </c>
      <c r="K96" s="14" t="str">
        <f t="shared" si="28"/>
        <v/>
      </c>
      <c r="L96" s="14" t="str">
        <f t="shared" si="29"/>
        <v/>
      </c>
      <c r="M96" s="14" t="str">
        <f t="shared" si="30"/>
        <v/>
      </c>
      <c r="N96" t="str">
        <f>IF(A96="","",'Input and Monthly Results'!$C$9)</f>
        <v/>
      </c>
      <c r="O96" s="14" t="str">
        <f>IF(A96="","",IF('Input and Monthly Results'!$C$6="Constant",IF('Input and Monthly Results'!$C$9="30 / 360",E96,IF('Input and Monthly Results'!$C$9="Actual Days / 360",F96,G96)),IF('Input and Monthly Results'!$C$9="30 / 360",K96,IF('Input and Monthly Results'!$C$9="Actual Days / 360",L96,M96))))</f>
        <v/>
      </c>
      <c r="P96" s="1" t="str">
        <f t="shared" si="43"/>
        <v/>
      </c>
      <c r="Q96" s="20" t="str">
        <f t="shared" si="31"/>
        <v/>
      </c>
      <c r="R96" s="20" t="str">
        <f t="shared" si="32"/>
        <v/>
      </c>
      <c r="S96" s="20" t="str">
        <f t="shared" si="33"/>
        <v/>
      </c>
      <c r="T96" s="20" t="str">
        <f t="shared" si="34"/>
        <v/>
      </c>
      <c r="U96" s="15" t="str">
        <f>IF(A96="","",IF(A97="",O96*P96+P96,IF(P96&gt;='Input and Monthly Results'!$C$14,'Input and Monthly Results'!$C$14,P96)))</f>
        <v/>
      </c>
      <c r="V96" s="1" t="str">
        <f>IF(A96="","",IF(A96&lt;'Input and Monthly Results'!$F$3,Calculations!O96*Calculations!P96,IF(A96='Input and Monthly Results'!$F$3,Calculations!O96*Calculations!P96 + Calculations!P96,0)))</f>
        <v/>
      </c>
      <c r="W96" s="1" t="str">
        <f>IF(A96="","",IF(A96&lt;'Input and Monthly Results'!$F$3,Loan_Amount*(Calculations!O96/(1-(1+Calculations!O96)^(-'Input and Monthly Results'!$C$5))),IF(Calculations!A96='Input and Monthly Results'!$F$3,Calculations!P96*Calculations!O96+Calculations!P96,0)))</f>
        <v/>
      </c>
      <c r="X96" s="1" t="str">
        <f>IF(A96="","",IF(A96&lt;'Input and Monthly Results'!$C$11,1,0))</f>
        <v/>
      </c>
      <c r="Y96" s="1" t="str">
        <f>IF(A96="","",IF(A96&lt;'Input and Monthly Results'!$C$11,Calculations!O96*Calculations!P96,IF(A96&lt;'Input and Monthly Results'!$F$3,Loan_Amount*(Calculations!O96/(1-(1+Calculations!O96)^(-('Input and Monthly Results'!$C$5-SUM(Calculations!$X$3:$X$362))))),IF(Calculations!A96='Input and Monthly Results'!$F$3,Calculations!O96*Calculations!P96+Calculations!P96,0))))</f>
        <v/>
      </c>
      <c r="Z96" s="1" t="str">
        <f>IF(A96="","",IF(A96&lt;'Input and Monthly Results'!$F$3,Loan_Amount/'Input and Monthly Results'!$C$5+Calculations!O96*Calculations!P96,IF(A96='Input and Monthly Results'!$F$3,Calculations!O96*Calculations!P96+Calculations!P96,0)))</f>
        <v/>
      </c>
      <c r="AA96" s="1" t="str">
        <f>IF(A96="","",IF('Input and Monthly Results'!$C$14="",IF('Input and Monthly Results'!$C$10="IO (Interest Only)",Calculations!V96,IF('Input and Monthly Results'!$C$10="Initial IO w/ P&amp;I following",Calculations!Y96,IF('Input and Monthly Results'!$C$10="P&amp;I",Calculations!W96,Calculations!Z96))),U96))</f>
        <v/>
      </c>
      <c r="AB96" s="1" t="str">
        <f t="shared" si="35"/>
        <v/>
      </c>
      <c r="AC96" s="1" t="str">
        <f t="shared" si="36"/>
        <v/>
      </c>
      <c r="AD96" s="1" t="str">
        <f t="shared" si="37"/>
        <v/>
      </c>
      <c r="AE96" s="1" t="str">
        <f t="shared" si="38"/>
        <v/>
      </c>
      <c r="AF96" s="1" t="str">
        <f t="shared" si="39"/>
        <v/>
      </c>
      <c r="AG96" s="1" t="str">
        <f>IF(A96="","",'Input and Monthly Results'!$C$12)</f>
        <v/>
      </c>
      <c r="AH96" s="1" t="str">
        <f t="shared" si="40"/>
        <v/>
      </c>
      <c r="AI96" s="1" t="str">
        <f t="shared" si="41"/>
        <v/>
      </c>
      <c r="AJ96" s="1" t="str">
        <f t="shared" si="42"/>
        <v/>
      </c>
      <c r="AK96" s="1" t="str">
        <f>IF(A96="","",IF(AI96=0,0,'Input and Monthly Results'!$C$13))</f>
        <v/>
      </c>
    </row>
    <row r="97" spans="1:37" x14ac:dyDescent="0.3">
      <c r="A97" s="10" t="str">
        <f>IF(A96&gt;='Input and Monthly Results'!$F$3,"",EDATE(A96,1))</f>
        <v/>
      </c>
      <c r="B97" s="10">
        <f t="shared" si="22"/>
        <v>1</v>
      </c>
      <c r="C97" t="str">
        <f t="shared" si="23"/>
        <v/>
      </c>
      <c r="D97" s="14" t="str">
        <f>IF(A97="","",'Input and Monthly Results'!$C$7)</f>
        <v/>
      </c>
      <c r="E97" s="14" t="str">
        <f t="shared" si="24"/>
        <v/>
      </c>
      <c r="F97" s="14" t="str">
        <f t="shared" si="25"/>
        <v/>
      </c>
      <c r="G97" s="14" t="str">
        <f t="shared" si="26"/>
        <v/>
      </c>
      <c r="H97" s="14" t="str">
        <f>IF(A97="","",VLOOKUP(A97,'Input and Monthly Results'!$B$18:$C$429,2,FALSE))</f>
        <v/>
      </c>
      <c r="I97" s="14" t="str">
        <f>IF(A97="","",'Input and Monthly Results'!$C$8)</f>
        <v/>
      </c>
      <c r="J97" s="5" t="str">
        <f t="shared" si="27"/>
        <v/>
      </c>
      <c r="K97" s="14" t="str">
        <f t="shared" si="28"/>
        <v/>
      </c>
      <c r="L97" s="14" t="str">
        <f t="shared" si="29"/>
        <v/>
      </c>
      <c r="M97" s="14" t="str">
        <f t="shared" si="30"/>
        <v/>
      </c>
      <c r="N97" t="str">
        <f>IF(A97="","",'Input and Monthly Results'!$C$9)</f>
        <v/>
      </c>
      <c r="O97" s="14" t="str">
        <f>IF(A97="","",IF('Input and Monthly Results'!$C$6="Constant",IF('Input and Monthly Results'!$C$9="30 / 360",E97,IF('Input and Monthly Results'!$C$9="Actual Days / 360",F97,G97)),IF('Input and Monthly Results'!$C$9="30 / 360",K97,IF('Input and Monthly Results'!$C$9="Actual Days / 360",L97,M97))))</f>
        <v/>
      </c>
      <c r="P97" s="1" t="str">
        <f t="shared" si="43"/>
        <v/>
      </c>
      <c r="Q97" s="20" t="str">
        <f t="shared" si="31"/>
        <v/>
      </c>
      <c r="R97" s="20" t="str">
        <f t="shared" si="32"/>
        <v/>
      </c>
      <c r="S97" s="20" t="str">
        <f t="shared" si="33"/>
        <v/>
      </c>
      <c r="T97" s="20" t="str">
        <f t="shared" si="34"/>
        <v/>
      </c>
      <c r="U97" s="15" t="str">
        <f>IF(A97="","",IF(A98="",O97*P97+P97,IF(P97&gt;='Input and Monthly Results'!$C$14,'Input and Monthly Results'!$C$14,P97)))</f>
        <v/>
      </c>
      <c r="V97" s="1" t="str">
        <f>IF(A97="","",IF(A97&lt;'Input and Monthly Results'!$F$3,Calculations!O97*Calculations!P97,IF(A97='Input and Monthly Results'!$F$3,Calculations!O97*Calculations!P97 + Calculations!P97,0)))</f>
        <v/>
      </c>
      <c r="W97" s="1" t="str">
        <f>IF(A97="","",IF(A97&lt;'Input and Monthly Results'!$F$3,Loan_Amount*(Calculations!O97/(1-(1+Calculations!O97)^(-'Input and Monthly Results'!$C$5))),IF(Calculations!A97='Input and Monthly Results'!$F$3,Calculations!P97*Calculations!O97+Calculations!P97,0)))</f>
        <v/>
      </c>
      <c r="X97" s="1" t="str">
        <f>IF(A97="","",IF(A97&lt;'Input and Monthly Results'!$C$11,1,0))</f>
        <v/>
      </c>
      <c r="Y97" s="1" t="str">
        <f>IF(A97="","",IF(A97&lt;'Input and Monthly Results'!$C$11,Calculations!O97*Calculations!P97,IF(A97&lt;'Input and Monthly Results'!$F$3,Loan_Amount*(Calculations!O97/(1-(1+Calculations!O97)^(-('Input and Monthly Results'!$C$5-SUM(Calculations!$X$3:$X$362))))),IF(Calculations!A97='Input and Monthly Results'!$F$3,Calculations!O97*Calculations!P97+Calculations!P97,0))))</f>
        <v/>
      </c>
      <c r="Z97" s="1" t="str">
        <f>IF(A97="","",IF(A97&lt;'Input and Monthly Results'!$F$3,Loan_Amount/'Input and Monthly Results'!$C$5+Calculations!O97*Calculations!P97,IF(A97='Input and Monthly Results'!$F$3,Calculations!O97*Calculations!P97+Calculations!P97,0)))</f>
        <v/>
      </c>
      <c r="AA97" s="1" t="str">
        <f>IF(A97="","",IF('Input and Monthly Results'!$C$14="",IF('Input and Monthly Results'!$C$10="IO (Interest Only)",Calculations!V97,IF('Input and Monthly Results'!$C$10="Initial IO w/ P&amp;I following",Calculations!Y97,IF('Input and Monthly Results'!$C$10="P&amp;I",Calculations!W97,Calculations!Z97))),U97))</f>
        <v/>
      </c>
      <c r="AB97" s="1" t="str">
        <f t="shared" si="35"/>
        <v/>
      </c>
      <c r="AC97" s="1" t="str">
        <f t="shared" si="36"/>
        <v/>
      </c>
      <c r="AD97" s="1" t="str">
        <f t="shared" si="37"/>
        <v/>
      </c>
      <c r="AE97" s="1" t="str">
        <f t="shared" si="38"/>
        <v/>
      </c>
      <c r="AF97" s="1" t="str">
        <f t="shared" si="39"/>
        <v/>
      </c>
      <c r="AG97" s="1" t="str">
        <f>IF(A97="","",'Input and Monthly Results'!$C$12)</f>
        <v/>
      </c>
      <c r="AH97" s="1" t="str">
        <f t="shared" si="40"/>
        <v/>
      </c>
      <c r="AI97" s="1" t="str">
        <f t="shared" si="41"/>
        <v/>
      </c>
      <c r="AJ97" s="1" t="str">
        <f t="shared" si="42"/>
        <v/>
      </c>
      <c r="AK97" s="1" t="str">
        <f>IF(A97="","",IF(AI97=0,0,'Input and Monthly Results'!$C$13))</f>
        <v/>
      </c>
    </row>
    <row r="98" spans="1:37" x14ac:dyDescent="0.3">
      <c r="A98" s="10" t="str">
        <f>IF(A97&gt;='Input and Monthly Results'!$F$3,"",EDATE(A97,1))</f>
        <v/>
      </c>
      <c r="B98" s="10">
        <f t="shared" si="22"/>
        <v>1</v>
      </c>
      <c r="C98" t="str">
        <f t="shared" si="23"/>
        <v/>
      </c>
      <c r="D98" s="14" t="str">
        <f>IF(A98="","",'Input and Monthly Results'!$C$7)</f>
        <v/>
      </c>
      <c r="E98" s="14" t="str">
        <f t="shared" si="24"/>
        <v/>
      </c>
      <c r="F98" s="14" t="str">
        <f t="shared" si="25"/>
        <v/>
      </c>
      <c r="G98" s="14" t="str">
        <f t="shared" si="26"/>
        <v/>
      </c>
      <c r="H98" s="14" t="str">
        <f>IF(A98="","",VLOOKUP(A98,'Input and Monthly Results'!$B$18:$C$429,2,FALSE))</f>
        <v/>
      </c>
      <c r="I98" s="14" t="str">
        <f>IF(A98="","",'Input and Monthly Results'!$C$8)</f>
        <v/>
      </c>
      <c r="J98" s="5" t="str">
        <f t="shared" si="27"/>
        <v/>
      </c>
      <c r="K98" s="14" t="str">
        <f t="shared" si="28"/>
        <v/>
      </c>
      <c r="L98" s="14" t="str">
        <f t="shared" si="29"/>
        <v/>
      </c>
      <c r="M98" s="14" t="str">
        <f t="shared" si="30"/>
        <v/>
      </c>
      <c r="N98" t="str">
        <f>IF(A98="","",'Input and Monthly Results'!$C$9)</f>
        <v/>
      </c>
      <c r="O98" s="14" t="str">
        <f>IF(A98="","",IF('Input and Monthly Results'!$C$6="Constant",IF('Input and Monthly Results'!$C$9="30 / 360",E98,IF('Input and Monthly Results'!$C$9="Actual Days / 360",F98,G98)),IF('Input and Monthly Results'!$C$9="30 / 360",K98,IF('Input and Monthly Results'!$C$9="Actual Days / 360",L98,M98))))</f>
        <v/>
      </c>
      <c r="P98" s="1" t="str">
        <f t="shared" si="43"/>
        <v/>
      </c>
      <c r="Q98" s="20" t="str">
        <f t="shared" si="31"/>
        <v/>
      </c>
      <c r="R98" s="20" t="str">
        <f t="shared" si="32"/>
        <v/>
      </c>
      <c r="S98" s="20" t="str">
        <f t="shared" si="33"/>
        <v/>
      </c>
      <c r="T98" s="20" t="str">
        <f t="shared" si="34"/>
        <v/>
      </c>
      <c r="U98" s="15" t="str">
        <f>IF(A98="","",IF(A99="",O98*P98+P98,IF(P98&gt;='Input and Monthly Results'!$C$14,'Input and Monthly Results'!$C$14,P98)))</f>
        <v/>
      </c>
      <c r="V98" s="1" t="str">
        <f>IF(A98="","",IF(A98&lt;'Input and Monthly Results'!$F$3,Calculations!O98*Calculations!P98,IF(A98='Input and Monthly Results'!$F$3,Calculations!O98*Calculations!P98 + Calculations!P98,0)))</f>
        <v/>
      </c>
      <c r="W98" s="1" t="str">
        <f>IF(A98="","",IF(A98&lt;'Input and Monthly Results'!$F$3,Loan_Amount*(Calculations!O98/(1-(1+Calculations!O98)^(-'Input and Monthly Results'!$C$5))),IF(Calculations!A98='Input and Monthly Results'!$F$3,Calculations!P98*Calculations!O98+Calculations!P98,0)))</f>
        <v/>
      </c>
      <c r="X98" s="1" t="str">
        <f>IF(A98="","",IF(A98&lt;'Input and Monthly Results'!$C$11,1,0))</f>
        <v/>
      </c>
      <c r="Y98" s="1" t="str">
        <f>IF(A98="","",IF(A98&lt;'Input and Monthly Results'!$C$11,Calculations!O98*Calculations!P98,IF(A98&lt;'Input and Monthly Results'!$F$3,Loan_Amount*(Calculations!O98/(1-(1+Calculations!O98)^(-('Input and Monthly Results'!$C$5-SUM(Calculations!$X$3:$X$362))))),IF(Calculations!A98='Input and Monthly Results'!$F$3,Calculations!O98*Calculations!P98+Calculations!P98,0))))</f>
        <v/>
      </c>
      <c r="Z98" s="1" t="str">
        <f>IF(A98="","",IF(A98&lt;'Input and Monthly Results'!$F$3,Loan_Amount/'Input and Monthly Results'!$C$5+Calculations!O98*Calculations!P98,IF(A98='Input and Monthly Results'!$F$3,Calculations!O98*Calculations!P98+Calculations!P98,0)))</f>
        <v/>
      </c>
      <c r="AA98" s="1" t="str">
        <f>IF(A98="","",IF('Input and Monthly Results'!$C$14="",IF('Input and Monthly Results'!$C$10="IO (Interest Only)",Calculations!V98,IF('Input and Monthly Results'!$C$10="Initial IO w/ P&amp;I following",Calculations!Y98,IF('Input and Monthly Results'!$C$10="P&amp;I",Calculations!W98,Calculations!Z98))),U98))</f>
        <v/>
      </c>
      <c r="AB98" s="1" t="str">
        <f t="shared" si="35"/>
        <v/>
      </c>
      <c r="AC98" s="1" t="str">
        <f t="shared" si="36"/>
        <v/>
      </c>
      <c r="AD98" s="1" t="str">
        <f t="shared" si="37"/>
        <v/>
      </c>
      <c r="AE98" s="1" t="str">
        <f t="shared" si="38"/>
        <v/>
      </c>
      <c r="AF98" s="1" t="str">
        <f t="shared" si="39"/>
        <v/>
      </c>
      <c r="AG98" s="1" t="str">
        <f>IF(A98="","",'Input and Monthly Results'!$C$12)</f>
        <v/>
      </c>
      <c r="AH98" s="1" t="str">
        <f t="shared" si="40"/>
        <v/>
      </c>
      <c r="AI98" s="1" t="str">
        <f t="shared" si="41"/>
        <v/>
      </c>
      <c r="AJ98" s="1" t="str">
        <f t="shared" si="42"/>
        <v/>
      </c>
      <c r="AK98" s="1" t="str">
        <f>IF(A98="","",IF(AI98=0,0,'Input and Monthly Results'!$C$13))</f>
        <v/>
      </c>
    </row>
    <row r="99" spans="1:37" x14ac:dyDescent="0.3">
      <c r="A99" s="10" t="str">
        <f>IF(A98&gt;='Input and Monthly Results'!$F$3,"",EDATE(A98,1))</f>
        <v/>
      </c>
      <c r="B99" s="10">
        <f t="shared" si="22"/>
        <v>1</v>
      </c>
      <c r="C99" t="str">
        <f t="shared" si="23"/>
        <v/>
      </c>
      <c r="D99" s="14" t="str">
        <f>IF(A99="","",'Input and Monthly Results'!$C$7)</f>
        <v/>
      </c>
      <c r="E99" s="14" t="str">
        <f t="shared" si="24"/>
        <v/>
      </c>
      <c r="F99" s="14" t="str">
        <f t="shared" si="25"/>
        <v/>
      </c>
      <c r="G99" s="14" t="str">
        <f t="shared" si="26"/>
        <v/>
      </c>
      <c r="H99" s="14" t="str">
        <f>IF(A99="","",VLOOKUP(A99,'Input and Monthly Results'!$B$18:$C$429,2,FALSE))</f>
        <v/>
      </c>
      <c r="I99" s="14" t="str">
        <f>IF(A99="","",'Input and Monthly Results'!$C$8)</f>
        <v/>
      </c>
      <c r="J99" s="5" t="str">
        <f t="shared" si="27"/>
        <v/>
      </c>
      <c r="K99" s="14" t="str">
        <f t="shared" si="28"/>
        <v/>
      </c>
      <c r="L99" s="14" t="str">
        <f t="shared" si="29"/>
        <v/>
      </c>
      <c r="M99" s="14" t="str">
        <f t="shared" si="30"/>
        <v/>
      </c>
      <c r="N99" t="str">
        <f>IF(A99="","",'Input and Monthly Results'!$C$9)</f>
        <v/>
      </c>
      <c r="O99" s="14" t="str">
        <f>IF(A99="","",IF('Input and Monthly Results'!$C$6="Constant",IF('Input and Monthly Results'!$C$9="30 / 360",E99,IF('Input and Monthly Results'!$C$9="Actual Days / 360",F99,G99)),IF('Input and Monthly Results'!$C$9="30 / 360",K99,IF('Input and Monthly Results'!$C$9="Actual Days / 360",L99,M99))))</f>
        <v/>
      </c>
      <c r="P99" s="1" t="str">
        <f t="shared" si="43"/>
        <v/>
      </c>
      <c r="Q99" s="20" t="str">
        <f t="shared" si="31"/>
        <v/>
      </c>
      <c r="R99" s="20" t="str">
        <f t="shared" si="32"/>
        <v/>
      </c>
      <c r="S99" s="20" t="str">
        <f t="shared" si="33"/>
        <v/>
      </c>
      <c r="T99" s="20" t="str">
        <f t="shared" si="34"/>
        <v/>
      </c>
      <c r="U99" s="15" t="str">
        <f>IF(A99="","",IF(A100="",O99*P99+P99,IF(P99&gt;='Input and Monthly Results'!$C$14,'Input and Monthly Results'!$C$14,P99)))</f>
        <v/>
      </c>
      <c r="V99" s="1" t="str">
        <f>IF(A99="","",IF(A99&lt;'Input and Monthly Results'!$F$3,Calculations!O99*Calculations!P99,IF(A99='Input and Monthly Results'!$F$3,Calculations!O99*Calculations!P99 + Calculations!P99,0)))</f>
        <v/>
      </c>
      <c r="W99" s="1" t="str">
        <f>IF(A99="","",IF(A99&lt;'Input and Monthly Results'!$F$3,Loan_Amount*(Calculations!O99/(1-(1+Calculations!O99)^(-'Input and Monthly Results'!$C$5))),IF(Calculations!A99='Input and Monthly Results'!$F$3,Calculations!P99*Calculations!O99+Calculations!P99,0)))</f>
        <v/>
      </c>
      <c r="X99" s="1" t="str">
        <f>IF(A99="","",IF(A99&lt;'Input and Monthly Results'!$C$11,1,0))</f>
        <v/>
      </c>
      <c r="Y99" s="1" t="str">
        <f>IF(A99="","",IF(A99&lt;'Input and Monthly Results'!$C$11,Calculations!O99*Calculations!P99,IF(A99&lt;'Input and Monthly Results'!$F$3,Loan_Amount*(Calculations!O99/(1-(1+Calculations!O99)^(-('Input and Monthly Results'!$C$5-SUM(Calculations!$X$3:$X$362))))),IF(Calculations!A99='Input and Monthly Results'!$F$3,Calculations!O99*Calculations!P99+Calculations!P99,0))))</f>
        <v/>
      </c>
      <c r="Z99" s="1" t="str">
        <f>IF(A99="","",IF(A99&lt;'Input and Monthly Results'!$F$3,Loan_Amount/'Input and Monthly Results'!$C$5+Calculations!O99*Calculations!P99,IF(A99='Input and Monthly Results'!$F$3,Calculations!O99*Calculations!P99+Calculations!P99,0)))</f>
        <v/>
      </c>
      <c r="AA99" s="1" t="str">
        <f>IF(A99="","",IF('Input and Monthly Results'!$C$14="",IF('Input and Monthly Results'!$C$10="IO (Interest Only)",Calculations!V99,IF('Input and Monthly Results'!$C$10="Initial IO w/ P&amp;I following",Calculations!Y99,IF('Input and Monthly Results'!$C$10="P&amp;I",Calculations!W99,Calculations!Z99))),U99))</f>
        <v/>
      </c>
      <c r="AB99" s="1" t="str">
        <f t="shared" si="35"/>
        <v/>
      </c>
      <c r="AC99" s="1" t="str">
        <f t="shared" si="36"/>
        <v/>
      </c>
      <c r="AD99" s="1" t="str">
        <f t="shared" si="37"/>
        <v/>
      </c>
      <c r="AE99" s="1" t="str">
        <f t="shared" si="38"/>
        <v/>
      </c>
      <c r="AF99" s="1" t="str">
        <f t="shared" si="39"/>
        <v/>
      </c>
      <c r="AG99" s="1" t="str">
        <f>IF(A99="","",'Input and Monthly Results'!$C$12)</f>
        <v/>
      </c>
      <c r="AH99" s="1" t="str">
        <f t="shared" si="40"/>
        <v/>
      </c>
      <c r="AI99" s="1" t="str">
        <f t="shared" si="41"/>
        <v/>
      </c>
      <c r="AJ99" s="1" t="str">
        <f t="shared" si="42"/>
        <v/>
      </c>
      <c r="AK99" s="1" t="str">
        <f>IF(A99="","",IF(AI99=0,0,'Input and Monthly Results'!$C$13))</f>
        <v/>
      </c>
    </row>
    <row r="100" spans="1:37" x14ac:dyDescent="0.3">
      <c r="A100" s="10" t="str">
        <f>IF(A99&gt;='Input and Monthly Results'!$F$3,"",EDATE(A99,1))</f>
        <v/>
      </c>
      <c r="B100" s="10">
        <f t="shared" si="22"/>
        <v>1</v>
      </c>
      <c r="C100" t="str">
        <f t="shared" si="23"/>
        <v/>
      </c>
      <c r="D100" s="14" t="str">
        <f>IF(A100="","",'Input and Monthly Results'!$C$7)</f>
        <v/>
      </c>
      <c r="E100" s="14" t="str">
        <f t="shared" si="24"/>
        <v/>
      </c>
      <c r="F100" s="14" t="str">
        <f t="shared" si="25"/>
        <v/>
      </c>
      <c r="G100" s="14" t="str">
        <f t="shared" si="26"/>
        <v/>
      </c>
      <c r="H100" s="14" t="str">
        <f>IF(A100="","",VLOOKUP(A100,'Input and Monthly Results'!$B$18:$C$429,2,FALSE))</f>
        <v/>
      </c>
      <c r="I100" s="14" t="str">
        <f>IF(A100="","",'Input and Monthly Results'!$C$8)</f>
        <v/>
      </c>
      <c r="J100" s="5" t="str">
        <f t="shared" si="27"/>
        <v/>
      </c>
      <c r="K100" s="14" t="str">
        <f t="shared" si="28"/>
        <v/>
      </c>
      <c r="L100" s="14" t="str">
        <f t="shared" si="29"/>
        <v/>
      </c>
      <c r="M100" s="14" t="str">
        <f t="shared" si="30"/>
        <v/>
      </c>
      <c r="N100" t="str">
        <f>IF(A100="","",'Input and Monthly Results'!$C$9)</f>
        <v/>
      </c>
      <c r="O100" s="14" t="str">
        <f>IF(A100="","",IF('Input and Monthly Results'!$C$6="Constant",IF('Input and Monthly Results'!$C$9="30 / 360",E100,IF('Input and Monthly Results'!$C$9="Actual Days / 360",F100,G100)),IF('Input and Monthly Results'!$C$9="30 / 360",K100,IF('Input and Monthly Results'!$C$9="Actual Days / 360",L100,M100))))</f>
        <v/>
      </c>
      <c r="P100" s="1" t="str">
        <f t="shared" si="43"/>
        <v/>
      </c>
      <c r="Q100" s="20" t="str">
        <f t="shared" si="31"/>
        <v/>
      </c>
      <c r="R100" s="20" t="str">
        <f t="shared" si="32"/>
        <v/>
      </c>
      <c r="S100" s="20" t="str">
        <f t="shared" si="33"/>
        <v/>
      </c>
      <c r="T100" s="20" t="str">
        <f t="shared" si="34"/>
        <v/>
      </c>
      <c r="U100" s="15" t="str">
        <f>IF(A100="","",IF(A101="",O100*P100+P100,IF(P100&gt;='Input and Monthly Results'!$C$14,'Input and Monthly Results'!$C$14,P100)))</f>
        <v/>
      </c>
      <c r="V100" s="1" t="str">
        <f>IF(A100="","",IF(A100&lt;'Input and Monthly Results'!$F$3,Calculations!O100*Calculations!P100,IF(A100='Input and Monthly Results'!$F$3,Calculations!O100*Calculations!P100 + Calculations!P100,0)))</f>
        <v/>
      </c>
      <c r="W100" s="1" t="str">
        <f>IF(A100="","",IF(A100&lt;'Input and Monthly Results'!$F$3,Loan_Amount*(Calculations!O100/(1-(1+Calculations!O100)^(-'Input and Monthly Results'!$C$5))),IF(Calculations!A100='Input and Monthly Results'!$F$3,Calculations!P100*Calculations!O100+Calculations!P100,0)))</f>
        <v/>
      </c>
      <c r="X100" s="1" t="str">
        <f>IF(A100="","",IF(A100&lt;'Input and Monthly Results'!$C$11,1,0))</f>
        <v/>
      </c>
      <c r="Y100" s="1" t="str">
        <f>IF(A100="","",IF(A100&lt;'Input and Monthly Results'!$C$11,Calculations!O100*Calculations!P100,IF(A100&lt;'Input and Monthly Results'!$F$3,Loan_Amount*(Calculations!O100/(1-(1+Calculations!O100)^(-('Input and Monthly Results'!$C$5-SUM(Calculations!$X$3:$X$362))))),IF(Calculations!A100='Input and Monthly Results'!$F$3,Calculations!O100*Calculations!P100+Calculations!P100,0))))</f>
        <v/>
      </c>
      <c r="Z100" s="1" t="str">
        <f>IF(A100="","",IF(A100&lt;'Input and Monthly Results'!$F$3,Loan_Amount/'Input and Monthly Results'!$C$5+Calculations!O100*Calculations!P100,IF(A100='Input and Monthly Results'!$F$3,Calculations!O100*Calculations!P100+Calculations!P100,0)))</f>
        <v/>
      </c>
      <c r="AA100" s="1" t="str">
        <f>IF(A100="","",IF('Input and Monthly Results'!$C$14="",IF('Input and Monthly Results'!$C$10="IO (Interest Only)",Calculations!V100,IF('Input and Monthly Results'!$C$10="Initial IO w/ P&amp;I following",Calculations!Y100,IF('Input and Monthly Results'!$C$10="P&amp;I",Calculations!W100,Calculations!Z100))),U100))</f>
        <v/>
      </c>
      <c r="AB100" s="1" t="str">
        <f t="shared" si="35"/>
        <v/>
      </c>
      <c r="AC100" s="1" t="str">
        <f t="shared" si="36"/>
        <v/>
      </c>
      <c r="AD100" s="1" t="str">
        <f t="shared" si="37"/>
        <v/>
      </c>
      <c r="AE100" s="1" t="str">
        <f t="shared" si="38"/>
        <v/>
      </c>
      <c r="AF100" s="1" t="str">
        <f t="shared" si="39"/>
        <v/>
      </c>
      <c r="AG100" s="1" t="str">
        <f>IF(A100="","",'Input and Monthly Results'!$C$12)</f>
        <v/>
      </c>
      <c r="AH100" s="1" t="str">
        <f t="shared" si="40"/>
        <v/>
      </c>
      <c r="AI100" s="1" t="str">
        <f t="shared" si="41"/>
        <v/>
      </c>
      <c r="AJ100" s="1" t="str">
        <f t="shared" si="42"/>
        <v/>
      </c>
      <c r="AK100" s="1" t="str">
        <f>IF(A100="","",IF(AI100=0,0,'Input and Monthly Results'!$C$13))</f>
        <v/>
      </c>
    </row>
    <row r="101" spans="1:37" x14ac:dyDescent="0.3">
      <c r="A101" s="10" t="str">
        <f>IF(A100&gt;='Input and Monthly Results'!$F$3,"",EDATE(A100,1))</f>
        <v/>
      </c>
      <c r="B101" s="10">
        <f t="shared" si="22"/>
        <v>1</v>
      </c>
      <c r="C101" t="str">
        <f t="shared" si="23"/>
        <v/>
      </c>
      <c r="D101" s="14" t="str">
        <f>IF(A101="","",'Input and Monthly Results'!$C$7)</f>
        <v/>
      </c>
      <c r="E101" s="14" t="str">
        <f t="shared" si="24"/>
        <v/>
      </c>
      <c r="F101" s="14" t="str">
        <f t="shared" si="25"/>
        <v/>
      </c>
      <c r="G101" s="14" t="str">
        <f t="shared" si="26"/>
        <v/>
      </c>
      <c r="H101" s="14" t="str">
        <f>IF(A101="","",VLOOKUP(A101,'Input and Monthly Results'!$B$18:$C$429,2,FALSE))</f>
        <v/>
      </c>
      <c r="I101" s="14" t="str">
        <f>IF(A101="","",'Input and Monthly Results'!$C$8)</f>
        <v/>
      </c>
      <c r="J101" s="5" t="str">
        <f t="shared" si="27"/>
        <v/>
      </c>
      <c r="K101" s="14" t="str">
        <f t="shared" si="28"/>
        <v/>
      </c>
      <c r="L101" s="14" t="str">
        <f t="shared" si="29"/>
        <v/>
      </c>
      <c r="M101" s="14" t="str">
        <f t="shared" si="30"/>
        <v/>
      </c>
      <c r="N101" t="str">
        <f>IF(A101="","",'Input and Monthly Results'!$C$9)</f>
        <v/>
      </c>
      <c r="O101" s="14" t="str">
        <f>IF(A101="","",IF('Input and Monthly Results'!$C$6="Constant",IF('Input and Monthly Results'!$C$9="30 / 360",E101,IF('Input and Monthly Results'!$C$9="Actual Days / 360",F101,G101)),IF('Input and Monthly Results'!$C$9="30 / 360",K101,IF('Input and Monthly Results'!$C$9="Actual Days / 360",L101,M101))))</f>
        <v/>
      </c>
      <c r="P101" s="1" t="str">
        <f t="shared" si="43"/>
        <v/>
      </c>
      <c r="Q101" s="20" t="str">
        <f t="shared" si="31"/>
        <v/>
      </c>
      <c r="R101" s="20" t="str">
        <f t="shared" si="32"/>
        <v/>
      </c>
      <c r="S101" s="20" t="str">
        <f t="shared" si="33"/>
        <v/>
      </c>
      <c r="T101" s="20" t="str">
        <f t="shared" si="34"/>
        <v/>
      </c>
      <c r="U101" s="15" t="str">
        <f>IF(A101="","",IF(A102="",O101*P101+P101,IF(P101&gt;='Input and Monthly Results'!$C$14,'Input and Monthly Results'!$C$14,P101)))</f>
        <v/>
      </c>
      <c r="V101" s="1" t="str">
        <f>IF(A101="","",IF(A101&lt;'Input and Monthly Results'!$F$3,Calculations!O101*Calculations!P101,IF(A101='Input and Monthly Results'!$F$3,Calculations!O101*Calculations!P101 + Calculations!P101,0)))</f>
        <v/>
      </c>
      <c r="W101" s="1" t="str">
        <f>IF(A101="","",IF(A101&lt;'Input and Monthly Results'!$F$3,Loan_Amount*(Calculations!O101/(1-(1+Calculations!O101)^(-'Input and Monthly Results'!$C$5))),IF(Calculations!A101='Input and Monthly Results'!$F$3,Calculations!P101*Calculations!O101+Calculations!P101,0)))</f>
        <v/>
      </c>
      <c r="X101" s="1" t="str">
        <f>IF(A101="","",IF(A101&lt;'Input and Monthly Results'!$C$11,1,0))</f>
        <v/>
      </c>
      <c r="Y101" s="1" t="str">
        <f>IF(A101="","",IF(A101&lt;'Input and Monthly Results'!$C$11,Calculations!O101*Calculations!P101,IF(A101&lt;'Input and Monthly Results'!$F$3,Loan_Amount*(Calculations!O101/(1-(1+Calculations!O101)^(-('Input and Monthly Results'!$C$5-SUM(Calculations!$X$3:$X$362))))),IF(Calculations!A101='Input and Monthly Results'!$F$3,Calculations!O101*Calculations!P101+Calculations!P101,0))))</f>
        <v/>
      </c>
      <c r="Z101" s="1" t="str">
        <f>IF(A101="","",IF(A101&lt;'Input and Monthly Results'!$F$3,Loan_Amount/'Input and Monthly Results'!$C$5+Calculations!O101*Calculations!P101,IF(A101='Input and Monthly Results'!$F$3,Calculations!O101*Calculations!P101+Calculations!P101,0)))</f>
        <v/>
      </c>
      <c r="AA101" s="1" t="str">
        <f>IF(A101="","",IF('Input and Monthly Results'!$C$14="",IF('Input and Monthly Results'!$C$10="IO (Interest Only)",Calculations!V101,IF('Input and Monthly Results'!$C$10="Initial IO w/ P&amp;I following",Calculations!Y101,IF('Input and Monthly Results'!$C$10="P&amp;I",Calculations!W101,Calculations!Z101))),U101))</f>
        <v/>
      </c>
      <c r="AB101" s="1" t="str">
        <f t="shared" si="35"/>
        <v/>
      </c>
      <c r="AC101" s="1" t="str">
        <f t="shared" si="36"/>
        <v/>
      </c>
      <c r="AD101" s="1" t="str">
        <f t="shared" si="37"/>
        <v/>
      </c>
      <c r="AE101" s="1" t="str">
        <f t="shared" si="38"/>
        <v/>
      </c>
      <c r="AF101" s="1" t="str">
        <f t="shared" si="39"/>
        <v/>
      </c>
      <c r="AG101" s="1" t="str">
        <f>IF(A101="","",'Input and Monthly Results'!$C$12)</f>
        <v/>
      </c>
      <c r="AH101" s="1" t="str">
        <f t="shared" si="40"/>
        <v/>
      </c>
      <c r="AI101" s="1" t="str">
        <f t="shared" si="41"/>
        <v/>
      </c>
      <c r="AJ101" s="1" t="str">
        <f t="shared" si="42"/>
        <v/>
      </c>
      <c r="AK101" s="1" t="str">
        <f>IF(A101="","",IF(AI101=0,0,'Input and Monthly Results'!$C$13))</f>
        <v/>
      </c>
    </row>
    <row r="102" spans="1:37" x14ac:dyDescent="0.3">
      <c r="A102" s="10" t="str">
        <f>IF(A101&gt;='Input and Monthly Results'!$F$3,"",EDATE(A101,1))</f>
        <v/>
      </c>
      <c r="B102" s="10">
        <f t="shared" si="22"/>
        <v>1</v>
      </c>
      <c r="C102" t="str">
        <f t="shared" si="23"/>
        <v/>
      </c>
      <c r="D102" s="14" t="str">
        <f>IF(A102="","",'Input and Monthly Results'!$C$7)</f>
        <v/>
      </c>
      <c r="E102" s="14" t="str">
        <f t="shared" si="24"/>
        <v/>
      </c>
      <c r="F102" s="14" t="str">
        <f t="shared" si="25"/>
        <v/>
      </c>
      <c r="G102" s="14" t="str">
        <f t="shared" si="26"/>
        <v/>
      </c>
      <c r="H102" s="14" t="str">
        <f>IF(A102="","",VLOOKUP(A102,'Input and Monthly Results'!$B$18:$C$429,2,FALSE))</f>
        <v/>
      </c>
      <c r="I102" s="14" t="str">
        <f>IF(A102="","",'Input and Monthly Results'!$C$8)</f>
        <v/>
      </c>
      <c r="J102" s="5" t="str">
        <f t="shared" si="27"/>
        <v/>
      </c>
      <c r="K102" s="14" t="str">
        <f t="shared" si="28"/>
        <v/>
      </c>
      <c r="L102" s="14" t="str">
        <f t="shared" si="29"/>
        <v/>
      </c>
      <c r="M102" s="14" t="str">
        <f t="shared" si="30"/>
        <v/>
      </c>
      <c r="N102" t="str">
        <f>IF(A102="","",'Input and Monthly Results'!$C$9)</f>
        <v/>
      </c>
      <c r="O102" s="14" t="str">
        <f>IF(A102="","",IF('Input and Monthly Results'!$C$6="Constant",IF('Input and Monthly Results'!$C$9="30 / 360",E102,IF('Input and Monthly Results'!$C$9="Actual Days / 360",F102,G102)),IF('Input and Monthly Results'!$C$9="30 / 360",K102,IF('Input and Monthly Results'!$C$9="Actual Days / 360",L102,M102))))</f>
        <v/>
      </c>
      <c r="P102" s="1" t="str">
        <f t="shared" si="43"/>
        <v/>
      </c>
      <c r="Q102" s="20" t="str">
        <f t="shared" si="31"/>
        <v/>
      </c>
      <c r="R102" s="20" t="str">
        <f t="shared" si="32"/>
        <v/>
      </c>
      <c r="S102" s="20" t="str">
        <f t="shared" si="33"/>
        <v/>
      </c>
      <c r="T102" s="20" t="str">
        <f t="shared" si="34"/>
        <v/>
      </c>
      <c r="U102" s="15" t="str">
        <f>IF(A102="","",IF(A103="",O102*P102+P102,IF(P102&gt;='Input and Monthly Results'!$C$14,'Input and Monthly Results'!$C$14,P102)))</f>
        <v/>
      </c>
      <c r="V102" s="1" t="str">
        <f>IF(A102="","",IF(A102&lt;'Input and Monthly Results'!$F$3,Calculations!O102*Calculations!P102,IF(A102='Input and Monthly Results'!$F$3,Calculations!O102*Calculations!P102 + Calculations!P102,0)))</f>
        <v/>
      </c>
      <c r="W102" s="1" t="str">
        <f>IF(A102="","",IF(A102&lt;'Input and Monthly Results'!$F$3,Loan_Amount*(Calculations!O102/(1-(1+Calculations!O102)^(-'Input and Monthly Results'!$C$5))),IF(Calculations!A102='Input and Monthly Results'!$F$3,Calculations!P102*Calculations!O102+Calculations!P102,0)))</f>
        <v/>
      </c>
      <c r="X102" s="1" t="str">
        <f>IF(A102="","",IF(A102&lt;'Input and Monthly Results'!$C$11,1,0))</f>
        <v/>
      </c>
      <c r="Y102" s="1" t="str">
        <f>IF(A102="","",IF(A102&lt;'Input and Monthly Results'!$C$11,Calculations!O102*Calculations!P102,IF(A102&lt;'Input and Monthly Results'!$F$3,Loan_Amount*(Calculations!O102/(1-(1+Calculations!O102)^(-('Input and Monthly Results'!$C$5-SUM(Calculations!$X$3:$X$362))))),IF(Calculations!A102='Input and Monthly Results'!$F$3,Calculations!O102*Calculations!P102+Calculations!P102,0))))</f>
        <v/>
      </c>
      <c r="Z102" s="1" t="str">
        <f>IF(A102="","",IF(A102&lt;'Input and Monthly Results'!$F$3,Loan_Amount/'Input and Monthly Results'!$C$5+Calculations!O102*Calculations!P102,IF(A102='Input and Monthly Results'!$F$3,Calculations!O102*Calculations!P102+Calculations!P102,0)))</f>
        <v/>
      </c>
      <c r="AA102" s="1" t="str">
        <f>IF(A102="","",IF('Input and Monthly Results'!$C$14="",IF('Input and Monthly Results'!$C$10="IO (Interest Only)",Calculations!V102,IF('Input and Monthly Results'!$C$10="Initial IO w/ P&amp;I following",Calculations!Y102,IF('Input and Monthly Results'!$C$10="P&amp;I",Calculations!W102,Calculations!Z102))),U102))</f>
        <v/>
      </c>
      <c r="AB102" s="1" t="str">
        <f t="shared" si="35"/>
        <v/>
      </c>
      <c r="AC102" s="1" t="str">
        <f t="shared" si="36"/>
        <v/>
      </c>
      <c r="AD102" s="1" t="str">
        <f t="shared" si="37"/>
        <v/>
      </c>
      <c r="AE102" s="1" t="str">
        <f t="shared" si="38"/>
        <v/>
      </c>
      <c r="AF102" s="1" t="str">
        <f t="shared" si="39"/>
        <v/>
      </c>
      <c r="AG102" s="1" t="str">
        <f>IF(A102="","",'Input and Monthly Results'!$C$12)</f>
        <v/>
      </c>
      <c r="AH102" s="1" t="str">
        <f t="shared" si="40"/>
        <v/>
      </c>
      <c r="AI102" s="1" t="str">
        <f t="shared" si="41"/>
        <v/>
      </c>
      <c r="AJ102" s="1" t="str">
        <f t="shared" si="42"/>
        <v/>
      </c>
      <c r="AK102" s="1" t="str">
        <f>IF(A102="","",IF(AI102=0,0,'Input and Monthly Results'!$C$13))</f>
        <v/>
      </c>
    </row>
    <row r="103" spans="1:37" x14ac:dyDescent="0.3">
      <c r="A103" s="10" t="str">
        <f>IF(A102&gt;='Input and Monthly Results'!$F$3,"",EDATE(A102,1))</f>
        <v/>
      </c>
      <c r="B103" s="10">
        <f t="shared" si="22"/>
        <v>1</v>
      </c>
      <c r="C103" t="str">
        <f t="shared" si="23"/>
        <v/>
      </c>
      <c r="D103" s="14" t="str">
        <f>IF(A103="","",'Input and Monthly Results'!$C$7)</f>
        <v/>
      </c>
      <c r="E103" s="14" t="str">
        <f t="shared" si="24"/>
        <v/>
      </c>
      <c r="F103" s="14" t="str">
        <f t="shared" si="25"/>
        <v/>
      </c>
      <c r="G103" s="14" t="str">
        <f t="shared" si="26"/>
        <v/>
      </c>
      <c r="H103" s="14" t="str">
        <f>IF(A103="","",VLOOKUP(A103,'Input and Monthly Results'!$B$18:$C$429,2,FALSE))</f>
        <v/>
      </c>
      <c r="I103" s="14" t="str">
        <f>IF(A103="","",'Input and Monthly Results'!$C$8)</f>
        <v/>
      </c>
      <c r="J103" s="5" t="str">
        <f t="shared" si="27"/>
        <v/>
      </c>
      <c r="K103" s="14" t="str">
        <f t="shared" si="28"/>
        <v/>
      </c>
      <c r="L103" s="14" t="str">
        <f t="shared" si="29"/>
        <v/>
      </c>
      <c r="M103" s="14" t="str">
        <f t="shared" si="30"/>
        <v/>
      </c>
      <c r="N103" t="str">
        <f>IF(A103="","",'Input and Monthly Results'!$C$9)</f>
        <v/>
      </c>
      <c r="O103" s="14" t="str">
        <f>IF(A103="","",IF('Input and Monthly Results'!$C$6="Constant",IF('Input and Monthly Results'!$C$9="30 / 360",E103,IF('Input and Monthly Results'!$C$9="Actual Days / 360",F103,G103)),IF('Input and Monthly Results'!$C$9="30 / 360",K103,IF('Input and Monthly Results'!$C$9="Actual Days / 360",L103,M103))))</f>
        <v/>
      </c>
      <c r="P103" s="1" t="str">
        <f t="shared" si="43"/>
        <v/>
      </c>
      <c r="Q103" s="20" t="str">
        <f t="shared" si="31"/>
        <v/>
      </c>
      <c r="R103" s="20" t="str">
        <f t="shared" si="32"/>
        <v/>
      </c>
      <c r="S103" s="20" t="str">
        <f t="shared" si="33"/>
        <v/>
      </c>
      <c r="T103" s="20" t="str">
        <f t="shared" si="34"/>
        <v/>
      </c>
      <c r="U103" s="15" t="str">
        <f>IF(A103="","",IF(A104="",O103*P103+P103,IF(P103&gt;='Input and Monthly Results'!$C$14,'Input and Monthly Results'!$C$14,P103)))</f>
        <v/>
      </c>
      <c r="V103" s="1" t="str">
        <f>IF(A103="","",IF(A103&lt;'Input and Monthly Results'!$F$3,Calculations!O103*Calculations!P103,IF(A103='Input and Monthly Results'!$F$3,Calculations!O103*Calculations!P103 + Calculations!P103,0)))</f>
        <v/>
      </c>
      <c r="W103" s="1" t="str">
        <f>IF(A103="","",IF(A103&lt;'Input and Monthly Results'!$F$3,Loan_Amount*(Calculations!O103/(1-(1+Calculations!O103)^(-'Input and Monthly Results'!$C$5))),IF(Calculations!A103='Input and Monthly Results'!$F$3,Calculations!P103*Calculations!O103+Calculations!P103,0)))</f>
        <v/>
      </c>
      <c r="X103" s="1" t="str">
        <f>IF(A103="","",IF(A103&lt;'Input and Monthly Results'!$C$11,1,0))</f>
        <v/>
      </c>
      <c r="Y103" s="1" t="str">
        <f>IF(A103="","",IF(A103&lt;'Input and Monthly Results'!$C$11,Calculations!O103*Calculations!P103,IF(A103&lt;'Input and Monthly Results'!$F$3,Loan_Amount*(Calculations!O103/(1-(1+Calculations!O103)^(-('Input and Monthly Results'!$C$5-SUM(Calculations!$X$3:$X$362))))),IF(Calculations!A103='Input and Monthly Results'!$F$3,Calculations!O103*Calculations!P103+Calculations!P103,0))))</f>
        <v/>
      </c>
      <c r="Z103" s="1" t="str">
        <f>IF(A103="","",IF(A103&lt;'Input and Monthly Results'!$F$3,Loan_Amount/'Input and Monthly Results'!$C$5+Calculations!O103*Calculations!P103,IF(A103='Input and Monthly Results'!$F$3,Calculations!O103*Calculations!P103+Calculations!P103,0)))</f>
        <v/>
      </c>
      <c r="AA103" s="1" t="str">
        <f>IF(A103="","",IF('Input and Monthly Results'!$C$14="",IF('Input and Monthly Results'!$C$10="IO (Interest Only)",Calculations!V103,IF('Input and Monthly Results'!$C$10="Initial IO w/ P&amp;I following",Calculations!Y103,IF('Input and Monthly Results'!$C$10="P&amp;I",Calculations!W103,Calculations!Z103))),U103))</f>
        <v/>
      </c>
      <c r="AB103" s="1" t="str">
        <f t="shared" si="35"/>
        <v/>
      </c>
      <c r="AC103" s="1" t="str">
        <f t="shared" si="36"/>
        <v/>
      </c>
      <c r="AD103" s="1" t="str">
        <f t="shared" si="37"/>
        <v/>
      </c>
      <c r="AE103" s="1" t="str">
        <f t="shared" si="38"/>
        <v/>
      </c>
      <c r="AF103" s="1" t="str">
        <f t="shared" si="39"/>
        <v/>
      </c>
      <c r="AG103" s="1" t="str">
        <f>IF(A103="","",'Input and Monthly Results'!$C$12)</f>
        <v/>
      </c>
      <c r="AH103" s="1" t="str">
        <f t="shared" si="40"/>
        <v/>
      </c>
      <c r="AI103" s="1" t="str">
        <f t="shared" si="41"/>
        <v/>
      </c>
      <c r="AJ103" s="1" t="str">
        <f t="shared" si="42"/>
        <v/>
      </c>
      <c r="AK103" s="1" t="str">
        <f>IF(A103="","",IF(AI103=0,0,'Input and Monthly Results'!$C$13))</f>
        <v/>
      </c>
    </row>
    <row r="104" spans="1:37" x14ac:dyDescent="0.3">
      <c r="A104" s="10" t="str">
        <f>IF(A103&gt;='Input and Monthly Results'!$F$3,"",EDATE(A103,1))</f>
        <v/>
      </c>
      <c r="B104" s="10">
        <f t="shared" si="22"/>
        <v>1</v>
      </c>
      <c r="C104" t="str">
        <f t="shared" si="23"/>
        <v/>
      </c>
      <c r="D104" s="14" t="str">
        <f>IF(A104="","",'Input and Monthly Results'!$C$7)</f>
        <v/>
      </c>
      <c r="E104" s="14" t="str">
        <f t="shared" si="24"/>
        <v/>
      </c>
      <c r="F104" s="14" t="str">
        <f t="shared" si="25"/>
        <v/>
      </c>
      <c r="G104" s="14" t="str">
        <f t="shared" si="26"/>
        <v/>
      </c>
      <c r="H104" s="14" t="str">
        <f>IF(A104="","",VLOOKUP(A104,'Input and Monthly Results'!$B$18:$C$429,2,FALSE))</f>
        <v/>
      </c>
      <c r="I104" s="14" t="str">
        <f>IF(A104="","",'Input and Monthly Results'!$C$8)</f>
        <v/>
      </c>
      <c r="J104" s="5" t="str">
        <f t="shared" si="27"/>
        <v/>
      </c>
      <c r="K104" s="14" t="str">
        <f t="shared" si="28"/>
        <v/>
      </c>
      <c r="L104" s="14" t="str">
        <f t="shared" si="29"/>
        <v/>
      </c>
      <c r="M104" s="14" t="str">
        <f t="shared" si="30"/>
        <v/>
      </c>
      <c r="N104" t="str">
        <f>IF(A104="","",'Input and Monthly Results'!$C$9)</f>
        <v/>
      </c>
      <c r="O104" s="14" t="str">
        <f>IF(A104="","",IF('Input and Monthly Results'!$C$6="Constant",IF('Input and Monthly Results'!$C$9="30 / 360",E104,IF('Input and Monthly Results'!$C$9="Actual Days / 360",F104,G104)),IF('Input and Monthly Results'!$C$9="30 / 360",K104,IF('Input and Monthly Results'!$C$9="Actual Days / 360",L104,M104))))</f>
        <v/>
      </c>
      <c r="P104" s="1" t="str">
        <f t="shared" si="43"/>
        <v/>
      </c>
      <c r="Q104" s="20" t="str">
        <f t="shared" si="31"/>
        <v/>
      </c>
      <c r="R104" s="20" t="str">
        <f t="shared" si="32"/>
        <v/>
      </c>
      <c r="S104" s="20" t="str">
        <f t="shared" si="33"/>
        <v/>
      </c>
      <c r="T104" s="20" t="str">
        <f t="shared" si="34"/>
        <v/>
      </c>
      <c r="U104" s="15" t="str">
        <f>IF(A104="","",IF(A105="",O104*P104+P104,IF(P104&gt;='Input and Monthly Results'!$C$14,'Input and Monthly Results'!$C$14,P104)))</f>
        <v/>
      </c>
      <c r="V104" s="1" t="str">
        <f>IF(A104="","",IF(A104&lt;'Input and Monthly Results'!$F$3,Calculations!O104*Calculations!P104,IF(A104='Input and Monthly Results'!$F$3,Calculations!O104*Calculations!P104 + Calculations!P104,0)))</f>
        <v/>
      </c>
      <c r="W104" s="1" t="str">
        <f>IF(A104="","",IF(A104&lt;'Input and Monthly Results'!$F$3,Loan_Amount*(Calculations!O104/(1-(1+Calculations!O104)^(-'Input and Monthly Results'!$C$5))),IF(Calculations!A104='Input and Monthly Results'!$F$3,Calculations!P104*Calculations!O104+Calculations!P104,0)))</f>
        <v/>
      </c>
      <c r="X104" s="1" t="str">
        <f>IF(A104="","",IF(A104&lt;'Input and Monthly Results'!$C$11,1,0))</f>
        <v/>
      </c>
      <c r="Y104" s="1" t="str">
        <f>IF(A104="","",IF(A104&lt;'Input and Monthly Results'!$C$11,Calculations!O104*Calculations!P104,IF(A104&lt;'Input and Monthly Results'!$F$3,Loan_Amount*(Calculations!O104/(1-(1+Calculations!O104)^(-('Input and Monthly Results'!$C$5-SUM(Calculations!$X$3:$X$362))))),IF(Calculations!A104='Input and Monthly Results'!$F$3,Calculations!O104*Calculations!P104+Calculations!P104,0))))</f>
        <v/>
      </c>
      <c r="Z104" s="1" t="str">
        <f>IF(A104="","",IF(A104&lt;'Input and Monthly Results'!$F$3,Loan_Amount/'Input and Monthly Results'!$C$5+Calculations!O104*Calculations!P104,IF(A104='Input and Monthly Results'!$F$3,Calculations!O104*Calculations!P104+Calculations!P104,0)))</f>
        <v/>
      </c>
      <c r="AA104" s="1" t="str">
        <f>IF(A104="","",IF('Input and Monthly Results'!$C$14="",IF('Input and Monthly Results'!$C$10="IO (Interest Only)",Calculations!V104,IF('Input and Monthly Results'!$C$10="Initial IO w/ P&amp;I following",Calculations!Y104,IF('Input and Monthly Results'!$C$10="P&amp;I",Calculations!W104,Calculations!Z104))),U104))</f>
        <v/>
      </c>
      <c r="AB104" s="1" t="str">
        <f t="shared" si="35"/>
        <v/>
      </c>
      <c r="AC104" s="1" t="str">
        <f t="shared" si="36"/>
        <v/>
      </c>
      <c r="AD104" s="1" t="str">
        <f t="shared" si="37"/>
        <v/>
      </c>
      <c r="AE104" s="1" t="str">
        <f t="shared" si="38"/>
        <v/>
      </c>
      <c r="AF104" s="1" t="str">
        <f t="shared" si="39"/>
        <v/>
      </c>
      <c r="AG104" s="1" t="str">
        <f>IF(A104="","",'Input and Monthly Results'!$C$12)</f>
        <v/>
      </c>
      <c r="AH104" s="1" t="str">
        <f t="shared" si="40"/>
        <v/>
      </c>
      <c r="AI104" s="1" t="str">
        <f t="shared" si="41"/>
        <v/>
      </c>
      <c r="AJ104" s="1" t="str">
        <f t="shared" si="42"/>
        <v/>
      </c>
      <c r="AK104" s="1" t="str">
        <f>IF(A104="","",IF(AI104=0,0,'Input and Monthly Results'!$C$13))</f>
        <v/>
      </c>
    </row>
    <row r="105" spans="1:37" x14ac:dyDescent="0.3">
      <c r="A105" s="10" t="str">
        <f>IF(A104&gt;='Input and Monthly Results'!$F$3,"",EDATE(A104,1))</f>
        <v/>
      </c>
      <c r="B105" s="10">
        <f t="shared" si="22"/>
        <v>1</v>
      </c>
      <c r="C105" t="str">
        <f t="shared" si="23"/>
        <v/>
      </c>
      <c r="D105" s="14" t="str">
        <f>IF(A105="","",'Input and Monthly Results'!$C$7)</f>
        <v/>
      </c>
      <c r="E105" s="14" t="str">
        <f t="shared" si="24"/>
        <v/>
      </c>
      <c r="F105" s="14" t="str">
        <f t="shared" si="25"/>
        <v/>
      </c>
      <c r="G105" s="14" t="str">
        <f t="shared" si="26"/>
        <v/>
      </c>
      <c r="H105" s="14" t="str">
        <f>IF(A105="","",VLOOKUP(A105,'Input and Monthly Results'!$B$18:$C$429,2,FALSE))</f>
        <v/>
      </c>
      <c r="I105" s="14" t="str">
        <f>IF(A105="","",'Input and Monthly Results'!$C$8)</f>
        <v/>
      </c>
      <c r="J105" s="5" t="str">
        <f t="shared" si="27"/>
        <v/>
      </c>
      <c r="K105" s="14" t="str">
        <f t="shared" si="28"/>
        <v/>
      </c>
      <c r="L105" s="14" t="str">
        <f t="shared" si="29"/>
        <v/>
      </c>
      <c r="M105" s="14" t="str">
        <f t="shared" si="30"/>
        <v/>
      </c>
      <c r="N105" t="str">
        <f>IF(A105="","",'Input and Monthly Results'!$C$9)</f>
        <v/>
      </c>
      <c r="O105" s="14" t="str">
        <f>IF(A105="","",IF('Input and Monthly Results'!$C$6="Constant",IF('Input and Monthly Results'!$C$9="30 / 360",E105,IF('Input and Monthly Results'!$C$9="Actual Days / 360",F105,G105)),IF('Input and Monthly Results'!$C$9="30 / 360",K105,IF('Input and Monthly Results'!$C$9="Actual Days / 360",L105,M105))))</f>
        <v/>
      </c>
      <c r="P105" s="1" t="str">
        <f t="shared" si="43"/>
        <v/>
      </c>
      <c r="Q105" s="20" t="str">
        <f t="shared" si="31"/>
        <v/>
      </c>
      <c r="R105" s="20" t="str">
        <f t="shared" si="32"/>
        <v/>
      </c>
      <c r="S105" s="20" t="str">
        <f t="shared" si="33"/>
        <v/>
      </c>
      <c r="T105" s="20" t="str">
        <f t="shared" si="34"/>
        <v/>
      </c>
      <c r="U105" s="15" t="str">
        <f>IF(A105="","",IF(A106="",O105*P105+P105,IF(P105&gt;='Input and Monthly Results'!$C$14,'Input and Monthly Results'!$C$14,P105)))</f>
        <v/>
      </c>
      <c r="V105" s="1" t="str">
        <f>IF(A105="","",IF(A105&lt;'Input and Monthly Results'!$F$3,Calculations!O105*Calculations!P105,IF(A105='Input and Monthly Results'!$F$3,Calculations!O105*Calculations!P105 + Calculations!P105,0)))</f>
        <v/>
      </c>
      <c r="W105" s="1" t="str">
        <f>IF(A105="","",IF(A105&lt;'Input and Monthly Results'!$F$3,Loan_Amount*(Calculations!O105/(1-(1+Calculations!O105)^(-'Input and Monthly Results'!$C$5))),IF(Calculations!A105='Input and Monthly Results'!$F$3,Calculations!P105*Calculations!O105+Calculations!P105,0)))</f>
        <v/>
      </c>
      <c r="X105" s="1" t="str">
        <f>IF(A105="","",IF(A105&lt;'Input and Monthly Results'!$C$11,1,0))</f>
        <v/>
      </c>
      <c r="Y105" s="1" t="str">
        <f>IF(A105="","",IF(A105&lt;'Input and Monthly Results'!$C$11,Calculations!O105*Calculations!P105,IF(A105&lt;'Input and Monthly Results'!$F$3,Loan_Amount*(Calculations!O105/(1-(1+Calculations!O105)^(-('Input and Monthly Results'!$C$5-SUM(Calculations!$X$3:$X$362))))),IF(Calculations!A105='Input and Monthly Results'!$F$3,Calculations!O105*Calculations!P105+Calculations!P105,0))))</f>
        <v/>
      </c>
      <c r="Z105" s="1" t="str">
        <f>IF(A105="","",IF(A105&lt;'Input and Monthly Results'!$F$3,Loan_Amount/'Input and Monthly Results'!$C$5+Calculations!O105*Calculations!P105,IF(A105='Input and Monthly Results'!$F$3,Calculations!O105*Calculations!P105+Calculations!P105,0)))</f>
        <v/>
      </c>
      <c r="AA105" s="1" t="str">
        <f>IF(A105="","",IF('Input and Monthly Results'!$C$14="",IF('Input and Monthly Results'!$C$10="IO (Interest Only)",Calculations!V105,IF('Input and Monthly Results'!$C$10="Initial IO w/ P&amp;I following",Calculations!Y105,IF('Input and Monthly Results'!$C$10="P&amp;I",Calculations!W105,Calculations!Z105))),U105))</f>
        <v/>
      </c>
      <c r="AB105" s="1" t="str">
        <f t="shared" si="35"/>
        <v/>
      </c>
      <c r="AC105" s="1" t="str">
        <f t="shared" si="36"/>
        <v/>
      </c>
      <c r="AD105" s="1" t="str">
        <f t="shared" si="37"/>
        <v/>
      </c>
      <c r="AE105" s="1" t="str">
        <f t="shared" si="38"/>
        <v/>
      </c>
      <c r="AF105" s="1" t="str">
        <f t="shared" si="39"/>
        <v/>
      </c>
      <c r="AG105" s="1" t="str">
        <f>IF(A105="","",'Input and Monthly Results'!$C$12)</f>
        <v/>
      </c>
      <c r="AH105" s="1" t="str">
        <f t="shared" si="40"/>
        <v/>
      </c>
      <c r="AI105" s="1" t="str">
        <f t="shared" si="41"/>
        <v/>
      </c>
      <c r="AJ105" s="1" t="str">
        <f t="shared" si="42"/>
        <v/>
      </c>
      <c r="AK105" s="1" t="str">
        <f>IF(A105="","",IF(AI105=0,0,'Input and Monthly Results'!$C$13))</f>
        <v/>
      </c>
    </row>
    <row r="106" spans="1:37" x14ac:dyDescent="0.3">
      <c r="A106" s="10" t="str">
        <f>IF(A105&gt;='Input and Monthly Results'!$F$3,"",EDATE(A105,1))</f>
        <v/>
      </c>
      <c r="B106" s="10">
        <f t="shared" si="22"/>
        <v>1</v>
      </c>
      <c r="C106" t="str">
        <f t="shared" si="23"/>
        <v/>
      </c>
      <c r="D106" s="14" t="str">
        <f>IF(A106="","",'Input and Monthly Results'!$C$7)</f>
        <v/>
      </c>
      <c r="E106" s="14" t="str">
        <f t="shared" si="24"/>
        <v/>
      </c>
      <c r="F106" s="14" t="str">
        <f t="shared" si="25"/>
        <v/>
      </c>
      <c r="G106" s="14" t="str">
        <f t="shared" si="26"/>
        <v/>
      </c>
      <c r="H106" s="14" t="str">
        <f>IF(A106="","",VLOOKUP(A106,'Input and Monthly Results'!$B$18:$C$429,2,FALSE))</f>
        <v/>
      </c>
      <c r="I106" s="14" t="str">
        <f>IF(A106="","",'Input and Monthly Results'!$C$8)</f>
        <v/>
      </c>
      <c r="J106" s="5" t="str">
        <f t="shared" si="27"/>
        <v/>
      </c>
      <c r="K106" s="14" t="str">
        <f t="shared" si="28"/>
        <v/>
      </c>
      <c r="L106" s="14" t="str">
        <f t="shared" si="29"/>
        <v/>
      </c>
      <c r="M106" s="14" t="str">
        <f t="shared" si="30"/>
        <v/>
      </c>
      <c r="N106" t="str">
        <f>IF(A106="","",'Input and Monthly Results'!$C$9)</f>
        <v/>
      </c>
      <c r="O106" s="14" t="str">
        <f>IF(A106="","",IF('Input and Monthly Results'!$C$6="Constant",IF('Input and Monthly Results'!$C$9="30 / 360",E106,IF('Input and Monthly Results'!$C$9="Actual Days / 360",F106,G106)),IF('Input and Monthly Results'!$C$9="30 / 360",K106,IF('Input and Monthly Results'!$C$9="Actual Days / 360",L106,M106))))</f>
        <v/>
      </c>
      <c r="P106" s="1" t="str">
        <f t="shared" si="43"/>
        <v/>
      </c>
      <c r="Q106" s="20" t="str">
        <f t="shared" si="31"/>
        <v/>
      </c>
      <c r="R106" s="20" t="str">
        <f t="shared" si="32"/>
        <v/>
      </c>
      <c r="S106" s="20" t="str">
        <f t="shared" si="33"/>
        <v/>
      </c>
      <c r="T106" s="20" t="str">
        <f t="shared" si="34"/>
        <v/>
      </c>
      <c r="U106" s="15" t="str">
        <f>IF(A106="","",IF(A107="",O106*P106+P106,IF(P106&gt;='Input and Monthly Results'!$C$14,'Input and Monthly Results'!$C$14,P106)))</f>
        <v/>
      </c>
      <c r="V106" s="1" t="str">
        <f>IF(A106="","",IF(A106&lt;'Input and Monthly Results'!$F$3,Calculations!O106*Calculations!P106,IF(A106='Input and Monthly Results'!$F$3,Calculations!O106*Calculations!P106 + Calculations!P106,0)))</f>
        <v/>
      </c>
      <c r="W106" s="1" t="str">
        <f>IF(A106="","",IF(A106&lt;'Input and Monthly Results'!$F$3,Loan_Amount*(Calculations!O106/(1-(1+Calculations!O106)^(-'Input and Monthly Results'!$C$5))),IF(Calculations!A106='Input and Monthly Results'!$F$3,Calculations!P106*Calculations!O106+Calculations!P106,0)))</f>
        <v/>
      </c>
      <c r="X106" s="1" t="str">
        <f>IF(A106="","",IF(A106&lt;'Input and Monthly Results'!$C$11,1,0))</f>
        <v/>
      </c>
      <c r="Y106" s="1" t="str">
        <f>IF(A106="","",IF(A106&lt;'Input and Monthly Results'!$C$11,Calculations!O106*Calculations!P106,IF(A106&lt;'Input and Monthly Results'!$F$3,Loan_Amount*(Calculations!O106/(1-(1+Calculations!O106)^(-('Input and Monthly Results'!$C$5-SUM(Calculations!$X$3:$X$362))))),IF(Calculations!A106='Input and Monthly Results'!$F$3,Calculations!O106*Calculations!P106+Calculations!P106,0))))</f>
        <v/>
      </c>
      <c r="Z106" s="1" t="str">
        <f>IF(A106="","",IF(A106&lt;'Input and Monthly Results'!$F$3,Loan_Amount/'Input and Monthly Results'!$C$5+Calculations!O106*Calculations!P106,IF(A106='Input and Monthly Results'!$F$3,Calculations!O106*Calculations!P106+Calculations!P106,0)))</f>
        <v/>
      </c>
      <c r="AA106" s="1" t="str">
        <f>IF(A106="","",IF('Input and Monthly Results'!$C$14="",IF('Input and Monthly Results'!$C$10="IO (Interest Only)",Calculations!V106,IF('Input and Monthly Results'!$C$10="Initial IO w/ P&amp;I following",Calculations!Y106,IF('Input and Monthly Results'!$C$10="P&amp;I",Calculations!W106,Calculations!Z106))),U106))</f>
        <v/>
      </c>
      <c r="AB106" s="1" t="str">
        <f t="shared" si="35"/>
        <v/>
      </c>
      <c r="AC106" s="1" t="str">
        <f t="shared" si="36"/>
        <v/>
      </c>
      <c r="AD106" s="1" t="str">
        <f t="shared" si="37"/>
        <v/>
      </c>
      <c r="AE106" s="1" t="str">
        <f t="shared" si="38"/>
        <v/>
      </c>
      <c r="AF106" s="1" t="str">
        <f t="shared" si="39"/>
        <v/>
      </c>
      <c r="AG106" s="1" t="str">
        <f>IF(A106="","",'Input and Monthly Results'!$C$12)</f>
        <v/>
      </c>
      <c r="AH106" s="1" t="str">
        <f t="shared" si="40"/>
        <v/>
      </c>
      <c r="AI106" s="1" t="str">
        <f t="shared" si="41"/>
        <v/>
      </c>
      <c r="AJ106" s="1" t="str">
        <f t="shared" si="42"/>
        <v/>
      </c>
      <c r="AK106" s="1" t="str">
        <f>IF(A106="","",IF(AI106=0,0,'Input and Monthly Results'!$C$13))</f>
        <v/>
      </c>
    </row>
    <row r="107" spans="1:37" x14ac:dyDescent="0.3">
      <c r="A107" s="10" t="str">
        <f>IF(A106&gt;='Input and Monthly Results'!$F$3,"",EDATE(A106,1))</f>
        <v/>
      </c>
      <c r="B107" s="10">
        <f t="shared" si="22"/>
        <v>1</v>
      </c>
      <c r="C107" t="str">
        <f t="shared" si="23"/>
        <v/>
      </c>
      <c r="D107" s="14" t="str">
        <f>IF(A107="","",'Input and Monthly Results'!$C$7)</f>
        <v/>
      </c>
      <c r="E107" s="14" t="str">
        <f t="shared" si="24"/>
        <v/>
      </c>
      <c r="F107" s="14" t="str">
        <f t="shared" si="25"/>
        <v/>
      </c>
      <c r="G107" s="14" t="str">
        <f t="shared" si="26"/>
        <v/>
      </c>
      <c r="H107" s="14" t="str">
        <f>IF(A107="","",VLOOKUP(A107,'Input and Monthly Results'!$B$18:$C$429,2,FALSE))</f>
        <v/>
      </c>
      <c r="I107" s="14" t="str">
        <f>IF(A107="","",'Input and Monthly Results'!$C$8)</f>
        <v/>
      </c>
      <c r="J107" s="5" t="str">
        <f t="shared" si="27"/>
        <v/>
      </c>
      <c r="K107" s="14" t="str">
        <f t="shared" si="28"/>
        <v/>
      </c>
      <c r="L107" s="14" t="str">
        <f t="shared" si="29"/>
        <v/>
      </c>
      <c r="M107" s="14" t="str">
        <f t="shared" si="30"/>
        <v/>
      </c>
      <c r="N107" t="str">
        <f>IF(A107="","",'Input and Monthly Results'!$C$9)</f>
        <v/>
      </c>
      <c r="O107" s="14" t="str">
        <f>IF(A107="","",IF('Input and Monthly Results'!$C$6="Constant",IF('Input and Monthly Results'!$C$9="30 / 360",E107,IF('Input and Monthly Results'!$C$9="Actual Days / 360",F107,G107)),IF('Input and Monthly Results'!$C$9="30 / 360",K107,IF('Input and Monthly Results'!$C$9="Actual Days / 360",L107,M107))))</f>
        <v/>
      </c>
      <c r="P107" s="1" t="str">
        <f t="shared" si="43"/>
        <v/>
      </c>
      <c r="Q107" s="20" t="str">
        <f t="shared" si="31"/>
        <v/>
      </c>
      <c r="R107" s="20" t="str">
        <f t="shared" si="32"/>
        <v/>
      </c>
      <c r="S107" s="20" t="str">
        <f t="shared" si="33"/>
        <v/>
      </c>
      <c r="T107" s="20" t="str">
        <f t="shared" si="34"/>
        <v/>
      </c>
      <c r="U107" s="15" t="str">
        <f>IF(A107="","",IF(A108="",O107*P107+P107,IF(P107&gt;='Input and Monthly Results'!$C$14,'Input and Monthly Results'!$C$14,P107)))</f>
        <v/>
      </c>
      <c r="V107" s="1" t="str">
        <f>IF(A107="","",IF(A107&lt;'Input and Monthly Results'!$F$3,Calculations!O107*Calculations!P107,IF(A107='Input and Monthly Results'!$F$3,Calculations!O107*Calculations!P107 + Calculations!P107,0)))</f>
        <v/>
      </c>
      <c r="W107" s="1" t="str">
        <f>IF(A107="","",IF(A107&lt;'Input and Monthly Results'!$F$3,Loan_Amount*(Calculations!O107/(1-(1+Calculations!O107)^(-'Input and Monthly Results'!$C$5))),IF(Calculations!A107='Input and Monthly Results'!$F$3,Calculations!P107*Calculations!O107+Calculations!P107,0)))</f>
        <v/>
      </c>
      <c r="X107" s="1" t="str">
        <f>IF(A107="","",IF(A107&lt;'Input and Monthly Results'!$C$11,1,0))</f>
        <v/>
      </c>
      <c r="Y107" s="1" t="str">
        <f>IF(A107="","",IF(A107&lt;'Input and Monthly Results'!$C$11,Calculations!O107*Calculations!P107,IF(A107&lt;'Input and Monthly Results'!$F$3,Loan_Amount*(Calculations!O107/(1-(1+Calculations!O107)^(-('Input and Monthly Results'!$C$5-SUM(Calculations!$X$3:$X$362))))),IF(Calculations!A107='Input and Monthly Results'!$F$3,Calculations!O107*Calculations!P107+Calculations!P107,0))))</f>
        <v/>
      </c>
      <c r="Z107" s="1" t="str">
        <f>IF(A107="","",IF(A107&lt;'Input and Monthly Results'!$F$3,Loan_Amount/'Input and Monthly Results'!$C$5+Calculations!O107*Calculations!P107,IF(A107='Input and Monthly Results'!$F$3,Calculations!O107*Calculations!P107+Calculations!P107,0)))</f>
        <v/>
      </c>
      <c r="AA107" s="1" t="str">
        <f>IF(A107="","",IF('Input and Monthly Results'!$C$14="",IF('Input and Monthly Results'!$C$10="IO (Interest Only)",Calculations!V107,IF('Input and Monthly Results'!$C$10="Initial IO w/ P&amp;I following",Calculations!Y107,IF('Input and Monthly Results'!$C$10="P&amp;I",Calculations!W107,Calculations!Z107))),U107))</f>
        <v/>
      </c>
      <c r="AB107" s="1" t="str">
        <f t="shared" si="35"/>
        <v/>
      </c>
      <c r="AC107" s="1" t="str">
        <f t="shared" si="36"/>
        <v/>
      </c>
      <c r="AD107" s="1" t="str">
        <f t="shared" si="37"/>
        <v/>
      </c>
      <c r="AE107" s="1" t="str">
        <f t="shared" si="38"/>
        <v/>
      </c>
      <c r="AF107" s="1" t="str">
        <f t="shared" si="39"/>
        <v/>
      </c>
      <c r="AG107" s="1" t="str">
        <f>IF(A107="","",'Input and Monthly Results'!$C$12)</f>
        <v/>
      </c>
      <c r="AH107" s="1" t="str">
        <f t="shared" si="40"/>
        <v/>
      </c>
      <c r="AI107" s="1" t="str">
        <f t="shared" si="41"/>
        <v/>
      </c>
      <c r="AJ107" s="1" t="str">
        <f t="shared" si="42"/>
        <v/>
      </c>
      <c r="AK107" s="1" t="str">
        <f>IF(A107="","",IF(AI107=0,0,'Input and Monthly Results'!$C$13))</f>
        <v/>
      </c>
    </row>
    <row r="108" spans="1:37" x14ac:dyDescent="0.3">
      <c r="A108" s="10" t="str">
        <f>IF(A107&gt;='Input and Monthly Results'!$F$3,"",EDATE(A107,1))</f>
        <v/>
      </c>
      <c r="B108" s="10">
        <f t="shared" si="22"/>
        <v>1</v>
      </c>
      <c r="C108" t="str">
        <f t="shared" si="23"/>
        <v/>
      </c>
      <c r="D108" s="14" t="str">
        <f>IF(A108="","",'Input and Monthly Results'!$C$7)</f>
        <v/>
      </c>
      <c r="E108" s="14" t="str">
        <f t="shared" si="24"/>
        <v/>
      </c>
      <c r="F108" s="14" t="str">
        <f t="shared" si="25"/>
        <v/>
      </c>
      <c r="G108" s="14" t="str">
        <f t="shared" si="26"/>
        <v/>
      </c>
      <c r="H108" s="14" t="str">
        <f>IF(A108="","",VLOOKUP(A108,'Input and Monthly Results'!$B$18:$C$429,2,FALSE))</f>
        <v/>
      </c>
      <c r="I108" s="14" t="str">
        <f>IF(A108="","",'Input and Monthly Results'!$C$8)</f>
        <v/>
      </c>
      <c r="J108" s="5" t="str">
        <f t="shared" si="27"/>
        <v/>
      </c>
      <c r="K108" s="14" t="str">
        <f t="shared" si="28"/>
        <v/>
      </c>
      <c r="L108" s="14" t="str">
        <f t="shared" si="29"/>
        <v/>
      </c>
      <c r="M108" s="14" t="str">
        <f t="shared" si="30"/>
        <v/>
      </c>
      <c r="N108" t="str">
        <f>IF(A108="","",'Input and Monthly Results'!$C$9)</f>
        <v/>
      </c>
      <c r="O108" s="14" t="str">
        <f>IF(A108="","",IF('Input and Monthly Results'!$C$6="Constant",IF('Input and Monthly Results'!$C$9="30 / 360",E108,IF('Input and Monthly Results'!$C$9="Actual Days / 360",F108,G108)),IF('Input and Monthly Results'!$C$9="30 / 360",K108,IF('Input and Monthly Results'!$C$9="Actual Days / 360",L108,M108))))</f>
        <v/>
      </c>
      <c r="P108" s="1" t="str">
        <f t="shared" si="43"/>
        <v/>
      </c>
      <c r="Q108" s="20" t="str">
        <f t="shared" si="31"/>
        <v/>
      </c>
      <c r="R108" s="20" t="str">
        <f t="shared" si="32"/>
        <v/>
      </c>
      <c r="S108" s="20" t="str">
        <f t="shared" si="33"/>
        <v/>
      </c>
      <c r="T108" s="20" t="str">
        <f t="shared" si="34"/>
        <v/>
      </c>
      <c r="U108" s="15" t="str">
        <f>IF(A108="","",IF(A109="",O108*P108+P108,IF(P108&gt;='Input and Monthly Results'!$C$14,'Input and Monthly Results'!$C$14,P108)))</f>
        <v/>
      </c>
      <c r="V108" s="1" t="str">
        <f>IF(A108="","",IF(A108&lt;'Input and Monthly Results'!$F$3,Calculations!O108*Calculations!P108,IF(A108='Input and Monthly Results'!$F$3,Calculations!O108*Calculations!P108 + Calculations!P108,0)))</f>
        <v/>
      </c>
      <c r="W108" s="1" t="str">
        <f>IF(A108="","",IF(A108&lt;'Input and Monthly Results'!$F$3,Loan_Amount*(Calculations!O108/(1-(1+Calculations!O108)^(-'Input and Monthly Results'!$C$5))),IF(Calculations!A108='Input and Monthly Results'!$F$3,Calculations!P108*Calculations!O108+Calculations!P108,0)))</f>
        <v/>
      </c>
      <c r="X108" s="1" t="str">
        <f>IF(A108="","",IF(A108&lt;'Input and Monthly Results'!$C$11,1,0))</f>
        <v/>
      </c>
      <c r="Y108" s="1" t="str">
        <f>IF(A108="","",IF(A108&lt;'Input and Monthly Results'!$C$11,Calculations!O108*Calculations!P108,IF(A108&lt;'Input and Monthly Results'!$F$3,Loan_Amount*(Calculations!O108/(1-(1+Calculations!O108)^(-('Input and Monthly Results'!$C$5-SUM(Calculations!$X$3:$X$362))))),IF(Calculations!A108='Input and Monthly Results'!$F$3,Calculations!O108*Calculations!P108+Calculations!P108,0))))</f>
        <v/>
      </c>
      <c r="Z108" s="1" t="str">
        <f>IF(A108="","",IF(A108&lt;'Input and Monthly Results'!$F$3,Loan_Amount/'Input and Monthly Results'!$C$5+Calculations!O108*Calculations!P108,IF(A108='Input and Monthly Results'!$F$3,Calculations!O108*Calculations!P108+Calculations!P108,0)))</f>
        <v/>
      </c>
      <c r="AA108" s="1" t="str">
        <f>IF(A108="","",IF('Input and Monthly Results'!$C$14="",IF('Input and Monthly Results'!$C$10="IO (Interest Only)",Calculations!V108,IF('Input and Monthly Results'!$C$10="Initial IO w/ P&amp;I following",Calculations!Y108,IF('Input and Monthly Results'!$C$10="P&amp;I",Calculations!W108,Calculations!Z108))),U108))</f>
        <v/>
      </c>
      <c r="AB108" s="1" t="str">
        <f t="shared" si="35"/>
        <v/>
      </c>
      <c r="AC108" s="1" t="str">
        <f t="shared" si="36"/>
        <v/>
      </c>
      <c r="AD108" s="1" t="str">
        <f t="shared" si="37"/>
        <v/>
      </c>
      <c r="AE108" s="1" t="str">
        <f t="shared" si="38"/>
        <v/>
      </c>
      <c r="AF108" s="1" t="str">
        <f t="shared" si="39"/>
        <v/>
      </c>
      <c r="AG108" s="1" t="str">
        <f>IF(A108="","",'Input and Monthly Results'!$C$12)</f>
        <v/>
      </c>
      <c r="AH108" s="1" t="str">
        <f t="shared" si="40"/>
        <v/>
      </c>
      <c r="AI108" s="1" t="str">
        <f t="shared" si="41"/>
        <v/>
      </c>
      <c r="AJ108" s="1" t="str">
        <f t="shared" si="42"/>
        <v/>
      </c>
      <c r="AK108" s="1" t="str">
        <f>IF(A108="","",IF(AI108=0,0,'Input and Monthly Results'!$C$13))</f>
        <v/>
      </c>
    </row>
    <row r="109" spans="1:37" x14ac:dyDescent="0.3">
      <c r="A109" s="10" t="str">
        <f>IF(A108&gt;='Input and Monthly Results'!$F$3,"",EDATE(A108,1))</f>
        <v/>
      </c>
      <c r="B109" s="10">
        <f t="shared" si="22"/>
        <v>1</v>
      </c>
      <c r="C109" t="str">
        <f t="shared" si="23"/>
        <v/>
      </c>
      <c r="D109" s="14" t="str">
        <f>IF(A109="","",'Input and Monthly Results'!$C$7)</f>
        <v/>
      </c>
      <c r="E109" s="14" t="str">
        <f t="shared" si="24"/>
        <v/>
      </c>
      <c r="F109" s="14" t="str">
        <f t="shared" si="25"/>
        <v/>
      </c>
      <c r="G109" s="14" t="str">
        <f t="shared" si="26"/>
        <v/>
      </c>
      <c r="H109" s="14" t="str">
        <f>IF(A109="","",VLOOKUP(A109,'Input and Monthly Results'!$B$18:$C$429,2,FALSE))</f>
        <v/>
      </c>
      <c r="I109" s="14" t="str">
        <f>IF(A109="","",'Input and Monthly Results'!$C$8)</f>
        <v/>
      </c>
      <c r="J109" s="5" t="str">
        <f t="shared" si="27"/>
        <v/>
      </c>
      <c r="K109" s="14" t="str">
        <f t="shared" si="28"/>
        <v/>
      </c>
      <c r="L109" s="14" t="str">
        <f t="shared" si="29"/>
        <v/>
      </c>
      <c r="M109" s="14" t="str">
        <f t="shared" si="30"/>
        <v/>
      </c>
      <c r="N109" t="str">
        <f>IF(A109="","",'Input and Monthly Results'!$C$9)</f>
        <v/>
      </c>
      <c r="O109" s="14" t="str">
        <f>IF(A109="","",IF('Input and Monthly Results'!$C$6="Constant",IF('Input and Monthly Results'!$C$9="30 / 360",E109,IF('Input and Monthly Results'!$C$9="Actual Days / 360",F109,G109)),IF('Input and Monthly Results'!$C$9="30 / 360",K109,IF('Input and Monthly Results'!$C$9="Actual Days / 360",L109,M109))))</f>
        <v/>
      </c>
      <c r="P109" s="1" t="str">
        <f t="shared" si="43"/>
        <v/>
      </c>
      <c r="Q109" s="20" t="str">
        <f t="shared" si="31"/>
        <v/>
      </c>
      <c r="R109" s="20" t="str">
        <f t="shared" si="32"/>
        <v/>
      </c>
      <c r="S109" s="20" t="str">
        <f t="shared" si="33"/>
        <v/>
      </c>
      <c r="T109" s="20" t="str">
        <f t="shared" si="34"/>
        <v/>
      </c>
      <c r="U109" s="15" t="str">
        <f>IF(A109="","",IF(A110="",O109*P109+P109,IF(P109&gt;='Input and Monthly Results'!$C$14,'Input and Monthly Results'!$C$14,P109)))</f>
        <v/>
      </c>
      <c r="V109" s="1" t="str">
        <f>IF(A109="","",IF(A109&lt;'Input and Monthly Results'!$F$3,Calculations!O109*Calculations!P109,IF(A109='Input and Monthly Results'!$F$3,Calculations!O109*Calculations!P109 + Calculations!P109,0)))</f>
        <v/>
      </c>
      <c r="W109" s="1" t="str">
        <f>IF(A109="","",IF(A109&lt;'Input and Monthly Results'!$F$3,Loan_Amount*(Calculations!O109/(1-(1+Calculations!O109)^(-'Input and Monthly Results'!$C$5))),IF(Calculations!A109='Input and Monthly Results'!$F$3,Calculations!P109*Calculations!O109+Calculations!P109,0)))</f>
        <v/>
      </c>
      <c r="X109" s="1" t="str">
        <f>IF(A109="","",IF(A109&lt;'Input and Monthly Results'!$C$11,1,0))</f>
        <v/>
      </c>
      <c r="Y109" s="1" t="str">
        <f>IF(A109="","",IF(A109&lt;'Input and Monthly Results'!$C$11,Calculations!O109*Calculations!P109,IF(A109&lt;'Input and Monthly Results'!$F$3,Loan_Amount*(Calculations!O109/(1-(1+Calculations!O109)^(-('Input and Monthly Results'!$C$5-SUM(Calculations!$X$3:$X$362))))),IF(Calculations!A109='Input and Monthly Results'!$F$3,Calculations!O109*Calculations!P109+Calculations!P109,0))))</f>
        <v/>
      </c>
      <c r="Z109" s="1" t="str">
        <f>IF(A109="","",IF(A109&lt;'Input and Monthly Results'!$F$3,Loan_Amount/'Input and Monthly Results'!$C$5+Calculations!O109*Calculations!P109,IF(A109='Input and Monthly Results'!$F$3,Calculations!O109*Calculations!P109+Calculations!P109,0)))</f>
        <v/>
      </c>
      <c r="AA109" s="1" t="str">
        <f>IF(A109="","",IF('Input and Monthly Results'!$C$14="",IF('Input and Monthly Results'!$C$10="IO (Interest Only)",Calculations!V109,IF('Input and Monthly Results'!$C$10="Initial IO w/ P&amp;I following",Calculations!Y109,IF('Input and Monthly Results'!$C$10="P&amp;I",Calculations!W109,Calculations!Z109))),U109))</f>
        <v/>
      </c>
      <c r="AB109" s="1" t="str">
        <f t="shared" si="35"/>
        <v/>
      </c>
      <c r="AC109" s="1" t="str">
        <f t="shared" si="36"/>
        <v/>
      </c>
      <c r="AD109" s="1" t="str">
        <f t="shared" si="37"/>
        <v/>
      </c>
      <c r="AE109" s="1" t="str">
        <f t="shared" si="38"/>
        <v/>
      </c>
      <c r="AF109" s="1" t="str">
        <f t="shared" si="39"/>
        <v/>
      </c>
      <c r="AG109" s="1" t="str">
        <f>IF(A109="","",'Input and Monthly Results'!$C$12)</f>
        <v/>
      </c>
      <c r="AH109" s="1" t="str">
        <f t="shared" si="40"/>
        <v/>
      </c>
      <c r="AI109" s="1" t="str">
        <f t="shared" si="41"/>
        <v/>
      </c>
      <c r="AJ109" s="1" t="str">
        <f t="shared" si="42"/>
        <v/>
      </c>
      <c r="AK109" s="1" t="str">
        <f>IF(A109="","",IF(AI109=0,0,'Input and Monthly Results'!$C$13))</f>
        <v/>
      </c>
    </row>
    <row r="110" spans="1:37" x14ac:dyDescent="0.3">
      <c r="A110" s="10" t="str">
        <f>IF(A109&gt;='Input and Monthly Results'!$F$3,"",EDATE(A109,1))</f>
        <v/>
      </c>
      <c r="B110" s="10">
        <f t="shared" si="22"/>
        <v>1</v>
      </c>
      <c r="C110" t="str">
        <f t="shared" si="23"/>
        <v/>
      </c>
      <c r="D110" s="14" t="str">
        <f>IF(A110="","",'Input and Monthly Results'!$C$7)</f>
        <v/>
      </c>
      <c r="E110" s="14" t="str">
        <f t="shared" si="24"/>
        <v/>
      </c>
      <c r="F110" s="14" t="str">
        <f t="shared" si="25"/>
        <v/>
      </c>
      <c r="G110" s="14" t="str">
        <f t="shared" si="26"/>
        <v/>
      </c>
      <c r="H110" s="14" t="str">
        <f>IF(A110="","",VLOOKUP(A110,'Input and Monthly Results'!$B$18:$C$429,2,FALSE))</f>
        <v/>
      </c>
      <c r="I110" s="14" t="str">
        <f>IF(A110="","",'Input and Monthly Results'!$C$8)</f>
        <v/>
      </c>
      <c r="J110" s="5" t="str">
        <f t="shared" si="27"/>
        <v/>
      </c>
      <c r="K110" s="14" t="str">
        <f t="shared" si="28"/>
        <v/>
      </c>
      <c r="L110" s="14" t="str">
        <f t="shared" si="29"/>
        <v/>
      </c>
      <c r="M110" s="14" t="str">
        <f t="shared" si="30"/>
        <v/>
      </c>
      <c r="N110" t="str">
        <f>IF(A110="","",'Input and Monthly Results'!$C$9)</f>
        <v/>
      </c>
      <c r="O110" s="14" t="str">
        <f>IF(A110="","",IF('Input and Monthly Results'!$C$6="Constant",IF('Input and Monthly Results'!$C$9="30 / 360",E110,IF('Input and Monthly Results'!$C$9="Actual Days / 360",F110,G110)),IF('Input and Monthly Results'!$C$9="30 / 360",K110,IF('Input and Monthly Results'!$C$9="Actual Days / 360",L110,M110))))</f>
        <v/>
      </c>
      <c r="P110" s="1" t="str">
        <f t="shared" si="43"/>
        <v/>
      </c>
      <c r="Q110" s="20" t="str">
        <f t="shared" si="31"/>
        <v/>
      </c>
      <c r="R110" s="20" t="str">
        <f t="shared" si="32"/>
        <v/>
      </c>
      <c r="S110" s="20" t="str">
        <f t="shared" si="33"/>
        <v/>
      </c>
      <c r="T110" s="20" t="str">
        <f t="shared" si="34"/>
        <v/>
      </c>
      <c r="U110" s="15" t="str">
        <f>IF(A110="","",IF(A111="",O110*P110+P110,IF(P110&gt;='Input and Monthly Results'!$C$14,'Input and Monthly Results'!$C$14,P110)))</f>
        <v/>
      </c>
      <c r="V110" s="1" t="str">
        <f>IF(A110="","",IF(A110&lt;'Input and Monthly Results'!$F$3,Calculations!O110*Calculations!P110,IF(A110='Input and Monthly Results'!$F$3,Calculations!O110*Calculations!P110 + Calculations!P110,0)))</f>
        <v/>
      </c>
      <c r="W110" s="1" t="str">
        <f>IF(A110="","",IF(A110&lt;'Input and Monthly Results'!$F$3,Loan_Amount*(Calculations!O110/(1-(1+Calculations!O110)^(-'Input and Monthly Results'!$C$5))),IF(Calculations!A110='Input and Monthly Results'!$F$3,Calculations!P110*Calculations!O110+Calculations!P110,0)))</f>
        <v/>
      </c>
      <c r="X110" s="1" t="str">
        <f>IF(A110="","",IF(A110&lt;'Input and Monthly Results'!$C$11,1,0))</f>
        <v/>
      </c>
      <c r="Y110" s="1" t="str">
        <f>IF(A110="","",IF(A110&lt;'Input and Monthly Results'!$C$11,Calculations!O110*Calculations!P110,IF(A110&lt;'Input and Monthly Results'!$F$3,Loan_Amount*(Calculations!O110/(1-(1+Calculations!O110)^(-('Input and Monthly Results'!$C$5-SUM(Calculations!$X$3:$X$362))))),IF(Calculations!A110='Input and Monthly Results'!$F$3,Calculations!O110*Calculations!P110+Calculations!P110,0))))</f>
        <v/>
      </c>
      <c r="Z110" s="1" t="str">
        <f>IF(A110="","",IF(A110&lt;'Input and Monthly Results'!$F$3,Loan_Amount/'Input and Monthly Results'!$C$5+Calculations!O110*Calculations!P110,IF(A110='Input and Monthly Results'!$F$3,Calculations!O110*Calculations!P110+Calculations!P110,0)))</f>
        <v/>
      </c>
      <c r="AA110" s="1" t="str">
        <f>IF(A110="","",IF('Input and Monthly Results'!$C$14="",IF('Input and Monthly Results'!$C$10="IO (Interest Only)",Calculations!V110,IF('Input and Monthly Results'!$C$10="Initial IO w/ P&amp;I following",Calculations!Y110,IF('Input and Monthly Results'!$C$10="P&amp;I",Calculations!W110,Calculations!Z110))),U110))</f>
        <v/>
      </c>
      <c r="AB110" s="1" t="str">
        <f t="shared" si="35"/>
        <v/>
      </c>
      <c r="AC110" s="1" t="str">
        <f t="shared" si="36"/>
        <v/>
      </c>
      <c r="AD110" s="1" t="str">
        <f t="shared" si="37"/>
        <v/>
      </c>
      <c r="AE110" s="1" t="str">
        <f t="shared" si="38"/>
        <v/>
      </c>
      <c r="AF110" s="1" t="str">
        <f t="shared" si="39"/>
        <v/>
      </c>
      <c r="AG110" s="1" t="str">
        <f>IF(A110="","",'Input and Monthly Results'!$C$12)</f>
        <v/>
      </c>
      <c r="AH110" s="1" t="str">
        <f t="shared" si="40"/>
        <v/>
      </c>
      <c r="AI110" s="1" t="str">
        <f t="shared" si="41"/>
        <v/>
      </c>
      <c r="AJ110" s="1" t="str">
        <f t="shared" si="42"/>
        <v/>
      </c>
      <c r="AK110" s="1" t="str">
        <f>IF(A110="","",IF(AI110=0,0,'Input and Monthly Results'!$C$13))</f>
        <v/>
      </c>
    </row>
    <row r="111" spans="1:37" x14ac:dyDescent="0.3">
      <c r="A111" s="10" t="str">
        <f>IF(A110&gt;='Input and Monthly Results'!$F$3,"",EDATE(A110,1))</f>
        <v/>
      </c>
      <c r="B111" s="10">
        <f t="shared" si="22"/>
        <v>1</v>
      </c>
      <c r="C111" t="str">
        <f t="shared" si="23"/>
        <v/>
      </c>
      <c r="D111" s="14" t="str">
        <f>IF(A111="","",'Input and Monthly Results'!$C$7)</f>
        <v/>
      </c>
      <c r="E111" s="14" t="str">
        <f t="shared" si="24"/>
        <v/>
      </c>
      <c r="F111" s="14" t="str">
        <f t="shared" si="25"/>
        <v/>
      </c>
      <c r="G111" s="14" t="str">
        <f t="shared" si="26"/>
        <v/>
      </c>
      <c r="H111" s="14" t="str">
        <f>IF(A111="","",VLOOKUP(A111,'Input and Monthly Results'!$B$18:$C$429,2,FALSE))</f>
        <v/>
      </c>
      <c r="I111" s="14" t="str">
        <f>IF(A111="","",'Input and Monthly Results'!$C$8)</f>
        <v/>
      </c>
      <c r="J111" s="5" t="str">
        <f t="shared" si="27"/>
        <v/>
      </c>
      <c r="K111" s="14" t="str">
        <f t="shared" si="28"/>
        <v/>
      </c>
      <c r="L111" s="14" t="str">
        <f t="shared" si="29"/>
        <v/>
      </c>
      <c r="M111" s="14" t="str">
        <f t="shared" si="30"/>
        <v/>
      </c>
      <c r="N111" t="str">
        <f>IF(A111="","",'Input and Monthly Results'!$C$9)</f>
        <v/>
      </c>
      <c r="O111" s="14" t="str">
        <f>IF(A111="","",IF('Input and Monthly Results'!$C$6="Constant",IF('Input and Monthly Results'!$C$9="30 / 360",E111,IF('Input and Monthly Results'!$C$9="Actual Days / 360",F111,G111)),IF('Input and Monthly Results'!$C$9="30 / 360",K111,IF('Input and Monthly Results'!$C$9="Actual Days / 360",L111,M111))))</f>
        <v/>
      </c>
      <c r="P111" s="1" t="str">
        <f t="shared" si="43"/>
        <v/>
      </c>
      <c r="Q111" s="20" t="str">
        <f t="shared" si="31"/>
        <v/>
      </c>
      <c r="R111" s="20" t="str">
        <f t="shared" si="32"/>
        <v/>
      </c>
      <c r="S111" s="20" t="str">
        <f t="shared" si="33"/>
        <v/>
      </c>
      <c r="T111" s="20" t="str">
        <f t="shared" si="34"/>
        <v/>
      </c>
      <c r="U111" s="15" t="str">
        <f>IF(A111="","",IF(A112="",O111*P111+P111,IF(P111&gt;='Input and Monthly Results'!$C$14,'Input and Monthly Results'!$C$14,P111)))</f>
        <v/>
      </c>
      <c r="V111" s="1" t="str">
        <f>IF(A111="","",IF(A111&lt;'Input and Monthly Results'!$F$3,Calculations!O111*Calculations!P111,IF(A111='Input and Monthly Results'!$F$3,Calculations!O111*Calculations!P111 + Calculations!P111,0)))</f>
        <v/>
      </c>
      <c r="W111" s="1" t="str">
        <f>IF(A111="","",IF(A111&lt;'Input and Monthly Results'!$F$3,Loan_Amount*(Calculations!O111/(1-(1+Calculations!O111)^(-'Input and Monthly Results'!$C$5))),IF(Calculations!A111='Input and Monthly Results'!$F$3,Calculations!P111*Calculations!O111+Calculations!P111,0)))</f>
        <v/>
      </c>
      <c r="X111" s="1" t="str">
        <f>IF(A111="","",IF(A111&lt;'Input and Monthly Results'!$C$11,1,0))</f>
        <v/>
      </c>
      <c r="Y111" s="1" t="str">
        <f>IF(A111="","",IF(A111&lt;'Input and Monthly Results'!$C$11,Calculations!O111*Calculations!P111,IF(A111&lt;'Input and Monthly Results'!$F$3,Loan_Amount*(Calculations!O111/(1-(1+Calculations!O111)^(-('Input and Monthly Results'!$C$5-SUM(Calculations!$X$3:$X$362))))),IF(Calculations!A111='Input and Monthly Results'!$F$3,Calculations!O111*Calculations!P111+Calculations!P111,0))))</f>
        <v/>
      </c>
      <c r="Z111" s="1" t="str">
        <f>IF(A111="","",IF(A111&lt;'Input and Monthly Results'!$F$3,Loan_Amount/'Input and Monthly Results'!$C$5+Calculations!O111*Calculations!P111,IF(A111='Input and Monthly Results'!$F$3,Calculations!O111*Calculations!P111+Calculations!P111,0)))</f>
        <v/>
      </c>
      <c r="AA111" s="1" t="str">
        <f>IF(A111="","",IF('Input and Monthly Results'!$C$14="",IF('Input and Monthly Results'!$C$10="IO (Interest Only)",Calculations!V111,IF('Input and Monthly Results'!$C$10="Initial IO w/ P&amp;I following",Calculations!Y111,IF('Input and Monthly Results'!$C$10="P&amp;I",Calculations!W111,Calculations!Z111))),U111))</f>
        <v/>
      </c>
      <c r="AB111" s="1" t="str">
        <f t="shared" si="35"/>
        <v/>
      </c>
      <c r="AC111" s="1" t="str">
        <f t="shared" si="36"/>
        <v/>
      </c>
      <c r="AD111" s="1" t="str">
        <f t="shared" si="37"/>
        <v/>
      </c>
      <c r="AE111" s="1" t="str">
        <f t="shared" si="38"/>
        <v/>
      </c>
      <c r="AF111" s="1" t="str">
        <f t="shared" si="39"/>
        <v/>
      </c>
      <c r="AG111" s="1" t="str">
        <f>IF(A111="","",'Input and Monthly Results'!$C$12)</f>
        <v/>
      </c>
      <c r="AH111" s="1" t="str">
        <f t="shared" si="40"/>
        <v/>
      </c>
      <c r="AI111" s="1" t="str">
        <f t="shared" si="41"/>
        <v/>
      </c>
      <c r="AJ111" s="1" t="str">
        <f t="shared" si="42"/>
        <v/>
      </c>
      <c r="AK111" s="1" t="str">
        <f>IF(A111="","",IF(AI111=0,0,'Input and Monthly Results'!$C$13))</f>
        <v/>
      </c>
    </row>
    <row r="112" spans="1:37" x14ac:dyDescent="0.3">
      <c r="A112" s="10" t="str">
        <f>IF(A111&gt;='Input and Monthly Results'!$F$3,"",EDATE(A111,1))</f>
        <v/>
      </c>
      <c r="B112" s="10">
        <f t="shared" si="22"/>
        <v>1</v>
      </c>
      <c r="C112" t="str">
        <f t="shared" si="23"/>
        <v/>
      </c>
      <c r="D112" s="14" t="str">
        <f>IF(A112="","",'Input and Monthly Results'!$C$7)</f>
        <v/>
      </c>
      <c r="E112" s="14" t="str">
        <f t="shared" si="24"/>
        <v/>
      </c>
      <c r="F112" s="14" t="str">
        <f t="shared" si="25"/>
        <v/>
      </c>
      <c r="G112" s="14" t="str">
        <f t="shared" si="26"/>
        <v/>
      </c>
      <c r="H112" s="14" t="str">
        <f>IF(A112="","",VLOOKUP(A112,'Input and Monthly Results'!$B$18:$C$429,2,FALSE))</f>
        <v/>
      </c>
      <c r="I112" s="14" t="str">
        <f>IF(A112="","",'Input and Monthly Results'!$C$8)</f>
        <v/>
      </c>
      <c r="J112" s="5" t="str">
        <f t="shared" si="27"/>
        <v/>
      </c>
      <c r="K112" s="14" t="str">
        <f t="shared" si="28"/>
        <v/>
      </c>
      <c r="L112" s="14" t="str">
        <f t="shared" si="29"/>
        <v/>
      </c>
      <c r="M112" s="14" t="str">
        <f t="shared" si="30"/>
        <v/>
      </c>
      <c r="N112" t="str">
        <f>IF(A112="","",'Input and Monthly Results'!$C$9)</f>
        <v/>
      </c>
      <c r="O112" s="14" t="str">
        <f>IF(A112="","",IF('Input and Monthly Results'!$C$6="Constant",IF('Input and Monthly Results'!$C$9="30 / 360",E112,IF('Input and Monthly Results'!$C$9="Actual Days / 360",F112,G112)),IF('Input and Monthly Results'!$C$9="30 / 360",K112,IF('Input and Monthly Results'!$C$9="Actual Days / 360",L112,M112))))</f>
        <v/>
      </c>
      <c r="P112" s="1" t="str">
        <f t="shared" si="43"/>
        <v/>
      </c>
      <c r="Q112" s="20" t="str">
        <f t="shared" si="31"/>
        <v/>
      </c>
      <c r="R112" s="20" t="str">
        <f t="shared" si="32"/>
        <v/>
      </c>
      <c r="S112" s="20" t="str">
        <f t="shared" si="33"/>
        <v/>
      </c>
      <c r="T112" s="20" t="str">
        <f t="shared" si="34"/>
        <v/>
      </c>
      <c r="U112" s="15" t="str">
        <f>IF(A112="","",IF(A113="",O112*P112+P112,IF(P112&gt;='Input and Monthly Results'!$C$14,'Input and Monthly Results'!$C$14,P112)))</f>
        <v/>
      </c>
      <c r="V112" s="1" t="str">
        <f>IF(A112="","",IF(A112&lt;'Input and Monthly Results'!$F$3,Calculations!O112*Calculations!P112,IF(A112='Input and Monthly Results'!$F$3,Calculations!O112*Calculations!P112 + Calculations!P112,0)))</f>
        <v/>
      </c>
      <c r="W112" s="1" t="str">
        <f>IF(A112="","",IF(A112&lt;'Input and Monthly Results'!$F$3,Loan_Amount*(Calculations!O112/(1-(1+Calculations!O112)^(-'Input and Monthly Results'!$C$5))),IF(Calculations!A112='Input and Monthly Results'!$F$3,Calculations!P112*Calculations!O112+Calculations!P112,0)))</f>
        <v/>
      </c>
      <c r="X112" s="1" t="str">
        <f>IF(A112="","",IF(A112&lt;'Input and Monthly Results'!$C$11,1,0))</f>
        <v/>
      </c>
      <c r="Y112" s="1" t="str">
        <f>IF(A112="","",IF(A112&lt;'Input and Monthly Results'!$C$11,Calculations!O112*Calculations!P112,IF(A112&lt;'Input and Monthly Results'!$F$3,Loan_Amount*(Calculations!O112/(1-(1+Calculations!O112)^(-('Input and Monthly Results'!$C$5-SUM(Calculations!$X$3:$X$362))))),IF(Calculations!A112='Input and Monthly Results'!$F$3,Calculations!O112*Calculations!P112+Calculations!P112,0))))</f>
        <v/>
      </c>
      <c r="Z112" s="1" t="str">
        <f>IF(A112="","",IF(A112&lt;'Input and Monthly Results'!$F$3,Loan_Amount/'Input and Monthly Results'!$C$5+Calculations!O112*Calculations!P112,IF(A112='Input and Monthly Results'!$F$3,Calculations!O112*Calculations!P112+Calculations!P112,0)))</f>
        <v/>
      </c>
      <c r="AA112" s="1" t="str">
        <f>IF(A112="","",IF('Input and Monthly Results'!$C$14="",IF('Input and Monthly Results'!$C$10="IO (Interest Only)",Calculations!V112,IF('Input and Monthly Results'!$C$10="Initial IO w/ P&amp;I following",Calculations!Y112,IF('Input and Monthly Results'!$C$10="P&amp;I",Calculations!W112,Calculations!Z112))),U112))</f>
        <v/>
      </c>
      <c r="AB112" s="1" t="str">
        <f t="shared" si="35"/>
        <v/>
      </c>
      <c r="AC112" s="1" t="str">
        <f t="shared" si="36"/>
        <v/>
      </c>
      <c r="AD112" s="1" t="str">
        <f t="shared" si="37"/>
        <v/>
      </c>
      <c r="AE112" s="1" t="str">
        <f t="shared" si="38"/>
        <v/>
      </c>
      <c r="AF112" s="1" t="str">
        <f t="shared" si="39"/>
        <v/>
      </c>
      <c r="AG112" s="1" t="str">
        <f>IF(A112="","",'Input and Monthly Results'!$C$12)</f>
        <v/>
      </c>
      <c r="AH112" s="1" t="str">
        <f t="shared" si="40"/>
        <v/>
      </c>
      <c r="AI112" s="1" t="str">
        <f t="shared" si="41"/>
        <v/>
      </c>
      <c r="AJ112" s="1" t="str">
        <f t="shared" si="42"/>
        <v/>
      </c>
      <c r="AK112" s="1" t="str">
        <f>IF(A112="","",IF(AI112=0,0,'Input and Monthly Results'!$C$13))</f>
        <v/>
      </c>
    </row>
    <row r="113" spans="1:37" x14ac:dyDescent="0.3">
      <c r="A113" s="10" t="str">
        <f>IF(A112&gt;='Input and Monthly Results'!$F$3,"",EDATE(A112,1))</f>
        <v/>
      </c>
      <c r="B113" s="10">
        <f t="shared" si="22"/>
        <v>1</v>
      </c>
      <c r="C113" t="str">
        <f t="shared" si="23"/>
        <v/>
      </c>
      <c r="D113" s="14" t="str">
        <f>IF(A113="","",'Input and Monthly Results'!$C$7)</f>
        <v/>
      </c>
      <c r="E113" s="14" t="str">
        <f t="shared" si="24"/>
        <v/>
      </c>
      <c r="F113" s="14" t="str">
        <f t="shared" si="25"/>
        <v/>
      </c>
      <c r="G113" s="14" t="str">
        <f t="shared" si="26"/>
        <v/>
      </c>
      <c r="H113" s="14" t="str">
        <f>IF(A113="","",VLOOKUP(A113,'Input and Monthly Results'!$B$18:$C$429,2,FALSE))</f>
        <v/>
      </c>
      <c r="I113" s="14" t="str">
        <f>IF(A113="","",'Input and Monthly Results'!$C$8)</f>
        <v/>
      </c>
      <c r="J113" s="5" t="str">
        <f t="shared" si="27"/>
        <v/>
      </c>
      <c r="K113" s="14" t="str">
        <f t="shared" si="28"/>
        <v/>
      </c>
      <c r="L113" s="14" t="str">
        <f t="shared" si="29"/>
        <v/>
      </c>
      <c r="M113" s="14" t="str">
        <f t="shared" si="30"/>
        <v/>
      </c>
      <c r="N113" t="str">
        <f>IF(A113="","",'Input and Monthly Results'!$C$9)</f>
        <v/>
      </c>
      <c r="O113" s="14" t="str">
        <f>IF(A113="","",IF('Input and Monthly Results'!$C$6="Constant",IF('Input and Monthly Results'!$C$9="30 / 360",E113,IF('Input and Monthly Results'!$C$9="Actual Days / 360",F113,G113)),IF('Input and Monthly Results'!$C$9="30 / 360",K113,IF('Input and Monthly Results'!$C$9="Actual Days / 360",L113,M113))))</f>
        <v/>
      </c>
      <c r="P113" s="1" t="str">
        <f t="shared" si="43"/>
        <v/>
      </c>
      <c r="Q113" s="20" t="str">
        <f t="shared" si="31"/>
        <v/>
      </c>
      <c r="R113" s="20" t="str">
        <f t="shared" si="32"/>
        <v/>
      </c>
      <c r="S113" s="20" t="str">
        <f t="shared" si="33"/>
        <v/>
      </c>
      <c r="T113" s="20" t="str">
        <f t="shared" si="34"/>
        <v/>
      </c>
      <c r="U113" s="15" t="str">
        <f>IF(A113="","",IF(A114="",O113*P113+P113,IF(P113&gt;='Input and Monthly Results'!$C$14,'Input and Monthly Results'!$C$14,P113)))</f>
        <v/>
      </c>
      <c r="V113" s="1" t="str">
        <f>IF(A113="","",IF(A113&lt;'Input and Monthly Results'!$F$3,Calculations!O113*Calculations!P113,IF(A113='Input and Monthly Results'!$F$3,Calculations!O113*Calculations!P113 + Calculations!P113,0)))</f>
        <v/>
      </c>
      <c r="W113" s="1" t="str">
        <f>IF(A113="","",IF(A113&lt;'Input and Monthly Results'!$F$3,Loan_Amount*(Calculations!O113/(1-(1+Calculations!O113)^(-'Input and Monthly Results'!$C$5))),IF(Calculations!A113='Input and Monthly Results'!$F$3,Calculations!P113*Calculations!O113+Calculations!P113,0)))</f>
        <v/>
      </c>
      <c r="X113" s="1" t="str">
        <f>IF(A113="","",IF(A113&lt;'Input and Monthly Results'!$C$11,1,0))</f>
        <v/>
      </c>
      <c r="Y113" s="1" t="str">
        <f>IF(A113="","",IF(A113&lt;'Input and Monthly Results'!$C$11,Calculations!O113*Calculations!P113,IF(A113&lt;'Input and Monthly Results'!$F$3,Loan_Amount*(Calculations!O113/(1-(1+Calculations!O113)^(-('Input and Monthly Results'!$C$5-SUM(Calculations!$X$3:$X$362))))),IF(Calculations!A113='Input and Monthly Results'!$F$3,Calculations!O113*Calculations!P113+Calculations!P113,0))))</f>
        <v/>
      </c>
      <c r="Z113" s="1" t="str">
        <f>IF(A113="","",IF(A113&lt;'Input and Monthly Results'!$F$3,Loan_Amount/'Input and Monthly Results'!$C$5+Calculations!O113*Calculations!P113,IF(A113='Input and Monthly Results'!$F$3,Calculations!O113*Calculations!P113+Calculations!P113,0)))</f>
        <v/>
      </c>
      <c r="AA113" s="1" t="str">
        <f>IF(A113="","",IF('Input and Monthly Results'!$C$14="",IF('Input and Monthly Results'!$C$10="IO (Interest Only)",Calculations!V113,IF('Input and Monthly Results'!$C$10="Initial IO w/ P&amp;I following",Calculations!Y113,IF('Input and Monthly Results'!$C$10="P&amp;I",Calculations!W113,Calculations!Z113))),U113))</f>
        <v/>
      </c>
      <c r="AB113" s="1" t="str">
        <f t="shared" si="35"/>
        <v/>
      </c>
      <c r="AC113" s="1" t="str">
        <f t="shared" si="36"/>
        <v/>
      </c>
      <c r="AD113" s="1" t="str">
        <f t="shared" si="37"/>
        <v/>
      </c>
      <c r="AE113" s="1" t="str">
        <f t="shared" si="38"/>
        <v/>
      </c>
      <c r="AF113" s="1" t="str">
        <f t="shared" si="39"/>
        <v/>
      </c>
      <c r="AG113" s="1" t="str">
        <f>IF(A113="","",'Input and Monthly Results'!$C$12)</f>
        <v/>
      </c>
      <c r="AH113" s="1" t="str">
        <f t="shared" si="40"/>
        <v/>
      </c>
      <c r="AI113" s="1" t="str">
        <f t="shared" si="41"/>
        <v/>
      </c>
      <c r="AJ113" s="1" t="str">
        <f t="shared" si="42"/>
        <v/>
      </c>
      <c r="AK113" s="1" t="str">
        <f>IF(A113="","",IF(AI113=0,0,'Input and Monthly Results'!$C$13))</f>
        <v/>
      </c>
    </row>
    <row r="114" spans="1:37" x14ac:dyDescent="0.3">
      <c r="A114" s="10" t="str">
        <f>IF(A113&gt;='Input and Monthly Results'!$F$3,"",EDATE(A113,1))</f>
        <v/>
      </c>
      <c r="B114" s="10">
        <f t="shared" si="22"/>
        <v>1</v>
      </c>
      <c r="C114" t="str">
        <f t="shared" si="23"/>
        <v/>
      </c>
      <c r="D114" s="14" t="str">
        <f>IF(A114="","",'Input and Monthly Results'!$C$7)</f>
        <v/>
      </c>
      <c r="E114" s="14" t="str">
        <f t="shared" si="24"/>
        <v/>
      </c>
      <c r="F114" s="14" t="str">
        <f t="shared" si="25"/>
        <v/>
      </c>
      <c r="G114" s="14" t="str">
        <f t="shared" si="26"/>
        <v/>
      </c>
      <c r="H114" s="14" t="str">
        <f>IF(A114="","",VLOOKUP(A114,'Input and Monthly Results'!$B$18:$C$429,2,FALSE))</f>
        <v/>
      </c>
      <c r="I114" s="14" t="str">
        <f>IF(A114="","",'Input and Monthly Results'!$C$8)</f>
        <v/>
      </c>
      <c r="J114" s="5" t="str">
        <f t="shared" si="27"/>
        <v/>
      </c>
      <c r="K114" s="14" t="str">
        <f t="shared" si="28"/>
        <v/>
      </c>
      <c r="L114" s="14" t="str">
        <f t="shared" si="29"/>
        <v/>
      </c>
      <c r="M114" s="14" t="str">
        <f t="shared" si="30"/>
        <v/>
      </c>
      <c r="N114" t="str">
        <f>IF(A114="","",'Input and Monthly Results'!$C$9)</f>
        <v/>
      </c>
      <c r="O114" s="14" t="str">
        <f>IF(A114="","",IF('Input and Monthly Results'!$C$6="Constant",IF('Input and Monthly Results'!$C$9="30 / 360",E114,IF('Input and Monthly Results'!$C$9="Actual Days / 360",F114,G114)),IF('Input and Monthly Results'!$C$9="30 / 360",K114,IF('Input and Monthly Results'!$C$9="Actual Days / 360",L114,M114))))</f>
        <v/>
      </c>
      <c r="P114" s="1" t="str">
        <f t="shared" si="43"/>
        <v/>
      </c>
      <c r="Q114" s="20" t="str">
        <f t="shared" si="31"/>
        <v/>
      </c>
      <c r="R114" s="20" t="str">
        <f t="shared" si="32"/>
        <v/>
      </c>
      <c r="S114" s="20" t="str">
        <f t="shared" si="33"/>
        <v/>
      </c>
      <c r="T114" s="20" t="str">
        <f t="shared" si="34"/>
        <v/>
      </c>
      <c r="U114" s="15" t="str">
        <f>IF(A114="","",IF(A115="",O114*P114+P114,IF(P114&gt;='Input and Monthly Results'!$C$14,'Input and Monthly Results'!$C$14,P114)))</f>
        <v/>
      </c>
      <c r="V114" s="1" t="str">
        <f>IF(A114="","",IF(A114&lt;'Input and Monthly Results'!$F$3,Calculations!O114*Calculations!P114,IF(A114='Input and Monthly Results'!$F$3,Calculations!O114*Calculations!P114 + Calculations!P114,0)))</f>
        <v/>
      </c>
      <c r="W114" s="1" t="str">
        <f>IF(A114="","",IF(A114&lt;'Input and Monthly Results'!$F$3,Loan_Amount*(Calculations!O114/(1-(1+Calculations!O114)^(-'Input and Monthly Results'!$C$5))),IF(Calculations!A114='Input and Monthly Results'!$F$3,Calculations!P114*Calculations!O114+Calculations!P114,0)))</f>
        <v/>
      </c>
      <c r="X114" s="1" t="str">
        <f>IF(A114="","",IF(A114&lt;'Input and Monthly Results'!$C$11,1,0))</f>
        <v/>
      </c>
      <c r="Y114" s="1" t="str">
        <f>IF(A114="","",IF(A114&lt;'Input and Monthly Results'!$C$11,Calculations!O114*Calculations!P114,IF(A114&lt;'Input and Monthly Results'!$F$3,Loan_Amount*(Calculations!O114/(1-(1+Calculations!O114)^(-('Input and Monthly Results'!$C$5-SUM(Calculations!$X$3:$X$362))))),IF(Calculations!A114='Input and Monthly Results'!$F$3,Calculations!O114*Calculations!P114+Calculations!P114,0))))</f>
        <v/>
      </c>
      <c r="Z114" s="1" t="str">
        <f>IF(A114="","",IF(A114&lt;'Input and Monthly Results'!$F$3,Loan_Amount/'Input and Monthly Results'!$C$5+Calculations!O114*Calculations!P114,IF(A114='Input and Monthly Results'!$F$3,Calculations!O114*Calculations!P114+Calculations!P114,0)))</f>
        <v/>
      </c>
      <c r="AA114" s="1" t="str">
        <f>IF(A114="","",IF('Input and Monthly Results'!$C$14="",IF('Input and Monthly Results'!$C$10="IO (Interest Only)",Calculations!V114,IF('Input and Monthly Results'!$C$10="Initial IO w/ P&amp;I following",Calculations!Y114,IF('Input and Monthly Results'!$C$10="P&amp;I",Calculations!W114,Calculations!Z114))),U114))</f>
        <v/>
      </c>
      <c r="AB114" s="1" t="str">
        <f t="shared" si="35"/>
        <v/>
      </c>
      <c r="AC114" s="1" t="str">
        <f t="shared" si="36"/>
        <v/>
      </c>
      <c r="AD114" s="1" t="str">
        <f t="shared" si="37"/>
        <v/>
      </c>
      <c r="AE114" s="1" t="str">
        <f t="shared" si="38"/>
        <v/>
      </c>
      <c r="AF114" s="1" t="str">
        <f t="shared" si="39"/>
        <v/>
      </c>
      <c r="AG114" s="1" t="str">
        <f>IF(A114="","",'Input and Monthly Results'!$C$12)</f>
        <v/>
      </c>
      <c r="AH114" s="1" t="str">
        <f t="shared" si="40"/>
        <v/>
      </c>
      <c r="AI114" s="1" t="str">
        <f t="shared" si="41"/>
        <v/>
      </c>
      <c r="AJ114" s="1" t="str">
        <f t="shared" si="42"/>
        <v/>
      </c>
      <c r="AK114" s="1" t="str">
        <f>IF(A114="","",IF(AI114=0,0,'Input and Monthly Results'!$C$13))</f>
        <v/>
      </c>
    </row>
    <row r="115" spans="1:37" x14ac:dyDescent="0.3">
      <c r="A115" s="10" t="str">
        <f>IF(A114&gt;='Input and Monthly Results'!$F$3,"",EDATE(A114,1))</f>
        <v/>
      </c>
      <c r="B115" s="10">
        <f t="shared" si="22"/>
        <v>1</v>
      </c>
      <c r="C115" t="str">
        <f t="shared" si="23"/>
        <v/>
      </c>
      <c r="D115" s="14" t="str">
        <f>IF(A115="","",'Input and Monthly Results'!$C$7)</f>
        <v/>
      </c>
      <c r="E115" s="14" t="str">
        <f t="shared" si="24"/>
        <v/>
      </c>
      <c r="F115" s="14" t="str">
        <f t="shared" si="25"/>
        <v/>
      </c>
      <c r="G115" s="14" t="str">
        <f t="shared" si="26"/>
        <v/>
      </c>
      <c r="H115" s="14" t="str">
        <f>IF(A115="","",VLOOKUP(A115,'Input and Monthly Results'!$B$18:$C$429,2,FALSE))</f>
        <v/>
      </c>
      <c r="I115" s="14" t="str">
        <f>IF(A115="","",'Input and Monthly Results'!$C$8)</f>
        <v/>
      </c>
      <c r="J115" s="5" t="str">
        <f t="shared" si="27"/>
        <v/>
      </c>
      <c r="K115" s="14" t="str">
        <f t="shared" si="28"/>
        <v/>
      </c>
      <c r="L115" s="14" t="str">
        <f t="shared" si="29"/>
        <v/>
      </c>
      <c r="M115" s="14" t="str">
        <f t="shared" si="30"/>
        <v/>
      </c>
      <c r="N115" t="str">
        <f>IF(A115="","",'Input and Monthly Results'!$C$9)</f>
        <v/>
      </c>
      <c r="O115" s="14" t="str">
        <f>IF(A115="","",IF('Input and Monthly Results'!$C$6="Constant",IF('Input and Monthly Results'!$C$9="30 / 360",E115,IF('Input and Monthly Results'!$C$9="Actual Days / 360",F115,G115)),IF('Input and Monthly Results'!$C$9="30 / 360",K115,IF('Input and Monthly Results'!$C$9="Actual Days / 360",L115,M115))))</f>
        <v/>
      </c>
      <c r="P115" s="1" t="str">
        <f t="shared" si="43"/>
        <v/>
      </c>
      <c r="Q115" s="20" t="str">
        <f t="shared" si="31"/>
        <v/>
      </c>
      <c r="R115" s="20" t="str">
        <f t="shared" si="32"/>
        <v/>
      </c>
      <c r="S115" s="20" t="str">
        <f t="shared" si="33"/>
        <v/>
      </c>
      <c r="T115" s="20" t="str">
        <f t="shared" si="34"/>
        <v/>
      </c>
      <c r="U115" s="15" t="str">
        <f>IF(A115="","",IF(A116="",O115*P115+P115,IF(P115&gt;='Input and Monthly Results'!$C$14,'Input and Monthly Results'!$C$14,P115)))</f>
        <v/>
      </c>
      <c r="V115" s="1" t="str">
        <f>IF(A115="","",IF(A115&lt;'Input and Monthly Results'!$F$3,Calculations!O115*Calculations!P115,IF(A115='Input and Monthly Results'!$F$3,Calculations!O115*Calculations!P115 + Calculations!P115,0)))</f>
        <v/>
      </c>
      <c r="W115" s="1" t="str">
        <f>IF(A115="","",IF(A115&lt;'Input and Monthly Results'!$F$3,Loan_Amount*(Calculations!O115/(1-(1+Calculations!O115)^(-'Input and Monthly Results'!$C$5))),IF(Calculations!A115='Input and Monthly Results'!$F$3,Calculations!P115*Calculations!O115+Calculations!P115,0)))</f>
        <v/>
      </c>
      <c r="X115" s="1" t="str">
        <f>IF(A115="","",IF(A115&lt;'Input and Monthly Results'!$C$11,1,0))</f>
        <v/>
      </c>
      <c r="Y115" s="1" t="str">
        <f>IF(A115="","",IF(A115&lt;'Input and Monthly Results'!$C$11,Calculations!O115*Calculations!P115,IF(A115&lt;'Input and Monthly Results'!$F$3,Loan_Amount*(Calculations!O115/(1-(1+Calculations!O115)^(-('Input and Monthly Results'!$C$5-SUM(Calculations!$X$3:$X$362))))),IF(Calculations!A115='Input and Monthly Results'!$F$3,Calculations!O115*Calculations!P115+Calculations!P115,0))))</f>
        <v/>
      </c>
      <c r="Z115" s="1" t="str">
        <f>IF(A115="","",IF(A115&lt;'Input and Monthly Results'!$F$3,Loan_Amount/'Input and Monthly Results'!$C$5+Calculations!O115*Calculations!P115,IF(A115='Input and Monthly Results'!$F$3,Calculations!O115*Calculations!P115+Calculations!P115,0)))</f>
        <v/>
      </c>
      <c r="AA115" s="1" t="str">
        <f>IF(A115="","",IF('Input and Monthly Results'!$C$14="",IF('Input and Monthly Results'!$C$10="IO (Interest Only)",Calculations!V115,IF('Input and Monthly Results'!$C$10="Initial IO w/ P&amp;I following",Calculations!Y115,IF('Input and Monthly Results'!$C$10="P&amp;I",Calculations!W115,Calculations!Z115))),U115))</f>
        <v/>
      </c>
      <c r="AB115" s="1" t="str">
        <f t="shared" si="35"/>
        <v/>
      </c>
      <c r="AC115" s="1" t="str">
        <f t="shared" si="36"/>
        <v/>
      </c>
      <c r="AD115" s="1" t="str">
        <f t="shared" si="37"/>
        <v/>
      </c>
      <c r="AE115" s="1" t="str">
        <f t="shared" si="38"/>
        <v/>
      </c>
      <c r="AF115" s="1" t="str">
        <f t="shared" si="39"/>
        <v/>
      </c>
      <c r="AG115" s="1" t="str">
        <f>IF(A115="","",'Input and Monthly Results'!$C$12)</f>
        <v/>
      </c>
      <c r="AH115" s="1" t="str">
        <f t="shared" si="40"/>
        <v/>
      </c>
      <c r="AI115" s="1" t="str">
        <f t="shared" si="41"/>
        <v/>
      </c>
      <c r="AJ115" s="1" t="str">
        <f t="shared" si="42"/>
        <v/>
      </c>
      <c r="AK115" s="1" t="str">
        <f>IF(A115="","",IF(AI115=0,0,'Input and Monthly Results'!$C$13))</f>
        <v/>
      </c>
    </row>
    <row r="116" spans="1:37" x14ac:dyDescent="0.3">
      <c r="A116" s="10" t="str">
        <f>IF(A115&gt;='Input and Monthly Results'!$F$3,"",EDATE(A115,1))</f>
        <v/>
      </c>
      <c r="B116" s="10">
        <f t="shared" si="22"/>
        <v>1</v>
      </c>
      <c r="C116" t="str">
        <f t="shared" si="23"/>
        <v/>
      </c>
      <c r="D116" s="14" t="str">
        <f>IF(A116="","",'Input and Monthly Results'!$C$7)</f>
        <v/>
      </c>
      <c r="E116" s="14" t="str">
        <f t="shared" si="24"/>
        <v/>
      </c>
      <c r="F116" s="14" t="str">
        <f t="shared" si="25"/>
        <v/>
      </c>
      <c r="G116" s="14" t="str">
        <f t="shared" si="26"/>
        <v/>
      </c>
      <c r="H116" s="14" t="str">
        <f>IF(A116="","",VLOOKUP(A116,'Input and Monthly Results'!$B$18:$C$429,2,FALSE))</f>
        <v/>
      </c>
      <c r="I116" s="14" t="str">
        <f>IF(A116="","",'Input and Monthly Results'!$C$8)</f>
        <v/>
      </c>
      <c r="J116" s="5" t="str">
        <f t="shared" si="27"/>
        <v/>
      </c>
      <c r="K116" s="14" t="str">
        <f t="shared" si="28"/>
        <v/>
      </c>
      <c r="L116" s="14" t="str">
        <f t="shared" si="29"/>
        <v/>
      </c>
      <c r="M116" s="14" t="str">
        <f t="shared" si="30"/>
        <v/>
      </c>
      <c r="N116" t="str">
        <f>IF(A116="","",'Input and Monthly Results'!$C$9)</f>
        <v/>
      </c>
      <c r="O116" s="14" t="str">
        <f>IF(A116="","",IF('Input and Monthly Results'!$C$6="Constant",IF('Input and Monthly Results'!$C$9="30 / 360",E116,IF('Input and Monthly Results'!$C$9="Actual Days / 360",F116,G116)),IF('Input and Monthly Results'!$C$9="30 / 360",K116,IF('Input and Monthly Results'!$C$9="Actual Days / 360",L116,M116))))</f>
        <v/>
      </c>
      <c r="P116" s="1" t="str">
        <f t="shared" si="43"/>
        <v/>
      </c>
      <c r="Q116" s="20" t="str">
        <f t="shared" si="31"/>
        <v/>
      </c>
      <c r="R116" s="20" t="str">
        <f t="shared" si="32"/>
        <v/>
      </c>
      <c r="S116" s="20" t="str">
        <f t="shared" si="33"/>
        <v/>
      </c>
      <c r="T116" s="20" t="str">
        <f t="shared" si="34"/>
        <v/>
      </c>
      <c r="U116" s="15" t="str">
        <f>IF(A116="","",IF(A117="",O116*P116+P116,IF(P116&gt;='Input and Monthly Results'!$C$14,'Input and Monthly Results'!$C$14,P116)))</f>
        <v/>
      </c>
      <c r="V116" s="1" t="str">
        <f>IF(A116="","",IF(A116&lt;'Input and Monthly Results'!$F$3,Calculations!O116*Calculations!P116,IF(A116='Input and Monthly Results'!$F$3,Calculations!O116*Calculations!P116 + Calculations!P116,0)))</f>
        <v/>
      </c>
      <c r="W116" s="1" t="str">
        <f>IF(A116="","",IF(A116&lt;'Input and Monthly Results'!$F$3,Loan_Amount*(Calculations!O116/(1-(1+Calculations!O116)^(-'Input and Monthly Results'!$C$5))),IF(Calculations!A116='Input and Monthly Results'!$F$3,Calculations!P116*Calculations!O116+Calculations!P116,0)))</f>
        <v/>
      </c>
      <c r="X116" s="1" t="str">
        <f>IF(A116="","",IF(A116&lt;'Input and Monthly Results'!$C$11,1,0))</f>
        <v/>
      </c>
      <c r="Y116" s="1" t="str">
        <f>IF(A116="","",IF(A116&lt;'Input and Monthly Results'!$C$11,Calculations!O116*Calculations!P116,IF(A116&lt;'Input and Monthly Results'!$F$3,Loan_Amount*(Calculations!O116/(1-(1+Calculations!O116)^(-('Input and Monthly Results'!$C$5-SUM(Calculations!$X$3:$X$362))))),IF(Calculations!A116='Input and Monthly Results'!$F$3,Calculations!O116*Calculations!P116+Calculations!P116,0))))</f>
        <v/>
      </c>
      <c r="Z116" s="1" t="str">
        <f>IF(A116="","",IF(A116&lt;'Input and Monthly Results'!$F$3,Loan_Amount/'Input and Monthly Results'!$C$5+Calculations!O116*Calculations!P116,IF(A116='Input and Monthly Results'!$F$3,Calculations!O116*Calculations!P116+Calculations!P116,0)))</f>
        <v/>
      </c>
      <c r="AA116" s="1" t="str">
        <f>IF(A116="","",IF('Input and Monthly Results'!$C$14="",IF('Input and Monthly Results'!$C$10="IO (Interest Only)",Calculations!V116,IF('Input and Monthly Results'!$C$10="Initial IO w/ P&amp;I following",Calculations!Y116,IF('Input and Monthly Results'!$C$10="P&amp;I",Calculations!W116,Calculations!Z116))),U116))</f>
        <v/>
      </c>
      <c r="AB116" s="1" t="str">
        <f t="shared" si="35"/>
        <v/>
      </c>
      <c r="AC116" s="1" t="str">
        <f t="shared" si="36"/>
        <v/>
      </c>
      <c r="AD116" s="1" t="str">
        <f t="shared" si="37"/>
        <v/>
      </c>
      <c r="AE116" s="1" t="str">
        <f t="shared" si="38"/>
        <v/>
      </c>
      <c r="AF116" s="1" t="str">
        <f t="shared" si="39"/>
        <v/>
      </c>
      <c r="AG116" s="1" t="str">
        <f>IF(A116="","",'Input and Monthly Results'!$C$12)</f>
        <v/>
      </c>
      <c r="AH116" s="1" t="str">
        <f t="shared" si="40"/>
        <v/>
      </c>
      <c r="AI116" s="1" t="str">
        <f t="shared" si="41"/>
        <v/>
      </c>
      <c r="AJ116" s="1" t="str">
        <f t="shared" si="42"/>
        <v/>
      </c>
      <c r="AK116" s="1" t="str">
        <f>IF(A116="","",IF(AI116=0,0,'Input and Monthly Results'!$C$13))</f>
        <v/>
      </c>
    </row>
    <row r="117" spans="1:37" x14ac:dyDescent="0.3">
      <c r="A117" s="10" t="str">
        <f>IF(A116&gt;='Input and Monthly Results'!$F$3,"",EDATE(A116,1))</f>
        <v/>
      </c>
      <c r="B117" s="10">
        <f t="shared" si="22"/>
        <v>1</v>
      </c>
      <c r="C117" t="str">
        <f t="shared" si="23"/>
        <v/>
      </c>
      <c r="D117" s="14" t="str">
        <f>IF(A117="","",'Input and Monthly Results'!$C$7)</f>
        <v/>
      </c>
      <c r="E117" s="14" t="str">
        <f t="shared" si="24"/>
        <v/>
      </c>
      <c r="F117" s="14" t="str">
        <f t="shared" si="25"/>
        <v/>
      </c>
      <c r="G117" s="14" t="str">
        <f t="shared" si="26"/>
        <v/>
      </c>
      <c r="H117" s="14" t="str">
        <f>IF(A117="","",VLOOKUP(A117,'Input and Monthly Results'!$B$18:$C$429,2,FALSE))</f>
        <v/>
      </c>
      <c r="I117" s="14" t="str">
        <f>IF(A117="","",'Input and Monthly Results'!$C$8)</f>
        <v/>
      </c>
      <c r="J117" s="5" t="str">
        <f t="shared" si="27"/>
        <v/>
      </c>
      <c r="K117" s="14" t="str">
        <f t="shared" si="28"/>
        <v/>
      </c>
      <c r="L117" s="14" t="str">
        <f t="shared" si="29"/>
        <v/>
      </c>
      <c r="M117" s="14" t="str">
        <f t="shared" si="30"/>
        <v/>
      </c>
      <c r="N117" t="str">
        <f>IF(A117="","",'Input and Monthly Results'!$C$9)</f>
        <v/>
      </c>
      <c r="O117" s="14" t="str">
        <f>IF(A117="","",IF('Input and Monthly Results'!$C$6="Constant",IF('Input and Monthly Results'!$C$9="30 / 360",E117,IF('Input and Monthly Results'!$C$9="Actual Days / 360",F117,G117)),IF('Input and Monthly Results'!$C$9="30 / 360",K117,IF('Input and Monthly Results'!$C$9="Actual Days / 360",L117,M117))))</f>
        <v/>
      </c>
      <c r="P117" s="1" t="str">
        <f t="shared" si="43"/>
        <v/>
      </c>
      <c r="Q117" s="20" t="str">
        <f t="shared" si="31"/>
        <v/>
      </c>
      <c r="R117" s="20" t="str">
        <f t="shared" si="32"/>
        <v/>
      </c>
      <c r="S117" s="20" t="str">
        <f t="shared" si="33"/>
        <v/>
      </c>
      <c r="T117" s="20" t="str">
        <f t="shared" si="34"/>
        <v/>
      </c>
      <c r="U117" s="15" t="str">
        <f>IF(A117="","",IF(A118="",O117*P117+P117,IF(P117&gt;='Input and Monthly Results'!$C$14,'Input and Monthly Results'!$C$14,P117)))</f>
        <v/>
      </c>
      <c r="V117" s="1" t="str">
        <f>IF(A117="","",IF(A117&lt;'Input and Monthly Results'!$F$3,Calculations!O117*Calculations!P117,IF(A117='Input and Monthly Results'!$F$3,Calculations!O117*Calculations!P117 + Calculations!P117,0)))</f>
        <v/>
      </c>
      <c r="W117" s="1" t="str">
        <f>IF(A117="","",IF(A117&lt;'Input and Monthly Results'!$F$3,Loan_Amount*(Calculations!O117/(1-(1+Calculations!O117)^(-'Input and Monthly Results'!$C$5))),IF(Calculations!A117='Input and Monthly Results'!$F$3,Calculations!P117*Calculations!O117+Calculations!P117,0)))</f>
        <v/>
      </c>
      <c r="X117" s="1" t="str">
        <f>IF(A117="","",IF(A117&lt;'Input and Monthly Results'!$C$11,1,0))</f>
        <v/>
      </c>
      <c r="Y117" s="1" t="str">
        <f>IF(A117="","",IF(A117&lt;'Input and Monthly Results'!$C$11,Calculations!O117*Calculations!P117,IF(A117&lt;'Input and Monthly Results'!$F$3,Loan_Amount*(Calculations!O117/(1-(1+Calculations!O117)^(-('Input and Monthly Results'!$C$5-SUM(Calculations!$X$3:$X$362))))),IF(Calculations!A117='Input and Monthly Results'!$F$3,Calculations!O117*Calculations!P117+Calculations!P117,0))))</f>
        <v/>
      </c>
      <c r="Z117" s="1" t="str">
        <f>IF(A117="","",IF(A117&lt;'Input and Monthly Results'!$F$3,Loan_Amount/'Input and Monthly Results'!$C$5+Calculations!O117*Calculations!P117,IF(A117='Input and Monthly Results'!$F$3,Calculations!O117*Calculations!P117+Calculations!P117,0)))</f>
        <v/>
      </c>
      <c r="AA117" s="1" t="str">
        <f>IF(A117="","",IF('Input and Monthly Results'!$C$14="",IF('Input and Monthly Results'!$C$10="IO (Interest Only)",Calculations!V117,IF('Input and Monthly Results'!$C$10="Initial IO w/ P&amp;I following",Calculations!Y117,IF('Input and Monthly Results'!$C$10="P&amp;I",Calculations!W117,Calculations!Z117))),U117))</f>
        <v/>
      </c>
      <c r="AB117" s="1" t="str">
        <f t="shared" si="35"/>
        <v/>
      </c>
      <c r="AC117" s="1" t="str">
        <f t="shared" si="36"/>
        <v/>
      </c>
      <c r="AD117" s="1" t="str">
        <f t="shared" si="37"/>
        <v/>
      </c>
      <c r="AE117" s="1" t="str">
        <f t="shared" si="38"/>
        <v/>
      </c>
      <c r="AF117" s="1" t="str">
        <f t="shared" si="39"/>
        <v/>
      </c>
      <c r="AG117" s="1" t="str">
        <f>IF(A117="","",'Input and Monthly Results'!$C$12)</f>
        <v/>
      </c>
      <c r="AH117" s="1" t="str">
        <f t="shared" si="40"/>
        <v/>
      </c>
      <c r="AI117" s="1" t="str">
        <f t="shared" si="41"/>
        <v/>
      </c>
      <c r="AJ117" s="1" t="str">
        <f t="shared" si="42"/>
        <v/>
      </c>
      <c r="AK117" s="1" t="str">
        <f>IF(A117="","",IF(AI117=0,0,'Input and Monthly Results'!$C$13))</f>
        <v/>
      </c>
    </row>
    <row r="118" spans="1:37" x14ac:dyDescent="0.3">
      <c r="A118" s="10" t="str">
        <f>IF(A117&gt;='Input and Monthly Results'!$F$3,"",EDATE(A117,1))</f>
        <v/>
      </c>
      <c r="B118" s="10">
        <f t="shared" si="22"/>
        <v>1</v>
      </c>
      <c r="C118" t="str">
        <f t="shared" si="23"/>
        <v/>
      </c>
      <c r="D118" s="14" t="str">
        <f>IF(A118="","",'Input and Monthly Results'!$C$7)</f>
        <v/>
      </c>
      <c r="E118" s="14" t="str">
        <f t="shared" si="24"/>
        <v/>
      </c>
      <c r="F118" s="14" t="str">
        <f t="shared" si="25"/>
        <v/>
      </c>
      <c r="G118" s="14" t="str">
        <f t="shared" si="26"/>
        <v/>
      </c>
      <c r="H118" s="14" t="str">
        <f>IF(A118="","",VLOOKUP(A118,'Input and Monthly Results'!$B$18:$C$429,2,FALSE))</f>
        <v/>
      </c>
      <c r="I118" s="14" t="str">
        <f>IF(A118="","",'Input and Monthly Results'!$C$8)</f>
        <v/>
      </c>
      <c r="J118" s="5" t="str">
        <f t="shared" si="27"/>
        <v/>
      </c>
      <c r="K118" s="14" t="str">
        <f t="shared" si="28"/>
        <v/>
      </c>
      <c r="L118" s="14" t="str">
        <f t="shared" si="29"/>
        <v/>
      </c>
      <c r="M118" s="14" t="str">
        <f t="shared" si="30"/>
        <v/>
      </c>
      <c r="N118" t="str">
        <f>IF(A118="","",'Input and Monthly Results'!$C$9)</f>
        <v/>
      </c>
      <c r="O118" s="14" t="str">
        <f>IF(A118="","",IF('Input and Monthly Results'!$C$6="Constant",IF('Input and Monthly Results'!$C$9="30 / 360",E118,IF('Input and Monthly Results'!$C$9="Actual Days / 360",F118,G118)),IF('Input and Monthly Results'!$C$9="30 / 360",K118,IF('Input and Monthly Results'!$C$9="Actual Days / 360",L118,M118))))</f>
        <v/>
      </c>
      <c r="P118" s="1" t="str">
        <f t="shared" si="43"/>
        <v/>
      </c>
      <c r="Q118" s="20" t="str">
        <f t="shared" si="31"/>
        <v/>
      </c>
      <c r="R118" s="20" t="str">
        <f t="shared" si="32"/>
        <v/>
      </c>
      <c r="S118" s="20" t="str">
        <f t="shared" si="33"/>
        <v/>
      </c>
      <c r="T118" s="20" t="str">
        <f t="shared" si="34"/>
        <v/>
      </c>
      <c r="U118" s="15" t="str">
        <f>IF(A118="","",IF(A119="",O118*P118+P118,IF(P118&gt;='Input and Monthly Results'!$C$14,'Input and Monthly Results'!$C$14,P118)))</f>
        <v/>
      </c>
      <c r="V118" s="1" t="str">
        <f>IF(A118="","",IF(A118&lt;'Input and Monthly Results'!$F$3,Calculations!O118*Calculations!P118,IF(A118='Input and Monthly Results'!$F$3,Calculations!O118*Calculations!P118 + Calculations!P118,0)))</f>
        <v/>
      </c>
      <c r="W118" s="1" t="str">
        <f>IF(A118="","",IF(A118&lt;'Input and Monthly Results'!$F$3,Loan_Amount*(Calculations!O118/(1-(1+Calculations!O118)^(-'Input and Monthly Results'!$C$5))),IF(Calculations!A118='Input and Monthly Results'!$F$3,Calculations!P118*Calculations!O118+Calculations!P118,0)))</f>
        <v/>
      </c>
      <c r="X118" s="1" t="str">
        <f>IF(A118="","",IF(A118&lt;'Input and Monthly Results'!$C$11,1,0))</f>
        <v/>
      </c>
      <c r="Y118" s="1" t="str">
        <f>IF(A118="","",IF(A118&lt;'Input and Monthly Results'!$C$11,Calculations!O118*Calculations!P118,IF(A118&lt;'Input and Monthly Results'!$F$3,Loan_Amount*(Calculations!O118/(1-(1+Calculations!O118)^(-('Input and Monthly Results'!$C$5-SUM(Calculations!$X$3:$X$362))))),IF(Calculations!A118='Input and Monthly Results'!$F$3,Calculations!O118*Calculations!P118+Calculations!P118,0))))</f>
        <v/>
      </c>
      <c r="Z118" s="1" t="str">
        <f>IF(A118="","",IF(A118&lt;'Input and Monthly Results'!$F$3,Loan_Amount/'Input and Monthly Results'!$C$5+Calculations!O118*Calculations!P118,IF(A118='Input and Monthly Results'!$F$3,Calculations!O118*Calculations!P118+Calculations!P118,0)))</f>
        <v/>
      </c>
      <c r="AA118" s="1" t="str">
        <f>IF(A118="","",IF('Input and Monthly Results'!$C$14="",IF('Input and Monthly Results'!$C$10="IO (Interest Only)",Calculations!V118,IF('Input and Monthly Results'!$C$10="Initial IO w/ P&amp;I following",Calculations!Y118,IF('Input and Monthly Results'!$C$10="P&amp;I",Calculations!W118,Calculations!Z118))),U118))</f>
        <v/>
      </c>
      <c r="AB118" s="1" t="str">
        <f t="shared" si="35"/>
        <v/>
      </c>
      <c r="AC118" s="1" t="str">
        <f t="shared" si="36"/>
        <v/>
      </c>
      <c r="AD118" s="1" t="str">
        <f t="shared" si="37"/>
        <v/>
      </c>
      <c r="AE118" s="1" t="str">
        <f t="shared" si="38"/>
        <v/>
      </c>
      <c r="AF118" s="1" t="str">
        <f t="shared" si="39"/>
        <v/>
      </c>
      <c r="AG118" s="1" t="str">
        <f>IF(A118="","",'Input and Monthly Results'!$C$12)</f>
        <v/>
      </c>
      <c r="AH118" s="1" t="str">
        <f t="shared" si="40"/>
        <v/>
      </c>
      <c r="AI118" s="1" t="str">
        <f t="shared" si="41"/>
        <v/>
      </c>
      <c r="AJ118" s="1" t="str">
        <f t="shared" si="42"/>
        <v/>
      </c>
      <c r="AK118" s="1" t="str">
        <f>IF(A118="","",IF(AI118=0,0,'Input and Monthly Results'!$C$13))</f>
        <v/>
      </c>
    </row>
    <row r="119" spans="1:37" x14ac:dyDescent="0.3">
      <c r="A119" s="10" t="str">
        <f>IF(A118&gt;='Input and Monthly Results'!$F$3,"",EDATE(A118,1))</f>
        <v/>
      </c>
      <c r="B119" s="10">
        <f t="shared" si="22"/>
        <v>1</v>
      </c>
      <c r="C119" t="str">
        <f t="shared" si="23"/>
        <v/>
      </c>
      <c r="D119" s="14" t="str">
        <f>IF(A119="","",'Input and Monthly Results'!$C$7)</f>
        <v/>
      </c>
      <c r="E119" s="14" t="str">
        <f t="shared" si="24"/>
        <v/>
      </c>
      <c r="F119" s="14" t="str">
        <f t="shared" si="25"/>
        <v/>
      </c>
      <c r="G119" s="14" t="str">
        <f t="shared" si="26"/>
        <v/>
      </c>
      <c r="H119" s="14" t="str">
        <f>IF(A119="","",VLOOKUP(A119,'Input and Monthly Results'!$B$18:$C$429,2,FALSE))</f>
        <v/>
      </c>
      <c r="I119" s="14" t="str">
        <f>IF(A119="","",'Input and Monthly Results'!$C$8)</f>
        <v/>
      </c>
      <c r="J119" s="5" t="str">
        <f t="shared" si="27"/>
        <v/>
      </c>
      <c r="K119" s="14" t="str">
        <f t="shared" si="28"/>
        <v/>
      </c>
      <c r="L119" s="14" t="str">
        <f t="shared" si="29"/>
        <v/>
      </c>
      <c r="M119" s="14" t="str">
        <f t="shared" si="30"/>
        <v/>
      </c>
      <c r="N119" t="str">
        <f>IF(A119="","",'Input and Monthly Results'!$C$9)</f>
        <v/>
      </c>
      <c r="O119" s="14" t="str">
        <f>IF(A119="","",IF('Input and Monthly Results'!$C$6="Constant",IF('Input and Monthly Results'!$C$9="30 / 360",E119,IF('Input and Monthly Results'!$C$9="Actual Days / 360",F119,G119)),IF('Input and Monthly Results'!$C$9="30 / 360",K119,IF('Input and Monthly Results'!$C$9="Actual Days / 360",L119,M119))))</f>
        <v/>
      </c>
      <c r="P119" s="1" t="str">
        <f t="shared" si="43"/>
        <v/>
      </c>
      <c r="Q119" s="20" t="str">
        <f t="shared" si="31"/>
        <v/>
      </c>
      <c r="R119" s="20" t="str">
        <f t="shared" si="32"/>
        <v/>
      </c>
      <c r="S119" s="20" t="str">
        <f t="shared" si="33"/>
        <v/>
      </c>
      <c r="T119" s="20" t="str">
        <f t="shared" si="34"/>
        <v/>
      </c>
      <c r="U119" s="15" t="str">
        <f>IF(A119="","",IF(A120="",O119*P119+P119,IF(P119&gt;='Input and Monthly Results'!$C$14,'Input and Monthly Results'!$C$14,P119)))</f>
        <v/>
      </c>
      <c r="V119" s="1" t="str">
        <f>IF(A119="","",IF(A119&lt;'Input and Monthly Results'!$F$3,Calculations!O119*Calculations!P119,IF(A119='Input and Monthly Results'!$F$3,Calculations!O119*Calculations!P119 + Calculations!P119,0)))</f>
        <v/>
      </c>
      <c r="W119" s="1" t="str">
        <f>IF(A119="","",IF(A119&lt;'Input and Monthly Results'!$F$3,Loan_Amount*(Calculations!O119/(1-(1+Calculations!O119)^(-'Input and Monthly Results'!$C$5))),IF(Calculations!A119='Input and Monthly Results'!$F$3,Calculations!P119*Calculations!O119+Calculations!P119,0)))</f>
        <v/>
      </c>
      <c r="X119" s="1" t="str">
        <f>IF(A119="","",IF(A119&lt;'Input and Monthly Results'!$C$11,1,0))</f>
        <v/>
      </c>
      <c r="Y119" s="1" t="str">
        <f>IF(A119="","",IF(A119&lt;'Input and Monthly Results'!$C$11,Calculations!O119*Calculations!P119,IF(A119&lt;'Input and Monthly Results'!$F$3,Loan_Amount*(Calculations!O119/(1-(1+Calculations!O119)^(-('Input and Monthly Results'!$C$5-SUM(Calculations!$X$3:$X$362))))),IF(Calculations!A119='Input and Monthly Results'!$F$3,Calculations!O119*Calculations!P119+Calculations!P119,0))))</f>
        <v/>
      </c>
      <c r="Z119" s="1" t="str">
        <f>IF(A119="","",IF(A119&lt;'Input and Monthly Results'!$F$3,Loan_Amount/'Input and Monthly Results'!$C$5+Calculations!O119*Calculations!P119,IF(A119='Input and Monthly Results'!$F$3,Calculations!O119*Calculations!P119+Calculations!P119,0)))</f>
        <v/>
      </c>
      <c r="AA119" s="1" t="str">
        <f>IF(A119="","",IF('Input and Monthly Results'!$C$14="",IF('Input and Monthly Results'!$C$10="IO (Interest Only)",Calculations!V119,IF('Input and Monthly Results'!$C$10="Initial IO w/ P&amp;I following",Calculations!Y119,IF('Input and Monthly Results'!$C$10="P&amp;I",Calculations!W119,Calculations!Z119))),U119))</f>
        <v/>
      </c>
      <c r="AB119" s="1" t="str">
        <f t="shared" si="35"/>
        <v/>
      </c>
      <c r="AC119" s="1" t="str">
        <f t="shared" si="36"/>
        <v/>
      </c>
      <c r="AD119" s="1" t="str">
        <f t="shared" si="37"/>
        <v/>
      </c>
      <c r="AE119" s="1" t="str">
        <f t="shared" si="38"/>
        <v/>
      </c>
      <c r="AF119" s="1" t="str">
        <f t="shared" si="39"/>
        <v/>
      </c>
      <c r="AG119" s="1" t="str">
        <f>IF(A119="","",'Input and Monthly Results'!$C$12)</f>
        <v/>
      </c>
      <c r="AH119" s="1" t="str">
        <f t="shared" si="40"/>
        <v/>
      </c>
      <c r="AI119" s="1" t="str">
        <f t="shared" si="41"/>
        <v/>
      </c>
      <c r="AJ119" s="1" t="str">
        <f t="shared" si="42"/>
        <v/>
      </c>
      <c r="AK119" s="1" t="str">
        <f>IF(A119="","",IF(AI119=0,0,'Input and Monthly Results'!$C$13))</f>
        <v/>
      </c>
    </row>
    <row r="120" spans="1:37" x14ac:dyDescent="0.3">
      <c r="A120" s="10" t="str">
        <f>IF(A119&gt;='Input and Monthly Results'!$F$3,"",EDATE(A119,1))</f>
        <v/>
      </c>
      <c r="B120" s="10">
        <f t="shared" si="22"/>
        <v>1</v>
      </c>
      <c r="C120" t="str">
        <f t="shared" si="23"/>
        <v/>
      </c>
      <c r="D120" s="14" t="str">
        <f>IF(A120="","",'Input and Monthly Results'!$C$7)</f>
        <v/>
      </c>
      <c r="E120" s="14" t="str">
        <f t="shared" si="24"/>
        <v/>
      </c>
      <c r="F120" s="14" t="str">
        <f t="shared" si="25"/>
        <v/>
      </c>
      <c r="G120" s="14" t="str">
        <f t="shared" si="26"/>
        <v/>
      </c>
      <c r="H120" s="14" t="str">
        <f>IF(A120="","",VLOOKUP(A120,'Input and Monthly Results'!$B$18:$C$429,2,FALSE))</f>
        <v/>
      </c>
      <c r="I120" s="14" t="str">
        <f>IF(A120="","",'Input and Monthly Results'!$C$8)</f>
        <v/>
      </c>
      <c r="J120" s="5" t="str">
        <f t="shared" si="27"/>
        <v/>
      </c>
      <c r="K120" s="14" t="str">
        <f t="shared" si="28"/>
        <v/>
      </c>
      <c r="L120" s="14" t="str">
        <f t="shared" si="29"/>
        <v/>
      </c>
      <c r="M120" s="14" t="str">
        <f t="shared" si="30"/>
        <v/>
      </c>
      <c r="N120" t="str">
        <f>IF(A120="","",'Input and Monthly Results'!$C$9)</f>
        <v/>
      </c>
      <c r="O120" s="14" t="str">
        <f>IF(A120="","",IF('Input and Monthly Results'!$C$6="Constant",IF('Input and Monthly Results'!$C$9="30 / 360",E120,IF('Input and Monthly Results'!$C$9="Actual Days / 360",F120,G120)),IF('Input and Monthly Results'!$C$9="30 / 360",K120,IF('Input and Monthly Results'!$C$9="Actual Days / 360",L120,M120))))</f>
        <v/>
      </c>
      <c r="P120" s="1" t="str">
        <f t="shared" si="43"/>
        <v/>
      </c>
      <c r="Q120" s="20" t="str">
        <f t="shared" si="31"/>
        <v/>
      </c>
      <c r="R120" s="20" t="str">
        <f t="shared" si="32"/>
        <v/>
      </c>
      <c r="S120" s="20" t="str">
        <f t="shared" si="33"/>
        <v/>
      </c>
      <c r="T120" s="20" t="str">
        <f t="shared" si="34"/>
        <v/>
      </c>
      <c r="U120" s="15" t="str">
        <f>IF(A120="","",IF(A121="",O120*P120+P120,IF(P120&gt;='Input and Monthly Results'!$C$14,'Input and Monthly Results'!$C$14,P120)))</f>
        <v/>
      </c>
      <c r="V120" s="1" t="str">
        <f>IF(A120="","",IF(A120&lt;'Input and Monthly Results'!$F$3,Calculations!O120*Calculations!P120,IF(A120='Input and Monthly Results'!$F$3,Calculations!O120*Calculations!P120 + Calculations!P120,0)))</f>
        <v/>
      </c>
      <c r="W120" s="1" t="str">
        <f>IF(A120="","",IF(A120&lt;'Input and Monthly Results'!$F$3,Loan_Amount*(Calculations!O120/(1-(1+Calculations!O120)^(-'Input and Monthly Results'!$C$5))),IF(Calculations!A120='Input and Monthly Results'!$F$3,Calculations!P120*Calculations!O120+Calculations!P120,0)))</f>
        <v/>
      </c>
      <c r="X120" s="1" t="str">
        <f>IF(A120="","",IF(A120&lt;'Input and Monthly Results'!$C$11,1,0))</f>
        <v/>
      </c>
      <c r="Y120" s="1" t="str">
        <f>IF(A120="","",IF(A120&lt;'Input and Monthly Results'!$C$11,Calculations!O120*Calculations!P120,IF(A120&lt;'Input and Monthly Results'!$F$3,Loan_Amount*(Calculations!O120/(1-(1+Calculations!O120)^(-('Input and Monthly Results'!$C$5-SUM(Calculations!$X$3:$X$362))))),IF(Calculations!A120='Input and Monthly Results'!$F$3,Calculations!O120*Calculations!P120+Calculations!P120,0))))</f>
        <v/>
      </c>
      <c r="Z120" s="1" t="str">
        <f>IF(A120="","",IF(A120&lt;'Input and Monthly Results'!$F$3,Loan_Amount/'Input and Monthly Results'!$C$5+Calculations!O120*Calculations!P120,IF(A120='Input and Monthly Results'!$F$3,Calculations!O120*Calculations!P120+Calculations!P120,0)))</f>
        <v/>
      </c>
      <c r="AA120" s="1" t="str">
        <f>IF(A120="","",IF('Input and Monthly Results'!$C$14="",IF('Input and Monthly Results'!$C$10="IO (Interest Only)",Calculations!V120,IF('Input and Monthly Results'!$C$10="Initial IO w/ P&amp;I following",Calculations!Y120,IF('Input and Monthly Results'!$C$10="P&amp;I",Calculations!W120,Calculations!Z120))),U120))</f>
        <v/>
      </c>
      <c r="AB120" s="1" t="str">
        <f t="shared" si="35"/>
        <v/>
      </c>
      <c r="AC120" s="1" t="str">
        <f t="shared" si="36"/>
        <v/>
      </c>
      <c r="AD120" s="1" t="str">
        <f t="shared" si="37"/>
        <v/>
      </c>
      <c r="AE120" s="1" t="str">
        <f t="shared" si="38"/>
        <v/>
      </c>
      <c r="AF120" s="1" t="str">
        <f t="shared" si="39"/>
        <v/>
      </c>
      <c r="AG120" s="1" t="str">
        <f>IF(A120="","",'Input and Monthly Results'!$C$12)</f>
        <v/>
      </c>
      <c r="AH120" s="1" t="str">
        <f t="shared" si="40"/>
        <v/>
      </c>
      <c r="AI120" s="1" t="str">
        <f t="shared" si="41"/>
        <v/>
      </c>
      <c r="AJ120" s="1" t="str">
        <f t="shared" si="42"/>
        <v/>
      </c>
      <c r="AK120" s="1" t="str">
        <f>IF(A120="","",IF(AI120=0,0,'Input and Monthly Results'!$C$13))</f>
        <v/>
      </c>
    </row>
    <row r="121" spans="1:37" x14ac:dyDescent="0.3">
      <c r="A121" s="10" t="str">
        <f>IF(A120&gt;='Input and Monthly Results'!$F$3,"",EDATE(A120,1))</f>
        <v/>
      </c>
      <c r="B121" s="10">
        <f t="shared" si="22"/>
        <v>1</v>
      </c>
      <c r="C121" t="str">
        <f t="shared" si="23"/>
        <v/>
      </c>
      <c r="D121" s="14" t="str">
        <f>IF(A121="","",'Input and Monthly Results'!$C$7)</f>
        <v/>
      </c>
      <c r="E121" s="14" t="str">
        <f t="shared" si="24"/>
        <v/>
      </c>
      <c r="F121" s="14" t="str">
        <f t="shared" si="25"/>
        <v/>
      </c>
      <c r="G121" s="14" t="str">
        <f t="shared" si="26"/>
        <v/>
      </c>
      <c r="H121" s="14" t="str">
        <f>IF(A121="","",VLOOKUP(A121,'Input and Monthly Results'!$B$18:$C$429,2,FALSE))</f>
        <v/>
      </c>
      <c r="I121" s="14" t="str">
        <f>IF(A121="","",'Input and Monthly Results'!$C$8)</f>
        <v/>
      </c>
      <c r="J121" s="5" t="str">
        <f t="shared" si="27"/>
        <v/>
      </c>
      <c r="K121" s="14" t="str">
        <f t="shared" si="28"/>
        <v/>
      </c>
      <c r="L121" s="14" t="str">
        <f t="shared" si="29"/>
        <v/>
      </c>
      <c r="M121" s="14" t="str">
        <f t="shared" si="30"/>
        <v/>
      </c>
      <c r="N121" t="str">
        <f>IF(A121="","",'Input and Monthly Results'!$C$9)</f>
        <v/>
      </c>
      <c r="O121" s="14" t="str">
        <f>IF(A121="","",IF('Input and Monthly Results'!$C$6="Constant",IF('Input and Monthly Results'!$C$9="30 / 360",E121,IF('Input and Monthly Results'!$C$9="Actual Days / 360",F121,G121)),IF('Input and Monthly Results'!$C$9="30 / 360",K121,IF('Input and Monthly Results'!$C$9="Actual Days / 360",L121,M121))))</f>
        <v/>
      </c>
      <c r="P121" s="1" t="str">
        <f t="shared" si="43"/>
        <v/>
      </c>
      <c r="Q121" s="20" t="str">
        <f t="shared" si="31"/>
        <v/>
      </c>
      <c r="R121" s="20" t="str">
        <f t="shared" si="32"/>
        <v/>
      </c>
      <c r="S121" s="20" t="str">
        <f t="shared" si="33"/>
        <v/>
      </c>
      <c r="T121" s="20" t="str">
        <f t="shared" si="34"/>
        <v/>
      </c>
      <c r="U121" s="15" t="str">
        <f>IF(A121="","",IF(A122="",O121*P121+P121,IF(P121&gt;='Input and Monthly Results'!$C$14,'Input and Monthly Results'!$C$14,P121)))</f>
        <v/>
      </c>
      <c r="V121" s="1" t="str">
        <f>IF(A121="","",IF(A121&lt;'Input and Monthly Results'!$F$3,Calculations!O121*Calculations!P121,IF(A121='Input and Monthly Results'!$F$3,Calculations!O121*Calculations!P121 + Calculations!P121,0)))</f>
        <v/>
      </c>
      <c r="W121" s="1" t="str">
        <f>IF(A121="","",IF(A121&lt;'Input and Monthly Results'!$F$3,Loan_Amount*(Calculations!O121/(1-(1+Calculations!O121)^(-'Input and Monthly Results'!$C$5))),IF(Calculations!A121='Input and Monthly Results'!$F$3,Calculations!P121*Calculations!O121+Calculations!P121,0)))</f>
        <v/>
      </c>
      <c r="X121" s="1" t="str">
        <f>IF(A121="","",IF(A121&lt;'Input and Monthly Results'!$C$11,1,0))</f>
        <v/>
      </c>
      <c r="Y121" s="1" t="str">
        <f>IF(A121="","",IF(A121&lt;'Input and Monthly Results'!$C$11,Calculations!O121*Calculations!P121,IF(A121&lt;'Input and Monthly Results'!$F$3,Loan_Amount*(Calculations!O121/(1-(1+Calculations!O121)^(-('Input and Monthly Results'!$C$5-SUM(Calculations!$X$3:$X$362))))),IF(Calculations!A121='Input and Monthly Results'!$F$3,Calculations!O121*Calculations!P121+Calculations!P121,0))))</f>
        <v/>
      </c>
      <c r="Z121" s="1" t="str">
        <f>IF(A121="","",IF(A121&lt;'Input and Monthly Results'!$F$3,Loan_Amount/'Input and Monthly Results'!$C$5+Calculations!O121*Calculations!P121,IF(A121='Input and Monthly Results'!$F$3,Calculations!O121*Calculations!P121+Calculations!P121,0)))</f>
        <v/>
      </c>
      <c r="AA121" s="1" t="str">
        <f>IF(A121="","",IF('Input and Monthly Results'!$C$14="",IF('Input and Monthly Results'!$C$10="IO (Interest Only)",Calculations!V121,IF('Input and Monthly Results'!$C$10="Initial IO w/ P&amp;I following",Calculations!Y121,IF('Input and Monthly Results'!$C$10="P&amp;I",Calculations!W121,Calculations!Z121))),U121))</f>
        <v/>
      </c>
      <c r="AB121" s="1" t="str">
        <f t="shared" si="35"/>
        <v/>
      </c>
      <c r="AC121" s="1" t="str">
        <f t="shared" si="36"/>
        <v/>
      </c>
      <c r="AD121" s="1" t="str">
        <f t="shared" si="37"/>
        <v/>
      </c>
      <c r="AE121" s="1" t="str">
        <f t="shared" si="38"/>
        <v/>
      </c>
      <c r="AF121" s="1" t="str">
        <f t="shared" si="39"/>
        <v/>
      </c>
      <c r="AG121" s="1" t="str">
        <f>IF(A121="","",'Input and Monthly Results'!$C$12)</f>
        <v/>
      </c>
      <c r="AH121" s="1" t="str">
        <f t="shared" si="40"/>
        <v/>
      </c>
      <c r="AI121" s="1" t="str">
        <f t="shared" si="41"/>
        <v/>
      </c>
      <c r="AJ121" s="1" t="str">
        <f t="shared" si="42"/>
        <v/>
      </c>
      <c r="AK121" s="1" t="str">
        <f>IF(A121="","",IF(AI121=0,0,'Input and Monthly Results'!$C$13))</f>
        <v/>
      </c>
    </row>
    <row r="122" spans="1:37" x14ac:dyDescent="0.3">
      <c r="A122" s="10" t="str">
        <f>IF(A121&gt;='Input and Monthly Results'!$F$3,"",EDATE(A121,1))</f>
        <v/>
      </c>
      <c r="B122" s="10">
        <f t="shared" si="22"/>
        <v>1</v>
      </c>
      <c r="C122" t="str">
        <f t="shared" si="23"/>
        <v/>
      </c>
      <c r="D122" s="14" t="str">
        <f>IF(A122="","",'Input and Monthly Results'!$C$7)</f>
        <v/>
      </c>
      <c r="E122" s="14" t="str">
        <f t="shared" si="24"/>
        <v/>
      </c>
      <c r="F122" s="14" t="str">
        <f t="shared" si="25"/>
        <v/>
      </c>
      <c r="G122" s="14" t="str">
        <f t="shared" si="26"/>
        <v/>
      </c>
      <c r="H122" s="14" t="str">
        <f>IF(A122="","",VLOOKUP(A122,'Input and Monthly Results'!$B$18:$C$429,2,FALSE))</f>
        <v/>
      </c>
      <c r="I122" s="14" t="str">
        <f>IF(A122="","",'Input and Monthly Results'!$C$8)</f>
        <v/>
      </c>
      <c r="J122" s="5" t="str">
        <f t="shared" si="27"/>
        <v/>
      </c>
      <c r="K122" s="14" t="str">
        <f t="shared" si="28"/>
        <v/>
      </c>
      <c r="L122" s="14" t="str">
        <f t="shared" si="29"/>
        <v/>
      </c>
      <c r="M122" s="14" t="str">
        <f t="shared" si="30"/>
        <v/>
      </c>
      <c r="N122" t="str">
        <f>IF(A122="","",'Input and Monthly Results'!$C$9)</f>
        <v/>
      </c>
      <c r="O122" s="14" t="str">
        <f>IF(A122="","",IF('Input and Monthly Results'!$C$6="Constant",IF('Input and Monthly Results'!$C$9="30 / 360",E122,IF('Input and Monthly Results'!$C$9="Actual Days / 360",F122,G122)),IF('Input and Monthly Results'!$C$9="30 / 360",K122,IF('Input and Monthly Results'!$C$9="Actual Days / 360",L122,M122))))</f>
        <v/>
      </c>
      <c r="P122" s="1" t="str">
        <f t="shared" si="43"/>
        <v/>
      </c>
      <c r="Q122" s="20" t="str">
        <f t="shared" si="31"/>
        <v/>
      </c>
      <c r="R122" s="20" t="str">
        <f t="shared" si="32"/>
        <v/>
      </c>
      <c r="S122" s="20" t="str">
        <f t="shared" si="33"/>
        <v/>
      </c>
      <c r="T122" s="20" t="str">
        <f t="shared" si="34"/>
        <v/>
      </c>
      <c r="U122" s="15" t="str">
        <f>IF(A122="","",IF(A123="",O122*P122+P122,IF(P122&gt;='Input and Monthly Results'!$C$14,'Input and Monthly Results'!$C$14,P122)))</f>
        <v/>
      </c>
      <c r="V122" s="1" t="str">
        <f>IF(A122="","",IF(A122&lt;'Input and Monthly Results'!$F$3,Calculations!O122*Calculations!P122,IF(A122='Input and Monthly Results'!$F$3,Calculations!O122*Calculations!P122 + Calculations!P122,0)))</f>
        <v/>
      </c>
      <c r="W122" s="1" t="str">
        <f>IF(A122="","",IF(A122&lt;'Input and Monthly Results'!$F$3,Loan_Amount*(Calculations!O122/(1-(1+Calculations!O122)^(-'Input and Monthly Results'!$C$5))),IF(Calculations!A122='Input and Monthly Results'!$F$3,Calculations!P122*Calculations!O122+Calculations!P122,0)))</f>
        <v/>
      </c>
      <c r="X122" s="1" t="str">
        <f>IF(A122="","",IF(A122&lt;'Input and Monthly Results'!$C$11,1,0))</f>
        <v/>
      </c>
      <c r="Y122" s="1" t="str">
        <f>IF(A122="","",IF(A122&lt;'Input and Monthly Results'!$C$11,Calculations!O122*Calculations!P122,IF(A122&lt;'Input and Monthly Results'!$F$3,Loan_Amount*(Calculations!O122/(1-(1+Calculations!O122)^(-('Input and Monthly Results'!$C$5-SUM(Calculations!$X$3:$X$362))))),IF(Calculations!A122='Input and Monthly Results'!$F$3,Calculations!O122*Calculations!P122+Calculations!P122,0))))</f>
        <v/>
      </c>
      <c r="Z122" s="1" t="str">
        <f>IF(A122="","",IF(A122&lt;'Input and Monthly Results'!$F$3,Loan_Amount/'Input and Monthly Results'!$C$5+Calculations!O122*Calculations!P122,IF(A122='Input and Monthly Results'!$F$3,Calculations!O122*Calculations!P122+Calculations!P122,0)))</f>
        <v/>
      </c>
      <c r="AA122" s="1" t="str">
        <f>IF(A122="","",IF('Input and Monthly Results'!$C$14="",IF('Input and Monthly Results'!$C$10="IO (Interest Only)",Calculations!V122,IF('Input and Monthly Results'!$C$10="Initial IO w/ P&amp;I following",Calculations!Y122,IF('Input and Monthly Results'!$C$10="P&amp;I",Calculations!W122,Calculations!Z122))),U122))</f>
        <v/>
      </c>
      <c r="AB122" s="1" t="str">
        <f t="shared" si="35"/>
        <v/>
      </c>
      <c r="AC122" s="1" t="str">
        <f t="shared" si="36"/>
        <v/>
      </c>
      <c r="AD122" s="1" t="str">
        <f t="shared" si="37"/>
        <v/>
      </c>
      <c r="AE122" s="1" t="str">
        <f t="shared" si="38"/>
        <v/>
      </c>
      <c r="AF122" s="1" t="str">
        <f t="shared" si="39"/>
        <v/>
      </c>
      <c r="AG122" s="1" t="str">
        <f>IF(A122="","",'Input and Monthly Results'!$C$12)</f>
        <v/>
      </c>
      <c r="AH122" s="1" t="str">
        <f t="shared" si="40"/>
        <v/>
      </c>
      <c r="AI122" s="1" t="str">
        <f t="shared" si="41"/>
        <v/>
      </c>
      <c r="AJ122" s="1" t="str">
        <f t="shared" si="42"/>
        <v/>
      </c>
      <c r="AK122" s="1" t="str">
        <f>IF(A122="","",IF(AI122=0,0,'Input and Monthly Results'!$C$13))</f>
        <v/>
      </c>
    </row>
    <row r="123" spans="1:37" x14ac:dyDescent="0.3">
      <c r="A123" s="10" t="str">
        <f>IF(A122&gt;='Input and Monthly Results'!$F$3,"",EDATE(A122,1))</f>
        <v/>
      </c>
      <c r="B123" s="10">
        <f t="shared" si="22"/>
        <v>1</v>
      </c>
      <c r="C123" t="str">
        <f t="shared" si="23"/>
        <v/>
      </c>
      <c r="D123" s="14" t="str">
        <f>IF(A123="","",'Input and Monthly Results'!$C$7)</f>
        <v/>
      </c>
      <c r="E123" s="14" t="str">
        <f t="shared" si="24"/>
        <v/>
      </c>
      <c r="F123" s="14" t="str">
        <f t="shared" si="25"/>
        <v/>
      </c>
      <c r="G123" s="14" t="str">
        <f t="shared" si="26"/>
        <v/>
      </c>
      <c r="H123" s="14" t="str">
        <f>IF(A123="","",VLOOKUP(A123,'Input and Monthly Results'!$B$18:$C$429,2,FALSE))</f>
        <v/>
      </c>
      <c r="I123" s="14" t="str">
        <f>IF(A123="","",'Input and Monthly Results'!$C$8)</f>
        <v/>
      </c>
      <c r="J123" s="5" t="str">
        <f t="shared" si="27"/>
        <v/>
      </c>
      <c r="K123" s="14" t="str">
        <f t="shared" si="28"/>
        <v/>
      </c>
      <c r="L123" s="14" t="str">
        <f t="shared" si="29"/>
        <v/>
      </c>
      <c r="M123" s="14" t="str">
        <f t="shared" si="30"/>
        <v/>
      </c>
      <c r="N123" t="str">
        <f>IF(A123="","",'Input and Monthly Results'!$C$9)</f>
        <v/>
      </c>
      <c r="O123" s="14" t="str">
        <f>IF(A123="","",IF('Input and Monthly Results'!$C$6="Constant",IF('Input and Monthly Results'!$C$9="30 / 360",E123,IF('Input and Monthly Results'!$C$9="Actual Days / 360",F123,G123)),IF('Input and Monthly Results'!$C$9="30 / 360",K123,IF('Input and Monthly Results'!$C$9="Actual Days / 360",L123,M123))))</f>
        <v/>
      </c>
      <c r="P123" s="1" t="str">
        <f t="shared" si="43"/>
        <v/>
      </c>
      <c r="Q123" s="20" t="str">
        <f t="shared" si="31"/>
        <v/>
      </c>
      <c r="R123" s="20" t="str">
        <f t="shared" si="32"/>
        <v/>
      </c>
      <c r="S123" s="20" t="str">
        <f t="shared" si="33"/>
        <v/>
      </c>
      <c r="T123" s="20" t="str">
        <f t="shared" si="34"/>
        <v/>
      </c>
      <c r="U123" s="15" t="str">
        <f>IF(A123="","",IF(A124="",O123*P123+P123,IF(P123&gt;='Input and Monthly Results'!$C$14,'Input and Monthly Results'!$C$14,P123)))</f>
        <v/>
      </c>
      <c r="V123" s="1" t="str">
        <f>IF(A123="","",IF(A123&lt;'Input and Monthly Results'!$F$3,Calculations!O123*Calculations!P123,IF(A123='Input and Monthly Results'!$F$3,Calculations!O123*Calculations!P123 + Calculations!P123,0)))</f>
        <v/>
      </c>
      <c r="W123" s="1" t="str">
        <f>IF(A123="","",IF(A123&lt;'Input and Monthly Results'!$F$3,Loan_Amount*(Calculations!O123/(1-(1+Calculations!O123)^(-'Input and Monthly Results'!$C$5))),IF(Calculations!A123='Input and Monthly Results'!$F$3,Calculations!P123*Calculations!O123+Calculations!P123,0)))</f>
        <v/>
      </c>
      <c r="X123" s="1" t="str">
        <f>IF(A123="","",IF(A123&lt;'Input and Monthly Results'!$C$11,1,0))</f>
        <v/>
      </c>
      <c r="Y123" s="1" t="str">
        <f>IF(A123="","",IF(A123&lt;'Input and Monthly Results'!$C$11,Calculations!O123*Calculations!P123,IF(A123&lt;'Input and Monthly Results'!$F$3,Loan_Amount*(Calculations!O123/(1-(1+Calculations!O123)^(-('Input and Monthly Results'!$C$5-SUM(Calculations!$X$3:$X$362))))),IF(Calculations!A123='Input and Monthly Results'!$F$3,Calculations!O123*Calculations!P123+Calculations!P123,0))))</f>
        <v/>
      </c>
      <c r="Z123" s="1" t="str">
        <f>IF(A123="","",IF(A123&lt;'Input and Monthly Results'!$F$3,Loan_Amount/'Input and Monthly Results'!$C$5+Calculations!O123*Calculations!P123,IF(A123='Input and Monthly Results'!$F$3,Calculations!O123*Calculations!P123+Calculations!P123,0)))</f>
        <v/>
      </c>
      <c r="AA123" s="1" t="str">
        <f>IF(A123="","",IF('Input and Monthly Results'!$C$14="",IF('Input and Monthly Results'!$C$10="IO (Interest Only)",Calculations!V123,IF('Input and Monthly Results'!$C$10="Initial IO w/ P&amp;I following",Calculations!Y123,IF('Input and Monthly Results'!$C$10="P&amp;I",Calculations!W123,Calculations!Z123))),U123))</f>
        <v/>
      </c>
      <c r="AB123" s="1" t="str">
        <f t="shared" si="35"/>
        <v/>
      </c>
      <c r="AC123" s="1" t="str">
        <f t="shared" si="36"/>
        <v/>
      </c>
      <c r="AD123" s="1" t="str">
        <f t="shared" si="37"/>
        <v/>
      </c>
      <c r="AE123" s="1" t="str">
        <f t="shared" si="38"/>
        <v/>
      </c>
      <c r="AF123" s="1" t="str">
        <f t="shared" si="39"/>
        <v/>
      </c>
      <c r="AG123" s="1" t="str">
        <f>IF(A123="","",'Input and Monthly Results'!$C$12)</f>
        <v/>
      </c>
      <c r="AH123" s="1" t="str">
        <f t="shared" si="40"/>
        <v/>
      </c>
      <c r="AI123" s="1" t="str">
        <f t="shared" si="41"/>
        <v/>
      </c>
      <c r="AJ123" s="1" t="str">
        <f t="shared" si="42"/>
        <v/>
      </c>
      <c r="AK123" s="1" t="str">
        <f>IF(A123="","",IF(AI123=0,0,'Input and Monthly Results'!$C$13))</f>
        <v/>
      </c>
    </row>
    <row r="124" spans="1:37" x14ac:dyDescent="0.3">
      <c r="A124" s="10" t="str">
        <f>IF(A123&gt;='Input and Monthly Results'!$F$3,"",EDATE(A123,1))</f>
        <v/>
      </c>
      <c r="B124" s="10">
        <f t="shared" si="22"/>
        <v>1</v>
      </c>
      <c r="C124" t="str">
        <f t="shared" si="23"/>
        <v/>
      </c>
      <c r="D124" s="14" t="str">
        <f>IF(A124="","",'Input and Monthly Results'!$C$7)</f>
        <v/>
      </c>
      <c r="E124" s="14" t="str">
        <f t="shared" si="24"/>
        <v/>
      </c>
      <c r="F124" s="14" t="str">
        <f t="shared" si="25"/>
        <v/>
      </c>
      <c r="G124" s="14" t="str">
        <f t="shared" si="26"/>
        <v/>
      </c>
      <c r="H124" s="14" t="str">
        <f>IF(A124="","",VLOOKUP(A124,'Input and Monthly Results'!$B$18:$C$429,2,FALSE))</f>
        <v/>
      </c>
      <c r="I124" s="14" t="str">
        <f>IF(A124="","",'Input and Monthly Results'!$C$8)</f>
        <v/>
      </c>
      <c r="J124" s="5" t="str">
        <f t="shared" si="27"/>
        <v/>
      </c>
      <c r="K124" s="14" t="str">
        <f t="shared" si="28"/>
        <v/>
      </c>
      <c r="L124" s="14" t="str">
        <f t="shared" si="29"/>
        <v/>
      </c>
      <c r="M124" s="14" t="str">
        <f t="shared" si="30"/>
        <v/>
      </c>
      <c r="N124" t="str">
        <f>IF(A124="","",'Input and Monthly Results'!$C$9)</f>
        <v/>
      </c>
      <c r="O124" s="14" t="str">
        <f>IF(A124="","",IF('Input and Monthly Results'!$C$6="Constant",IF('Input and Monthly Results'!$C$9="30 / 360",E124,IF('Input and Monthly Results'!$C$9="Actual Days / 360",F124,G124)),IF('Input and Monthly Results'!$C$9="30 / 360",K124,IF('Input and Monthly Results'!$C$9="Actual Days / 360",L124,M124))))</f>
        <v/>
      </c>
      <c r="P124" s="1" t="str">
        <f t="shared" si="43"/>
        <v/>
      </c>
      <c r="Q124" s="20" t="str">
        <f t="shared" si="31"/>
        <v/>
      </c>
      <c r="R124" s="20" t="str">
        <f t="shared" si="32"/>
        <v/>
      </c>
      <c r="S124" s="20" t="str">
        <f t="shared" si="33"/>
        <v/>
      </c>
      <c r="T124" s="20" t="str">
        <f t="shared" si="34"/>
        <v/>
      </c>
      <c r="U124" s="15" t="str">
        <f>IF(A124="","",IF(A125="",O124*P124+P124,IF(P124&gt;='Input and Monthly Results'!$C$14,'Input and Monthly Results'!$C$14,P124)))</f>
        <v/>
      </c>
      <c r="V124" s="1" t="str">
        <f>IF(A124="","",IF(A124&lt;'Input and Monthly Results'!$F$3,Calculations!O124*Calculations!P124,IF(A124='Input and Monthly Results'!$F$3,Calculations!O124*Calculations!P124 + Calculations!P124,0)))</f>
        <v/>
      </c>
      <c r="W124" s="1" t="str">
        <f>IF(A124="","",IF(A124&lt;'Input and Monthly Results'!$F$3,Loan_Amount*(Calculations!O124/(1-(1+Calculations!O124)^(-'Input and Monthly Results'!$C$5))),IF(Calculations!A124='Input and Monthly Results'!$F$3,Calculations!P124*Calculations!O124+Calculations!P124,0)))</f>
        <v/>
      </c>
      <c r="X124" s="1" t="str">
        <f>IF(A124="","",IF(A124&lt;'Input and Monthly Results'!$C$11,1,0))</f>
        <v/>
      </c>
      <c r="Y124" s="1" t="str">
        <f>IF(A124="","",IF(A124&lt;'Input and Monthly Results'!$C$11,Calculations!O124*Calculations!P124,IF(A124&lt;'Input and Monthly Results'!$F$3,Loan_Amount*(Calculations!O124/(1-(1+Calculations!O124)^(-('Input and Monthly Results'!$C$5-SUM(Calculations!$X$3:$X$362))))),IF(Calculations!A124='Input and Monthly Results'!$F$3,Calculations!O124*Calculations!P124+Calculations!P124,0))))</f>
        <v/>
      </c>
      <c r="Z124" s="1" t="str">
        <f>IF(A124="","",IF(A124&lt;'Input and Monthly Results'!$F$3,Loan_Amount/'Input and Monthly Results'!$C$5+Calculations!O124*Calculations!P124,IF(A124='Input and Monthly Results'!$F$3,Calculations!O124*Calculations!P124+Calculations!P124,0)))</f>
        <v/>
      </c>
      <c r="AA124" s="1" t="str">
        <f>IF(A124="","",IF('Input and Monthly Results'!$C$14="",IF('Input and Monthly Results'!$C$10="IO (Interest Only)",Calculations!V124,IF('Input and Monthly Results'!$C$10="Initial IO w/ P&amp;I following",Calculations!Y124,IF('Input and Monthly Results'!$C$10="P&amp;I",Calculations!W124,Calculations!Z124))),U124))</f>
        <v/>
      </c>
      <c r="AB124" s="1" t="str">
        <f t="shared" si="35"/>
        <v/>
      </c>
      <c r="AC124" s="1" t="str">
        <f t="shared" si="36"/>
        <v/>
      </c>
      <c r="AD124" s="1" t="str">
        <f t="shared" si="37"/>
        <v/>
      </c>
      <c r="AE124" s="1" t="str">
        <f t="shared" si="38"/>
        <v/>
      </c>
      <c r="AF124" s="1" t="str">
        <f t="shared" si="39"/>
        <v/>
      </c>
      <c r="AG124" s="1" t="str">
        <f>IF(A124="","",'Input and Monthly Results'!$C$12)</f>
        <v/>
      </c>
      <c r="AH124" s="1" t="str">
        <f t="shared" si="40"/>
        <v/>
      </c>
      <c r="AI124" s="1" t="str">
        <f t="shared" si="41"/>
        <v/>
      </c>
      <c r="AJ124" s="1" t="str">
        <f t="shared" si="42"/>
        <v/>
      </c>
      <c r="AK124" s="1" t="str">
        <f>IF(A124="","",IF(AI124=0,0,'Input and Monthly Results'!$C$13))</f>
        <v/>
      </c>
    </row>
    <row r="125" spans="1:37" x14ac:dyDescent="0.3">
      <c r="A125" s="10" t="str">
        <f>IF(A124&gt;='Input and Monthly Results'!$F$3,"",EDATE(A124,1))</f>
        <v/>
      </c>
      <c r="B125" s="10">
        <f t="shared" si="22"/>
        <v>1</v>
      </c>
      <c r="C125" t="str">
        <f t="shared" si="23"/>
        <v/>
      </c>
      <c r="D125" s="14" t="str">
        <f>IF(A125="","",'Input and Monthly Results'!$C$7)</f>
        <v/>
      </c>
      <c r="E125" s="14" t="str">
        <f t="shared" si="24"/>
        <v/>
      </c>
      <c r="F125" s="14" t="str">
        <f t="shared" si="25"/>
        <v/>
      </c>
      <c r="G125" s="14" t="str">
        <f t="shared" si="26"/>
        <v/>
      </c>
      <c r="H125" s="14" t="str">
        <f>IF(A125="","",VLOOKUP(A125,'Input and Monthly Results'!$B$18:$C$429,2,FALSE))</f>
        <v/>
      </c>
      <c r="I125" s="14" t="str">
        <f>IF(A125="","",'Input and Monthly Results'!$C$8)</f>
        <v/>
      </c>
      <c r="J125" s="5" t="str">
        <f t="shared" si="27"/>
        <v/>
      </c>
      <c r="K125" s="14" t="str">
        <f t="shared" si="28"/>
        <v/>
      </c>
      <c r="L125" s="14" t="str">
        <f t="shared" si="29"/>
        <v/>
      </c>
      <c r="M125" s="14" t="str">
        <f t="shared" si="30"/>
        <v/>
      </c>
      <c r="N125" t="str">
        <f>IF(A125="","",'Input and Monthly Results'!$C$9)</f>
        <v/>
      </c>
      <c r="O125" s="14" t="str">
        <f>IF(A125="","",IF('Input and Monthly Results'!$C$6="Constant",IF('Input and Monthly Results'!$C$9="30 / 360",E125,IF('Input and Monthly Results'!$C$9="Actual Days / 360",F125,G125)),IF('Input and Monthly Results'!$C$9="30 / 360",K125,IF('Input and Monthly Results'!$C$9="Actual Days / 360",L125,M125))))</f>
        <v/>
      </c>
      <c r="P125" s="1" t="str">
        <f t="shared" si="43"/>
        <v/>
      </c>
      <c r="Q125" s="20" t="str">
        <f t="shared" si="31"/>
        <v/>
      </c>
      <c r="R125" s="20" t="str">
        <f t="shared" si="32"/>
        <v/>
      </c>
      <c r="S125" s="20" t="str">
        <f t="shared" si="33"/>
        <v/>
      </c>
      <c r="T125" s="20" t="str">
        <f t="shared" si="34"/>
        <v/>
      </c>
      <c r="U125" s="15" t="str">
        <f>IF(A125="","",IF(A126="",O125*P125+P125,IF(P125&gt;='Input and Monthly Results'!$C$14,'Input and Monthly Results'!$C$14,P125)))</f>
        <v/>
      </c>
      <c r="V125" s="1" t="str">
        <f>IF(A125="","",IF(A125&lt;'Input and Monthly Results'!$F$3,Calculations!O125*Calculations!P125,IF(A125='Input and Monthly Results'!$F$3,Calculations!O125*Calculations!P125 + Calculations!P125,0)))</f>
        <v/>
      </c>
      <c r="W125" s="1" t="str">
        <f>IF(A125="","",IF(A125&lt;'Input and Monthly Results'!$F$3,Loan_Amount*(Calculations!O125/(1-(1+Calculations!O125)^(-'Input and Monthly Results'!$C$5))),IF(Calculations!A125='Input and Monthly Results'!$F$3,Calculations!P125*Calculations!O125+Calculations!P125,0)))</f>
        <v/>
      </c>
      <c r="X125" s="1" t="str">
        <f>IF(A125="","",IF(A125&lt;'Input and Monthly Results'!$C$11,1,0))</f>
        <v/>
      </c>
      <c r="Y125" s="1" t="str">
        <f>IF(A125="","",IF(A125&lt;'Input and Monthly Results'!$C$11,Calculations!O125*Calculations!P125,IF(A125&lt;'Input and Monthly Results'!$F$3,Loan_Amount*(Calculations!O125/(1-(1+Calculations!O125)^(-('Input and Monthly Results'!$C$5-SUM(Calculations!$X$3:$X$362))))),IF(Calculations!A125='Input and Monthly Results'!$F$3,Calculations!O125*Calculations!P125+Calculations!P125,0))))</f>
        <v/>
      </c>
      <c r="Z125" s="1" t="str">
        <f>IF(A125="","",IF(A125&lt;'Input and Monthly Results'!$F$3,Loan_Amount/'Input and Monthly Results'!$C$5+Calculations!O125*Calculations!P125,IF(A125='Input and Monthly Results'!$F$3,Calculations!O125*Calculations!P125+Calculations!P125,0)))</f>
        <v/>
      </c>
      <c r="AA125" s="1" t="str">
        <f>IF(A125="","",IF('Input and Monthly Results'!$C$14="",IF('Input and Monthly Results'!$C$10="IO (Interest Only)",Calculations!V125,IF('Input and Monthly Results'!$C$10="Initial IO w/ P&amp;I following",Calculations!Y125,IF('Input and Monthly Results'!$C$10="P&amp;I",Calculations!W125,Calculations!Z125))),U125))</f>
        <v/>
      </c>
      <c r="AB125" s="1" t="str">
        <f t="shared" si="35"/>
        <v/>
      </c>
      <c r="AC125" s="1" t="str">
        <f t="shared" si="36"/>
        <v/>
      </c>
      <c r="AD125" s="1" t="str">
        <f t="shared" si="37"/>
        <v/>
      </c>
      <c r="AE125" s="1" t="str">
        <f t="shared" si="38"/>
        <v/>
      </c>
      <c r="AF125" s="1" t="str">
        <f t="shared" si="39"/>
        <v/>
      </c>
      <c r="AG125" s="1" t="str">
        <f>IF(A125="","",'Input and Monthly Results'!$C$12)</f>
        <v/>
      </c>
      <c r="AH125" s="1" t="str">
        <f t="shared" si="40"/>
        <v/>
      </c>
      <c r="AI125" s="1" t="str">
        <f t="shared" si="41"/>
        <v/>
      </c>
      <c r="AJ125" s="1" t="str">
        <f t="shared" si="42"/>
        <v/>
      </c>
      <c r="AK125" s="1" t="str">
        <f>IF(A125="","",IF(AI125=0,0,'Input and Monthly Results'!$C$13))</f>
        <v/>
      </c>
    </row>
    <row r="126" spans="1:37" x14ac:dyDescent="0.3">
      <c r="A126" s="10" t="str">
        <f>IF(A125&gt;='Input and Monthly Results'!$F$3,"",EDATE(A125,1))</f>
        <v/>
      </c>
      <c r="B126" s="10">
        <f t="shared" si="22"/>
        <v>1</v>
      </c>
      <c r="C126" t="str">
        <f t="shared" si="23"/>
        <v/>
      </c>
      <c r="D126" s="14" t="str">
        <f>IF(A126="","",'Input and Monthly Results'!$C$7)</f>
        <v/>
      </c>
      <c r="E126" s="14" t="str">
        <f t="shared" si="24"/>
        <v/>
      </c>
      <c r="F126" s="14" t="str">
        <f t="shared" si="25"/>
        <v/>
      </c>
      <c r="G126" s="14" t="str">
        <f t="shared" si="26"/>
        <v/>
      </c>
      <c r="H126" s="14" t="str">
        <f>IF(A126="","",VLOOKUP(A126,'Input and Monthly Results'!$B$18:$C$429,2,FALSE))</f>
        <v/>
      </c>
      <c r="I126" s="14" t="str">
        <f>IF(A126="","",'Input and Monthly Results'!$C$8)</f>
        <v/>
      </c>
      <c r="J126" s="5" t="str">
        <f t="shared" si="27"/>
        <v/>
      </c>
      <c r="K126" s="14" t="str">
        <f t="shared" si="28"/>
        <v/>
      </c>
      <c r="L126" s="14" t="str">
        <f t="shared" si="29"/>
        <v/>
      </c>
      <c r="M126" s="14" t="str">
        <f t="shared" si="30"/>
        <v/>
      </c>
      <c r="N126" t="str">
        <f>IF(A126="","",'Input and Monthly Results'!$C$9)</f>
        <v/>
      </c>
      <c r="O126" s="14" t="str">
        <f>IF(A126="","",IF('Input and Monthly Results'!$C$6="Constant",IF('Input and Monthly Results'!$C$9="30 / 360",E126,IF('Input and Monthly Results'!$C$9="Actual Days / 360",F126,G126)),IF('Input and Monthly Results'!$C$9="30 / 360",K126,IF('Input and Monthly Results'!$C$9="Actual Days / 360",L126,M126))))</f>
        <v/>
      </c>
      <c r="P126" s="1" t="str">
        <f t="shared" si="43"/>
        <v/>
      </c>
      <c r="Q126" s="20" t="str">
        <f t="shared" si="31"/>
        <v/>
      </c>
      <c r="R126" s="20" t="str">
        <f t="shared" si="32"/>
        <v/>
      </c>
      <c r="S126" s="20" t="str">
        <f t="shared" si="33"/>
        <v/>
      </c>
      <c r="T126" s="20" t="str">
        <f t="shared" si="34"/>
        <v/>
      </c>
      <c r="U126" s="15" t="str">
        <f>IF(A126="","",IF(A127="",O126*P126+P126,IF(P126&gt;='Input and Monthly Results'!$C$14,'Input and Monthly Results'!$C$14,P126)))</f>
        <v/>
      </c>
      <c r="V126" s="1" t="str">
        <f>IF(A126="","",IF(A126&lt;'Input and Monthly Results'!$F$3,Calculations!O126*Calculations!P126,IF(A126='Input and Monthly Results'!$F$3,Calculations!O126*Calculations!P126 + Calculations!P126,0)))</f>
        <v/>
      </c>
      <c r="W126" s="1" t="str">
        <f>IF(A126="","",IF(A126&lt;'Input and Monthly Results'!$F$3,Loan_Amount*(Calculations!O126/(1-(1+Calculations!O126)^(-'Input and Monthly Results'!$C$5))),IF(Calculations!A126='Input and Monthly Results'!$F$3,Calculations!P126*Calculations!O126+Calculations!P126,0)))</f>
        <v/>
      </c>
      <c r="X126" s="1" t="str">
        <f>IF(A126="","",IF(A126&lt;'Input and Monthly Results'!$C$11,1,0))</f>
        <v/>
      </c>
      <c r="Y126" s="1" t="str">
        <f>IF(A126="","",IF(A126&lt;'Input and Monthly Results'!$C$11,Calculations!O126*Calculations!P126,IF(A126&lt;'Input and Monthly Results'!$F$3,Loan_Amount*(Calculations!O126/(1-(1+Calculations!O126)^(-('Input and Monthly Results'!$C$5-SUM(Calculations!$X$3:$X$362))))),IF(Calculations!A126='Input and Monthly Results'!$F$3,Calculations!O126*Calculations!P126+Calculations!P126,0))))</f>
        <v/>
      </c>
      <c r="Z126" s="1" t="str">
        <f>IF(A126="","",IF(A126&lt;'Input and Monthly Results'!$F$3,Loan_Amount/'Input and Monthly Results'!$C$5+Calculations!O126*Calculations!P126,IF(A126='Input and Monthly Results'!$F$3,Calculations!O126*Calculations!P126+Calculations!P126,0)))</f>
        <v/>
      </c>
      <c r="AA126" s="1" t="str">
        <f>IF(A126="","",IF('Input and Monthly Results'!$C$14="",IF('Input and Monthly Results'!$C$10="IO (Interest Only)",Calculations!V126,IF('Input and Monthly Results'!$C$10="Initial IO w/ P&amp;I following",Calculations!Y126,IF('Input and Monthly Results'!$C$10="P&amp;I",Calculations!W126,Calculations!Z126))),U126))</f>
        <v/>
      </c>
      <c r="AB126" s="1" t="str">
        <f t="shared" si="35"/>
        <v/>
      </c>
      <c r="AC126" s="1" t="str">
        <f t="shared" si="36"/>
        <v/>
      </c>
      <c r="AD126" s="1" t="str">
        <f t="shared" si="37"/>
        <v/>
      </c>
      <c r="AE126" s="1" t="str">
        <f t="shared" si="38"/>
        <v/>
      </c>
      <c r="AF126" s="1" t="str">
        <f t="shared" si="39"/>
        <v/>
      </c>
      <c r="AG126" s="1" t="str">
        <f>IF(A126="","",'Input and Monthly Results'!$C$12)</f>
        <v/>
      </c>
      <c r="AH126" s="1" t="str">
        <f t="shared" si="40"/>
        <v/>
      </c>
      <c r="AI126" s="1" t="str">
        <f t="shared" si="41"/>
        <v/>
      </c>
      <c r="AJ126" s="1" t="str">
        <f t="shared" si="42"/>
        <v/>
      </c>
      <c r="AK126" s="1" t="str">
        <f>IF(A126="","",IF(AI126=0,0,'Input and Monthly Results'!$C$13))</f>
        <v/>
      </c>
    </row>
    <row r="127" spans="1:37" x14ac:dyDescent="0.3">
      <c r="A127" s="10" t="str">
        <f>IF(A126&gt;='Input and Monthly Results'!$F$3,"",EDATE(A126,1))</f>
        <v/>
      </c>
      <c r="B127" s="10">
        <f t="shared" si="22"/>
        <v>1</v>
      </c>
      <c r="C127" t="str">
        <f t="shared" si="23"/>
        <v/>
      </c>
      <c r="D127" s="14" t="str">
        <f>IF(A127="","",'Input and Monthly Results'!$C$7)</f>
        <v/>
      </c>
      <c r="E127" s="14" t="str">
        <f t="shared" si="24"/>
        <v/>
      </c>
      <c r="F127" s="14" t="str">
        <f t="shared" si="25"/>
        <v/>
      </c>
      <c r="G127" s="14" t="str">
        <f t="shared" si="26"/>
        <v/>
      </c>
      <c r="H127" s="14" t="str">
        <f>IF(A127="","",VLOOKUP(A127,'Input and Monthly Results'!$B$18:$C$429,2,FALSE))</f>
        <v/>
      </c>
      <c r="I127" s="14" t="str">
        <f>IF(A127="","",'Input and Monthly Results'!$C$8)</f>
        <v/>
      </c>
      <c r="J127" s="5" t="str">
        <f t="shared" si="27"/>
        <v/>
      </c>
      <c r="K127" s="14" t="str">
        <f t="shared" si="28"/>
        <v/>
      </c>
      <c r="L127" s="14" t="str">
        <f t="shared" si="29"/>
        <v/>
      </c>
      <c r="M127" s="14" t="str">
        <f t="shared" si="30"/>
        <v/>
      </c>
      <c r="N127" t="str">
        <f>IF(A127="","",'Input and Monthly Results'!$C$9)</f>
        <v/>
      </c>
      <c r="O127" s="14" t="str">
        <f>IF(A127="","",IF('Input and Monthly Results'!$C$6="Constant",IF('Input and Monthly Results'!$C$9="30 / 360",E127,IF('Input and Monthly Results'!$C$9="Actual Days / 360",F127,G127)),IF('Input and Monthly Results'!$C$9="30 / 360",K127,IF('Input and Monthly Results'!$C$9="Actual Days / 360",L127,M127))))</f>
        <v/>
      </c>
      <c r="P127" s="1" t="str">
        <f t="shared" si="43"/>
        <v/>
      </c>
      <c r="Q127" s="20" t="str">
        <f t="shared" si="31"/>
        <v/>
      </c>
      <c r="R127" s="20" t="str">
        <f t="shared" si="32"/>
        <v/>
      </c>
      <c r="S127" s="20" t="str">
        <f t="shared" si="33"/>
        <v/>
      </c>
      <c r="T127" s="20" t="str">
        <f t="shared" si="34"/>
        <v/>
      </c>
      <c r="U127" s="15" t="str">
        <f>IF(A127="","",IF(A128="",O127*P127+P127,IF(P127&gt;='Input and Monthly Results'!$C$14,'Input and Monthly Results'!$C$14,P127)))</f>
        <v/>
      </c>
      <c r="V127" s="1" t="str">
        <f>IF(A127="","",IF(A127&lt;'Input and Monthly Results'!$F$3,Calculations!O127*Calculations!P127,IF(A127='Input and Monthly Results'!$F$3,Calculations!O127*Calculations!P127 + Calculations!P127,0)))</f>
        <v/>
      </c>
      <c r="W127" s="1" t="str">
        <f>IF(A127="","",IF(A127&lt;'Input and Monthly Results'!$F$3,Loan_Amount*(Calculations!O127/(1-(1+Calculations!O127)^(-'Input and Monthly Results'!$C$5))),IF(Calculations!A127='Input and Monthly Results'!$F$3,Calculations!P127*Calculations!O127+Calculations!P127,0)))</f>
        <v/>
      </c>
      <c r="X127" s="1" t="str">
        <f>IF(A127="","",IF(A127&lt;'Input and Monthly Results'!$C$11,1,0))</f>
        <v/>
      </c>
      <c r="Y127" s="1" t="str">
        <f>IF(A127="","",IF(A127&lt;'Input and Monthly Results'!$C$11,Calculations!O127*Calculations!P127,IF(A127&lt;'Input and Monthly Results'!$F$3,Loan_Amount*(Calculations!O127/(1-(1+Calculations!O127)^(-('Input and Monthly Results'!$C$5-SUM(Calculations!$X$3:$X$362))))),IF(Calculations!A127='Input and Monthly Results'!$F$3,Calculations!O127*Calculations!P127+Calculations!P127,0))))</f>
        <v/>
      </c>
      <c r="Z127" s="1" t="str">
        <f>IF(A127="","",IF(A127&lt;'Input and Monthly Results'!$F$3,Loan_Amount/'Input and Monthly Results'!$C$5+Calculations!O127*Calculations!P127,IF(A127='Input and Monthly Results'!$F$3,Calculations!O127*Calculations!P127+Calculations!P127,0)))</f>
        <v/>
      </c>
      <c r="AA127" s="1" t="str">
        <f>IF(A127="","",IF('Input and Monthly Results'!$C$14="",IF('Input and Monthly Results'!$C$10="IO (Interest Only)",Calculations!V127,IF('Input and Monthly Results'!$C$10="Initial IO w/ P&amp;I following",Calculations!Y127,IF('Input and Monthly Results'!$C$10="P&amp;I",Calculations!W127,Calculations!Z127))),U127))</f>
        <v/>
      </c>
      <c r="AB127" s="1" t="str">
        <f t="shared" si="35"/>
        <v/>
      </c>
      <c r="AC127" s="1" t="str">
        <f t="shared" si="36"/>
        <v/>
      </c>
      <c r="AD127" s="1" t="str">
        <f t="shared" si="37"/>
        <v/>
      </c>
      <c r="AE127" s="1" t="str">
        <f t="shared" si="38"/>
        <v/>
      </c>
      <c r="AF127" s="1" t="str">
        <f t="shared" si="39"/>
        <v/>
      </c>
      <c r="AG127" s="1" t="str">
        <f>IF(A127="","",'Input and Monthly Results'!$C$12)</f>
        <v/>
      </c>
      <c r="AH127" s="1" t="str">
        <f t="shared" si="40"/>
        <v/>
      </c>
      <c r="AI127" s="1" t="str">
        <f t="shared" si="41"/>
        <v/>
      </c>
      <c r="AJ127" s="1" t="str">
        <f t="shared" si="42"/>
        <v/>
      </c>
      <c r="AK127" s="1" t="str">
        <f>IF(A127="","",IF(AI127=0,0,'Input and Monthly Results'!$C$13))</f>
        <v/>
      </c>
    </row>
    <row r="128" spans="1:37" x14ac:dyDescent="0.3">
      <c r="A128" s="10" t="str">
        <f>IF(A127&gt;='Input and Monthly Results'!$F$3,"",EDATE(A127,1))</f>
        <v/>
      </c>
      <c r="B128" s="10">
        <f t="shared" si="22"/>
        <v>1</v>
      </c>
      <c r="C128" t="str">
        <f t="shared" si="23"/>
        <v/>
      </c>
      <c r="D128" s="14" t="str">
        <f>IF(A128="","",'Input and Monthly Results'!$C$7)</f>
        <v/>
      </c>
      <c r="E128" s="14" t="str">
        <f t="shared" si="24"/>
        <v/>
      </c>
      <c r="F128" s="14" t="str">
        <f t="shared" si="25"/>
        <v/>
      </c>
      <c r="G128" s="14" t="str">
        <f t="shared" si="26"/>
        <v/>
      </c>
      <c r="H128" s="14" t="str">
        <f>IF(A128="","",VLOOKUP(A128,'Input and Monthly Results'!$B$18:$C$429,2,FALSE))</f>
        <v/>
      </c>
      <c r="I128" s="14" t="str">
        <f>IF(A128="","",'Input and Monthly Results'!$C$8)</f>
        <v/>
      </c>
      <c r="J128" s="5" t="str">
        <f t="shared" si="27"/>
        <v/>
      </c>
      <c r="K128" s="14" t="str">
        <f t="shared" si="28"/>
        <v/>
      </c>
      <c r="L128" s="14" t="str">
        <f t="shared" si="29"/>
        <v/>
      </c>
      <c r="M128" s="14" t="str">
        <f t="shared" si="30"/>
        <v/>
      </c>
      <c r="N128" t="str">
        <f>IF(A128="","",'Input and Monthly Results'!$C$9)</f>
        <v/>
      </c>
      <c r="O128" s="14" t="str">
        <f>IF(A128="","",IF('Input and Monthly Results'!$C$6="Constant",IF('Input and Monthly Results'!$C$9="30 / 360",E128,IF('Input and Monthly Results'!$C$9="Actual Days / 360",F128,G128)),IF('Input and Monthly Results'!$C$9="30 / 360",K128,IF('Input and Monthly Results'!$C$9="Actual Days / 360",L128,M128))))</f>
        <v/>
      </c>
      <c r="P128" s="1" t="str">
        <f t="shared" si="43"/>
        <v/>
      </c>
      <c r="Q128" s="20" t="str">
        <f t="shared" si="31"/>
        <v/>
      </c>
      <c r="R128" s="20" t="str">
        <f t="shared" si="32"/>
        <v/>
      </c>
      <c r="S128" s="20" t="str">
        <f t="shared" si="33"/>
        <v/>
      </c>
      <c r="T128" s="20" t="str">
        <f t="shared" si="34"/>
        <v/>
      </c>
      <c r="U128" s="15" t="str">
        <f>IF(A128="","",IF(A129="",O128*P128+P128,IF(P128&gt;='Input and Monthly Results'!$C$14,'Input and Monthly Results'!$C$14,P128)))</f>
        <v/>
      </c>
      <c r="V128" s="1" t="str">
        <f>IF(A128="","",IF(A128&lt;'Input and Monthly Results'!$F$3,Calculations!O128*Calculations!P128,IF(A128='Input and Monthly Results'!$F$3,Calculations!O128*Calculations!P128 + Calculations!P128,0)))</f>
        <v/>
      </c>
      <c r="W128" s="1" t="str">
        <f>IF(A128="","",IF(A128&lt;'Input and Monthly Results'!$F$3,Loan_Amount*(Calculations!O128/(1-(1+Calculations!O128)^(-'Input and Monthly Results'!$C$5))),IF(Calculations!A128='Input and Monthly Results'!$F$3,Calculations!P128*Calculations!O128+Calculations!P128,0)))</f>
        <v/>
      </c>
      <c r="X128" s="1" t="str">
        <f>IF(A128="","",IF(A128&lt;'Input and Monthly Results'!$C$11,1,0))</f>
        <v/>
      </c>
      <c r="Y128" s="1" t="str">
        <f>IF(A128="","",IF(A128&lt;'Input and Monthly Results'!$C$11,Calculations!O128*Calculations!P128,IF(A128&lt;'Input and Monthly Results'!$F$3,Loan_Amount*(Calculations!O128/(1-(1+Calculations!O128)^(-('Input and Monthly Results'!$C$5-SUM(Calculations!$X$3:$X$362))))),IF(Calculations!A128='Input and Monthly Results'!$F$3,Calculations!O128*Calculations!P128+Calculations!P128,0))))</f>
        <v/>
      </c>
      <c r="Z128" s="1" t="str">
        <f>IF(A128="","",IF(A128&lt;'Input and Monthly Results'!$F$3,Loan_Amount/'Input and Monthly Results'!$C$5+Calculations!O128*Calculations!P128,IF(A128='Input and Monthly Results'!$F$3,Calculations!O128*Calculations!P128+Calculations!P128,0)))</f>
        <v/>
      </c>
      <c r="AA128" s="1" t="str">
        <f>IF(A128="","",IF('Input and Monthly Results'!$C$14="",IF('Input and Monthly Results'!$C$10="IO (Interest Only)",Calculations!V128,IF('Input and Monthly Results'!$C$10="Initial IO w/ P&amp;I following",Calculations!Y128,IF('Input and Monthly Results'!$C$10="P&amp;I",Calculations!W128,Calculations!Z128))),U128))</f>
        <v/>
      </c>
      <c r="AB128" s="1" t="str">
        <f t="shared" si="35"/>
        <v/>
      </c>
      <c r="AC128" s="1" t="str">
        <f t="shared" si="36"/>
        <v/>
      </c>
      <c r="AD128" s="1" t="str">
        <f t="shared" si="37"/>
        <v/>
      </c>
      <c r="AE128" s="1" t="str">
        <f t="shared" si="38"/>
        <v/>
      </c>
      <c r="AF128" s="1" t="str">
        <f t="shared" si="39"/>
        <v/>
      </c>
      <c r="AG128" s="1" t="str">
        <f>IF(A128="","",'Input and Monthly Results'!$C$12)</f>
        <v/>
      </c>
      <c r="AH128" s="1" t="str">
        <f t="shared" si="40"/>
        <v/>
      </c>
      <c r="AI128" s="1" t="str">
        <f t="shared" si="41"/>
        <v/>
      </c>
      <c r="AJ128" s="1" t="str">
        <f t="shared" si="42"/>
        <v/>
      </c>
      <c r="AK128" s="1" t="str">
        <f>IF(A128="","",IF(AI128=0,0,'Input and Monthly Results'!$C$13))</f>
        <v/>
      </c>
    </row>
    <row r="129" spans="1:37" x14ac:dyDescent="0.3">
      <c r="A129" s="10" t="str">
        <f>IF(A128&gt;='Input and Monthly Results'!$F$3,"",EDATE(A128,1))</f>
        <v/>
      </c>
      <c r="B129" s="10">
        <f t="shared" si="22"/>
        <v>1</v>
      </c>
      <c r="C129" t="str">
        <f t="shared" si="23"/>
        <v/>
      </c>
      <c r="D129" s="14" t="str">
        <f>IF(A129="","",'Input and Monthly Results'!$C$7)</f>
        <v/>
      </c>
      <c r="E129" s="14" t="str">
        <f t="shared" si="24"/>
        <v/>
      </c>
      <c r="F129" s="14" t="str">
        <f t="shared" si="25"/>
        <v/>
      </c>
      <c r="G129" s="14" t="str">
        <f t="shared" si="26"/>
        <v/>
      </c>
      <c r="H129" s="14" t="str">
        <f>IF(A129="","",VLOOKUP(A129,'Input and Monthly Results'!$B$18:$C$429,2,FALSE))</f>
        <v/>
      </c>
      <c r="I129" s="14" t="str">
        <f>IF(A129="","",'Input and Monthly Results'!$C$8)</f>
        <v/>
      </c>
      <c r="J129" s="5" t="str">
        <f t="shared" si="27"/>
        <v/>
      </c>
      <c r="K129" s="14" t="str">
        <f t="shared" si="28"/>
        <v/>
      </c>
      <c r="L129" s="14" t="str">
        <f t="shared" si="29"/>
        <v/>
      </c>
      <c r="M129" s="14" t="str">
        <f t="shared" si="30"/>
        <v/>
      </c>
      <c r="N129" t="str">
        <f>IF(A129="","",'Input and Monthly Results'!$C$9)</f>
        <v/>
      </c>
      <c r="O129" s="14" t="str">
        <f>IF(A129="","",IF('Input and Monthly Results'!$C$6="Constant",IF('Input and Monthly Results'!$C$9="30 / 360",E129,IF('Input and Monthly Results'!$C$9="Actual Days / 360",F129,G129)),IF('Input and Monthly Results'!$C$9="30 / 360",K129,IF('Input and Monthly Results'!$C$9="Actual Days / 360",L129,M129))))</f>
        <v/>
      </c>
      <c r="P129" s="1" t="str">
        <f t="shared" si="43"/>
        <v/>
      </c>
      <c r="Q129" s="20" t="str">
        <f t="shared" si="31"/>
        <v/>
      </c>
      <c r="R129" s="20" t="str">
        <f t="shared" si="32"/>
        <v/>
      </c>
      <c r="S129" s="20" t="str">
        <f t="shared" si="33"/>
        <v/>
      </c>
      <c r="T129" s="20" t="str">
        <f t="shared" si="34"/>
        <v/>
      </c>
      <c r="U129" s="15" t="str">
        <f>IF(A129="","",IF(A130="",O129*P129+P129,IF(P129&gt;='Input and Monthly Results'!$C$14,'Input and Monthly Results'!$C$14,P129)))</f>
        <v/>
      </c>
      <c r="V129" s="1" t="str">
        <f>IF(A129="","",IF(A129&lt;'Input and Monthly Results'!$F$3,Calculations!O129*Calculations!P129,IF(A129='Input and Monthly Results'!$F$3,Calculations!O129*Calculations!P129 + Calculations!P129,0)))</f>
        <v/>
      </c>
      <c r="W129" s="1" t="str">
        <f>IF(A129="","",IF(A129&lt;'Input and Monthly Results'!$F$3,Loan_Amount*(Calculations!O129/(1-(1+Calculations!O129)^(-'Input and Monthly Results'!$C$5))),IF(Calculations!A129='Input and Monthly Results'!$F$3,Calculations!P129*Calculations!O129+Calculations!P129,0)))</f>
        <v/>
      </c>
      <c r="X129" s="1" t="str">
        <f>IF(A129="","",IF(A129&lt;'Input and Monthly Results'!$C$11,1,0))</f>
        <v/>
      </c>
      <c r="Y129" s="1" t="str">
        <f>IF(A129="","",IF(A129&lt;'Input and Monthly Results'!$C$11,Calculations!O129*Calculations!P129,IF(A129&lt;'Input and Monthly Results'!$F$3,Loan_Amount*(Calculations!O129/(1-(1+Calculations!O129)^(-('Input and Monthly Results'!$C$5-SUM(Calculations!$X$3:$X$362))))),IF(Calculations!A129='Input and Monthly Results'!$F$3,Calculations!O129*Calculations!P129+Calculations!P129,0))))</f>
        <v/>
      </c>
      <c r="Z129" s="1" t="str">
        <f>IF(A129="","",IF(A129&lt;'Input and Monthly Results'!$F$3,Loan_Amount/'Input and Monthly Results'!$C$5+Calculations!O129*Calculations!P129,IF(A129='Input and Monthly Results'!$F$3,Calculations!O129*Calculations!P129+Calculations!P129,0)))</f>
        <v/>
      </c>
      <c r="AA129" s="1" t="str">
        <f>IF(A129="","",IF('Input and Monthly Results'!$C$14="",IF('Input and Monthly Results'!$C$10="IO (Interest Only)",Calculations!V129,IF('Input and Monthly Results'!$C$10="Initial IO w/ P&amp;I following",Calculations!Y129,IF('Input and Monthly Results'!$C$10="P&amp;I",Calculations!W129,Calculations!Z129))),U129))</f>
        <v/>
      </c>
      <c r="AB129" s="1" t="str">
        <f t="shared" si="35"/>
        <v/>
      </c>
      <c r="AC129" s="1" t="str">
        <f t="shared" si="36"/>
        <v/>
      </c>
      <c r="AD129" s="1" t="str">
        <f t="shared" si="37"/>
        <v/>
      </c>
      <c r="AE129" s="1" t="str">
        <f t="shared" si="38"/>
        <v/>
      </c>
      <c r="AF129" s="1" t="str">
        <f t="shared" si="39"/>
        <v/>
      </c>
      <c r="AG129" s="1" t="str">
        <f>IF(A129="","",'Input and Monthly Results'!$C$12)</f>
        <v/>
      </c>
      <c r="AH129" s="1" t="str">
        <f t="shared" si="40"/>
        <v/>
      </c>
      <c r="AI129" s="1" t="str">
        <f t="shared" si="41"/>
        <v/>
      </c>
      <c r="AJ129" s="1" t="str">
        <f t="shared" si="42"/>
        <v/>
      </c>
      <c r="AK129" s="1" t="str">
        <f>IF(A129="","",IF(AI129=0,0,'Input and Monthly Results'!$C$13))</f>
        <v/>
      </c>
    </row>
    <row r="130" spans="1:37" x14ac:dyDescent="0.3">
      <c r="A130" s="10" t="str">
        <f>IF(A129&gt;='Input and Monthly Results'!$F$3,"",EDATE(A129,1))</f>
        <v/>
      </c>
      <c r="B130" s="10">
        <f t="shared" si="22"/>
        <v>1</v>
      </c>
      <c r="C130" t="str">
        <f t="shared" si="23"/>
        <v/>
      </c>
      <c r="D130" s="14" t="str">
        <f>IF(A130="","",'Input and Monthly Results'!$C$7)</f>
        <v/>
      </c>
      <c r="E130" s="14" t="str">
        <f t="shared" si="24"/>
        <v/>
      </c>
      <c r="F130" s="14" t="str">
        <f t="shared" si="25"/>
        <v/>
      </c>
      <c r="G130" s="14" t="str">
        <f t="shared" si="26"/>
        <v/>
      </c>
      <c r="H130" s="14" t="str">
        <f>IF(A130="","",VLOOKUP(A130,'Input and Monthly Results'!$B$18:$C$429,2,FALSE))</f>
        <v/>
      </c>
      <c r="I130" s="14" t="str">
        <f>IF(A130="","",'Input and Monthly Results'!$C$8)</f>
        <v/>
      </c>
      <c r="J130" s="5" t="str">
        <f t="shared" si="27"/>
        <v/>
      </c>
      <c r="K130" s="14" t="str">
        <f t="shared" si="28"/>
        <v/>
      </c>
      <c r="L130" s="14" t="str">
        <f t="shared" si="29"/>
        <v/>
      </c>
      <c r="M130" s="14" t="str">
        <f t="shared" si="30"/>
        <v/>
      </c>
      <c r="N130" t="str">
        <f>IF(A130="","",'Input and Monthly Results'!$C$9)</f>
        <v/>
      </c>
      <c r="O130" s="14" t="str">
        <f>IF(A130="","",IF('Input and Monthly Results'!$C$6="Constant",IF('Input and Monthly Results'!$C$9="30 / 360",E130,IF('Input and Monthly Results'!$C$9="Actual Days / 360",F130,G130)),IF('Input and Monthly Results'!$C$9="30 / 360",K130,IF('Input and Monthly Results'!$C$9="Actual Days / 360",L130,M130))))</f>
        <v/>
      </c>
      <c r="P130" s="1" t="str">
        <f t="shared" si="43"/>
        <v/>
      </c>
      <c r="Q130" s="20" t="str">
        <f t="shared" si="31"/>
        <v/>
      </c>
      <c r="R130" s="20" t="str">
        <f t="shared" si="32"/>
        <v/>
      </c>
      <c r="S130" s="20" t="str">
        <f t="shared" si="33"/>
        <v/>
      </c>
      <c r="T130" s="20" t="str">
        <f t="shared" si="34"/>
        <v/>
      </c>
      <c r="U130" s="15" t="str">
        <f>IF(A130="","",IF(A131="",O130*P130+P130,IF(P130&gt;='Input and Monthly Results'!$C$14,'Input and Monthly Results'!$C$14,P130)))</f>
        <v/>
      </c>
      <c r="V130" s="1" t="str">
        <f>IF(A130="","",IF(A130&lt;'Input and Monthly Results'!$F$3,Calculations!O130*Calculations!P130,IF(A130='Input and Monthly Results'!$F$3,Calculations!O130*Calculations!P130 + Calculations!P130,0)))</f>
        <v/>
      </c>
      <c r="W130" s="1" t="str">
        <f>IF(A130="","",IF(A130&lt;'Input and Monthly Results'!$F$3,Loan_Amount*(Calculations!O130/(1-(1+Calculations!O130)^(-'Input and Monthly Results'!$C$5))),IF(Calculations!A130='Input and Monthly Results'!$F$3,Calculations!P130*Calculations!O130+Calculations!P130,0)))</f>
        <v/>
      </c>
      <c r="X130" s="1" t="str">
        <f>IF(A130="","",IF(A130&lt;'Input and Monthly Results'!$C$11,1,0))</f>
        <v/>
      </c>
      <c r="Y130" s="1" t="str">
        <f>IF(A130="","",IF(A130&lt;'Input and Monthly Results'!$C$11,Calculations!O130*Calculations!P130,IF(A130&lt;'Input and Monthly Results'!$F$3,Loan_Amount*(Calculations!O130/(1-(1+Calculations!O130)^(-('Input and Monthly Results'!$C$5-SUM(Calculations!$X$3:$X$362))))),IF(Calculations!A130='Input and Monthly Results'!$F$3,Calculations!O130*Calculations!P130+Calculations!P130,0))))</f>
        <v/>
      </c>
      <c r="Z130" s="1" t="str">
        <f>IF(A130="","",IF(A130&lt;'Input and Monthly Results'!$F$3,Loan_Amount/'Input and Monthly Results'!$C$5+Calculations!O130*Calculations!P130,IF(A130='Input and Monthly Results'!$F$3,Calculations!O130*Calculations!P130+Calculations!P130,0)))</f>
        <v/>
      </c>
      <c r="AA130" s="1" t="str">
        <f>IF(A130="","",IF('Input and Monthly Results'!$C$14="",IF('Input and Monthly Results'!$C$10="IO (Interest Only)",Calculations!V130,IF('Input and Monthly Results'!$C$10="Initial IO w/ P&amp;I following",Calculations!Y130,IF('Input and Monthly Results'!$C$10="P&amp;I",Calculations!W130,Calculations!Z130))),U130))</f>
        <v/>
      </c>
      <c r="AB130" s="1" t="str">
        <f t="shared" si="35"/>
        <v/>
      </c>
      <c r="AC130" s="1" t="str">
        <f t="shared" si="36"/>
        <v/>
      </c>
      <c r="AD130" s="1" t="str">
        <f t="shared" si="37"/>
        <v/>
      </c>
      <c r="AE130" s="1" t="str">
        <f t="shared" si="38"/>
        <v/>
      </c>
      <c r="AF130" s="1" t="str">
        <f t="shared" si="39"/>
        <v/>
      </c>
      <c r="AG130" s="1" t="str">
        <f>IF(A130="","",'Input and Monthly Results'!$C$12)</f>
        <v/>
      </c>
      <c r="AH130" s="1" t="str">
        <f t="shared" si="40"/>
        <v/>
      </c>
      <c r="AI130" s="1" t="str">
        <f t="shared" si="41"/>
        <v/>
      </c>
      <c r="AJ130" s="1" t="str">
        <f t="shared" si="42"/>
        <v/>
      </c>
      <c r="AK130" s="1" t="str">
        <f>IF(A130="","",IF(AI130=0,0,'Input and Monthly Results'!$C$13))</f>
        <v/>
      </c>
    </row>
    <row r="131" spans="1:37" x14ac:dyDescent="0.3">
      <c r="A131" s="10" t="str">
        <f>IF(A130&gt;='Input and Monthly Results'!$F$3,"",EDATE(A130,1))</f>
        <v/>
      </c>
      <c r="B131" s="10">
        <f t="shared" si="22"/>
        <v>1</v>
      </c>
      <c r="C131" t="str">
        <f t="shared" si="23"/>
        <v/>
      </c>
      <c r="D131" s="14" t="str">
        <f>IF(A131="","",'Input and Monthly Results'!$C$7)</f>
        <v/>
      </c>
      <c r="E131" s="14" t="str">
        <f t="shared" si="24"/>
        <v/>
      </c>
      <c r="F131" s="14" t="str">
        <f t="shared" si="25"/>
        <v/>
      </c>
      <c r="G131" s="14" t="str">
        <f t="shared" si="26"/>
        <v/>
      </c>
      <c r="H131" s="14" t="str">
        <f>IF(A131="","",VLOOKUP(A131,'Input and Monthly Results'!$B$18:$C$429,2,FALSE))</f>
        <v/>
      </c>
      <c r="I131" s="14" t="str">
        <f>IF(A131="","",'Input and Monthly Results'!$C$8)</f>
        <v/>
      </c>
      <c r="J131" s="5" t="str">
        <f t="shared" si="27"/>
        <v/>
      </c>
      <c r="K131" s="14" t="str">
        <f t="shared" si="28"/>
        <v/>
      </c>
      <c r="L131" s="14" t="str">
        <f t="shared" si="29"/>
        <v/>
      </c>
      <c r="M131" s="14" t="str">
        <f t="shared" si="30"/>
        <v/>
      </c>
      <c r="N131" t="str">
        <f>IF(A131="","",'Input and Monthly Results'!$C$9)</f>
        <v/>
      </c>
      <c r="O131" s="14" t="str">
        <f>IF(A131="","",IF('Input and Monthly Results'!$C$6="Constant",IF('Input and Monthly Results'!$C$9="30 / 360",E131,IF('Input and Monthly Results'!$C$9="Actual Days / 360",F131,G131)),IF('Input and Monthly Results'!$C$9="30 / 360",K131,IF('Input and Monthly Results'!$C$9="Actual Days / 360",L131,M131))))</f>
        <v/>
      </c>
      <c r="P131" s="1" t="str">
        <f t="shared" si="43"/>
        <v/>
      </c>
      <c r="Q131" s="20" t="str">
        <f t="shared" si="31"/>
        <v/>
      </c>
      <c r="R131" s="20" t="str">
        <f t="shared" si="32"/>
        <v/>
      </c>
      <c r="S131" s="20" t="str">
        <f t="shared" si="33"/>
        <v/>
      </c>
      <c r="T131" s="20" t="str">
        <f t="shared" si="34"/>
        <v/>
      </c>
      <c r="U131" s="15" t="str">
        <f>IF(A131="","",IF(A132="",O131*P131+P131,IF(P131&gt;='Input and Monthly Results'!$C$14,'Input and Monthly Results'!$C$14,P131)))</f>
        <v/>
      </c>
      <c r="V131" s="1" t="str">
        <f>IF(A131="","",IF(A131&lt;'Input and Monthly Results'!$F$3,Calculations!O131*Calculations!P131,IF(A131='Input and Monthly Results'!$F$3,Calculations!O131*Calculations!P131 + Calculations!P131,0)))</f>
        <v/>
      </c>
      <c r="W131" s="1" t="str">
        <f>IF(A131="","",IF(A131&lt;'Input and Monthly Results'!$F$3,Loan_Amount*(Calculations!O131/(1-(1+Calculations!O131)^(-'Input and Monthly Results'!$C$5))),IF(Calculations!A131='Input and Monthly Results'!$F$3,Calculations!P131*Calculations!O131+Calculations!P131,0)))</f>
        <v/>
      </c>
      <c r="X131" s="1" t="str">
        <f>IF(A131="","",IF(A131&lt;'Input and Monthly Results'!$C$11,1,0))</f>
        <v/>
      </c>
      <c r="Y131" s="1" t="str">
        <f>IF(A131="","",IF(A131&lt;'Input and Monthly Results'!$C$11,Calculations!O131*Calculations!P131,IF(A131&lt;'Input and Monthly Results'!$F$3,Loan_Amount*(Calculations!O131/(1-(1+Calculations!O131)^(-('Input and Monthly Results'!$C$5-SUM(Calculations!$X$3:$X$362))))),IF(Calculations!A131='Input and Monthly Results'!$F$3,Calculations!O131*Calculations!P131+Calculations!P131,0))))</f>
        <v/>
      </c>
      <c r="Z131" s="1" t="str">
        <f>IF(A131="","",IF(A131&lt;'Input and Monthly Results'!$F$3,Loan_Amount/'Input and Monthly Results'!$C$5+Calculations!O131*Calculations!P131,IF(A131='Input and Monthly Results'!$F$3,Calculations!O131*Calculations!P131+Calculations!P131,0)))</f>
        <v/>
      </c>
      <c r="AA131" s="1" t="str">
        <f>IF(A131="","",IF('Input and Monthly Results'!$C$14="",IF('Input and Monthly Results'!$C$10="IO (Interest Only)",Calculations!V131,IF('Input and Monthly Results'!$C$10="Initial IO w/ P&amp;I following",Calculations!Y131,IF('Input and Monthly Results'!$C$10="P&amp;I",Calculations!W131,Calculations!Z131))),U131))</f>
        <v/>
      </c>
      <c r="AB131" s="1" t="str">
        <f t="shared" si="35"/>
        <v/>
      </c>
      <c r="AC131" s="1" t="str">
        <f t="shared" si="36"/>
        <v/>
      </c>
      <c r="AD131" s="1" t="str">
        <f t="shared" si="37"/>
        <v/>
      </c>
      <c r="AE131" s="1" t="str">
        <f t="shared" si="38"/>
        <v/>
      </c>
      <c r="AF131" s="1" t="str">
        <f t="shared" si="39"/>
        <v/>
      </c>
      <c r="AG131" s="1" t="str">
        <f>IF(A131="","",'Input and Monthly Results'!$C$12)</f>
        <v/>
      </c>
      <c r="AH131" s="1" t="str">
        <f t="shared" si="40"/>
        <v/>
      </c>
      <c r="AI131" s="1" t="str">
        <f t="shared" si="41"/>
        <v/>
      </c>
      <c r="AJ131" s="1" t="str">
        <f t="shared" si="42"/>
        <v/>
      </c>
      <c r="AK131" s="1" t="str">
        <f>IF(A131="","",IF(AI131=0,0,'Input and Monthly Results'!$C$13))</f>
        <v/>
      </c>
    </row>
    <row r="132" spans="1:37" x14ac:dyDescent="0.3">
      <c r="A132" s="10" t="str">
        <f>IF(A131&gt;='Input and Monthly Results'!$F$3,"",EDATE(A131,1))</f>
        <v/>
      </c>
      <c r="B132" s="10">
        <f t="shared" ref="B132:B195" si="44">IF(ISNUMBER(A132), A132, DATE(1900,1,1))</f>
        <v>1</v>
      </c>
      <c r="C132" t="str">
        <f t="shared" ref="C132:C195" si="45">IF(A132="","",DAY(EOMONTH(A132,0)))</f>
        <v/>
      </c>
      <c r="D132" s="14" t="str">
        <f>IF(A132="","",'Input and Monthly Results'!$C$7)</f>
        <v/>
      </c>
      <c r="E132" s="14" t="str">
        <f t="shared" ref="E132:E195" si="46">IF(A132="","",D132*(30/360))</f>
        <v/>
      </c>
      <c r="F132" s="14" t="str">
        <f t="shared" ref="F132:F195" si="47">IF(A132="","",D132*(C132/360))</f>
        <v/>
      </c>
      <c r="G132" s="14" t="str">
        <f t="shared" ref="G132:G195" si="48">IF(A132="","",D132*(C132/365))</f>
        <v/>
      </c>
      <c r="H132" s="14" t="str">
        <f>IF(A132="","",VLOOKUP(A132,'Input and Monthly Results'!$B$18:$C$429,2,FALSE))</f>
        <v/>
      </c>
      <c r="I132" s="14" t="str">
        <f>IF(A132="","",'Input and Monthly Results'!$C$8)</f>
        <v/>
      </c>
      <c r="J132" s="5" t="str">
        <f t="shared" ref="J132:J195" si="49">IF(A132="","",H132+I132)</f>
        <v/>
      </c>
      <c r="K132" s="14" t="str">
        <f t="shared" ref="K132:K195" si="50">IF(A132="","",J132*(30/360))</f>
        <v/>
      </c>
      <c r="L132" s="14" t="str">
        <f t="shared" ref="L132:L195" si="51">IF(A132="","",J132*(C132/360))</f>
        <v/>
      </c>
      <c r="M132" s="14" t="str">
        <f t="shared" ref="M132:M195" si="52">IF(A132="","",J132*(C132/365))</f>
        <v/>
      </c>
      <c r="N132" t="str">
        <f>IF(A132="","",'Input and Monthly Results'!$C$9)</f>
        <v/>
      </c>
      <c r="O132" s="14" t="str">
        <f>IF(A132="","",IF('Input and Monthly Results'!$C$6="Constant",IF('Input and Monthly Results'!$C$9="30 / 360",E132,IF('Input and Monthly Results'!$C$9="Actual Days / 360",F132,G132)),IF('Input and Monthly Results'!$C$9="30 / 360",K132,IF('Input and Monthly Results'!$C$9="Actual Days / 360",L132,M132))))</f>
        <v/>
      </c>
      <c r="P132" s="1" t="str">
        <f t="shared" si="43"/>
        <v/>
      </c>
      <c r="Q132" s="20" t="str">
        <f t="shared" ref="Q132:Q195" si="53">IF(A132="","",AA132)</f>
        <v/>
      </c>
      <c r="R132" s="20" t="str">
        <f t="shared" ref="R132:R195" si="54">IF(A132="","",AC132)</f>
        <v/>
      </c>
      <c r="S132" s="20" t="str">
        <f t="shared" ref="S132:S195" si="55">IF(A132="","",AE132)</f>
        <v/>
      </c>
      <c r="T132" s="20" t="str">
        <f t="shared" ref="T132:T195" si="56">IF(A132="","",AF132)</f>
        <v/>
      </c>
      <c r="U132" s="15" t="str">
        <f>IF(A132="","",IF(A133="",O132*P132+P132,IF(P132&gt;='Input and Monthly Results'!$C$14,'Input and Monthly Results'!$C$14,P132)))</f>
        <v/>
      </c>
      <c r="V132" s="1" t="str">
        <f>IF(A132="","",IF(A132&lt;'Input and Monthly Results'!$F$3,Calculations!O132*Calculations!P132,IF(A132='Input and Monthly Results'!$F$3,Calculations!O132*Calculations!P132 + Calculations!P132,0)))</f>
        <v/>
      </c>
      <c r="W132" s="1" t="str">
        <f>IF(A132="","",IF(A132&lt;'Input and Monthly Results'!$F$3,Loan_Amount*(Calculations!O132/(1-(1+Calculations!O132)^(-'Input and Monthly Results'!$C$5))),IF(Calculations!A132='Input and Monthly Results'!$F$3,Calculations!P132*Calculations!O132+Calculations!P132,0)))</f>
        <v/>
      </c>
      <c r="X132" s="1" t="str">
        <f>IF(A132="","",IF(A132&lt;'Input and Monthly Results'!$C$11,1,0))</f>
        <v/>
      </c>
      <c r="Y132" s="1" t="str">
        <f>IF(A132="","",IF(A132&lt;'Input and Monthly Results'!$C$11,Calculations!O132*Calculations!P132,IF(A132&lt;'Input and Monthly Results'!$F$3,Loan_Amount*(Calculations!O132/(1-(1+Calculations!O132)^(-('Input and Monthly Results'!$C$5-SUM(Calculations!$X$3:$X$362))))),IF(Calculations!A132='Input and Monthly Results'!$F$3,Calculations!O132*Calculations!P132+Calculations!P132,0))))</f>
        <v/>
      </c>
      <c r="Z132" s="1" t="str">
        <f>IF(A132="","",IF(A132&lt;'Input and Monthly Results'!$F$3,Loan_Amount/'Input and Monthly Results'!$C$5+Calculations!O132*Calculations!P132,IF(A132='Input and Monthly Results'!$F$3,Calculations!O132*Calculations!P132+Calculations!P132,0)))</f>
        <v/>
      </c>
      <c r="AA132" s="1" t="str">
        <f>IF(A132="","",IF('Input and Monthly Results'!$C$14="",IF('Input and Monthly Results'!$C$10="IO (Interest Only)",Calculations!V132,IF('Input and Monthly Results'!$C$10="Initial IO w/ P&amp;I following",Calculations!Y132,IF('Input and Monthly Results'!$C$10="P&amp;I",Calculations!W132,Calculations!Z132))),U132))</f>
        <v/>
      </c>
      <c r="AB132" s="1" t="str">
        <f t="shared" ref="AB132:AB195" si="57">IF(A132="","",O132*P132)</f>
        <v/>
      </c>
      <c r="AC132" s="1" t="str">
        <f t="shared" ref="AC132:AC195" si="58">IF(A132="","",IF(AA132&gt;=AB132,AB132,AA132))</f>
        <v/>
      </c>
      <c r="AD132" s="1" t="str">
        <f t="shared" ref="AD132:AD195" si="59">IF(A132="","",IF(AC132&lt;AB132,AB132-AC132,0))</f>
        <v/>
      </c>
      <c r="AE132" s="1" t="str">
        <f t="shared" ref="AE132:AE195" si="60">IF(A132="","",MAX(0,AA132-AC132))</f>
        <v/>
      </c>
      <c r="AF132" s="1" t="str">
        <f t="shared" ref="AF132:AF195" si="61">IF(A132="","",P132-AA132+AB132)</f>
        <v/>
      </c>
      <c r="AG132" s="1" t="str">
        <f>IF(A132="","",'Input and Monthly Results'!$C$12)</f>
        <v/>
      </c>
      <c r="AH132" s="1" t="str">
        <f t="shared" ref="AH132:AH195" si="62">IF(A132="","",AA132)</f>
        <v/>
      </c>
      <c r="AI132" s="1" t="str">
        <f t="shared" ref="AI132:AI195" si="63">IF(A132="","",IF(MONTH(A132)=1,P132,0))</f>
        <v/>
      </c>
      <c r="AJ132" s="1" t="str">
        <f t="shared" ref="AJ132:AJ195" si="64">IF(A132="","",IF(A133="",T132,IF(MONTH(A132)=12,T132,0)))</f>
        <v/>
      </c>
      <c r="AK132" s="1" t="str">
        <f>IF(A132="","",IF(AI132=0,0,'Input and Monthly Results'!$C$13))</f>
        <v/>
      </c>
    </row>
    <row r="133" spans="1:37" x14ac:dyDescent="0.3">
      <c r="A133" s="10" t="str">
        <f>IF(A132&gt;='Input and Monthly Results'!$F$3,"",EDATE(A132,1))</f>
        <v/>
      </c>
      <c r="B133" s="10">
        <f t="shared" si="44"/>
        <v>1</v>
      </c>
      <c r="C133" t="str">
        <f t="shared" si="45"/>
        <v/>
      </c>
      <c r="D133" s="14" t="str">
        <f>IF(A133="","",'Input and Monthly Results'!$C$7)</f>
        <v/>
      </c>
      <c r="E133" s="14" t="str">
        <f t="shared" si="46"/>
        <v/>
      </c>
      <c r="F133" s="14" t="str">
        <f t="shared" si="47"/>
        <v/>
      </c>
      <c r="G133" s="14" t="str">
        <f t="shared" si="48"/>
        <v/>
      </c>
      <c r="H133" s="14" t="str">
        <f>IF(A133="","",VLOOKUP(A133,'Input and Monthly Results'!$B$18:$C$429,2,FALSE))</f>
        <v/>
      </c>
      <c r="I133" s="14" t="str">
        <f>IF(A133="","",'Input and Monthly Results'!$C$8)</f>
        <v/>
      </c>
      <c r="J133" s="5" t="str">
        <f t="shared" si="49"/>
        <v/>
      </c>
      <c r="K133" s="14" t="str">
        <f t="shared" si="50"/>
        <v/>
      </c>
      <c r="L133" s="14" t="str">
        <f t="shared" si="51"/>
        <v/>
      </c>
      <c r="M133" s="14" t="str">
        <f t="shared" si="52"/>
        <v/>
      </c>
      <c r="N133" t="str">
        <f>IF(A133="","",'Input and Monthly Results'!$C$9)</f>
        <v/>
      </c>
      <c r="O133" s="14" t="str">
        <f>IF(A133="","",IF('Input and Monthly Results'!$C$6="Constant",IF('Input and Monthly Results'!$C$9="30 / 360",E133,IF('Input and Monthly Results'!$C$9="Actual Days / 360",F133,G133)),IF('Input and Monthly Results'!$C$9="30 / 360",K133,IF('Input and Monthly Results'!$C$9="Actual Days / 360",L133,M133))))</f>
        <v/>
      </c>
      <c r="P133" s="1" t="str">
        <f t="shared" ref="P133:P196" si="65">IF(A133="","",T132)</f>
        <v/>
      </c>
      <c r="Q133" s="20" t="str">
        <f t="shared" si="53"/>
        <v/>
      </c>
      <c r="R133" s="20" t="str">
        <f t="shared" si="54"/>
        <v/>
      </c>
      <c r="S133" s="20" t="str">
        <f t="shared" si="55"/>
        <v/>
      </c>
      <c r="T133" s="20" t="str">
        <f t="shared" si="56"/>
        <v/>
      </c>
      <c r="U133" s="15" t="str">
        <f>IF(A133="","",IF(A134="",O133*P133+P133,IF(P133&gt;='Input and Monthly Results'!$C$14,'Input and Monthly Results'!$C$14,P133)))</f>
        <v/>
      </c>
      <c r="V133" s="1" t="str">
        <f>IF(A133="","",IF(A133&lt;'Input and Monthly Results'!$F$3,Calculations!O133*Calculations!P133,IF(A133='Input and Monthly Results'!$F$3,Calculations!O133*Calculations!P133 + Calculations!P133,0)))</f>
        <v/>
      </c>
      <c r="W133" s="1" t="str">
        <f>IF(A133="","",IF(A133&lt;'Input and Monthly Results'!$F$3,Loan_Amount*(Calculations!O133/(1-(1+Calculations!O133)^(-'Input and Monthly Results'!$C$5))),IF(Calculations!A133='Input and Monthly Results'!$F$3,Calculations!P133*Calculations!O133+Calculations!P133,0)))</f>
        <v/>
      </c>
      <c r="X133" s="1" t="str">
        <f>IF(A133="","",IF(A133&lt;'Input and Monthly Results'!$C$11,1,0))</f>
        <v/>
      </c>
      <c r="Y133" s="1" t="str">
        <f>IF(A133="","",IF(A133&lt;'Input and Monthly Results'!$C$11,Calculations!O133*Calculations!P133,IF(A133&lt;'Input and Monthly Results'!$F$3,Loan_Amount*(Calculations!O133/(1-(1+Calculations!O133)^(-('Input and Monthly Results'!$C$5-SUM(Calculations!$X$3:$X$362))))),IF(Calculations!A133='Input and Monthly Results'!$F$3,Calculations!O133*Calculations!P133+Calculations!P133,0))))</f>
        <v/>
      </c>
      <c r="Z133" s="1" t="str">
        <f>IF(A133="","",IF(A133&lt;'Input and Monthly Results'!$F$3,Loan_Amount/'Input and Monthly Results'!$C$5+Calculations!O133*Calculations!P133,IF(A133='Input and Monthly Results'!$F$3,Calculations!O133*Calculations!P133+Calculations!P133,0)))</f>
        <v/>
      </c>
      <c r="AA133" s="1" t="str">
        <f>IF(A133="","",IF('Input and Monthly Results'!$C$14="",IF('Input and Monthly Results'!$C$10="IO (Interest Only)",Calculations!V133,IF('Input and Monthly Results'!$C$10="Initial IO w/ P&amp;I following",Calculations!Y133,IF('Input and Monthly Results'!$C$10="P&amp;I",Calculations!W133,Calculations!Z133))),U133))</f>
        <v/>
      </c>
      <c r="AB133" s="1" t="str">
        <f t="shared" si="57"/>
        <v/>
      </c>
      <c r="AC133" s="1" t="str">
        <f t="shared" si="58"/>
        <v/>
      </c>
      <c r="AD133" s="1" t="str">
        <f t="shared" si="59"/>
        <v/>
      </c>
      <c r="AE133" s="1" t="str">
        <f t="shared" si="60"/>
        <v/>
      </c>
      <c r="AF133" s="1" t="str">
        <f t="shared" si="61"/>
        <v/>
      </c>
      <c r="AG133" s="1" t="str">
        <f>IF(A133="","",'Input and Monthly Results'!$C$12)</f>
        <v/>
      </c>
      <c r="AH133" s="1" t="str">
        <f t="shared" si="62"/>
        <v/>
      </c>
      <c r="AI133" s="1" t="str">
        <f t="shared" si="63"/>
        <v/>
      </c>
      <c r="AJ133" s="1" t="str">
        <f t="shared" si="64"/>
        <v/>
      </c>
      <c r="AK133" s="1" t="str">
        <f>IF(A133="","",IF(AI133=0,0,'Input and Monthly Results'!$C$13))</f>
        <v/>
      </c>
    </row>
    <row r="134" spans="1:37" x14ac:dyDescent="0.3">
      <c r="A134" s="10" t="str">
        <f>IF(A133&gt;='Input and Monthly Results'!$F$3,"",EDATE(A133,1))</f>
        <v/>
      </c>
      <c r="B134" s="10">
        <f t="shared" si="44"/>
        <v>1</v>
      </c>
      <c r="C134" t="str">
        <f t="shared" si="45"/>
        <v/>
      </c>
      <c r="D134" s="14" t="str">
        <f>IF(A134="","",'Input and Monthly Results'!$C$7)</f>
        <v/>
      </c>
      <c r="E134" s="14" t="str">
        <f t="shared" si="46"/>
        <v/>
      </c>
      <c r="F134" s="14" t="str">
        <f t="shared" si="47"/>
        <v/>
      </c>
      <c r="G134" s="14" t="str">
        <f t="shared" si="48"/>
        <v/>
      </c>
      <c r="H134" s="14" t="str">
        <f>IF(A134="","",VLOOKUP(A134,'Input and Monthly Results'!$B$18:$C$429,2,FALSE))</f>
        <v/>
      </c>
      <c r="I134" s="14" t="str">
        <f>IF(A134="","",'Input and Monthly Results'!$C$8)</f>
        <v/>
      </c>
      <c r="J134" s="5" t="str">
        <f t="shared" si="49"/>
        <v/>
      </c>
      <c r="K134" s="14" t="str">
        <f t="shared" si="50"/>
        <v/>
      </c>
      <c r="L134" s="14" t="str">
        <f t="shared" si="51"/>
        <v/>
      </c>
      <c r="M134" s="14" t="str">
        <f t="shared" si="52"/>
        <v/>
      </c>
      <c r="N134" t="str">
        <f>IF(A134="","",'Input and Monthly Results'!$C$9)</f>
        <v/>
      </c>
      <c r="O134" s="14" t="str">
        <f>IF(A134="","",IF('Input and Monthly Results'!$C$6="Constant",IF('Input and Monthly Results'!$C$9="30 / 360",E134,IF('Input and Monthly Results'!$C$9="Actual Days / 360",F134,G134)),IF('Input and Monthly Results'!$C$9="30 / 360",K134,IF('Input and Monthly Results'!$C$9="Actual Days / 360",L134,M134))))</f>
        <v/>
      </c>
      <c r="P134" s="1" t="str">
        <f t="shared" si="65"/>
        <v/>
      </c>
      <c r="Q134" s="20" t="str">
        <f t="shared" si="53"/>
        <v/>
      </c>
      <c r="R134" s="20" t="str">
        <f t="shared" si="54"/>
        <v/>
      </c>
      <c r="S134" s="20" t="str">
        <f t="shared" si="55"/>
        <v/>
      </c>
      <c r="T134" s="20" t="str">
        <f t="shared" si="56"/>
        <v/>
      </c>
      <c r="U134" s="15" t="str">
        <f>IF(A134="","",IF(A135="",O134*P134+P134,IF(P134&gt;='Input and Monthly Results'!$C$14,'Input and Monthly Results'!$C$14,P134)))</f>
        <v/>
      </c>
      <c r="V134" s="1" t="str">
        <f>IF(A134="","",IF(A134&lt;'Input and Monthly Results'!$F$3,Calculations!O134*Calculations!P134,IF(A134='Input and Monthly Results'!$F$3,Calculations!O134*Calculations!P134 + Calculations!P134,0)))</f>
        <v/>
      </c>
      <c r="W134" s="1" t="str">
        <f>IF(A134="","",IF(A134&lt;'Input and Monthly Results'!$F$3,Loan_Amount*(Calculations!O134/(1-(1+Calculations!O134)^(-'Input and Monthly Results'!$C$5))),IF(Calculations!A134='Input and Monthly Results'!$F$3,Calculations!P134*Calculations!O134+Calculations!P134,0)))</f>
        <v/>
      </c>
      <c r="X134" s="1" t="str">
        <f>IF(A134="","",IF(A134&lt;'Input and Monthly Results'!$C$11,1,0))</f>
        <v/>
      </c>
      <c r="Y134" s="1" t="str">
        <f>IF(A134="","",IF(A134&lt;'Input and Monthly Results'!$C$11,Calculations!O134*Calculations!P134,IF(A134&lt;'Input and Monthly Results'!$F$3,Loan_Amount*(Calculations!O134/(1-(1+Calculations!O134)^(-('Input and Monthly Results'!$C$5-SUM(Calculations!$X$3:$X$362))))),IF(Calculations!A134='Input and Monthly Results'!$F$3,Calculations!O134*Calculations!P134+Calculations!P134,0))))</f>
        <v/>
      </c>
      <c r="Z134" s="1" t="str">
        <f>IF(A134="","",IF(A134&lt;'Input and Monthly Results'!$F$3,Loan_Amount/'Input and Monthly Results'!$C$5+Calculations!O134*Calculations!P134,IF(A134='Input and Monthly Results'!$F$3,Calculations!O134*Calculations!P134+Calculations!P134,0)))</f>
        <v/>
      </c>
      <c r="AA134" s="1" t="str">
        <f>IF(A134="","",IF('Input and Monthly Results'!$C$14="",IF('Input and Monthly Results'!$C$10="IO (Interest Only)",Calculations!V134,IF('Input and Monthly Results'!$C$10="Initial IO w/ P&amp;I following",Calculations!Y134,IF('Input and Monthly Results'!$C$10="P&amp;I",Calculations!W134,Calculations!Z134))),U134))</f>
        <v/>
      </c>
      <c r="AB134" s="1" t="str">
        <f t="shared" si="57"/>
        <v/>
      </c>
      <c r="AC134" s="1" t="str">
        <f t="shared" si="58"/>
        <v/>
      </c>
      <c r="AD134" s="1" t="str">
        <f t="shared" si="59"/>
        <v/>
      </c>
      <c r="AE134" s="1" t="str">
        <f t="shared" si="60"/>
        <v/>
      </c>
      <c r="AF134" s="1" t="str">
        <f t="shared" si="61"/>
        <v/>
      </c>
      <c r="AG134" s="1" t="str">
        <f>IF(A134="","",'Input and Monthly Results'!$C$12)</f>
        <v/>
      </c>
      <c r="AH134" s="1" t="str">
        <f t="shared" si="62"/>
        <v/>
      </c>
      <c r="AI134" s="1" t="str">
        <f t="shared" si="63"/>
        <v/>
      </c>
      <c r="AJ134" s="1" t="str">
        <f t="shared" si="64"/>
        <v/>
      </c>
      <c r="AK134" s="1" t="str">
        <f>IF(A134="","",IF(AI134=0,0,'Input and Monthly Results'!$C$13))</f>
        <v/>
      </c>
    </row>
    <row r="135" spans="1:37" x14ac:dyDescent="0.3">
      <c r="A135" s="10" t="str">
        <f>IF(A134&gt;='Input and Monthly Results'!$F$3,"",EDATE(A134,1))</f>
        <v/>
      </c>
      <c r="B135" s="10">
        <f t="shared" si="44"/>
        <v>1</v>
      </c>
      <c r="C135" t="str">
        <f t="shared" si="45"/>
        <v/>
      </c>
      <c r="D135" s="14" t="str">
        <f>IF(A135="","",'Input and Monthly Results'!$C$7)</f>
        <v/>
      </c>
      <c r="E135" s="14" t="str">
        <f t="shared" si="46"/>
        <v/>
      </c>
      <c r="F135" s="14" t="str">
        <f t="shared" si="47"/>
        <v/>
      </c>
      <c r="G135" s="14" t="str">
        <f t="shared" si="48"/>
        <v/>
      </c>
      <c r="H135" s="14" t="str">
        <f>IF(A135="","",VLOOKUP(A135,'Input and Monthly Results'!$B$18:$C$429,2,FALSE))</f>
        <v/>
      </c>
      <c r="I135" s="14" t="str">
        <f>IF(A135="","",'Input and Monthly Results'!$C$8)</f>
        <v/>
      </c>
      <c r="J135" s="5" t="str">
        <f t="shared" si="49"/>
        <v/>
      </c>
      <c r="K135" s="14" t="str">
        <f t="shared" si="50"/>
        <v/>
      </c>
      <c r="L135" s="14" t="str">
        <f t="shared" si="51"/>
        <v/>
      </c>
      <c r="M135" s="14" t="str">
        <f t="shared" si="52"/>
        <v/>
      </c>
      <c r="N135" t="str">
        <f>IF(A135="","",'Input and Monthly Results'!$C$9)</f>
        <v/>
      </c>
      <c r="O135" s="14" t="str">
        <f>IF(A135="","",IF('Input and Monthly Results'!$C$6="Constant",IF('Input and Monthly Results'!$C$9="30 / 360",E135,IF('Input and Monthly Results'!$C$9="Actual Days / 360",F135,G135)),IF('Input and Monthly Results'!$C$9="30 / 360",K135,IF('Input and Monthly Results'!$C$9="Actual Days / 360",L135,M135))))</f>
        <v/>
      </c>
      <c r="P135" s="1" t="str">
        <f t="shared" si="65"/>
        <v/>
      </c>
      <c r="Q135" s="20" t="str">
        <f t="shared" si="53"/>
        <v/>
      </c>
      <c r="R135" s="20" t="str">
        <f t="shared" si="54"/>
        <v/>
      </c>
      <c r="S135" s="20" t="str">
        <f t="shared" si="55"/>
        <v/>
      </c>
      <c r="T135" s="20" t="str">
        <f t="shared" si="56"/>
        <v/>
      </c>
      <c r="U135" s="15" t="str">
        <f>IF(A135="","",IF(A136="",O135*P135+P135,IF(P135&gt;='Input and Monthly Results'!$C$14,'Input and Monthly Results'!$C$14,P135)))</f>
        <v/>
      </c>
      <c r="V135" s="1" t="str">
        <f>IF(A135="","",IF(A135&lt;'Input and Monthly Results'!$F$3,Calculations!O135*Calculations!P135,IF(A135='Input and Monthly Results'!$F$3,Calculations!O135*Calculations!P135 + Calculations!P135,0)))</f>
        <v/>
      </c>
      <c r="W135" s="1" t="str">
        <f>IF(A135="","",IF(A135&lt;'Input and Monthly Results'!$F$3,Loan_Amount*(Calculations!O135/(1-(1+Calculations!O135)^(-'Input and Monthly Results'!$C$5))),IF(Calculations!A135='Input and Monthly Results'!$F$3,Calculations!P135*Calculations!O135+Calculations!P135,0)))</f>
        <v/>
      </c>
      <c r="X135" s="1" t="str">
        <f>IF(A135="","",IF(A135&lt;'Input and Monthly Results'!$C$11,1,0))</f>
        <v/>
      </c>
      <c r="Y135" s="1" t="str">
        <f>IF(A135="","",IF(A135&lt;'Input and Monthly Results'!$C$11,Calculations!O135*Calculations!P135,IF(A135&lt;'Input and Monthly Results'!$F$3,Loan_Amount*(Calculations!O135/(1-(1+Calculations!O135)^(-('Input and Monthly Results'!$C$5-SUM(Calculations!$X$3:$X$362))))),IF(Calculations!A135='Input and Monthly Results'!$F$3,Calculations!O135*Calculations!P135+Calculations!P135,0))))</f>
        <v/>
      </c>
      <c r="Z135" s="1" t="str">
        <f>IF(A135="","",IF(A135&lt;'Input and Monthly Results'!$F$3,Loan_Amount/'Input and Monthly Results'!$C$5+Calculations!O135*Calculations!P135,IF(A135='Input and Monthly Results'!$F$3,Calculations!O135*Calculations!P135+Calculations!P135,0)))</f>
        <v/>
      </c>
      <c r="AA135" s="1" t="str">
        <f>IF(A135="","",IF('Input and Monthly Results'!$C$14="",IF('Input and Monthly Results'!$C$10="IO (Interest Only)",Calculations!V135,IF('Input and Monthly Results'!$C$10="Initial IO w/ P&amp;I following",Calculations!Y135,IF('Input and Monthly Results'!$C$10="P&amp;I",Calculations!W135,Calculations!Z135))),U135))</f>
        <v/>
      </c>
      <c r="AB135" s="1" t="str">
        <f t="shared" si="57"/>
        <v/>
      </c>
      <c r="AC135" s="1" t="str">
        <f t="shared" si="58"/>
        <v/>
      </c>
      <c r="AD135" s="1" t="str">
        <f t="shared" si="59"/>
        <v/>
      </c>
      <c r="AE135" s="1" t="str">
        <f t="shared" si="60"/>
        <v/>
      </c>
      <c r="AF135" s="1" t="str">
        <f t="shared" si="61"/>
        <v/>
      </c>
      <c r="AG135" s="1" t="str">
        <f>IF(A135="","",'Input and Monthly Results'!$C$12)</f>
        <v/>
      </c>
      <c r="AH135" s="1" t="str">
        <f t="shared" si="62"/>
        <v/>
      </c>
      <c r="AI135" s="1" t="str">
        <f t="shared" si="63"/>
        <v/>
      </c>
      <c r="AJ135" s="1" t="str">
        <f t="shared" si="64"/>
        <v/>
      </c>
      <c r="AK135" s="1" t="str">
        <f>IF(A135="","",IF(AI135=0,0,'Input and Monthly Results'!$C$13))</f>
        <v/>
      </c>
    </row>
    <row r="136" spans="1:37" x14ac:dyDescent="0.3">
      <c r="A136" s="10" t="str">
        <f>IF(A135&gt;='Input and Monthly Results'!$F$3,"",EDATE(A135,1))</f>
        <v/>
      </c>
      <c r="B136" s="10">
        <f t="shared" si="44"/>
        <v>1</v>
      </c>
      <c r="C136" t="str">
        <f t="shared" si="45"/>
        <v/>
      </c>
      <c r="D136" s="14" t="str">
        <f>IF(A136="","",'Input and Monthly Results'!$C$7)</f>
        <v/>
      </c>
      <c r="E136" s="14" t="str">
        <f t="shared" si="46"/>
        <v/>
      </c>
      <c r="F136" s="14" t="str">
        <f t="shared" si="47"/>
        <v/>
      </c>
      <c r="G136" s="14" t="str">
        <f t="shared" si="48"/>
        <v/>
      </c>
      <c r="H136" s="14" t="str">
        <f>IF(A136="","",VLOOKUP(A136,'Input and Monthly Results'!$B$18:$C$429,2,FALSE))</f>
        <v/>
      </c>
      <c r="I136" s="14" t="str">
        <f>IF(A136="","",'Input and Monthly Results'!$C$8)</f>
        <v/>
      </c>
      <c r="J136" s="5" t="str">
        <f t="shared" si="49"/>
        <v/>
      </c>
      <c r="K136" s="14" t="str">
        <f t="shared" si="50"/>
        <v/>
      </c>
      <c r="L136" s="14" t="str">
        <f t="shared" si="51"/>
        <v/>
      </c>
      <c r="M136" s="14" t="str">
        <f t="shared" si="52"/>
        <v/>
      </c>
      <c r="N136" t="str">
        <f>IF(A136="","",'Input and Monthly Results'!$C$9)</f>
        <v/>
      </c>
      <c r="O136" s="14" t="str">
        <f>IF(A136="","",IF('Input and Monthly Results'!$C$6="Constant",IF('Input and Monthly Results'!$C$9="30 / 360",E136,IF('Input and Monthly Results'!$C$9="Actual Days / 360",F136,G136)),IF('Input and Monthly Results'!$C$9="30 / 360",K136,IF('Input and Monthly Results'!$C$9="Actual Days / 360",L136,M136))))</f>
        <v/>
      </c>
      <c r="P136" s="1" t="str">
        <f t="shared" si="65"/>
        <v/>
      </c>
      <c r="Q136" s="20" t="str">
        <f t="shared" si="53"/>
        <v/>
      </c>
      <c r="R136" s="20" t="str">
        <f t="shared" si="54"/>
        <v/>
      </c>
      <c r="S136" s="20" t="str">
        <f t="shared" si="55"/>
        <v/>
      </c>
      <c r="T136" s="20" t="str">
        <f t="shared" si="56"/>
        <v/>
      </c>
      <c r="U136" s="15" t="str">
        <f>IF(A136="","",IF(A137="",O136*P136+P136,IF(P136&gt;='Input and Monthly Results'!$C$14,'Input and Monthly Results'!$C$14,P136)))</f>
        <v/>
      </c>
      <c r="V136" s="1" t="str">
        <f>IF(A136="","",IF(A136&lt;'Input and Monthly Results'!$F$3,Calculations!O136*Calculations!P136,IF(A136='Input and Monthly Results'!$F$3,Calculations!O136*Calculations!P136 + Calculations!P136,0)))</f>
        <v/>
      </c>
      <c r="W136" s="1" t="str">
        <f>IF(A136="","",IF(A136&lt;'Input and Monthly Results'!$F$3,Loan_Amount*(Calculations!O136/(1-(1+Calculations!O136)^(-'Input and Monthly Results'!$C$5))),IF(Calculations!A136='Input and Monthly Results'!$F$3,Calculations!P136*Calculations!O136+Calculations!P136,0)))</f>
        <v/>
      </c>
      <c r="X136" s="1" t="str">
        <f>IF(A136="","",IF(A136&lt;'Input and Monthly Results'!$C$11,1,0))</f>
        <v/>
      </c>
      <c r="Y136" s="1" t="str">
        <f>IF(A136="","",IF(A136&lt;'Input and Monthly Results'!$C$11,Calculations!O136*Calculations!P136,IF(A136&lt;'Input and Monthly Results'!$F$3,Loan_Amount*(Calculations!O136/(1-(1+Calculations!O136)^(-('Input and Monthly Results'!$C$5-SUM(Calculations!$X$3:$X$362))))),IF(Calculations!A136='Input and Monthly Results'!$F$3,Calculations!O136*Calculations!P136+Calculations!P136,0))))</f>
        <v/>
      </c>
      <c r="Z136" s="1" t="str">
        <f>IF(A136="","",IF(A136&lt;'Input and Monthly Results'!$F$3,Loan_Amount/'Input and Monthly Results'!$C$5+Calculations!O136*Calculations!P136,IF(A136='Input and Monthly Results'!$F$3,Calculations!O136*Calculations!P136+Calculations!P136,0)))</f>
        <v/>
      </c>
      <c r="AA136" s="1" t="str">
        <f>IF(A136="","",IF('Input and Monthly Results'!$C$14="",IF('Input and Monthly Results'!$C$10="IO (Interest Only)",Calculations!V136,IF('Input and Monthly Results'!$C$10="Initial IO w/ P&amp;I following",Calculations!Y136,IF('Input and Monthly Results'!$C$10="P&amp;I",Calculations!W136,Calculations!Z136))),U136))</f>
        <v/>
      </c>
      <c r="AB136" s="1" t="str">
        <f t="shared" si="57"/>
        <v/>
      </c>
      <c r="AC136" s="1" t="str">
        <f t="shared" si="58"/>
        <v/>
      </c>
      <c r="AD136" s="1" t="str">
        <f t="shared" si="59"/>
        <v/>
      </c>
      <c r="AE136" s="1" t="str">
        <f t="shared" si="60"/>
        <v/>
      </c>
      <c r="AF136" s="1" t="str">
        <f t="shared" si="61"/>
        <v/>
      </c>
      <c r="AG136" s="1" t="str">
        <f>IF(A136="","",'Input and Monthly Results'!$C$12)</f>
        <v/>
      </c>
      <c r="AH136" s="1" t="str">
        <f t="shared" si="62"/>
        <v/>
      </c>
      <c r="AI136" s="1" t="str">
        <f t="shared" si="63"/>
        <v/>
      </c>
      <c r="AJ136" s="1" t="str">
        <f t="shared" si="64"/>
        <v/>
      </c>
      <c r="AK136" s="1" t="str">
        <f>IF(A136="","",IF(AI136=0,0,'Input and Monthly Results'!$C$13))</f>
        <v/>
      </c>
    </row>
    <row r="137" spans="1:37" x14ac:dyDescent="0.3">
      <c r="A137" s="10" t="str">
        <f>IF(A136&gt;='Input and Monthly Results'!$F$3,"",EDATE(A136,1))</f>
        <v/>
      </c>
      <c r="B137" s="10">
        <f t="shared" si="44"/>
        <v>1</v>
      </c>
      <c r="C137" t="str">
        <f t="shared" si="45"/>
        <v/>
      </c>
      <c r="D137" s="14" t="str">
        <f>IF(A137="","",'Input and Monthly Results'!$C$7)</f>
        <v/>
      </c>
      <c r="E137" s="14" t="str">
        <f t="shared" si="46"/>
        <v/>
      </c>
      <c r="F137" s="14" t="str">
        <f t="shared" si="47"/>
        <v/>
      </c>
      <c r="G137" s="14" t="str">
        <f t="shared" si="48"/>
        <v/>
      </c>
      <c r="H137" s="14" t="str">
        <f>IF(A137="","",VLOOKUP(A137,'Input and Monthly Results'!$B$18:$C$429,2,FALSE))</f>
        <v/>
      </c>
      <c r="I137" s="14" t="str">
        <f>IF(A137="","",'Input and Monthly Results'!$C$8)</f>
        <v/>
      </c>
      <c r="J137" s="5" t="str">
        <f t="shared" si="49"/>
        <v/>
      </c>
      <c r="K137" s="14" t="str">
        <f t="shared" si="50"/>
        <v/>
      </c>
      <c r="L137" s="14" t="str">
        <f t="shared" si="51"/>
        <v/>
      </c>
      <c r="M137" s="14" t="str">
        <f t="shared" si="52"/>
        <v/>
      </c>
      <c r="N137" t="str">
        <f>IF(A137="","",'Input and Monthly Results'!$C$9)</f>
        <v/>
      </c>
      <c r="O137" s="14" t="str">
        <f>IF(A137="","",IF('Input and Monthly Results'!$C$6="Constant",IF('Input and Monthly Results'!$C$9="30 / 360",E137,IF('Input and Monthly Results'!$C$9="Actual Days / 360",F137,G137)),IF('Input and Monthly Results'!$C$9="30 / 360",K137,IF('Input and Monthly Results'!$C$9="Actual Days / 360",L137,M137))))</f>
        <v/>
      </c>
      <c r="P137" s="1" t="str">
        <f t="shared" si="65"/>
        <v/>
      </c>
      <c r="Q137" s="20" t="str">
        <f t="shared" si="53"/>
        <v/>
      </c>
      <c r="R137" s="20" t="str">
        <f t="shared" si="54"/>
        <v/>
      </c>
      <c r="S137" s="20" t="str">
        <f t="shared" si="55"/>
        <v/>
      </c>
      <c r="T137" s="20" t="str">
        <f t="shared" si="56"/>
        <v/>
      </c>
      <c r="U137" s="15" t="str">
        <f>IF(A137="","",IF(A138="",O137*P137+P137,IF(P137&gt;='Input and Monthly Results'!$C$14,'Input and Monthly Results'!$C$14,P137)))</f>
        <v/>
      </c>
      <c r="V137" s="1" t="str">
        <f>IF(A137="","",IF(A137&lt;'Input and Monthly Results'!$F$3,Calculations!O137*Calculations!P137,IF(A137='Input and Monthly Results'!$F$3,Calculations!O137*Calculations!P137 + Calculations!P137,0)))</f>
        <v/>
      </c>
      <c r="W137" s="1" t="str">
        <f>IF(A137="","",IF(A137&lt;'Input and Monthly Results'!$F$3,Loan_Amount*(Calculations!O137/(1-(1+Calculations!O137)^(-'Input and Monthly Results'!$C$5))),IF(Calculations!A137='Input and Monthly Results'!$F$3,Calculations!P137*Calculations!O137+Calculations!P137,0)))</f>
        <v/>
      </c>
      <c r="X137" s="1" t="str">
        <f>IF(A137="","",IF(A137&lt;'Input and Monthly Results'!$C$11,1,0))</f>
        <v/>
      </c>
      <c r="Y137" s="1" t="str">
        <f>IF(A137="","",IF(A137&lt;'Input and Monthly Results'!$C$11,Calculations!O137*Calculations!P137,IF(A137&lt;'Input and Monthly Results'!$F$3,Loan_Amount*(Calculations!O137/(1-(1+Calculations!O137)^(-('Input and Monthly Results'!$C$5-SUM(Calculations!$X$3:$X$362))))),IF(Calculations!A137='Input and Monthly Results'!$F$3,Calculations!O137*Calculations!P137+Calculations!P137,0))))</f>
        <v/>
      </c>
      <c r="Z137" s="1" t="str">
        <f>IF(A137="","",IF(A137&lt;'Input and Monthly Results'!$F$3,Loan_Amount/'Input and Monthly Results'!$C$5+Calculations!O137*Calculations!P137,IF(A137='Input and Monthly Results'!$F$3,Calculations!O137*Calculations!P137+Calculations!P137,0)))</f>
        <v/>
      </c>
      <c r="AA137" s="1" t="str">
        <f>IF(A137="","",IF('Input and Monthly Results'!$C$14="",IF('Input and Monthly Results'!$C$10="IO (Interest Only)",Calculations!V137,IF('Input and Monthly Results'!$C$10="Initial IO w/ P&amp;I following",Calculations!Y137,IF('Input and Monthly Results'!$C$10="P&amp;I",Calculations!W137,Calculations!Z137))),U137))</f>
        <v/>
      </c>
      <c r="AB137" s="1" t="str">
        <f t="shared" si="57"/>
        <v/>
      </c>
      <c r="AC137" s="1" t="str">
        <f t="shared" si="58"/>
        <v/>
      </c>
      <c r="AD137" s="1" t="str">
        <f t="shared" si="59"/>
        <v/>
      </c>
      <c r="AE137" s="1" t="str">
        <f t="shared" si="60"/>
        <v/>
      </c>
      <c r="AF137" s="1" t="str">
        <f t="shared" si="61"/>
        <v/>
      </c>
      <c r="AG137" s="1" t="str">
        <f>IF(A137="","",'Input and Monthly Results'!$C$12)</f>
        <v/>
      </c>
      <c r="AH137" s="1" t="str">
        <f t="shared" si="62"/>
        <v/>
      </c>
      <c r="AI137" s="1" t="str">
        <f t="shared" si="63"/>
        <v/>
      </c>
      <c r="AJ137" s="1" t="str">
        <f t="shared" si="64"/>
        <v/>
      </c>
      <c r="AK137" s="1" t="str">
        <f>IF(A137="","",IF(AI137=0,0,'Input and Monthly Results'!$C$13))</f>
        <v/>
      </c>
    </row>
    <row r="138" spans="1:37" x14ac:dyDescent="0.3">
      <c r="A138" s="10" t="str">
        <f>IF(A137&gt;='Input and Monthly Results'!$F$3,"",EDATE(A137,1))</f>
        <v/>
      </c>
      <c r="B138" s="10">
        <f t="shared" si="44"/>
        <v>1</v>
      </c>
      <c r="C138" t="str">
        <f t="shared" si="45"/>
        <v/>
      </c>
      <c r="D138" s="14" t="str">
        <f>IF(A138="","",'Input and Monthly Results'!$C$7)</f>
        <v/>
      </c>
      <c r="E138" s="14" t="str">
        <f t="shared" si="46"/>
        <v/>
      </c>
      <c r="F138" s="14" t="str">
        <f t="shared" si="47"/>
        <v/>
      </c>
      <c r="G138" s="14" t="str">
        <f t="shared" si="48"/>
        <v/>
      </c>
      <c r="H138" s="14" t="str">
        <f>IF(A138="","",VLOOKUP(A138,'Input and Monthly Results'!$B$18:$C$429,2,FALSE))</f>
        <v/>
      </c>
      <c r="I138" s="14" t="str">
        <f>IF(A138="","",'Input and Monthly Results'!$C$8)</f>
        <v/>
      </c>
      <c r="J138" s="5" t="str">
        <f t="shared" si="49"/>
        <v/>
      </c>
      <c r="K138" s="14" t="str">
        <f t="shared" si="50"/>
        <v/>
      </c>
      <c r="L138" s="14" t="str">
        <f t="shared" si="51"/>
        <v/>
      </c>
      <c r="M138" s="14" t="str">
        <f t="shared" si="52"/>
        <v/>
      </c>
      <c r="N138" t="str">
        <f>IF(A138="","",'Input and Monthly Results'!$C$9)</f>
        <v/>
      </c>
      <c r="O138" s="14" t="str">
        <f>IF(A138="","",IF('Input and Monthly Results'!$C$6="Constant",IF('Input and Monthly Results'!$C$9="30 / 360",E138,IF('Input and Monthly Results'!$C$9="Actual Days / 360",F138,G138)),IF('Input and Monthly Results'!$C$9="30 / 360",K138,IF('Input and Monthly Results'!$C$9="Actual Days / 360",L138,M138))))</f>
        <v/>
      </c>
      <c r="P138" s="1" t="str">
        <f t="shared" si="65"/>
        <v/>
      </c>
      <c r="Q138" s="20" t="str">
        <f t="shared" si="53"/>
        <v/>
      </c>
      <c r="R138" s="20" t="str">
        <f t="shared" si="54"/>
        <v/>
      </c>
      <c r="S138" s="20" t="str">
        <f t="shared" si="55"/>
        <v/>
      </c>
      <c r="T138" s="20" t="str">
        <f t="shared" si="56"/>
        <v/>
      </c>
      <c r="U138" s="15" t="str">
        <f>IF(A138="","",IF(A139="",O138*P138+P138,IF(P138&gt;='Input and Monthly Results'!$C$14,'Input and Monthly Results'!$C$14,P138)))</f>
        <v/>
      </c>
      <c r="V138" s="1" t="str">
        <f>IF(A138="","",IF(A138&lt;'Input and Monthly Results'!$F$3,Calculations!O138*Calculations!P138,IF(A138='Input and Monthly Results'!$F$3,Calculations!O138*Calculations!P138 + Calculations!P138,0)))</f>
        <v/>
      </c>
      <c r="W138" s="1" t="str">
        <f>IF(A138="","",IF(A138&lt;'Input and Monthly Results'!$F$3,Loan_Amount*(Calculations!O138/(1-(1+Calculations!O138)^(-'Input and Monthly Results'!$C$5))),IF(Calculations!A138='Input and Monthly Results'!$F$3,Calculations!P138*Calculations!O138+Calculations!P138,0)))</f>
        <v/>
      </c>
      <c r="X138" s="1" t="str">
        <f>IF(A138="","",IF(A138&lt;'Input and Monthly Results'!$C$11,1,0))</f>
        <v/>
      </c>
      <c r="Y138" s="1" t="str">
        <f>IF(A138="","",IF(A138&lt;'Input and Monthly Results'!$C$11,Calculations!O138*Calculations!P138,IF(A138&lt;'Input and Monthly Results'!$F$3,Loan_Amount*(Calculations!O138/(1-(1+Calculations!O138)^(-('Input and Monthly Results'!$C$5-SUM(Calculations!$X$3:$X$362))))),IF(Calculations!A138='Input and Monthly Results'!$F$3,Calculations!O138*Calculations!P138+Calculations!P138,0))))</f>
        <v/>
      </c>
      <c r="Z138" s="1" t="str">
        <f>IF(A138="","",IF(A138&lt;'Input and Monthly Results'!$F$3,Loan_Amount/'Input and Monthly Results'!$C$5+Calculations!O138*Calculations!P138,IF(A138='Input and Monthly Results'!$F$3,Calculations!O138*Calculations!P138+Calculations!P138,0)))</f>
        <v/>
      </c>
      <c r="AA138" s="1" t="str">
        <f>IF(A138="","",IF('Input and Monthly Results'!$C$14="",IF('Input and Monthly Results'!$C$10="IO (Interest Only)",Calculations!V138,IF('Input and Monthly Results'!$C$10="Initial IO w/ P&amp;I following",Calculations!Y138,IF('Input and Monthly Results'!$C$10="P&amp;I",Calculations!W138,Calculations!Z138))),U138))</f>
        <v/>
      </c>
      <c r="AB138" s="1" t="str">
        <f t="shared" si="57"/>
        <v/>
      </c>
      <c r="AC138" s="1" t="str">
        <f t="shared" si="58"/>
        <v/>
      </c>
      <c r="AD138" s="1" t="str">
        <f t="shared" si="59"/>
        <v/>
      </c>
      <c r="AE138" s="1" t="str">
        <f t="shared" si="60"/>
        <v/>
      </c>
      <c r="AF138" s="1" t="str">
        <f t="shared" si="61"/>
        <v/>
      </c>
      <c r="AG138" s="1" t="str">
        <f>IF(A138="","",'Input and Monthly Results'!$C$12)</f>
        <v/>
      </c>
      <c r="AH138" s="1" t="str">
        <f t="shared" si="62"/>
        <v/>
      </c>
      <c r="AI138" s="1" t="str">
        <f t="shared" si="63"/>
        <v/>
      </c>
      <c r="AJ138" s="1" t="str">
        <f t="shared" si="64"/>
        <v/>
      </c>
      <c r="AK138" s="1" t="str">
        <f>IF(A138="","",IF(AI138=0,0,'Input and Monthly Results'!$C$13))</f>
        <v/>
      </c>
    </row>
    <row r="139" spans="1:37" x14ac:dyDescent="0.3">
      <c r="A139" s="10" t="str">
        <f>IF(A138&gt;='Input and Monthly Results'!$F$3,"",EDATE(A138,1))</f>
        <v/>
      </c>
      <c r="B139" s="10">
        <f t="shared" si="44"/>
        <v>1</v>
      </c>
      <c r="C139" t="str">
        <f t="shared" si="45"/>
        <v/>
      </c>
      <c r="D139" s="14" t="str">
        <f>IF(A139="","",'Input and Monthly Results'!$C$7)</f>
        <v/>
      </c>
      <c r="E139" s="14" t="str">
        <f t="shared" si="46"/>
        <v/>
      </c>
      <c r="F139" s="14" t="str">
        <f t="shared" si="47"/>
        <v/>
      </c>
      <c r="G139" s="14" t="str">
        <f t="shared" si="48"/>
        <v/>
      </c>
      <c r="H139" s="14" t="str">
        <f>IF(A139="","",VLOOKUP(A139,'Input and Monthly Results'!$B$18:$C$429,2,FALSE))</f>
        <v/>
      </c>
      <c r="I139" s="14" t="str">
        <f>IF(A139="","",'Input and Monthly Results'!$C$8)</f>
        <v/>
      </c>
      <c r="J139" s="5" t="str">
        <f t="shared" si="49"/>
        <v/>
      </c>
      <c r="K139" s="14" t="str">
        <f t="shared" si="50"/>
        <v/>
      </c>
      <c r="L139" s="14" t="str">
        <f t="shared" si="51"/>
        <v/>
      </c>
      <c r="M139" s="14" t="str">
        <f t="shared" si="52"/>
        <v/>
      </c>
      <c r="N139" t="str">
        <f>IF(A139="","",'Input and Monthly Results'!$C$9)</f>
        <v/>
      </c>
      <c r="O139" s="14" t="str">
        <f>IF(A139="","",IF('Input and Monthly Results'!$C$6="Constant",IF('Input and Monthly Results'!$C$9="30 / 360",E139,IF('Input and Monthly Results'!$C$9="Actual Days / 360",F139,G139)),IF('Input and Monthly Results'!$C$9="30 / 360",K139,IF('Input and Monthly Results'!$C$9="Actual Days / 360",L139,M139))))</f>
        <v/>
      </c>
      <c r="P139" s="1" t="str">
        <f t="shared" si="65"/>
        <v/>
      </c>
      <c r="Q139" s="20" t="str">
        <f t="shared" si="53"/>
        <v/>
      </c>
      <c r="R139" s="20" t="str">
        <f t="shared" si="54"/>
        <v/>
      </c>
      <c r="S139" s="20" t="str">
        <f t="shared" si="55"/>
        <v/>
      </c>
      <c r="T139" s="20" t="str">
        <f t="shared" si="56"/>
        <v/>
      </c>
      <c r="U139" s="15" t="str">
        <f>IF(A139="","",IF(A140="",O139*P139+P139,IF(P139&gt;='Input and Monthly Results'!$C$14,'Input and Monthly Results'!$C$14,P139)))</f>
        <v/>
      </c>
      <c r="V139" s="1" t="str">
        <f>IF(A139="","",IF(A139&lt;'Input and Monthly Results'!$F$3,Calculations!O139*Calculations!P139,IF(A139='Input and Monthly Results'!$F$3,Calculations!O139*Calculations!P139 + Calculations!P139,0)))</f>
        <v/>
      </c>
      <c r="W139" s="1" t="str">
        <f>IF(A139="","",IF(A139&lt;'Input and Monthly Results'!$F$3,Loan_Amount*(Calculations!O139/(1-(1+Calculations!O139)^(-'Input and Monthly Results'!$C$5))),IF(Calculations!A139='Input and Monthly Results'!$F$3,Calculations!P139*Calculations!O139+Calculations!P139,0)))</f>
        <v/>
      </c>
      <c r="X139" s="1" t="str">
        <f>IF(A139="","",IF(A139&lt;'Input and Monthly Results'!$C$11,1,0))</f>
        <v/>
      </c>
      <c r="Y139" s="1" t="str">
        <f>IF(A139="","",IF(A139&lt;'Input and Monthly Results'!$C$11,Calculations!O139*Calculations!P139,IF(A139&lt;'Input and Monthly Results'!$F$3,Loan_Amount*(Calculations!O139/(1-(1+Calculations!O139)^(-('Input and Monthly Results'!$C$5-SUM(Calculations!$X$3:$X$362))))),IF(Calculations!A139='Input and Monthly Results'!$F$3,Calculations!O139*Calculations!P139+Calculations!P139,0))))</f>
        <v/>
      </c>
      <c r="Z139" s="1" t="str">
        <f>IF(A139="","",IF(A139&lt;'Input and Monthly Results'!$F$3,Loan_Amount/'Input and Monthly Results'!$C$5+Calculations!O139*Calculations!P139,IF(A139='Input and Monthly Results'!$F$3,Calculations!O139*Calculations!P139+Calculations!P139,0)))</f>
        <v/>
      </c>
      <c r="AA139" s="1" t="str">
        <f>IF(A139="","",IF('Input and Monthly Results'!$C$14="",IF('Input and Monthly Results'!$C$10="IO (Interest Only)",Calculations!V139,IF('Input and Monthly Results'!$C$10="Initial IO w/ P&amp;I following",Calculations!Y139,IF('Input and Monthly Results'!$C$10="P&amp;I",Calculations!W139,Calculations!Z139))),U139))</f>
        <v/>
      </c>
      <c r="AB139" s="1" t="str">
        <f t="shared" si="57"/>
        <v/>
      </c>
      <c r="AC139" s="1" t="str">
        <f t="shared" si="58"/>
        <v/>
      </c>
      <c r="AD139" s="1" t="str">
        <f t="shared" si="59"/>
        <v/>
      </c>
      <c r="AE139" s="1" t="str">
        <f t="shared" si="60"/>
        <v/>
      </c>
      <c r="AF139" s="1" t="str">
        <f t="shared" si="61"/>
        <v/>
      </c>
      <c r="AG139" s="1" t="str">
        <f>IF(A139="","",'Input and Monthly Results'!$C$12)</f>
        <v/>
      </c>
      <c r="AH139" s="1" t="str">
        <f t="shared" si="62"/>
        <v/>
      </c>
      <c r="AI139" s="1" t="str">
        <f t="shared" si="63"/>
        <v/>
      </c>
      <c r="AJ139" s="1" t="str">
        <f t="shared" si="64"/>
        <v/>
      </c>
      <c r="AK139" s="1" t="str">
        <f>IF(A139="","",IF(AI139=0,0,'Input and Monthly Results'!$C$13))</f>
        <v/>
      </c>
    </row>
    <row r="140" spans="1:37" x14ac:dyDescent="0.3">
      <c r="A140" s="10" t="str">
        <f>IF(A139&gt;='Input and Monthly Results'!$F$3,"",EDATE(A139,1))</f>
        <v/>
      </c>
      <c r="B140" s="10">
        <f t="shared" si="44"/>
        <v>1</v>
      </c>
      <c r="C140" t="str">
        <f t="shared" si="45"/>
        <v/>
      </c>
      <c r="D140" s="14" t="str">
        <f>IF(A140="","",'Input and Monthly Results'!$C$7)</f>
        <v/>
      </c>
      <c r="E140" s="14" t="str">
        <f t="shared" si="46"/>
        <v/>
      </c>
      <c r="F140" s="14" t="str">
        <f t="shared" si="47"/>
        <v/>
      </c>
      <c r="G140" s="14" t="str">
        <f t="shared" si="48"/>
        <v/>
      </c>
      <c r="H140" s="14" t="str">
        <f>IF(A140="","",VLOOKUP(A140,'Input and Monthly Results'!$B$18:$C$429,2,FALSE))</f>
        <v/>
      </c>
      <c r="I140" s="14" t="str">
        <f>IF(A140="","",'Input and Monthly Results'!$C$8)</f>
        <v/>
      </c>
      <c r="J140" s="5" t="str">
        <f t="shared" si="49"/>
        <v/>
      </c>
      <c r="K140" s="14" t="str">
        <f t="shared" si="50"/>
        <v/>
      </c>
      <c r="L140" s="14" t="str">
        <f t="shared" si="51"/>
        <v/>
      </c>
      <c r="M140" s="14" t="str">
        <f t="shared" si="52"/>
        <v/>
      </c>
      <c r="N140" t="str">
        <f>IF(A140="","",'Input and Monthly Results'!$C$9)</f>
        <v/>
      </c>
      <c r="O140" s="14" t="str">
        <f>IF(A140="","",IF('Input and Monthly Results'!$C$6="Constant",IF('Input and Monthly Results'!$C$9="30 / 360",E140,IF('Input and Monthly Results'!$C$9="Actual Days / 360",F140,G140)),IF('Input and Monthly Results'!$C$9="30 / 360",K140,IF('Input and Monthly Results'!$C$9="Actual Days / 360",L140,M140))))</f>
        <v/>
      </c>
      <c r="P140" s="1" t="str">
        <f t="shared" si="65"/>
        <v/>
      </c>
      <c r="Q140" s="20" t="str">
        <f t="shared" si="53"/>
        <v/>
      </c>
      <c r="R140" s="20" t="str">
        <f t="shared" si="54"/>
        <v/>
      </c>
      <c r="S140" s="20" t="str">
        <f t="shared" si="55"/>
        <v/>
      </c>
      <c r="T140" s="20" t="str">
        <f t="shared" si="56"/>
        <v/>
      </c>
      <c r="U140" s="15" t="str">
        <f>IF(A140="","",IF(A141="",O140*P140+P140,IF(P140&gt;='Input and Monthly Results'!$C$14,'Input and Monthly Results'!$C$14,P140)))</f>
        <v/>
      </c>
      <c r="V140" s="1" t="str">
        <f>IF(A140="","",IF(A140&lt;'Input and Monthly Results'!$F$3,Calculations!O140*Calculations!P140,IF(A140='Input and Monthly Results'!$F$3,Calculations!O140*Calculations!P140 + Calculations!P140,0)))</f>
        <v/>
      </c>
      <c r="W140" s="1" t="str">
        <f>IF(A140="","",IF(A140&lt;'Input and Monthly Results'!$F$3,Loan_Amount*(Calculations!O140/(1-(1+Calculations!O140)^(-'Input and Monthly Results'!$C$5))),IF(Calculations!A140='Input and Monthly Results'!$F$3,Calculations!P140*Calculations!O140+Calculations!P140,0)))</f>
        <v/>
      </c>
      <c r="X140" s="1" t="str">
        <f>IF(A140="","",IF(A140&lt;'Input and Monthly Results'!$C$11,1,0))</f>
        <v/>
      </c>
      <c r="Y140" s="1" t="str">
        <f>IF(A140="","",IF(A140&lt;'Input and Monthly Results'!$C$11,Calculations!O140*Calculations!P140,IF(A140&lt;'Input and Monthly Results'!$F$3,Loan_Amount*(Calculations!O140/(1-(1+Calculations!O140)^(-('Input and Monthly Results'!$C$5-SUM(Calculations!$X$3:$X$362))))),IF(Calculations!A140='Input and Monthly Results'!$F$3,Calculations!O140*Calculations!P140+Calculations!P140,0))))</f>
        <v/>
      </c>
      <c r="Z140" s="1" t="str">
        <f>IF(A140="","",IF(A140&lt;'Input and Monthly Results'!$F$3,Loan_Amount/'Input and Monthly Results'!$C$5+Calculations!O140*Calculations!P140,IF(A140='Input and Monthly Results'!$F$3,Calculations!O140*Calculations!P140+Calculations!P140,0)))</f>
        <v/>
      </c>
      <c r="AA140" s="1" t="str">
        <f>IF(A140="","",IF('Input and Monthly Results'!$C$14="",IF('Input and Monthly Results'!$C$10="IO (Interest Only)",Calculations!V140,IF('Input and Monthly Results'!$C$10="Initial IO w/ P&amp;I following",Calculations!Y140,IF('Input and Monthly Results'!$C$10="P&amp;I",Calculations!W140,Calculations!Z140))),U140))</f>
        <v/>
      </c>
      <c r="AB140" s="1" t="str">
        <f t="shared" si="57"/>
        <v/>
      </c>
      <c r="AC140" s="1" t="str">
        <f t="shared" si="58"/>
        <v/>
      </c>
      <c r="AD140" s="1" t="str">
        <f t="shared" si="59"/>
        <v/>
      </c>
      <c r="AE140" s="1" t="str">
        <f t="shared" si="60"/>
        <v/>
      </c>
      <c r="AF140" s="1" t="str">
        <f t="shared" si="61"/>
        <v/>
      </c>
      <c r="AG140" s="1" t="str">
        <f>IF(A140="","",'Input and Monthly Results'!$C$12)</f>
        <v/>
      </c>
      <c r="AH140" s="1" t="str">
        <f t="shared" si="62"/>
        <v/>
      </c>
      <c r="AI140" s="1" t="str">
        <f t="shared" si="63"/>
        <v/>
      </c>
      <c r="AJ140" s="1" t="str">
        <f t="shared" si="64"/>
        <v/>
      </c>
      <c r="AK140" s="1" t="str">
        <f>IF(A140="","",IF(AI140=0,0,'Input and Monthly Results'!$C$13))</f>
        <v/>
      </c>
    </row>
    <row r="141" spans="1:37" x14ac:dyDescent="0.3">
      <c r="A141" s="10" t="str">
        <f>IF(A140&gt;='Input and Monthly Results'!$F$3,"",EDATE(A140,1))</f>
        <v/>
      </c>
      <c r="B141" s="10">
        <f t="shared" si="44"/>
        <v>1</v>
      </c>
      <c r="C141" t="str">
        <f t="shared" si="45"/>
        <v/>
      </c>
      <c r="D141" s="14" t="str">
        <f>IF(A141="","",'Input and Monthly Results'!$C$7)</f>
        <v/>
      </c>
      <c r="E141" s="14" t="str">
        <f t="shared" si="46"/>
        <v/>
      </c>
      <c r="F141" s="14" t="str">
        <f t="shared" si="47"/>
        <v/>
      </c>
      <c r="G141" s="14" t="str">
        <f t="shared" si="48"/>
        <v/>
      </c>
      <c r="H141" s="14" t="str">
        <f>IF(A141="","",VLOOKUP(A141,'Input and Monthly Results'!$B$18:$C$429,2,FALSE))</f>
        <v/>
      </c>
      <c r="I141" s="14" t="str">
        <f>IF(A141="","",'Input and Monthly Results'!$C$8)</f>
        <v/>
      </c>
      <c r="J141" s="5" t="str">
        <f t="shared" si="49"/>
        <v/>
      </c>
      <c r="K141" s="14" t="str">
        <f t="shared" si="50"/>
        <v/>
      </c>
      <c r="L141" s="14" t="str">
        <f t="shared" si="51"/>
        <v/>
      </c>
      <c r="M141" s="14" t="str">
        <f t="shared" si="52"/>
        <v/>
      </c>
      <c r="N141" t="str">
        <f>IF(A141="","",'Input and Monthly Results'!$C$9)</f>
        <v/>
      </c>
      <c r="O141" s="14" t="str">
        <f>IF(A141="","",IF('Input and Monthly Results'!$C$6="Constant",IF('Input and Monthly Results'!$C$9="30 / 360",E141,IF('Input and Monthly Results'!$C$9="Actual Days / 360",F141,G141)),IF('Input and Monthly Results'!$C$9="30 / 360",K141,IF('Input and Monthly Results'!$C$9="Actual Days / 360",L141,M141))))</f>
        <v/>
      </c>
      <c r="P141" s="1" t="str">
        <f t="shared" si="65"/>
        <v/>
      </c>
      <c r="Q141" s="20" t="str">
        <f t="shared" si="53"/>
        <v/>
      </c>
      <c r="R141" s="20" t="str">
        <f t="shared" si="54"/>
        <v/>
      </c>
      <c r="S141" s="20" t="str">
        <f t="shared" si="55"/>
        <v/>
      </c>
      <c r="T141" s="20" t="str">
        <f t="shared" si="56"/>
        <v/>
      </c>
      <c r="U141" s="15" t="str">
        <f>IF(A141="","",IF(A142="",O141*P141+P141,IF(P141&gt;='Input and Monthly Results'!$C$14,'Input and Monthly Results'!$C$14,P141)))</f>
        <v/>
      </c>
      <c r="V141" s="1" t="str">
        <f>IF(A141="","",IF(A141&lt;'Input and Monthly Results'!$F$3,Calculations!O141*Calculations!P141,IF(A141='Input and Monthly Results'!$F$3,Calculations!O141*Calculations!P141 + Calculations!P141,0)))</f>
        <v/>
      </c>
      <c r="W141" s="1" t="str">
        <f>IF(A141="","",IF(A141&lt;'Input and Monthly Results'!$F$3,Loan_Amount*(Calculations!O141/(1-(1+Calculations!O141)^(-'Input and Monthly Results'!$C$5))),IF(Calculations!A141='Input and Monthly Results'!$F$3,Calculations!P141*Calculations!O141+Calculations!P141,0)))</f>
        <v/>
      </c>
      <c r="X141" s="1" t="str">
        <f>IF(A141="","",IF(A141&lt;'Input and Monthly Results'!$C$11,1,0))</f>
        <v/>
      </c>
      <c r="Y141" s="1" t="str">
        <f>IF(A141="","",IF(A141&lt;'Input and Monthly Results'!$C$11,Calculations!O141*Calculations!P141,IF(A141&lt;'Input and Monthly Results'!$F$3,Loan_Amount*(Calculations!O141/(1-(1+Calculations!O141)^(-('Input and Monthly Results'!$C$5-SUM(Calculations!$X$3:$X$362))))),IF(Calculations!A141='Input and Monthly Results'!$F$3,Calculations!O141*Calculations!P141+Calculations!P141,0))))</f>
        <v/>
      </c>
      <c r="Z141" s="1" t="str">
        <f>IF(A141="","",IF(A141&lt;'Input and Monthly Results'!$F$3,Loan_Amount/'Input and Monthly Results'!$C$5+Calculations!O141*Calculations!P141,IF(A141='Input and Monthly Results'!$F$3,Calculations!O141*Calculations!P141+Calculations!P141,0)))</f>
        <v/>
      </c>
      <c r="AA141" s="1" t="str">
        <f>IF(A141="","",IF('Input and Monthly Results'!$C$14="",IF('Input and Monthly Results'!$C$10="IO (Interest Only)",Calculations!V141,IF('Input and Monthly Results'!$C$10="Initial IO w/ P&amp;I following",Calculations!Y141,IF('Input and Monthly Results'!$C$10="P&amp;I",Calculations!W141,Calculations!Z141))),U141))</f>
        <v/>
      </c>
      <c r="AB141" s="1" t="str">
        <f t="shared" si="57"/>
        <v/>
      </c>
      <c r="AC141" s="1" t="str">
        <f t="shared" si="58"/>
        <v/>
      </c>
      <c r="AD141" s="1" t="str">
        <f t="shared" si="59"/>
        <v/>
      </c>
      <c r="AE141" s="1" t="str">
        <f t="shared" si="60"/>
        <v/>
      </c>
      <c r="AF141" s="1" t="str">
        <f t="shared" si="61"/>
        <v/>
      </c>
      <c r="AG141" s="1" t="str">
        <f>IF(A141="","",'Input and Monthly Results'!$C$12)</f>
        <v/>
      </c>
      <c r="AH141" s="1" t="str">
        <f t="shared" si="62"/>
        <v/>
      </c>
      <c r="AI141" s="1" t="str">
        <f t="shared" si="63"/>
        <v/>
      </c>
      <c r="AJ141" s="1" t="str">
        <f t="shared" si="64"/>
        <v/>
      </c>
      <c r="AK141" s="1" t="str">
        <f>IF(A141="","",IF(AI141=0,0,'Input and Monthly Results'!$C$13))</f>
        <v/>
      </c>
    </row>
    <row r="142" spans="1:37" x14ac:dyDescent="0.3">
      <c r="A142" s="10" t="str">
        <f>IF(A141&gt;='Input and Monthly Results'!$F$3,"",EDATE(A141,1))</f>
        <v/>
      </c>
      <c r="B142" s="10">
        <f t="shared" si="44"/>
        <v>1</v>
      </c>
      <c r="C142" t="str">
        <f t="shared" si="45"/>
        <v/>
      </c>
      <c r="D142" s="14" t="str">
        <f>IF(A142="","",'Input and Monthly Results'!$C$7)</f>
        <v/>
      </c>
      <c r="E142" s="14" t="str">
        <f t="shared" si="46"/>
        <v/>
      </c>
      <c r="F142" s="14" t="str">
        <f t="shared" si="47"/>
        <v/>
      </c>
      <c r="G142" s="14" t="str">
        <f t="shared" si="48"/>
        <v/>
      </c>
      <c r="H142" s="14" t="str">
        <f>IF(A142="","",VLOOKUP(A142,'Input and Monthly Results'!$B$18:$C$429,2,FALSE))</f>
        <v/>
      </c>
      <c r="I142" s="14" t="str">
        <f>IF(A142="","",'Input and Monthly Results'!$C$8)</f>
        <v/>
      </c>
      <c r="J142" s="5" t="str">
        <f t="shared" si="49"/>
        <v/>
      </c>
      <c r="K142" s="14" t="str">
        <f t="shared" si="50"/>
        <v/>
      </c>
      <c r="L142" s="14" t="str">
        <f t="shared" si="51"/>
        <v/>
      </c>
      <c r="M142" s="14" t="str">
        <f t="shared" si="52"/>
        <v/>
      </c>
      <c r="N142" t="str">
        <f>IF(A142="","",'Input and Monthly Results'!$C$9)</f>
        <v/>
      </c>
      <c r="O142" s="14" t="str">
        <f>IF(A142="","",IF('Input and Monthly Results'!$C$6="Constant",IF('Input and Monthly Results'!$C$9="30 / 360",E142,IF('Input and Monthly Results'!$C$9="Actual Days / 360",F142,G142)),IF('Input and Monthly Results'!$C$9="30 / 360",K142,IF('Input and Monthly Results'!$C$9="Actual Days / 360",L142,M142))))</f>
        <v/>
      </c>
      <c r="P142" s="1" t="str">
        <f t="shared" si="65"/>
        <v/>
      </c>
      <c r="Q142" s="20" t="str">
        <f t="shared" si="53"/>
        <v/>
      </c>
      <c r="R142" s="20" t="str">
        <f t="shared" si="54"/>
        <v/>
      </c>
      <c r="S142" s="20" t="str">
        <f t="shared" si="55"/>
        <v/>
      </c>
      <c r="T142" s="20" t="str">
        <f t="shared" si="56"/>
        <v/>
      </c>
      <c r="U142" s="15" t="str">
        <f>IF(A142="","",IF(A143="",O142*P142+P142,IF(P142&gt;='Input and Monthly Results'!$C$14,'Input and Monthly Results'!$C$14,P142)))</f>
        <v/>
      </c>
      <c r="V142" s="1" t="str">
        <f>IF(A142="","",IF(A142&lt;'Input and Monthly Results'!$F$3,Calculations!O142*Calculations!P142,IF(A142='Input and Monthly Results'!$F$3,Calculations!O142*Calculations!P142 + Calculations!P142,0)))</f>
        <v/>
      </c>
      <c r="W142" s="1" t="str">
        <f>IF(A142="","",IF(A142&lt;'Input and Monthly Results'!$F$3,Loan_Amount*(Calculations!O142/(1-(1+Calculations!O142)^(-'Input and Monthly Results'!$C$5))),IF(Calculations!A142='Input and Monthly Results'!$F$3,Calculations!P142*Calculations!O142+Calculations!P142,0)))</f>
        <v/>
      </c>
      <c r="X142" s="1" t="str">
        <f>IF(A142="","",IF(A142&lt;'Input and Monthly Results'!$C$11,1,0))</f>
        <v/>
      </c>
      <c r="Y142" s="1" t="str">
        <f>IF(A142="","",IF(A142&lt;'Input and Monthly Results'!$C$11,Calculations!O142*Calculations!P142,IF(A142&lt;'Input and Monthly Results'!$F$3,Loan_Amount*(Calculations!O142/(1-(1+Calculations!O142)^(-('Input and Monthly Results'!$C$5-SUM(Calculations!$X$3:$X$362))))),IF(Calculations!A142='Input and Monthly Results'!$F$3,Calculations!O142*Calculations!P142+Calculations!P142,0))))</f>
        <v/>
      </c>
      <c r="Z142" s="1" t="str">
        <f>IF(A142="","",IF(A142&lt;'Input and Monthly Results'!$F$3,Loan_Amount/'Input and Monthly Results'!$C$5+Calculations!O142*Calculations!P142,IF(A142='Input and Monthly Results'!$F$3,Calculations!O142*Calculations!P142+Calculations!P142,0)))</f>
        <v/>
      </c>
      <c r="AA142" s="1" t="str">
        <f>IF(A142="","",IF('Input and Monthly Results'!$C$14="",IF('Input and Monthly Results'!$C$10="IO (Interest Only)",Calculations!V142,IF('Input and Monthly Results'!$C$10="Initial IO w/ P&amp;I following",Calculations!Y142,IF('Input and Monthly Results'!$C$10="P&amp;I",Calculations!W142,Calculations!Z142))),U142))</f>
        <v/>
      </c>
      <c r="AB142" s="1" t="str">
        <f t="shared" si="57"/>
        <v/>
      </c>
      <c r="AC142" s="1" t="str">
        <f t="shared" si="58"/>
        <v/>
      </c>
      <c r="AD142" s="1" t="str">
        <f t="shared" si="59"/>
        <v/>
      </c>
      <c r="AE142" s="1" t="str">
        <f t="shared" si="60"/>
        <v/>
      </c>
      <c r="AF142" s="1" t="str">
        <f t="shared" si="61"/>
        <v/>
      </c>
      <c r="AG142" s="1" t="str">
        <f>IF(A142="","",'Input and Monthly Results'!$C$12)</f>
        <v/>
      </c>
      <c r="AH142" s="1" t="str">
        <f t="shared" si="62"/>
        <v/>
      </c>
      <c r="AI142" s="1" t="str">
        <f t="shared" si="63"/>
        <v/>
      </c>
      <c r="AJ142" s="1" t="str">
        <f t="shared" si="64"/>
        <v/>
      </c>
      <c r="AK142" s="1" t="str">
        <f>IF(A142="","",IF(AI142=0,0,'Input and Monthly Results'!$C$13))</f>
        <v/>
      </c>
    </row>
    <row r="143" spans="1:37" x14ac:dyDescent="0.3">
      <c r="A143" s="10" t="str">
        <f>IF(A142&gt;='Input and Monthly Results'!$F$3,"",EDATE(A142,1))</f>
        <v/>
      </c>
      <c r="B143" s="10">
        <f t="shared" si="44"/>
        <v>1</v>
      </c>
      <c r="C143" t="str">
        <f t="shared" si="45"/>
        <v/>
      </c>
      <c r="D143" s="14" t="str">
        <f>IF(A143="","",'Input and Monthly Results'!$C$7)</f>
        <v/>
      </c>
      <c r="E143" s="14" t="str">
        <f t="shared" si="46"/>
        <v/>
      </c>
      <c r="F143" s="14" t="str">
        <f t="shared" si="47"/>
        <v/>
      </c>
      <c r="G143" s="14" t="str">
        <f t="shared" si="48"/>
        <v/>
      </c>
      <c r="H143" s="14" t="str">
        <f>IF(A143="","",VLOOKUP(A143,'Input and Monthly Results'!$B$18:$C$429,2,FALSE))</f>
        <v/>
      </c>
      <c r="I143" s="14" t="str">
        <f>IF(A143="","",'Input and Monthly Results'!$C$8)</f>
        <v/>
      </c>
      <c r="J143" s="5" t="str">
        <f t="shared" si="49"/>
        <v/>
      </c>
      <c r="K143" s="14" t="str">
        <f t="shared" si="50"/>
        <v/>
      </c>
      <c r="L143" s="14" t="str">
        <f t="shared" si="51"/>
        <v/>
      </c>
      <c r="M143" s="14" t="str">
        <f t="shared" si="52"/>
        <v/>
      </c>
      <c r="N143" t="str">
        <f>IF(A143="","",'Input and Monthly Results'!$C$9)</f>
        <v/>
      </c>
      <c r="O143" s="14" t="str">
        <f>IF(A143="","",IF('Input and Monthly Results'!$C$6="Constant",IF('Input and Monthly Results'!$C$9="30 / 360",E143,IF('Input and Monthly Results'!$C$9="Actual Days / 360",F143,G143)),IF('Input and Monthly Results'!$C$9="30 / 360",K143,IF('Input and Monthly Results'!$C$9="Actual Days / 360",L143,M143))))</f>
        <v/>
      </c>
      <c r="P143" s="1" t="str">
        <f t="shared" si="65"/>
        <v/>
      </c>
      <c r="Q143" s="20" t="str">
        <f t="shared" si="53"/>
        <v/>
      </c>
      <c r="R143" s="20" t="str">
        <f t="shared" si="54"/>
        <v/>
      </c>
      <c r="S143" s="20" t="str">
        <f t="shared" si="55"/>
        <v/>
      </c>
      <c r="T143" s="20" t="str">
        <f t="shared" si="56"/>
        <v/>
      </c>
      <c r="U143" s="15" t="str">
        <f>IF(A143="","",IF(A144="",O143*P143+P143,IF(P143&gt;='Input and Monthly Results'!$C$14,'Input and Monthly Results'!$C$14,P143)))</f>
        <v/>
      </c>
      <c r="V143" s="1" t="str">
        <f>IF(A143="","",IF(A143&lt;'Input and Monthly Results'!$F$3,Calculations!O143*Calculations!P143,IF(A143='Input and Monthly Results'!$F$3,Calculations!O143*Calculations!P143 + Calculations!P143,0)))</f>
        <v/>
      </c>
      <c r="W143" s="1" t="str">
        <f>IF(A143="","",IF(A143&lt;'Input and Monthly Results'!$F$3,Loan_Amount*(Calculations!O143/(1-(1+Calculations!O143)^(-'Input and Monthly Results'!$C$5))),IF(Calculations!A143='Input and Monthly Results'!$F$3,Calculations!P143*Calculations!O143+Calculations!P143,0)))</f>
        <v/>
      </c>
      <c r="X143" s="1" t="str">
        <f>IF(A143="","",IF(A143&lt;'Input and Monthly Results'!$C$11,1,0))</f>
        <v/>
      </c>
      <c r="Y143" s="1" t="str">
        <f>IF(A143="","",IF(A143&lt;'Input and Monthly Results'!$C$11,Calculations!O143*Calculations!P143,IF(A143&lt;'Input and Monthly Results'!$F$3,Loan_Amount*(Calculations!O143/(1-(1+Calculations!O143)^(-('Input and Monthly Results'!$C$5-SUM(Calculations!$X$3:$X$362))))),IF(Calculations!A143='Input and Monthly Results'!$F$3,Calculations!O143*Calculations!P143+Calculations!P143,0))))</f>
        <v/>
      </c>
      <c r="Z143" s="1" t="str">
        <f>IF(A143="","",IF(A143&lt;'Input and Monthly Results'!$F$3,Loan_Amount/'Input and Monthly Results'!$C$5+Calculations!O143*Calculations!P143,IF(A143='Input and Monthly Results'!$F$3,Calculations!O143*Calculations!P143+Calculations!P143,0)))</f>
        <v/>
      </c>
      <c r="AA143" s="1" t="str">
        <f>IF(A143="","",IF('Input and Monthly Results'!$C$14="",IF('Input and Monthly Results'!$C$10="IO (Interest Only)",Calculations!V143,IF('Input and Monthly Results'!$C$10="Initial IO w/ P&amp;I following",Calculations!Y143,IF('Input and Monthly Results'!$C$10="P&amp;I",Calculations!W143,Calculations!Z143))),U143))</f>
        <v/>
      </c>
      <c r="AB143" s="1" t="str">
        <f t="shared" si="57"/>
        <v/>
      </c>
      <c r="AC143" s="1" t="str">
        <f t="shared" si="58"/>
        <v/>
      </c>
      <c r="AD143" s="1" t="str">
        <f t="shared" si="59"/>
        <v/>
      </c>
      <c r="AE143" s="1" t="str">
        <f t="shared" si="60"/>
        <v/>
      </c>
      <c r="AF143" s="1" t="str">
        <f t="shared" si="61"/>
        <v/>
      </c>
      <c r="AG143" s="1" t="str">
        <f>IF(A143="","",'Input and Monthly Results'!$C$12)</f>
        <v/>
      </c>
      <c r="AH143" s="1" t="str">
        <f t="shared" si="62"/>
        <v/>
      </c>
      <c r="AI143" s="1" t="str">
        <f t="shared" si="63"/>
        <v/>
      </c>
      <c r="AJ143" s="1" t="str">
        <f t="shared" si="64"/>
        <v/>
      </c>
      <c r="AK143" s="1" t="str">
        <f>IF(A143="","",IF(AI143=0,0,'Input and Monthly Results'!$C$13))</f>
        <v/>
      </c>
    </row>
    <row r="144" spans="1:37" x14ac:dyDescent="0.3">
      <c r="A144" s="10" t="str">
        <f>IF(A143&gt;='Input and Monthly Results'!$F$3,"",EDATE(A143,1))</f>
        <v/>
      </c>
      <c r="B144" s="10">
        <f t="shared" si="44"/>
        <v>1</v>
      </c>
      <c r="C144" t="str">
        <f t="shared" si="45"/>
        <v/>
      </c>
      <c r="D144" s="14" t="str">
        <f>IF(A144="","",'Input and Monthly Results'!$C$7)</f>
        <v/>
      </c>
      <c r="E144" s="14" t="str">
        <f t="shared" si="46"/>
        <v/>
      </c>
      <c r="F144" s="14" t="str">
        <f t="shared" si="47"/>
        <v/>
      </c>
      <c r="G144" s="14" t="str">
        <f t="shared" si="48"/>
        <v/>
      </c>
      <c r="H144" s="14" t="str">
        <f>IF(A144="","",VLOOKUP(A144,'Input and Monthly Results'!$B$18:$C$429,2,FALSE))</f>
        <v/>
      </c>
      <c r="I144" s="14" t="str">
        <f>IF(A144="","",'Input and Monthly Results'!$C$8)</f>
        <v/>
      </c>
      <c r="J144" s="5" t="str">
        <f t="shared" si="49"/>
        <v/>
      </c>
      <c r="K144" s="14" t="str">
        <f t="shared" si="50"/>
        <v/>
      </c>
      <c r="L144" s="14" t="str">
        <f t="shared" si="51"/>
        <v/>
      </c>
      <c r="M144" s="14" t="str">
        <f t="shared" si="52"/>
        <v/>
      </c>
      <c r="N144" t="str">
        <f>IF(A144="","",'Input and Monthly Results'!$C$9)</f>
        <v/>
      </c>
      <c r="O144" s="14" t="str">
        <f>IF(A144="","",IF('Input and Monthly Results'!$C$6="Constant",IF('Input and Monthly Results'!$C$9="30 / 360",E144,IF('Input and Monthly Results'!$C$9="Actual Days / 360",F144,G144)),IF('Input and Monthly Results'!$C$9="30 / 360",K144,IF('Input and Monthly Results'!$C$9="Actual Days / 360",L144,M144))))</f>
        <v/>
      </c>
      <c r="P144" s="1" t="str">
        <f t="shared" si="65"/>
        <v/>
      </c>
      <c r="Q144" s="20" t="str">
        <f t="shared" si="53"/>
        <v/>
      </c>
      <c r="R144" s="20" t="str">
        <f t="shared" si="54"/>
        <v/>
      </c>
      <c r="S144" s="20" t="str">
        <f t="shared" si="55"/>
        <v/>
      </c>
      <c r="T144" s="20" t="str">
        <f t="shared" si="56"/>
        <v/>
      </c>
      <c r="U144" s="15" t="str">
        <f>IF(A144="","",IF(A145="",O144*P144+P144,IF(P144&gt;='Input and Monthly Results'!$C$14,'Input and Monthly Results'!$C$14,P144)))</f>
        <v/>
      </c>
      <c r="V144" s="1" t="str">
        <f>IF(A144="","",IF(A144&lt;'Input and Monthly Results'!$F$3,Calculations!O144*Calculations!P144,IF(A144='Input and Monthly Results'!$F$3,Calculations!O144*Calculations!P144 + Calculations!P144,0)))</f>
        <v/>
      </c>
      <c r="W144" s="1" t="str">
        <f>IF(A144="","",IF(A144&lt;'Input and Monthly Results'!$F$3,Loan_Amount*(Calculations!O144/(1-(1+Calculations!O144)^(-'Input and Monthly Results'!$C$5))),IF(Calculations!A144='Input and Monthly Results'!$F$3,Calculations!P144*Calculations!O144+Calculations!P144,0)))</f>
        <v/>
      </c>
      <c r="X144" s="1" t="str">
        <f>IF(A144="","",IF(A144&lt;'Input and Monthly Results'!$C$11,1,0))</f>
        <v/>
      </c>
      <c r="Y144" s="1" t="str">
        <f>IF(A144="","",IF(A144&lt;'Input and Monthly Results'!$C$11,Calculations!O144*Calculations!P144,IF(A144&lt;'Input and Monthly Results'!$F$3,Loan_Amount*(Calculations!O144/(1-(1+Calculations!O144)^(-('Input and Monthly Results'!$C$5-SUM(Calculations!$X$3:$X$362))))),IF(Calculations!A144='Input and Monthly Results'!$F$3,Calculations!O144*Calculations!P144+Calculations!P144,0))))</f>
        <v/>
      </c>
      <c r="Z144" s="1" t="str">
        <f>IF(A144="","",IF(A144&lt;'Input and Monthly Results'!$F$3,Loan_Amount/'Input and Monthly Results'!$C$5+Calculations!O144*Calculations!P144,IF(A144='Input and Monthly Results'!$F$3,Calculations!O144*Calculations!P144+Calculations!P144,0)))</f>
        <v/>
      </c>
      <c r="AA144" s="1" t="str">
        <f>IF(A144="","",IF('Input and Monthly Results'!$C$14="",IF('Input and Monthly Results'!$C$10="IO (Interest Only)",Calculations!V144,IF('Input and Monthly Results'!$C$10="Initial IO w/ P&amp;I following",Calculations!Y144,IF('Input and Monthly Results'!$C$10="P&amp;I",Calculations!W144,Calculations!Z144))),U144))</f>
        <v/>
      </c>
      <c r="AB144" s="1" t="str">
        <f t="shared" si="57"/>
        <v/>
      </c>
      <c r="AC144" s="1" t="str">
        <f t="shared" si="58"/>
        <v/>
      </c>
      <c r="AD144" s="1" t="str">
        <f t="shared" si="59"/>
        <v/>
      </c>
      <c r="AE144" s="1" t="str">
        <f t="shared" si="60"/>
        <v/>
      </c>
      <c r="AF144" s="1" t="str">
        <f t="shared" si="61"/>
        <v/>
      </c>
      <c r="AG144" s="1" t="str">
        <f>IF(A144="","",'Input and Monthly Results'!$C$12)</f>
        <v/>
      </c>
      <c r="AH144" s="1" t="str">
        <f t="shared" si="62"/>
        <v/>
      </c>
      <c r="AI144" s="1" t="str">
        <f t="shared" si="63"/>
        <v/>
      </c>
      <c r="AJ144" s="1" t="str">
        <f t="shared" si="64"/>
        <v/>
      </c>
      <c r="AK144" s="1" t="str">
        <f>IF(A144="","",IF(AI144=0,0,'Input and Monthly Results'!$C$13))</f>
        <v/>
      </c>
    </row>
    <row r="145" spans="1:37" x14ac:dyDescent="0.3">
      <c r="A145" s="10" t="str">
        <f>IF(A144&gt;='Input and Monthly Results'!$F$3,"",EDATE(A144,1))</f>
        <v/>
      </c>
      <c r="B145" s="10">
        <f t="shared" si="44"/>
        <v>1</v>
      </c>
      <c r="C145" t="str">
        <f t="shared" si="45"/>
        <v/>
      </c>
      <c r="D145" s="14" t="str">
        <f>IF(A145="","",'Input and Monthly Results'!$C$7)</f>
        <v/>
      </c>
      <c r="E145" s="14" t="str">
        <f t="shared" si="46"/>
        <v/>
      </c>
      <c r="F145" s="14" t="str">
        <f t="shared" si="47"/>
        <v/>
      </c>
      <c r="G145" s="14" t="str">
        <f t="shared" si="48"/>
        <v/>
      </c>
      <c r="H145" s="14" t="str">
        <f>IF(A145="","",VLOOKUP(A145,'Input and Monthly Results'!$B$18:$C$429,2,FALSE))</f>
        <v/>
      </c>
      <c r="I145" s="14" t="str">
        <f>IF(A145="","",'Input and Monthly Results'!$C$8)</f>
        <v/>
      </c>
      <c r="J145" s="5" t="str">
        <f t="shared" si="49"/>
        <v/>
      </c>
      <c r="K145" s="14" t="str">
        <f t="shared" si="50"/>
        <v/>
      </c>
      <c r="L145" s="14" t="str">
        <f t="shared" si="51"/>
        <v/>
      </c>
      <c r="M145" s="14" t="str">
        <f t="shared" si="52"/>
        <v/>
      </c>
      <c r="N145" t="str">
        <f>IF(A145="","",'Input and Monthly Results'!$C$9)</f>
        <v/>
      </c>
      <c r="O145" s="14" t="str">
        <f>IF(A145="","",IF('Input and Monthly Results'!$C$6="Constant",IF('Input and Monthly Results'!$C$9="30 / 360",E145,IF('Input and Monthly Results'!$C$9="Actual Days / 360",F145,G145)),IF('Input and Monthly Results'!$C$9="30 / 360",K145,IF('Input and Monthly Results'!$C$9="Actual Days / 360",L145,M145))))</f>
        <v/>
      </c>
      <c r="P145" s="1" t="str">
        <f t="shared" si="65"/>
        <v/>
      </c>
      <c r="Q145" s="20" t="str">
        <f t="shared" si="53"/>
        <v/>
      </c>
      <c r="R145" s="20" t="str">
        <f t="shared" si="54"/>
        <v/>
      </c>
      <c r="S145" s="20" t="str">
        <f t="shared" si="55"/>
        <v/>
      </c>
      <c r="T145" s="20" t="str">
        <f t="shared" si="56"/>
        <v/>
      </c>
      <c r="U145" s="15" t="str">
        <f>IF(A145="","",IF(A146="",O145*P145+P145,IF(P145&gt;='Input and Monthly Results'!$C$14,'Input and Monthly Results'!$C$14,P145)))</f>
        <v/>
      </c>
      <c r="V145" s="1" t="str">
        <f>IF(A145="","",IF(A145&lt;'Input and Monthly Results'!$F$3,Calculations!O145*Calculations!P145,IF(A145='Input and Monthly Results'!$F$3,Calculations!O145*Calculations!P145 + Calculations!P145,0)))</f>
        <v/>
      </c>
      <c r="W145" s="1" t="str">
        <f>IF(A145="","",IF(A145&lt;'Input and Monthly Results'!$F$3,Loan_Amount*(Calculations!O145/(1-(1+Calculations!O145)^(-'Input and Monthly Results'!$C$5))),IF(Calculations!A145='Input and Monthly Results'!$F$3,Calculations!P145*Calculations!O145+Calculations!P145,0)))</f>
        <v/>
      </c>
      <c r="X145" s="1" t="str">
        <f>IF(A145="","",IF(A145&lt;'Input and Monthly Results'!$C$11,1,0))</f>
        <v/>
      </c>
      <c r="Y145" s="1" t="str">
        <f>IF(A145="","",IF(A145&lt;'Input and Monthly Results'!$C$11,Calculations!O145*Calculations!P145,IF(A145&lt;'Input and Monthly Results'!$F$3,Loan_Amount*(Calculations!O145/(1-(1+Calculations!O145)^(-('Input and Monthly Results'!$C$5-SUM(Calculations!$X$3:$X$362))))),IF(Calculations!A145='Input and Monthly Results'!$F$3,Calculations!O145*Calculations!P145+Calculations!P145,0))))</f>
        <v/>
      </c>
      <c r="Z145" s="1" t="str">
        <f>IF(A145="","",IF(A145&lt;'Input and Monthly Results'!$F$3,Loan_Amount/'Input and Monthly Results'!$C$5+Calculations!O145*Calculations!P145,IF(A145='Input and Monthly Results'!$F$3,Calculations!O145*Calculations!P145+Calculations!P145,0)))</f>
        <v/>
      </c>
      <c r="AA145" s="1" t="str">
        <f>IF(A145="","",IF('Input and Monthly Results'!$C$14="",IF('Input and Monthly Results'!$C$10="IO (Interest Only)",Calculations!V145,IF('Input and Monthly Results'!$C$10="Initial IO w/ P&amp;I following",Calculations!Y145,IF('Input and Monthly Results'!$C$10="P&amp;I",Calculations!W145,Calculations!Z145))),U145))</f>
        <v/>
      </c>
      <c r="AB145" s="1" t="str">
        <f t="shared" si="57"/>
        <v/>
      </c>
      <c r="AC145" s="1" t="str">
        <f t="shared" si="58"/>
        <v/>
      </c>
      <c r="AD145" s="1" t="str">
        <f t="shared" si="59"/>
        <v/>
      </c>
      <c r="AE145" s="1" t="str">
        <f t="shared" si="60"/>
        <v/>
      </c>
      <c r="AF145" s="1" t="str">
        <f t="shared" si="61"/>
        <v/>
      </c>
      <c r="AG145" s="1" t="str">
        <f>IF(A145="","",'Input and Monthly Results'!$C$12)</f>
        <v/>
      </c>
      <c r="AH145" s="1" t="str">
        <f t="shared" si="62"/>
        <v/>
      </c>
      <c r="AI145" s="1" t="str">
        <f t="shared" si="63"/>
        <v/>
      </c>
      <c r="AJ145" s="1" t="str">
        <f t="shared" si="64"/>
        <v/>
      </c>
      <c r="AK145" s="1" t="str">
        <f>IF(A145="","",IF(AI145=0,0,'Input and Monthly Results'!$C$13))</f>
        <v/>
      </c>
    </row>
    <row r="146" spans="1:37" x14ac:dyDescent="0.3">
      <c r="A146" s="10" t="str">
        <f>IF(A145&gt;='Input and Monthly Results'!$F$3,"",EDATE(A145,1))</f>
        <v/>
      </c>
      <c r="B146" s="10">
        <f t="shared" si="44"/>
        <v>1</v>
      </c>
      <c r="C146" t="str">
        <f t="shared" si="45"/>
        <v/>
      </c>
      <c r="D146" s="14" t="str">
        <f>IF(A146="","",'Input and Monthly Results'!$C$7)</f>
        <v/>
      </c>
      <c r="E146" s="14" t="str">
        <f t="shared" si="46"/>
        <v/>
      </c>
      <c r="F146" s="14" t="str">
        <f t="shared" si="47"/>
        <v/>
      </c>
      <c r="G146" s="14" t="str">
        <f t="shared" si="48"/>
        <v/>
      </c>
      <c r="H146" s="14" t="str">
        <f>IF(A146="","",VLOOKUP(A146,'Input and Monthly Results'!$B$18:$C$429,2,FALSE))</f>
        <v/>
      </c>
      <c r="I146" s="14" t="str">
        <f>IF(A146="","",'Input and Monthly Results'!$C$8)</f>
        <v/>
      </c>
      <c r="J146" s="5" t="str">
        <f t="shared" si="49"/>
        <v/>
      </c>
      <c r="K146" s="14" t="str">
        <f t="shared" si="50"/>
        <v/>
      </c>
      <c r="L146" s="14" t="str">
        <f t="shared" si="51"/>
        <v/>
      </c>
      <c r="M146" s="14" t="str">
        <f t="shared" si="52"/>
        <v/>
      </c>
      <c r="N146" t="str">
        <f>IF(A146="","",'Input and Monthly Results'!$C$9)</f>
        <v/>
      </c>
      <c r="O146" s="14" t="str">
        <f>IF(A146="","",IF('Input and Monthly Results'!$C$6="Constant",IF('Input and Monthly Results'!$C$9="30 / 360",E146,IF('Input and Monthly Results'!$C$9="Actual Days / 360",F146,G146)),IF('Input and Monthly Results'!$C$9="30 / 360",K146,IF('Input and Monthly Results'!$C$9="Actual Days / 360",L146,M146))))</f>
        <v/>
      </c>
      <c r="P146" s="1" t="str">
        <f t="shared" si="65"/>
        <v/>
      </c>
      <c r="Q146" s="20" t="str">
        <f t="shared" si="53"/>
        <v/>
      </c>
      <c r="R146" s="20" t="str">
        <f t="shared" si="54"/>
        <v/>
      </c>
      <c r="S146" s="20" t="str">
        <f t="shared" si="55"/>
        <v/>
      </c>
      <c r="T146" s="20" t="str">
        <f t="shared" si="56"/>
        <v/>
      </c>
      <c r="U146" s="15" t="str">
        <f>IF(A146="","",IF(A147="",O146*P146+P146,IF(P146&gt;='Input and Monthly Results'!$C$14,'Input and Monthly Results'!$C$14,P146)))</f>
        <v/>
      </c>
      <c r="V146" s="1" t="str">
        <f>IF(A146="","",IF(A146&lt;'Input and Monthly Results'!$F$3,Calculations!O146*Calculations!P146,IF(A146='Input and Monthly Results'!$F$3,Calculations!O146*Calculations!P146 + Calculations!P146,0)))</f>
        <v/>
      </c>
      <c r="W146" s="1" t="str">
        <f>IF(A146="","",IF(A146&lt;'Input and Monthly Results'!$F$3,Loan_Amount*(Calculations!O146/(1-(1+Calculations!O146)^(-'Input and Monthly Results'!$C$5))),IF(Calculations!A146='Input and Monthly Results'!$F$3,Calculations!P146*Calculations!O146+Calculations!P146,0)))</f>
        <v/>
      </c>
      <c r="X146" s="1" t="str">
        <f>IF(A146="","",IF(A146&lt;'Input and Monthly Results'!$C$11,1,0))</f>
        <v/>
      </c>
      <c r="Y146" s="1" t="str">
        <f>IF(A146="","",IF(A146&lt;'Input and Monthly Results'!$C$11,Calculations!O146*Calculations!P146,IF(A146&lt;'Input and Monthly Results'!$F$3,Loan_Amount*(Calculations!O146/(1-(1+Calculations!O146)^(-('Input and Monthly Results'!$C$5-SUM(Calculations!$X$3:$X$362))))),IF(Calculations!A146='Input and Monthly Results'!$F$3,Calculations!O146*Calculations!P146+Calculations!P146,0))))</f>
        <v/>
      </c>
      <c r="Z146" s="1" t="str">
        <f>IF(A146="","",IF(A146&lt;'Input and Monthly Results'!$F$3,Loan_Amount/'Input and Monthly Results'!$C$5+Calculations!O146*Calculations!P146,IF(A146='Input and Monthly Results'!$F$3,Calculations!O146*Calculations!P146+Calculations!P146,0)))</f>
        <v/>
      </c>
      <c r="AA146" s="1" t="str">
        <f>IF(A146="","",IF('Input and Monthly Results'!$C$14="",IF('Input and Monthly Results'!$C$10="IO (Interest Only)",Calculations!V146,IF('Input and Monthly Results'!$C$10="Initial IO w/ P&amp;I following",Calculations!Y146,IF('Input and Monthly Results'!$C$10="P&amp;I",Calculations!W146,Calculations!Z146))),U146))</f>
        <v/>
      </c>
      <c r="AB146" s="1" t="str">
        <f t="shared" si="57"/>
        <v/>
      </c>
      <c r="AC146" s="1" t="str">
        <f t="shared" si="58"/>
        <v/>
      </c>
      <c r="AD146" s="1" t="str">
        <f t="shared" si="59"/>
        <v/>
      </c>
      <c r="AE146" s="1" t="str">
        <f t="shared" si="60"/>
        <v/>
      </c>
      <c r="AF146" s="1" t="str">
        <f t="shared" si="61"/>
        <v/>
      </c>
      <c r="AG146" s="1" t="str">
        <f>IF(A146="","",'Input and Monthly Results'!$C$12)</f>
        <v/>
      </c>
      <c r="AH146" s="1" t="str">
        <f t="shared" si="62"/>
        <v/>
      </c>
      <c r="AI146" s="1" t="str">
        <f t="shared" si="63"/>
        <v/>
      </c>
      <c r="AJ146" s="1" t="str">
        <f t="shared" si="64"/>
        <v/>
      </c>
      <c r="AK146" s="1" t="str">
        <f>IF(A146="","",IF(AI146=0,0,'Input and Monthly Results'!$C$13))</f>
        <v/>
      </c>
    </row>
    <row r="147" spans="1:37" x14ac:dyDescent="0.3">
      <c r="A147" s="10" t="str">
        <f>IF(A146&gt;='Input and Monthly Results'!$F$3,"",EDATE(A146,1))</f>
        <v/>
      </c>
      <c r="B147" s="10">
        <f t="shared" si="44"/>
        <v>1</v>
      </c>
      <c r="C147" t="str">
        <f t="shared" si="45"/>
        <v/>
      </c>
      <c r="D147" s="14" t="str">
        <f>IF(A147="","",'Input and Monthly Results'!$C$7)</f>
        <v/>
      </c>
      <c r="E147" s="14" t="str">
        <f t="shared" si="46"/>
        <v/>
      </c>
      <c r="F147" s="14" t="str">
        <f t="shared" si="47"/>
        <v/>
      </c>
      <c r="G147" s="14" t="str">
        <f t="shared" si="48"/>
        <v/>
      </c>
      <c r="H147" s="14" t="str">
        <f>IF(A147="","",VLOOKUP(A147,'Input and Monthly Results'!$B$18:$C$429,2,FALSE))</f>
        <v/>
      </c>
      <c r="I147" s="14" t="str">
        <f>IF(A147="","",'Input and Monthly Results'!$C$8)</f>
        <v/>
      </c>
      <c r="J147" s="5" t="str">
        <f t="shared" si="49"/>
        <v/>
      </c>
      <c r="K147" s="14" t="str">
        <f t="shared" si="50"/>
        <v/>
      </c>
      <c r="L147" s="14" t="str">
        <f t="shared" si="51"/>
        <v/>
      </c>
      <c r="M147" s="14" t="str">
        <f t="shared" si="52"/>
        <v/>
      </c>
      <c r="N147" t="str">
        <f>IF(A147="","",'Input and Monthly Results'!$C$9)</f>
        <v/>
      </c>
      <c r="O147" s="14" t="str">
        <f>IF(A147="","",IF('Input and Monthly Results'!$C$6="Constant",IF('Input and Monthly Results'!$C$9="30 / 360",E147,IF('Input and Monthly Results'!$C$9="Actual Days / 360",F147,G147)),IF('Input and Monthly Results'!$C$9="30 / 360",K147,IF('Input and Monthly Results'!$C$9="Actual Days / 360",L147,M147))))</f>
        <v/>
      </c>
      <c r="P147" s="1" t="str">
        <f t="shared" si="65"/>
        <v/>
      </c>
      <c r="Q147" s="20" t="str">
        <f t="shared" si="53"/>
        <v/>
      </c>
      <c r="R147" s="20" t="str">
        <f t="shared" si="54"/>
        <v/>
      </c>
      <c r="S147" s="20" t="str">
        <f t="shared" si="55"/>
        <v/>
      </c>
      <c r="T147" s="20" t="str">
        <f t="shared" si="56"/>
        <v/>
      </c>
      <c r="U147" s="15" t="str">
        <f>IF(A147="","",IF(A148="",O147*P147+P147,IF(P147&gt;='Input and Monthly Results'!$C$14,'Input and Monthly Results'!$C$14,P147)))</f>
        <v/>
      </c>
      <c r="V147" s="1" t="str">
        <f>IF(A147="","",IF(A147&lt;'Input and Monthly Results'!$F$3,Calculations!O147*Calculations!P147,IF(A147='Input and Monthly Results'!$F$3,Calculations!O147*Calculations!P147 + Calculations!P147,0)))</f>
        <v/>
      </c>
      <c r="W147" s="1" t="str">
        <f>IF(A147="","",IF(A147&lt;'Input and Monthly Results'!$F$3,Loan_Amount*(Calculations!O147/(1-(1+Calculations!O147)^(-'Input and Monthly Results'!$C$5))),IF(Calculations!A147='Input and Monthly Results'!$F$3,Calculations!P147*Calculations!O147+Calculations!P147,0)))</f>
        <v/>
      </c>
      <c r="X147" s="1" t="str">
        <f>IF(A147="","",IF(A147&lt;'Input and Monthly Results'!$C$11,1,0))</f>
        <v/>
      </c>
      <c r="Y147" s="1" t="str">
        <f>IF(A147="","",IF(A147&lt;'Input and Monthly Results'!$C$11,Calculations!O147*Calculations!P147,IF(A147&lt;'Input and Monthly Results'!$F$3,Loan_Amount*(Calculations!O147/(1-(1+Calculations!O147)^(-('Input and Monthly Results'!$C$5-SUM(Calculations!$X$3:$X$362))))),IF(Calculations!A147='Input and Monthly Results'!$F$3,Calculations!O147*Calculations!P147+Calculations!P147,0))))</f>
        <v/>
      </c>
      <c r="Z147" s="1" t="str">
        <f>IF(A147="","",IF(A147&lt;'Input and Monthly Results'!$F$3,Loan_Amount/'Input and Monthly Results'!$C$5+Calculations!O147*Calculations!P147,IF(A147='Input and Monthly Results'!$F$3,Calculations!O147*Calculations!P147+Calculations!P147,0)))</f>
        <v/>
      </c>
      <c r="AA147" s="1" t="str">
        <f>IF(A147="","",IF('Input and Monthly Results'!$C$14="",IF('Input and Monthly Results'!$C$10="IO (Interest Only)",Calculations!V147,IF('Input and Monthly Results'!$C$10="Initial IO w/ P&amp;I following",Calculations!Y147,IF('Input and Monthly Results'!$C$10="P&amp;I",Calculations!W147,Calculations!Z147))),U147))</f>
        <v/>
      </c>
      <c r="AB147" s="1" t="str">
        <f t="shared" si="57"/>
        <v/>
      </c>
      <c r="AC147" s="1" t="str">
        <f t="shared" si="58"/>
        <v/>
      </c>
      <c r="AD147" s="1" t="str">
        <f t="shared" si="59"/>
        <v/>
      </c>
      <c r="AE147" s="1" t="str">
        <f t="shared" si="60"/>
        <v/>
      </c>
      <c r="AF147" s="1" t="str">
        <f t="shared" si="61"/>
        <v/>
      </c>
      <c r="AG147" s="1" t="str">
        <f>IF(A147="","",'Input and Monthly Results'!$C$12)</f>
        <v/>
      </c>
      <c r="AH147" s="1" t="str">
        <f t="shared" si="62"/>
        <v/>
      </c>
      <c r="AI147" s="1" t="str">
        <f t="shared" si="63"/>
        <v/>
      </c>
      <c r="AJ147" s="1" t="str">
        <f t="shared" si="64"/>
        <v/>
      </c>
      <c r="AK147" s="1" t="str">
        <f>IF(A147="","",IF(AI147=0,0,'Input and Monthly Results'!$C$13))</f>
        <v/>
      </c>
    </row>
    <row r="148" spans="1:37" x14ac:dyDescent="0.3">
      <c r="A148" s="10" t="str">
        <f>IF(A147&gt;='Input and Monthly Results'!$F$3,"",EDATE(A147,1))</f>
        <v/>
      </c>
      <c r="B148" s="10">
        <f t="shared" si="44"/>
        <v>1</v>
      </c>
      <c r="C148" t="str">
        <f t="shared" si="45"/>
        <v/>
      </c>
      <c r="D148" s="14" t="str">
        <f>IF(A148="","",'Input and Monthly Results'!$C$7)</f>
        <v/>
      </c>
      <c r="E148" s="14" t="str">
        <f t="shared" si="46"/>
        <v/>
      </c>
      <c r="F148" s="14" t="str">
        <f t="shared" si="47"/>
        <v/>
      </c>
      <c r="G148" s="14" t="str">
        <f t="shared" si="48"/>
        <v/>
      </c>
      <c r="H148" s="14" t="str">
        <f>IF(A148="","",VLOOKUP(A148,'Input and Monthly Results'!$B$18:$C$429,2,FALSE))</f>
        <v/>
      </c>
      <c r="I148" s="14" t="str">
        <f>IF(A148="","",'Input and Monthly Results'!$C$8)</f>
        <v/>
      </c>
      <c r="J148" s="5" t="str">
        <f t="shared" si="49"/>
        <v/>
      </c>
      <c r="K148" s="14" t="str">
        <f t="shared" si="50"/>
        <v/>
      </c>
      <c r="L148" s="14" t="str">
        <f t="shared" si="51"/>
        <v/>
      </c>
      <c r="M148" s="14" t="str">
        <f t="shared" si="52"/>
        <v/>
      </c>
      <c r="N148" t="str">
        <f>IF(A148="","",'Input and Monthly Results'!$C$9)</f>
        <v/>
      </c>
      <c r="O148" s="14" t="str">
        <f>IF(A148="","",IF('Input and Monthly Results'!$C$6="Constant",IF('Input and Monthly Results'!$C$9="30 / 360",E148,IF('Input and Monthly Results'!$C$9="Actual Days / 360",F148,G148)),IF('Input and Monthly Results'!$C$9="30 / 360",K148,IF('Input and Monthly Results'!$C$9="Actual Days / 360",L148,M148))))</f>
        <v/>
      </c>
      <c r="P148" s="1" t="str">
        <f t="shared" si="65"/>
        <v/>
      </c>
      <c r="Q148" s="20" t="str">
        <f t="shared" si="53"/>
        <v/>
      </c>
      <c r="R148" s="20" t="str">
        <f t="shared" si="54"/>
        <v/>
      </c>
      <c r="S148" s="20" t="str">
        <f t="shared" si="55"/>
        <v/>
      </c>
      <c r="T148" s="20" t="str">
        <f t="shared" si="56"/>
        <v/>
      </c>
      <c r="U148" s="15" t="str">
        <f>IF(A148="","",IF(A149="",O148*P148+P148,IF(P148&gt;='Input and Monthly Results'!$C$14,'Input and Monthly Results'!$C$14,P148)))</f>
        <v/>
      </c>
      <c r="V148" s="1" t="str">
        <f>IF(A148="","",IF(A148&lt;'Input and Monthly Results'!$F$3,Calculations!O148*Calculations!P148,IF(A148='Input and Monthly Results'!$F$3,Calculations!O148*Calculations!P148 + Calculations!P148,0)))</f>
        <v/>
      </c>
      <c r="W148" s="1" t="str">
        <f>IF(A148="","",IF(A148&lt;'Input and Monthly Results'!$F$3,Loan_Amount*(Calculations!O148/(1-(1+Calculations!O148)^(-'Input and Monthly Results'!$C$5))),IF(Calculations!A148='Input and Monthly Results'!$F$3,Calculations!P148*Calculations!O148+Calculations!P148,0)))</f>
        <v/>
      </c>
      <c r="X148" s="1" t="str">
        <f>IF(A148="","",IF(A148&lt;'Input and Monthly Results'!$C$11,1,0))</f>
        <v/>
      </c>
      <c r="Y148" s="1" t="str">
        <f>IF(A148="","",IF(A148&lt;'Input and Monthly Results'!$C$11,Calculations!O148*Calculations!P148,IF(A148&lt;'Input and Monthly Results'!$F$3,Loan_Amount*(Calculations!O148/(1-(1+Calculations!O148)^(-('Input and Monthly Results'!$C$5-SUM(Calculations!$X$3:$X$362))))),IF(Calculations!A148='Input and Monthly Results'!$F$3,Calculations!O148*Calculations!P148+Calculations!P148,0))))</f>
        <v/>
      </c>
      <c r="Z148" s="1" t="str">
        <f>IF(A148="","",IF(A148&lt;'Input and Monthly Results'!$F$3,Loan_Amount/'Input and Monthly Results'!$C$5+Calculations!O148*Calculations!P148,IF(A148='Input and Monthly Results'!$F$3,Calculations!O148*Calculations!P148+Calculations!P148,0)))</f>
        <v/>
      </c>
      <c r="AA148" s="1" t="str">
        <f>IF(A148="","",IF('Input and Monthly Results'!$C$14="",IF('Input and Monthly Results'!$C$10="IO (Interest Only)",Calculations!V148,IF('Input and Monthly Results'!$C$10="Initial IO w/ P&amp;I following",Calculations!Y148,IF('Input and Monthly Results'!$C$10="P&amp;I",Calculations!W148,Calculations!Z148))),U148))</f>
        <v/>
      </c>
      <c r="AB148" s="1" t="str">
        <f t="shared" si="57"/>
        <v/>
      </c>
      <c r="AC148" s="1" t="str">
        <f t="shared" si="58"/>
        <v/>
      </c>
      <c r="AD148" s="1" t="str">
        <f t="shared" si="59"/>
        <v/>
      </c>
      <c r="AE148" s="1" t="str">
        <f t="shared" si="60"/>
        <v/>
      </c>
      <c r="AF148" s="1" t="str">
        <f t="shared" si="61"/>
        <v/>
      </c>
      <c r="AG148" s="1" t="str">
        <f>IF(A148="","",'Input and Monthly Results'!$C$12)</f>
        <v/>
      </c>
      <c r="AH148" s="1" t="str">
        <f t="shared" si="62"/>
        <v/>
      </c>
      <c r="AI148" s="1" t="str">
        <f t="shared" si="63"/>
        <v/>
      </c>
      <c r="AJ148" s="1" t="str">
        <f t="shared" si="64"/>
        <v/>
      </c>
      <c r="AK148" s="1" t="str">
        <f>IF(A148="","",IF(AI148=0,0,'Input and Monthly Results'!$C$13))</f>
        <v/>
      </c>
    </row>
    <row r="149" spans="1:37" x14ac:dyDescent="0.3">
      <c r="A149" s="10" t="str">
        <f>IF(A148&gt;='Input and Monthly Results'!$F$3,"",EDATE(A148,1))</f>
        <v/>
      </c>
      <c r="B149" s="10">
        <f t="shared" si="44"/>
        <v>1</v>
      </c>
      <c r="C149" t="str">
        <f t="shared" si="45"/>
        <v/>
      </c>
      <c r="D149" s="14" t="str">
        <f>IF(A149="","",'Input and Monthly Results'!$C$7)</f>
        <v/>
      </c>
      <c r="E149" s="14" t="str">
        <f t="shared" si="46"/>
        <v/>
      </c>
      <c r="F149" s="14" t="str">
        <f t="shared" si="47"/>
        <v/>
      </c>
      <c r="G149" s="14" t="str">
        <f t="shared" si="48"/>
        <v/>
      </c>
      <c r="H149" s="14" t="str">
        <f>IF(A149="","",VLOOKUP(A149,'Input and Monthly Results'!$B$18:$C$429,2,FALSE))</f>
        <v/>
      </c>
      <c r="I149" s="14" t="str">
        <f>IF(A149="","",'Input and Monthly Results'!$C$8)</f>
        <v/>
      </c>
      <c r="J149" s="5" t="str">
        <f t="shared" si="49"/>
        <v/>
      </c>
      <c r="K149" s="14" t="str">
        <f t="shared" si="50"/>
        <v/>
      </c>
      <c r="L149" s="14" t="str">
        <f t="shared" si="51"/>
        <v/>
      </c>
      <c r="M149" s="14" t="str">
        <f t="shared" si="52"/>
        <v/>
      </c>
      <c r="N149" t="str">
        <f>IF(A149="","",'Input and Monthly Results'!$C$9)</f>
        <v/>
      </c>
      <c r="O149" s="14" t="str">
        <f>IF(A149="","",IF('Input and Monthly Results'!$C$6="Constant",IF('Input and Monthly Results'!$C$9="30 / 360",E149,IF('Input and Monthly Results'!$C$9="Actual Days / 360",F149,G149)),IF('Input and Monthly Results'!$C$9="30 / 360",K149,IF('Input and Monthly Results'!$C$9="Actual Days / 360",L149,M149))))</f>
        <v/>
      </c>
      <c r="P149" s="1" t="str">
        <f t="shared" si="65"/>
        <v/>
      </c>
      <c r="Q149" s="20" t="str">
        <f t="shared" si="53"/>
        <v/>
      </c>
      <c r="R149" s="20" t="str">
        <f t="shared" si="54"/>
        <v/>
      </c>
      <c r="S149" s="20" t="str">
        <f t="shared" si="55"/>
        <v/>
      </c>
      <c r="T149" s="20" t="str">
        <f t="shared" si="56"/>
        <v/>
      </c>
      <c r="U149" s="15" t="str">
        <f>IF(A149="","",IF(A150="",O149*P149+P149,IF(P149&gt;='Input and Monthly Results'!$C$14,'Input and Monthly Results'!$C$14,P149)))</f>
        <v/>
      </c>
      <c r="V149" s="1" t="str">
        <f>IF(A149="","",IF(A149&lt;'Input and Monthly Results'!$F$3,Calculations!O149*Calculations!P149,IF(A149='Input and Monthly Results'!$F$3,Calculations!O149*Calculations!P149 + Calculations!P149,0)))</f>
        <v/>
      </c>
      <c r="W149" s="1" t="str">
        <f>IF(A149="","",IF(A149&lt;'Input and Monthly Results'!$F$3,Loan_Amount*(Calculations!O149/(1-(1+Calculations!O149)^(-'Input and Monthly Results'!$C$5))),IF(Calculations!A149='Input and Monthly Results'!$F$3,Calculations!P149*Calculations!O149+Calculations!P149,0)))</f>
        <v/>
      </c>
      <c r="X149" s="1" t="str">
        <f>IF(A149="","",IF(A149&lt;'Input and Monthly Results'!$C$11,1,0))</f>
        <v/>
      </c>
      <c r="Y149" s="1" t="str">
        <f>IF(A149="","",IF(A149&lt;'Input and Monthly Results'!$C$11,Calculations!O149*Calculations!P149,IF(A149&lt;'Input and Monthly Results'!$F$3,Loan_Amount*(Calculations!O149/(1-(1+Calculations!O149)^(-('Input and Monthly Results'!$C$5-SUM(Calculations!$X$3:$X$362))))),IF(Calculations!A149='Input and Monthly Results'!$F$3,Calculations!O149*Calculations!P149+Calculations!P149,0))))</f>
        <v/>
      </c>
      <c r="Z149" s="1" t="str">
        <f>IF(A149="","",IF(A149&lt;'Input and Monthly Results'!$F$3,Loan_Amount/'Input and Monthly Results'!$C$5+Calculations!O149*Calculations!P149,IF(A149='Input and Monthly Results'!$F$3,Calculations!O149*Calculations!P149+Calculations!P149,0)))</f>
        <v/>
      </c>
      <c r="AA149" s="1" t="str">
        <f>IF(A149="","",IF('Input and Monthly Results'!$C$14="",IF('Input and Monthly Results'!$C$10="IO (Interest Only)",Calculations!V149,IF('Input and Monthly Results'!$C$10="Initial IO w/ P&amp;I following",Calculations!Y149,IF('Input and Monthly Results'!$C$10="P&amp;I",Calculations!W149,Calculations!Z149))),U149))</f>
        <v/>
      </c>
      <c r="AB149" s="1" t="str">
        <f t="shared" si="57"/>
        <v/>
      </c>
      <c r="AC149" s="1" t="str">
        <f t="shared" si="58"/>
        <v/>
      </c>
      <c r="AD149" s="1" t="str">
        <f t="shared" si="59"/>
        <v/>
      </c>
      <c r="AE149" s="1" t="str">
        <f t="shared" si="60"/>
        <v/>
      </c>
      <c r="AF149" s="1" t="str">
        <f t="shared" si="61"/>
        <v/>
      </c>
      <c r="AG149" s="1" t="str">
        <f>IF(A149="","",'Input and Monthly Results'!$C$12)</f>
        <v/>
      </c>
      <c r="AH149" s="1" t="str">
        <f t="shared" si="62"/>
        <v/>
      </c>
      <c r="AI149" s="1" t="str">
        <f t="shared" si="63"/>
        <v/>
      </c>
      <c r="AJ149" s="1" t="str">
        <f t="shared" si="64"/>
        <v/>
      </c>
      <c r="AK149" s="1" t="str">
        <f>IF(A149="","",IF(AI149=0,0,'Input and Monthly Results'!$C$13))</f>
        <v/>
      </c>
    </row>
    <row r="150" spans="1:37" x14ac:dyDescent="0.3">
      <c r="A150" s="10" t="str">
        <f>IF(A149&gt;='Input and Monthly Results'!$F$3,"",EDATE(A149,1))</f>
        <v/>
      </c>
      <c r="B150" s="10">
        <f t="shared" si="44"/>
        <v>1</v>
      </c>
      <c r="C150" t="str">
        <f t="shared" si="45"/>
        <v/>
      </c>
      <c r="D150" s="14" t="str">
        <f>IF(A150="","",'Input and Monthly Results'!$C$7)</f>
        <v/>
      </c>
      <c r="E150" s="14" t="str">
        <f t="shared" si="46"/>
        <v/>
      </c>
      <c r="F150" s="14" t="str">
        <f t="shared" si="47"/>
        <v/>
      </c>
      <c r="G150" s="14" t="str">
        <f t="shared" si="48"/>
        <v/>
      </c>
      <c r="H150" s="14" t="str">
        <f>IF(A150="","",VLOOKUP(A150,'Input and Monthly Results'!$B$18:$C$429,2,FALSE))</f>
        <v/>
      </c>
      <c r="I150" s="14" t="str">
        <f>IF(A150="","",'Input and Monthly Results'!$C$8)</f>
        <v/>
      </c>
      <c r="J150" s="5" t="str">
        <f t="shared" si="49"/>
        <v/>
      </c>
      <c r="K150" s="14" t="str">
        <f t="shared" si="50"/>
        <v/>
      </c>
      <c r="L150" s="14" t="str">
        <f t="shared" si="51"/>
        <v/>
      </c>
      <c r="M150" s="14" t="str">
        <f t="shared" si="52"/>
        <v/>
      </c>
      <c r="N150" t="str">
        <f>IF(A150="","",'Input and Monthly Results'!$C$9)</f>
        <v/>
      </c>
      <c r="O150" s="14" t="str">
        <f>IF(A150="","",IF('Input and Monthly Results'!$C$6="Constant",IF('Input and Monthly Results'!$C$9="30 / 360",E150,IF('Input and Monthly Results'!$C$9="Actual Days / 360",F150,G150)),IF('Input and Monthly Results'!$C$9="30 / 360",K150,IF('Input and Monthly Results'!$C$9="Actual Days / 360",L150,M150))))</f>
        <v/>
      </c>
      <c r="P150" s="1" t="str">
        <f t="shared" si="65"/>
        <v/>
      </c>
      <c r="Q150" s="20" t="str">
        <f t="shared" si="53"/>
        <v/>
      </c>
      <c r="R150" s="20" t="str">
        <f t="shared" si="54"/>
        <v/>
      </c>
      <c r="S150" s="20" t="str">
        <f t="shared" si="55"/>
        <v/>
      </c>
      <c r="T150" s="20" t="str">
        <f t="shared" si="56"/>
        <v/>
      </c>
      <c r="U150" s="15" t="str">
        <f>IF(A150="","",IF(A151="",O150*P150+P150,IF(P150&gt;='Input and Monthly Results'!$C$14,'Input and Monthly Results'!$C$14,P150)))</f>
        <v/>
      </c>
      <c r="V150" s="1" t="str">
        <f>IF(A150="","",IF(A150&lt;'Input and Monthly Results'!$F$3,Calculations!O150*Calculations!P150,IF(A150='Input and Monthly Results'!$F$3,Calculations!O150*Calculations!P150 + Calculations!P150,0)))</f>
        <v/>
      </c>
      <c r="W150" s="1" t="str">
        <f>IF(A150="","",IF(A150&lt;'Input and Monthly Results'!$F$3,Loan_Amount*(Calculations!O150/(1-(1+Calculations!O150)^(-'Input and Monthly Results'!$C$5))),IF(Calculations!A150='Input and Monthly Results'!$F$3,Calculations!P150*Calculations!O150+Calculations!P150,0)))</f>
        <v/>
      </c>
      <c r="X150" s="1" t="str">
        <f>IF(A150="","",IF(A150&lt;'Input and Monthly Results'!$C$11,1,0))</f>
        <v/>
      </c>
      <c r="Y150" s="1" t="str">
        <f>IF(A150="","",IF(A150&lt;'Input and Monthly Results'!$C$11,Calculations!O150*Calculations!P150,IF(A150&lt;'Input and Monthly Results'!$F$3,Loan_Amount*(Calculations!O150/(1-(1+Calculations!O150)^(-('Input and Monthly Results'!$C$5-SUM(Calculations!$X$3:$X$362))))),IF(Calculations!A150='Input and Monthly Results'!$F$3,Calculations!O150*Calculations!P150+Calculations!P150,0))))</f>
        <v/>
      </c>
      <c r="Z150" s="1" t="str">
        <f>IF(A150="","",IF(A150&lt;'Input and Monthly Results'!$F$3,Loan_Amount/'Input and Monthly Results'!$C$5+Calculations!O150*Calculations!P150,IF(A150='Input and Monthly Results'!$F$3,Calculations!O150*Calculations!P150+Calculations!P150,0)))</f>
        <v/>
      </c>
      <c r="AA150" s="1" t="str">
        <f>IF(A150="","",IF('Input and Monthly Results'!$C$14="",IF('Input and Monthly Results'!$C$10="IO (Interest Only)",Calculations!V150,IF('Input and Monthly Results'!$C$10="Initial IO w/ P&amp;I following",Calculations!Y150,IF('Input and Monthly Results'!$C$10="P&amp;I",Calculations!W150,Calculations!Z150))),U150))</f>
        <v/>
      </c>
      <c r="AB150" s="1" t="str">
        <f t="shared" si="57"/>
        <v/>
      </c>
      <c r="AC150" s="1" t="str">
        <f t="shared" si="58"/>
        <v/>
      </c>
      <c r="AD150" s="1" t="str">
        <f t="shared" si="59"/>
        <v/>
      </c>
      <c r="AE150" s="1" t="str">
        <f t="shared" si="60"/>
        <v/>
      </c>
      <c r="AF150" s="1" t="str">
        <f t="shared" si="61"/>
        <v/>
      </c>
      <c r="AG150" s="1" t="str">
        <f>IF(A150="","",'Input and Monthly Results'!$C$12)</f>
        <v/>
      </c>
      <c r="AH150" s="1" t="str">
        <f t="shared" si="62"/>
        <v/>
      </c>
      <c r="AI150" s="1" t="str">
        <f t="shared" si="63"/>
        <v/>
      </c>
      <c r="AJ150" s="1" t="str">
        <f t="shared" si="64"/>
        <v/>
      </c>
      <c r="AK150" s="1" t="str">
        <f>IF(A150="","",IF(AI150=0,0,'Input and Monthly Results'!$C$13))</f>
        <v/>
      </c>
    </row>
    <row r="151" spans="1:37" x14ac:dyDescent="0.3">
      <c r="A151" s="10" t="str">
        <f>IF(A150&gt;='Input and Monthly Results'!$F$3,"",EDATE(A150,1))</f>
        <v/>
      </c>
      <c r="B151" s="10">
        <f t="shared" si="44"/>
        <v>1</v>
      </c>
      <c r="C151" t="str">
        <f t="shared" si="45"/>
        <v/>
      </c>
      <c r="D151" s="14" t="str">
        <f>IF(A151="","",'Input and Monthly Results'!$C$7)</f>
        <v/>
      </c>
      <c r="E151" s="14" t="str">
        <f t="shared" si="46"/>
        <v/>
      </c>
      <c r="F151" s="14" t="str">
        <f t="shared" si="47"/>
        <v/>
      </c>
      <c r="G151" s="14" t="str">
        <f t="shared" si="48"/>
        <v/>
      </c>
      <c r="H151" s="14" t="str">
        <f>IF(A151="","",VLOOKUP(A151,'Input and Monthly Results'!$B$18:$C$429,2,FALSE))</f>
        <v/>
      </c>
      <c r="I151" s="14" t="str">
        <f>IF(A151="","",'Input and Monthly Results'!$C$8)</f>
        <v/>
      </c>
      <c r="J151" s="5" t="str">
        <f t="shared" si="49"/>
        <v/>
      </c>
      <c r="K151" s="14" t="str">
        <f t="shared" si="50"/>
        <v/>
      </c>
      <c r="L151" s="14" t="str">
        <f t="shared" si="51"/>
        <v/>
      </c>
      <c r="M151" s="14" t="str">
        <f t="shared" si="52"/>
        <v/>
      </c>
      <c r="N151" t="str">
        <f>IF(A151="","",'Input and Monthly Results'!$C$9)</f>
        <v/>
      </c>
      <c r="O151" s="14" t="str">
        <f>IF(A151="","",IF('Input and Monthly Results'!$C$6="Constant",IF('Input and Monthly Results'!$C$9="30 / 360",E151,IF('Input and Monthly Results'!$C$9="Actual Days / 360",F151,G151)),IF('Input and Monthly Results'!$C$9="30 / 360",K151,IF('Input and Monthly Results'!$C$9="Actual Days / 360",L151,M151))))</f>
        <v/>
      </c>
      <c r="P151" s="1" t="str">
        <f t="shared" si="65"/>
        <v/>
      </c>
      <c r="Q151" s="20" t="str">
        <f t="shared" si="53"/>
        <v/>
      </c>
      <c r="R151" s="20" t="str">
        <f t="shared" si="54"/>
        <v/>
      </c>
      <c r="S151" s="20" t="str">
        <f t="shared" si="55"/>
        <v/>
      </c>
      <c r="T151" s="20" t="str">
        <f t="shared" si="56"/>
        <v/>
      </c>
      <c r="U151" s="15" t="str">
        <f>IF(A151="","",IF(A152="",O151*P151+P151,IF(P151&gt;='Input and Monthly Results'!$C$14,'Input and Monthly Results'!$C$14,P151)))</f>
        <v/>
      </c>
      <c r="V151" s="1" t="str">
        <f>IF(A151="","",IF(A151&lt;'Input and Monthly Results'!$F$3,Calculations!O151*Calculations!P151,IF(A151='Input and Monthly Results'!$F$3,Calculations!O151*Calculations!P151 + Calculations!P151,0)))</f>
        <v/>
      </c>
      <c r="W151" s="1" t="str">
        <f>IF(A151="","",IF(A151&lt;'Input and Monthly Results'!$F$3,Loan_Amount*(Calculations!O151/(1-(1+Calculations!O151)^(-'Input and Monthly Results'!$C$5))),IF(Calculations!A151='Input and Monthly Results'!$F$3,Calculations!P151*Calculations!O151+Calculations!P151,0)))</f>
        <v/>
      </c>
      <c r="X151" s="1" t="str">
        <f>IF(A151="","",IF(A151&lt;'Input and Monthly Results'!$C$11,1,0))</f>
        <v/>
      </c>
      <c r="Y151" s="1" t="str">
        <f>IF(A151="","",IF(A151&lt;'Input and Monthly Results'!$C$11,Calculations!O151*Calculations!P151,IF(A151&lt;'Input and Monthly Results'!$F$3,Loan_Amount*(Calculations!O151/(1-(1+Calculations!O151)^(-('Input and Monthly Results'!$C$5-SUM(Calculations!$X$3:$X$362))))),IF(Calculations!A151='Input and Monthly Results'!$F$3,Calculations!O151*Calculations!P151+Calculations!P151,0))))</f>
        <v/>
      </c>
      <c r="Z151" s="1" t="str">
        <f>IF(A151="","",IF(A151&lt;'Input and Monthly Results'!$F$3,Loan_Amount/'Input and Monthly Results'!$C$5+Calculations!O151*Calculations!P151,IF(A151='Input and Monthly Results'!$F$3,Calculations!O151*Calculations!P151+Calculations!P151,0)))</f>
        <v/>
      </c>
      <c r="AA151" s="1" t="str">
        <f>IF(A151="","",IF('Input and Monthly Results'!$C$14="",IF('Input and Monthly Results'!$C$10="IO (Interest Only)",Calculations!V151,IF('Input and Monthly Results'!$C$10="Initial IO w/ P&amp;I following",Calculations!Y151,IF('Input and Monthly Results'!$C$10="P&amp;I",Calculations!W151,Calculations!Z151))),U151))</f>
        <v/>
      </c>
      <c r="AB151" s="1" t="str">
        <f t="shared" si="57"/>
        <v/>
      </c>
      <c r="AC151" s="1" t="str">
        <f t="shared" si="58"/>
        <v/>
      </c>
      <c r="AD151" s="1" t="str">
        <f t="shared" si="59"/>
        <v/>
      </c>
      <c r="AE151" s="1" t="str">
        <f t="shared" si="60"/>
        <v/>
      </c>
      <c r="AF151" s="1" t="str">
        <f t="shared" si="61"/>
        <v/>
      </c>
      <c r="AG151" s="1" t="str">
        <f>IF(A151="","",'Input and Monthly Results'!$C$12)</f>
        <v/>
      </c>
      <c r="AH151" s="1" t="str">
        <f t="shared" si="62"/>
        <v/>
      </c>
      <c r="AI151" s="1" t="str">
        <f t="shared" si="63"/>
        <v/>
      </c>
      <c r="AJ151" s="1" t="str">
        <f t="shared" si="64"/>
        <v/>
      </c>
      <c r="AK151" s="1" t="str">
        <f>IF(A151="","",IF(AI151=0,0,'Input and Monthly Results'!$C$13))</f>
        <v/>
      </c>
    </row>
    <row r="152" spans="1:37" x14ac:dyDescent="0.3">
      <c r="A152" s="10" t="str">
        <f>IF(A151&gt;='Input and Monthly Results'!$F$3,"",EDATE(A151,1))</f>
        <v/>
      </c>
      <c r="B152" s="10">
        <f t="shared" si="44"/>
        <v>1</v>
      </c>
      <c r="C152" t="str">
        <f t="shared" si="45"/>
        <v/>
      </c>
      <c r="D152" s="14" t="str">
        <f>IF(A152="","",'Input and Monthly Results'!$C$7)</f>
        <v/>
      </c>
      <c r="E152" s="14" t="str">
        <f t="shared" si="46"/>
        <v/>
      </c>
      <c r="F152" s="14" t="str">
        <f t="shared" si="47"/>
        <v/>
      </c>
      <c r="G152" s="14" t="str">
        <f t="shared" si="48"/>
        <v/>
      </c>
      <c r="H152" s="14" t="str">
        <f>IF(A152="","",VLOOKUP(A152,'Input and Monthly Results'!$B$18:$C$429,2,FALSE))</f>
        <v/>
      </c>
      <c r="I152" s="14" t="str">
        <f>IF(A152="","",'Input and Monthly Results'!$C$8)</f>
        <v/>
      </c>
      <c r="J152" s="5" t="str">
        <f t="shared" si="49"/>
        <v/>
      </c>
      <c r="K152" s="14" t="str">
        <f t="shared" si="50"/>
        <v/>
      </c>
      <c r="L152" s="14" t="str">
        <f t="shared" si="51"/>
        <v/>
      </c>
      <c r="M152" s="14" t="str">
        <f t="shared" si="52"/>
        <v/>
      </c>
      <c r="N152" t="str">
        <f>IF(A152="","",'Input and Monthly Results'!$C$9)</f>
        <v/>
      </c>
      <c r="O152" s="14" t="str">
        <f>IF(A152="","",IF('Input and Monthly Results'!$C$6="Constant",IF('Input and Monthly Results'!$C$9="30 / 360",E152,IF('Input and Monthly Results'!$C$9="Actual Days / 360",F152,G152)),IF('Input and Monthly Results'!$C$9="30 / 360",K152,IF('Input and Monthly Results'!$C$9="Actual Days / 360",L152,M152))))</f>
        <v/>
      </c>
      <c r="P152" s="1" t="str">
        <f t="shared" si="65"/>
        <v/>
      </c>
      <c r="Q152" s="20" t="str">
        <f t="shared" si="53"/>
        <v/>
      </c>
      <c r="R152" s="20" t="str">
        <f t="shared" si="54"/>
        <v/>
      </c>
      <c r="S152" s="20" t="str">
        <f t="shared" si="55"/>
        <v/>
      </c>
      <c r="T152" s="20" t="str">
        <f t="shared" si="56"/>
        <v/>
      </c>
      <c r="U152" s="15" t="str">
        <f>IF(A152="","",IF(A153="",O152*P152+P152,IF(P152&gt;='Input and Monthly Results'!$C$14,'Input and Monthly Results'!$C$14,P152)))</f>
        <v/>
      </c>
      <c r="V152" s="1" t="str">
        <f>IF(A152="","",IF(A152&lt;'Input and Monthly Results'!$F$3,Calculations!O152*Calculations!P152,IF(A152='Input and Monthly Results'!$F$3,Calculations!O152*Calculations!P152 + Calculations!P152,0)))</f>
        <v/>
      </c>
      <c r="W152" s="1" t="str">
        <f>IF(A152="","",IF(A152&lt;'Input and Monthly Results'!$F$3,Loan_Amount*(Calculations!O152/(1-(1+Calculations!O152)^(-'Input and Monthly Results'!$C$5))),IF(Calculations!A152='Input and Monthly Results'!$F$3,Calculations!P152*Calculations!O152+Calculations!P152,0)))</f>
        <v/>
      </c>
      <c r="X152" s="1" t="str">
        <f>IF(A152="","",IF(A152&lt;'Input and Monthly Results'!$C$11,1,0))</f>
        <v/>
      </c>
      <c r="Y152" s="1" t="str">
        <f>IF(A152="","",IF(A152&lt;'Input and Monthly Results'!$C$11,Calculations!O152*Calculations!P152,IF(A152&lt;'Input and Monthly Results'!$F$3,Loan_Amount*(Calculations!O152/(1-(1+Calculations!O152)^(-('Input and Monthly Results'!$C$5-SUM(Calculations!$X$3:$X$362))))),IF(Calculations!A152='Input and Monthly Results'!$F$3,Calculations!O152*Calculations!P152+Calculations!P152,0))))</f>
        <v/>
      </c>
      <c r="Z152" s="1" t="str">
        <f>IF(A152="","",IF(A152&lt;'Input and Monthly Results'!$F$3,Loan_Amount/'Input and Monthly Results'!$C$5+Calculations!O152*Calculations!P152,IF(A152='Input and Monthly Results'!$F$3,Calculations!O152*Calculations!P152+Calculations!P152,0)))</f>
        <v/>
      </c>
      <c r="AA152" s="1" t="str">
        <f>IF(A152="","",IF('Input and Monthly Results'!$C$14="",IF('Input and Monthly Results'!$C$10="IO (Interest Only)",Calculations!V152,IF('Input and Monthly Results'!$C$10="Initial IO w/ P&amp;I following",Calculations!Y152,IF('Input and Monthly Results'!$C$10="P&amp;I",Calculations!W152,Calculations!Z152))),U152))</f>
        <v/>
      </c>
      <c r="AB152" s="1" t="str">
        <f t="shared" si="57"/>
        <v/>
      </c>
      <c r="AC152" s="1" t="str">
        <f t="shared" si="58"/>
        <v/>
      </c>
      <c r="AD152" s="1" t="str">
        <f t="shared" si="59"/>
        <v/>
      </c>
      <c r="AE152" s="1" t="str">
        <f t="shared" si="60"/>
        <v/>
      </c>
      <c r="AF152" s="1" t="str">
        <f t="shared" si="61"/>
        <v/>
      </c>
      <c r="AG152" s="1" t="str">
        <f>IF(A152="","",'Input and Monthly Results'!$C$12)</f>
        <v/>
      </c>
      <c r="AH152" s="1" t="str">
        <f t="shared" si="62"/>
        <v/>
      </c>
      <c r="AI152" s="1" t="str">
        <f t="shared" si="63"/>
        <v/>
      </c>
      <c r="AJ152" s="1" t="str">
        <f t="shared" si="64"/>
        <v/>
      </c>
      <c r="AK152" s="1" t="str">
        <f>IF(A152="","",IF(AI152=0,0,'Input and Monthly Results'!$C$13))</f>
        <v/>
      </c>
    </row>
    <row r="153" spans="1:37" x14ac:dyDescent="0.3">
      <c r="A153" s="10" t="str">
        <f>IF(A152&gt;='Input and Monthly Results'!$F$3,"",EDATE(A152,1))</f>
        <v/>
      </c>
      <c r="B153" s="10">
        <f t="shared" si="44"/>
        <v>1</v>
      </c>
      <c r="C153" t="str">
        <f t="shared" si="45"/>
        <v/>
      </c>
      <c r="D153" s="14" t="str">
        <f>IF(A153="","",'Input and Monthly Results'!$C$7)</f>
        <v/>
      </c>
      <c r="E153" s="14" t="str">
        <f t="shared" si="46"/>
        <v/>
      </c>
      <c r="F153" s="14" t="str">
        <f t="shared" si="47"/>
        <v/>
      </c>
      <c r="G153" s="14" t="str">
        <f t="shared" si="48"/>
        <v/>
      </c>
      <c r="H153" s="14" t="str">
        <f>IF(A153="","",VLOOKUP(A153,'Input and Monthly Results'!$B$18:$C$429,2,FALSE))</f>
        <v/>
      </c>
      <c r="I153" s="14" t="str">
        <f>IF(A153="","",'Input and Monthly Results'!$C$8)</f>
        <v/>
      </c>
      <c r="J153" s="5" t="str">
        <f t="shared" si="49"/>
        <v/>
      </c>
      <c r="K153" s="14" t="str">
        <f t="shared" si="50"/>
        <v/>
      </c>
      <c r="L153" s="14" t="str">
        <f t="shared" si="51"/>
        <v/>
      </c>
      <c r="M153" s="14" t="str">
        <f t="shared" si="52"/>
        <v/>
      </c>
      <c r="N153" t="str">
        <f>IF(A153="","",'Input and Monthly Results'!$C$9)</f>
        <v/>
      </c>
      <c r="O153" s="14" t="str">
        <f>IF(A153="","",IF('Input and Monthly Results'!$C$6="Constant",IF('Input and Monthly Results'!$C$9="30 / 360",E153,IF('Input and Monthly Results'!$C$9="Actual Days / 360",F153,G153)),IF('Input and Monthly Results'!$C$9="30 / 360",K153,IF('Input and Monthly Results'!$C$9="Actual Days / 360",L153,M153))))</f>
        <v/>
      </c>
      <c r="P153" s="1" t="str">
        <f t="shared" si="65"/>
        <v/>
      </c>
      <c r="Q153" s="20" t="str">
        <f t="shared" si="53"/>
        <v/>
      </c>
      <c r="R153" s="20" t="str">
        <f t="shared" si="54"/>
        <v/>
      </c>
      <c r="S153" s="20" t="str">
        <f t="shared" si="55"/>
        <v/>
      </c>
      <c r="T153" s="20" t="str">
        <f t="shared" si="56"/>
        <v/>
      </c>
      <c r="U153" s="15" t="str">
        <f>IF(A153="","",IF(A154="",O153*P153+P153,IF(P153&gt;='Input and Monthly Results'!$C$14,'Input and Monthly Results'!$C$14,P153)))</f>
        <v/>
      </c>
      <c r="V153" s="1" t="str">
        <f>IF(A153="","",IF(A153&lt;'Input and Monthly Results'!$F$3,Calculations!O153*Calculations!P153,IF(A153='Input and Monthly Results'!$F$3,Calculations!O153*Calculations!P153 + Calculations!P153,0)))</f>
        <v/>
      </c>
      <c r="W153" s="1" t="str">
        <f>IF(A153="","",IF(A153&lt;'Input and Monthly Results'!$F$3,Loan_Amount*(Calculations!O153/(1-(1+Calculations!O153)^(-'Input and Monthly Results'!$C$5))),IF(Calculations!A153='Input and Monthly Results'!$F$3,Calculations!P153*Calculations!O153+Calculations!P153,0)))</f>
        <v/>
      </c>
      <c r="X153" s="1" t="str">
        <f>IF(A153="","",IF(A153&lt;'Input and Monthly Results'!$C$11,1,0))</f>
        <v/>
      </c>
      <c r="Y153" s="1" t="str">
        <f>IF(A153="","",IF(A153&lt;'Input and Monthly Results'!$C$11,Calculations!O153*Calculations!P153,IF(A153&lt;'Input and Monthly Results'!$F$3,Loan_Amount*(Calculations!O153/(1-(1+Calculations!O153)^(-('Input and Monthly Results'!$C$5-SUM(Calculations!$X$3:$X$362))))),IF(Calculations!A153='Input and Monthly Results'!$F$3,Calculations!O153*Calculations!P153+Calculations!P153,0))))</f>
        <v/>
      </c>
      <c r="Z153" s="1" t="str">
        <f>IF(A153="","",IF(A153&lt;'Input and Monthly Results'!$F$3,Loan_Amount/'Input and Monthly Results'!$C$5+Calculations!O153*Calculations!P153,IF(A153='Input and Monthly Results'!$F$3,Calculations!O153*Calculations!P153+Calculations!P153,0)))</f>
        <v/>
      </c>
      <c r="AA153" s="1" t="str">
        <f>IF(A153="","",IF('Input and Monthly Results'!$C$14="",IF('Input and Monthly Results'!$C$10="IO (Interest Only)",Calculations!V153,IF('Input and Monthly Results'!$C$10="Initial IO w/ P&amp;I following",Calculations!Y153,IF('Input and Monthly Results'!$C$10="P&amp;I",Calculations!W153,Calculations!Z153))),U153))</f>
        <v/>
      </c>
      <c r="AB153" s="1" t="str">
        <f t="shared" si="57"/>
        <v/>
      </c>
      <c r="AC153" s="1" t="str">
        <f t="shared" si="58"/>
        <v/>
      </c>
      <c r="AD153" s="1" t="str">
        <f t="shared" si="59"/>
        <v/>
      </c>
      <c r="AE153" s="1" t="str">
        <f t="shared" si="60"/>
        <v/>
      </c>
      <c r="AF153" s="1" t="str">
        <f t="shared" si="61"/>
        <v/>
      </c>
      <c r="AG153" s="1" t="str">
        <f>IF(A153="","",'Input and Monthly Results'!$C$12)</f>
        <v/>
      </c>
      <c r="AH153" s="1" t="str">
        <f t="shared" si="62"/>
        <v/>
      </c>
      <c r="AI153" s="1" t="str">
        <f t="shared" si="63"/>
        <v/>
      </c>
      <c r="AJ153" s="1" t="str">
        <f t="shared" si="64"/>
        <v/>
      </c>
      <c r="AK153" s="1" t="str">
        <f>IF(A153="","",IF(AI153=0,0,'Input and Monthly Results'!$C$13))</f>
        <v/>
      </c>
    </row>
    <row r="154" spans="1:37" x14ac:dyDescent="0.3">
      <c r="A154" s="10" t="str">
        <f>IF(A153&gt;='Input and Monthly Results'!$F$3,"",EDATE(A153,1))</f>
        <v/>
      </c>
      <c r="B154" s="10">
        <f t="shared" si="44"/>
        <v>1</v>
      </c>
      <c r="C154" t="str">
        <f t="shared" si="45"/>
        <v/>
      </c>
      <c r="D154" s="14" t="str">
        <f>IF(A154="","",'Input and Monthly Results'!$C$7)</f>
        <v/>
      </c>
      <c r="E154" s="14" t="str">
        <f t="shared" si="46"/>
        <v/>
      </c>
      <c r="F154" s="14" t="str">
        <f t="shared" si="47"/>
        <v/>
      </c>
      <c r="G154" s="14" t="str">
        <f t="shared" si="48"/>
        <v/>
      </c>
      <c r="H154" s="14" t="str">
        <f>IF(A154="","",VLOOKUP(A154,'Input and Monthly Results'!$B$18:$C$429,2,FALSE))</f>
        <v/>
      </c>
      <c r="I154" s="14" t="str">
        <f>IF(A154="","",'Input and Monthly Results'!$C$8)</f>
        <v/>
      </c>
      <c r="J154" s="5" t="str">
        <f t="shared" si="49"/>
        <v/>
      </c>
      <c r="K154" s="14" t="str">
        <f t="shared" si="50"/>
        <v/>
      </c>
      <c r="L154" s="14" t="str">
        <f t="shared" si="51"/>
        <v/>
      </c>
      <c r="M154" s="14" t="str">
        <f t="shared" si="52"/>
        <v/>
      </c>
      <c r="N154" t="str">
        <f>IF(A154="","",'Input and Monthly Results'!$C$9)</f>
        <v/>
      </c>
      <c r="O154" s="14" t="str">
        <f>IF(A154="","",IF('Input and Monthly Results'!$C$6="Constant",IF('Input and Monthly Results'!$C$9="30 / 360",E154,IF('Input and Monthly Results'!$C$9="Actual Days / 360",F154,G154)),IF('Input and Monthly Results'!$C$9="30 / 360",K154,IF('Input and Monthly Results'!$C$9="Actual Days / 360",L154,M154))))</f>
        <v/>
      </c>
      <c r="P154" s="1" t="str">
        <f t="shared" si="65"/>
        <v/>
      </c>
      <c r="Q154" s="20" t="str">
        <f t="shared" si="53"/>
        <v/>
      </c>
      <c r="R154" s="20" t="str">
        <f t="shared" si="54"/>
        <v/>
      </c>
      <c r="S154" s="20" t="str">
        <f t="shared" si="55"/>
        <v/>
      </c>
      <c r="T154" s="20" t="str">
        <f t="shared" si="56"/>
        <v/>
      </c>
      <c r="U154" s="15" t="str">
        <f>IF(A154="","",IF(A155="",O154*P154+P154,IF(P154&gt;='Input and Monthly Results'!$C$14,'Input and Monthly Results'!$C$14,P154)))</f>
        <v/>
      </c>
      <c r="V154" s="1" t="str">
        <f>IF(A154="","",IF(A154&lt;'Input and Monthly Results'!$F$3,Calculations!O154*Calculations!P154,IF(A154='Input and Monthly Results'!$F$3,Calculations!O154*Calculations!P154 + Calculations!P154,0)))</f>
        <v/>
      </c>
      <c r="W154" s="1" t="str">
        <f>IF(A154="","",IF(A154&lt;'Input and Monthly Results'!$F$3,Loan_Amount*(Calculations!O154/(1-(1+Calculations!O154)^(-'Input and Monthly Results'!$C$5))),IF(Calculations!A154='Input and Monthly Results'!$F$3,Calculations!P154*Calculations!O154+Calculations!P154,0)))</f>
        <v/>
      </c>
      <c r="X154" s="1" t="str">
        <f>IF(A154="","",IF(A154&lt;'Input and Monthly Results'!$C$11,1,0))</f>
        <v/>
      </c>
      <c r="Y154" s="1" t="str">
        <f>IF(A154="","",IF(A154&lt;'Input and Monthly Results'!$C$11,Calculations!O154*Calculations!P154,IF(A154&lt;'Input and Monthly Results'!$F$3,Loan_Amount*(Calculations!O154/(1-(1+Calculations!O154)^(-('Input and Monthly Results'!$C$5-SUM(Calculations!$X$3:$X$362))))),IF(Calculations!A154='Input and Monthly Results'!$F$3,Calculations!O154*Calculations!P154+Calculations!P154,0))))</f>
        <v/>
      </c>
      <c r="Z154" s="1" t="str">
        <f>IF(A154="","",IF(A154&lt;'Input and Monthly Results'!$F$3,Loan_Amount/'Input and Monthly Results'!$C$5+Calculations!O154*Calculations!P154,IF(A154='Input and Monthly Results'!$F$3,Calculations!O154*Calculations!P154+Calculations!P154,0)))</f>
        <v/>
      </c>
      <c r="AA154" s="1" t="str">
        <f>IF(A154="","",IF('Input and Monthly Results'!$C$14="",IF('Input and Monthly Results'!$C$10="IO (Interest Only)",Calculations!V154,IF('Input and Monthly Results'!$C$10="Initial IO w/ P&amp;I following",Calculations!Y154,IF('Input and Monthly Results'!$C$10="P&amp;I",Calculations!W154,Calculations!Z154))),U154))</f>
        <v/>
      </c>
      <c r="AB154" s="1" t="str">
        <f t="shared" si="57"/>
        <v/>
      </c>
      <c r="AC154" s="1" t="str">
        <f t="shared" si="58"/>
        <v/>
      </c>
      <c r="AD154" s="1" t="str">
        <f t="shared" si="59"/>
        <v/>
      </c>
      <c r="AE154" s="1" t="str">
        <f t="shared" si="60"/>
        <v/>
      </c>
      <c r="AF154" s="1" t="str">
        <f t="shared" si="61"/>
        <v/>
      </c>
      <c r="AG154" s="1" t="str">
        <f>IF(A154="","",'Input and Monthly Results'!$C$12)</f>
        <v/>
      </c>
      <c r="AH154" s="1" t="str">
        <f t="shared" si="62"/>
        <v/>
      </c>
      <c r="AI154" s="1" t="str">
        <f t="shared" si="63"/>
        <v/>
      </c>
      <c r="AJ154" s="1" t="str">
        <f t="shared" si="64"/>
        <v/>
      </c>
      <c r="AK154" s="1" t="str">
        <f>IF(A154="","",IF(AI154=0,0,'Input and Monthly Results'!$C$13))</f>
        <v/>
      </c>
    </row>
    <row r="155" spans="1:37" x14ac:dyDescent="0.3">
      <c r="A155" s="10" t="str">
        <f>IF(A154&gt;='Input and Monthly Results'!$F$3,"",EDATE(A154,1))</f>
        <v/>
      </c>
      <c r="B155" s="10">
        <f t="shared" si="44"/>
        <v>1</v>
      </c>
      <c r="C155" t="str">
        <f t="shared" si="45"/>
        <v/>
      </c>
      <c r="D155" s="14" t="str">
        <f>IF(A155="","",'Input and Monthly Results'!$C$7)</f>
        <v/>
      </c>
      <c r="E155" s="14" t="str">
        <f t="shared" si="46"/>
        <v/>
      </c>
      <c r="F155" s="14" t="str">
        <f t="shared" si="47"/>
        <v/>
      </c>
      <c r="G155" s="14" t="str">
        <f t="shared" si="48"/>
        <v/>
      </c>
      <c r="H155" s="14" t="str">
        <f>IF(A155="","",VLOOKUP(A155,'Input and Monthly Results'!$B$18:$C$429,2,FALSE))</f>
        <v/>
      </c>
      <c r="I155" s="14" t="str">
        <f>IF(A155="","",'Input and Monthly Results'!$C$8)</f>
        <v/>
      </c>
      <c r="J155" s="5" t="str">
        <f t="shared" si="49"/>
        <v/>
      </c>
      <c r="K155" s="14" t="str">
        <f t="shared" si="50"/>
        <v/>
      </c>
      <c r="L155" s="14" t="str">
        <f t="shared" si="51"/>
        <v/>
      </c>
      <c r="M155" s="14" t="str">
        <f t="shared" si="52"/>
        <v/>
      </c>
      <c r="N155" t="str">
        <f>IF(A155="","",'Input and Monthly Results'!$C$9)</f>
        <v/>
      </c>
      <c r="O155" s="14" t="str">
        <f>IF(A155="","",IF('Input and Monthly Results'!$C$6="Constant",IF('Input and Monthly Results'!$C$9="30 / 360",E155,IF('Input and Monthly Results'!$C$9="Actual Days / 360",F155,G155)),IF('Input and Monthly Results'!$C$9="30 / 360",K155,IF('Input and Monthly Results'!$C$9="Actual Days / 360",L155,M155))))</f>
        <v/>
      </c>
      <c r="P155" s="1" t="str">
        <f t="shared" si="65"/>
        <v/>
      </c>
      <c r="Q155" s="20" t="str">
        <f t="shared" si="53"/>
        <v/>
      </c>
      <c r="R155" s="20" t="str">
        <f t="shared" si="54"/>
        <v/>
      </c>
      <c r="S155" s="20" t="str">
        <f t="shared" si="55"/>
        <v/>
      </c>
      <c r="T155" s="20" t="str">
        <f t="shared" si="56"/>
        <v/>
      </c>
      <c r="U155" s="15" t="str">
        <f>IF(A155="","",IF(A156="",O155*P155+P155,IF(P155&gt;='Input and Monthly Results'!$C$14,'Input and Monthly Results'!$C$14,P155)))</f>
        <v/>
      </c>
      <c r="V155" s="1" t="str">
        <f>IF(A155="","",IF(A155&lt;'Input and Monthly Results'!$F$3,Calculations!O155*Calculations!P155,IF(A155='Input and Monthly Results'!$F$3,Calculations!O155*Calculations!P155 + Calculations!P155,0)))</f>
        <v/>
      </c>
      <c r="W155" s="1" t="str">
        <f>IF(A155="","",IF(A155&lt;'Input and Monthly Results'!$F$3,Loan_Amount*(Calculations!O155/(1-(1+Calculations!O155)^(-'Input and Monthly Results'!$C$5))),IF(Calculations!A155='Input and Monthly Results'!$F$3,Calculations!P155*Calculations!O155+Calculations!P155,0)))</f>
        <v/>
      </c>
      <c r="X155" s="1" t="str">
        <f>IF(A155="","",IF(A155&lt;'Input and Monthly Results'!$C$11,1,0))</f>
        <v/>
      </c>
      <c r="Y155" s="1" t="str">
        <f>IF(A155="","",IF(A155&lt;'Input and Monthly Results'!$C$11,Calculations!O155*Calculations!P155,IF(A155&lt;'Input and Monthly Results'!$F$3,Loan_Amount*(Calculations!O155/(1-(1+Calculations!O155)^(-('Input and Monthly Results'!$C$5-SUM(Calculations!$X$3:$X$362))))),IF(Calculations!A155='Input and Monthly Results'!$F$3,Calculations!O155*Calculations!P155+Calculations!P155,0))))</f>
        <v/>
      </c>
      <c r="Z155" s="1" t="str">
        <f>IF(A155="","",IF(A155&lt;'Input and Monthly Results'!$F$3,Loan_Amount/'Input and Monthly Results'!$C$5+Calculations!O155*Calculations!P155,IF(A155='Input and Monthly Results'!$F$3,Calculations!O155*Calculations!P155+Calculations!P155,0)))</f>
        <v/>
      </c>
      <c r="AA155" s="1" t="str">
        <f>IF(A155="","",IF('Input and Monthly Results'!$C$14="",IF('Input and Monthly Results'!$C$10="IO (Interest Only)",Calculations!V155,IF('Input and Monthly Results'!$C$10="Initial IO w/ P&amp;I following",Calculations!Y155,IF('Input and Monthly Results'!$C$10="P&amp;I",Calculations!W155,Calculations!Z155))),U155))</f>
        <v/>
      </c>
      <c r="AB155" s="1" t="str">
        <f t="shared" si="57"/>
        <v/>
      </c>
      <c r="AC155" s="1" t="str">
        <f t="shared" si="58"/>
        <v/>
      </c>
      <c r="AD155" s="1" t="str">
        <f t="shared" si="59"/>
        <v/>
      </c>
      <c r="AE155" s="1" t="str">
        <f t="shared" si="60"/>
        <v/>
      </c>
      <c r="AF155" s="1" t="str">
        <f t="shared" si="61"/>
        <v/>
      </c>
      <c r="AG155" s="1" t="str">
        <f>IF(A155="","",'Input and Monthly Results'!$C$12)</f>
        <v/>
      </c>
      <c r="AH155" s="1" t="str">
        <f t="shared" si="62"/>
        <v/>
      </c>
      <c r="AI155" s="1" t="str">
        <f t="shared" si="63"/>
        <v/>
      </c>
      <c r="AJ155" s="1" t="str">
        <f t="shared" si="64"/>
        <v/>
      </c>
      <c r="AK155" s="1" t="str">
        <f>IF(A155="","",IF(AI155=0,0,'Input and Monthly Results'!$C$13))</f>
        <v/>
      </c>
    </row>
    <row r="156" spans="1:37" x14ac:dyDescent="0.3">
      <c r="A156" s="10" t="str">
        <f>IF(A155&gt;='Input and Monthly Results'!$F$3,"",EDATE(A155,1))</f>
        <v/>
      </c>
      <c r="B156" s="10">
        <f t="shared" si="44"/>
        <v>1</v>
      </c>
      <c r="C156" t="str">
        <f t="shared" si="45"/>
        <v/>
      </c>
      <c r="D156" s="14" t="str">
        <f>IF(A156="","",'Input and Monthly Results'!$C$7)</f>
        <v/>
      </c>
      <c r="E156" s="14" t="str">
        <f t="shared" si="46"/>
        <v/>
      </c>
      <c r="F156" s="14" t="str">
        <f t="shared" si="47"/>
        <v/>
      </c>
      <c r="G156" s="14" t="str">
        <f t="shared" si="48"/>
        <v/>
      </c>
      <c r="H156" s="14" t="str">
        <f>IF(A156="","",VLOOKUP(A156,'Input and Monthly Results'!$B$18:$C$429,2,FALSE))</f>
        <v/>
      </c>
      <c r="I156" s="14" t="str">
        <f>IF(A156="","",'Input and Monthly Results'!$C$8)</f>
        <v/>
      </c>
      <c r="J156" s="5" t="str">
        <f t="shared" si="49"/>
        <v/>
      </c>
      <c r="K156" s="14" t="str">
        <f t="shared" si="50"/>
        <v/>
      </c>
      <c r="L156" s="14" t="str">
        <f t="shared" si="51"/>
        <v/>
      </c>
      <c r="M156" s="14" t="str">
        <f t="shared" si="52"/>
        <v/>
      </c>
      <c r="N156" t="str">
        <f>IF(A156="","",'Input and Monthly Results'!$C$9)</f>
        <v/>
      </c>
      <c r="O156" s="14" t="str">
        <f>IF(A156="","",IF('Input and Monthly Results'!$C$6="Constant",IF('Input and Monthly Results'!$C$9="30 / 360",E156,IF('Input and Monthly Results'!$C$9="Actual Days / 360",F156,G156)),IF('Input and Monthly Results'!$C$9="30 / 360",K156,IF('Input and Monthly Results'!$C$9="Actual Days / 360",L156,M156))))</f>
        <v/>
      </c>
      <c r="P156" s="1" t="str">
        <f t="shared" si="65"/>
        <v/>
      </c>
      <c r="Q156" s="20" t="str">
        <f t="shared" si="53"/>
        <v/>
      </c>
      <c r="R156" s="20" t="str">
        <f t="shared" si="54"/>
        <v/>
      </c>
      <c r="S156" s="20" t="str">
        <f t="shared" si="55"/>
        <v/>
      </c>
      <c r="T156" s="20" t="str">
        <f t="shared" si="56"/>
        <v/>
      </c>
      <c r="U156" s="15" t="str">
        <f>IF(A156="","",IF(A157="",O156*P156+P156,IF(P156&gt;='Input and Monthly Results'!$C$14,'Input and Monthly Results'!$C$14,P156)))</f>
        <v/>
      </c>
      <c r="V156" s="1" t="str">
        <f>IF(A156="","",IF(A156&lt;'Input and Monthly Results'!$F$3,Calculations!O156*Calculations!P156,IF(A156='Input and Monthly Results'!$F$3,Calculations!O156*Calculations!P156 + Calculations!P156,0)))</f>
        <v/>
      </c>
      <c r="W156" s="1" t="str">
        <f>IF(A156="","",IF(A156&lt;'Input and Monthly Results'!$F$3,Loan_Amount*(Calculations!O156/(1-(1+Calculations!O156)^(-'Input and Monthly Results'!$C$5))),IF(Calculations!A156='Input and Monthly Results'!$F$3,Calculations!P156*Calculations!O156+Calculations!P156,0)))</f>
        <v/>
      </c>
      <c r="X156" s="1" t="str">
        <f>IF(A156="","",IF(A156&lt;'Input and Monthly Results'!$C$11,1,0))</f>
        <v/>
      </c>
      <c r="Y156" s="1" t="str">
        <f>IF(A156="","",IF(A156&lt;'Input and Monthly Results'!$C$11,Calculations!O156*Calculations!P156,IF(A156&lt;'Input and Monthly Results'!$F$3,Loan_Amount*(Calculations!O156/(1-(1+Calculations!O156)^(-('Input and Monthly Results'!$C$5-SUM(Calculations!$X$3:$X$362))))),IF(Calculations!A156='Input and Monthly Results'!$F$3,Calculations!O156*Calculations!P156+Calculations!P156,0))))</f>
        <v/>
      </c>
      <c r="Z156" s="1" t="str">
        <f>IF(A156="","",IF(A156&lt;'Input and Monthly Results'!$F$3,Loan_Amount/'Input and Monthly Results'!$C$5+Calculations!O156*Calculations!P156,IF(A156='Input and Monthly Results'!$F$3,Calculations!O156*Calculations!P156+Calculations!P156,0)))</f>
        <v/>
      </c>
      <c r="AA156" s="1" t="str">
        <f>IF(A156="","",IF('Input and Monthly Results'!$C$14="",IF('Input and Monthly Results'!$C$10="IO (Interest Only)",Calculations!V156,IF('Input and Monthly Results'!$C$10="Initial IO w/ P&amp;I following",Calculations!Y156,IF('Input and Monthly Results'!$C$10="P&amp;I",Calculations!W156,Calculations!Z156))),U156))</f>
        <v/>
      </c>
      <c r="AB156" s="1" t="str">
        <f t="shared" si="57"/>
        <v/>
      </c>
      <c r="AC156" s="1" t="str">
        <f t="shared" si="58"/>
        <v/>
      </c>
      <c r="AD156" s="1" t="str">
        <f t="shared" si="59"/>
        <v/>
      </c>
      <c r="AE156" s="1" t="str">
        <f t="shared" si="60"/>
        <v/>
      </c>
      <c r="AF156" s="1" t="str">
        <f t="shared" si="61"/>
        <v/>
      </c>
      <c r="AG156" s="1" t="str">
        <f>IF(A156="","",'Input and Monthly Results'!$C$12)</f>
        <v/>
      </c>
      <c r="AH156" s="1" t="str">
        <f t="shared" si="62"/>
        <v/>
      </c>
      <c r="AI156" s="1" t="str">
        <f t="shared" si="63"/>
        <v/>
      </c>
      <c r="AJ156" s="1" t="str">
        <f t="shared" si="64"/>
        <v/>
      </c>
      <c r="AK156" s="1" t="str">
        <f>IF(A156="","",IF(AI156=0,0,'Input and Monthly Results'!$C$13))</f>
        <v/>
      </c>
    </row>
    <row r="157" spans="1:37" x14ac:dyDescent="0.3">
      <c r="A157" s="10" t="str">
        <f>IF(A156&gt;='Input and Monthly Results'!$F$3,"",EDATE(A156,1))</f>
        <v/>
      </c>
      <c r="B157" s="10">
        <f t="shared" si="44"/>
        <v>1</v>
      </c>
      <c r="C157" t="str">
        <f t="shared" si="45"/>
        <v/>
      </c>
      <c r="D157" s="14" t="str">
        <f>IF(A157="","",'Input and Monthly Results'!$C$7)</f>
        <v/>
      </c>
      <c r="E157" s="14" t="str">
        <f t="shared" si="46"/>
        <v/>
      </c>
      <c r="F157" s="14" t="str">
        <f t="shared" si="47"/>
        <v/>
      </c>
      <c r="G157" s="14" t="str">
        <f t="shared" si="48"/>
        <v/>
      </c>
      <c r="H157" s="14" t="str">
        <f>IF(A157="","",VLOOKUP(A157,'Input and Monthly Results'!$B$18:$C$429,2,FALSE))</f>
        <v/>
      </c>
      <c r="I157" s="14" t="str">
        <f>IF(A157="","",'Input and Monthly Results'!$C$8)</f>
        <v/>
      </c>
      <c r="J157" s="5" t="str">
        <f t="shared" si="49"/>
        <v/>
      </c>
      <c r="K157" s="14" t="str">
        <f t="shared" si="50"/>
        <v/>
      </c>
      <c r="L157" s="14" t="str">
        <f t="shared" si="51"/>
        <v/>
      </c>
      <c r="M157" s="14" t="str">
        <f t="shared" si="52"/>
        <v/>
      </c>
      <c r="N157" t="str">
        <f>IF(A157="","",'Input and Monthly Results'!$C$9)</f>
        <v/>
      </c>
      <c r="O157" s="14" t="str">
        <f>IF(A157="","",IF('Input and Monthly Results'!$C$6="Constant",IF('Input and Monthly Results'!$C$9="30 / 360",E157,IF('Input and Monthly Results'!$C$9="Actual Days / 360",F157,G157)),IF('Input and Monthly Results'!$C$9="30 / 360",K157,IF('Input and Monthly Results'!$C$9="Actual Days / 360",L157,M157))))</f>
        <v/>
      </c>
      <c r="P157" s="1" t="str">
        <f t="shared" si="65"/>
        <v/>
      </c>
      <c r="Q157" s="20" t="str">
        <f t="shared" si="53"/>
        <v/>
      </c>
      <c r="R157" s="20" t="str">
        <f t="shared" si="54"/>
        <v/>
      </c>
      <c r="S157" s="20" t="str">
        <f t="shared" si="55"/>
        <v/>
      </c>
      <c r="T157" s="20" t="str">
        <f t="shared" si="56"/>
        <v/>
      </c>
      <c r="U157" s="15" t="str">
        <f>IF(A157="","",IF(A158="",O157*P157+P157,IF(P157&gt;='Input and Monthly Results'!$C$14,'Input and Monthly Results'!$C$14,P157)))</f>
        <v/>
      </c>
      <c r="V157" s="1" t="str">
        <f>IF(A157="","",IF(A157&lt;'Input and Monthly Results'!$F$3,Calculations!O157*Calculations!P157,IF(A157='Input and Monthly Results'!$F$3,Calculations!O157*Calculations!P157 + Calculations!P157,0)))</f>
        <v/>
      </c>
      <c r="W157" s="1" t="str">
        <f>IF(A157="","",IF(A157&lt;'Input and Monthly Results'!$F$3,Loan_Amount*(Calculations!O157/(1-(1+Calculations!O157)^(-'Input and Monthly Results'!$C$5))),IF(Calculations!A157='Input and Monthly Results'!$F$3,Calculations!P157*Calculations!O157+Calculations!P157,0)))</f>
        <v/>
      </c>
      <c r="X157" s="1" t="str">
        <f>IF(A157="","",IF(A157&lt;'Input and Monthly Results'!$C$11,1,0))</f>
        <v/>
      </c>
      <c r="Y157" s="1" t="str">
        <f>IF(A157="","",IF(A157&lt;'Input and Monthly Results'!$C$11,Calculations!O157*Calculations!P157,IF(A157&lt;'Input and Monthly Results'!$F$3,Loan_Amount*(Calculations!O157/(1-(1+Calculations!O157)^(-('Input and Monthly Results'!$C$5-SUM(Calculations!$X$3:$X$362))))),IF(Calculations!A157='Input and Monthly Results'!$F$3,Calculations!O157*Calculations!P157+Calculations!P157,0))))</f>
        <v/>
      </c>
      <c r="Z157" s="1" t="str">
        <f>IF(A157="","",IF(A157&lt;'Input and Monthly Results'!$F$3,Loan_Amount/'Input and Monthly Results'!$C$5+Calculations!O157*Calculations!P157,IF(A157='Input and Monthly Results'!$F$3,Calculations!O157*Calculations!P157+Calculations!P157,0)))</f>
        <v/>
      </c>
      <c r="AA157" s="1" t="str">
        <f>IF(A157="","",IF('Input and Monthly Results'!$C$14="",IF('Input and Monthly Results'!$C$10="IO (Interest Only)",Calculations!V157,IF('Input and Monthly Results'!$C$10="Initial IO w/ P&amp;I following",Calculations!Y157,IF('Input and Monthly Results'!$C$10="P&amp;I",Calculations!W157,Calculations!Z157))),U157))</f>
        <v/>
      </c>
      <c r="AB157" s="1" t="str">
        <f t="shared" si="57"/>
        <v/>
      </c>
      <c r="AC157" s="1" t="str">
        <f t="shared" si="58"/>
        <v/>
      </c>
      <c r="AD157" s="1" t="str">
        <f t="shared" si="59"/>
        <v/>
      </c>
      <c r="AE157" s="1" t="str">
        <f t="shared" si="60"/>
        <v/>
      </c>
      <c r="AF157" s="1" t="str">
        <f t="shared" si="61"/>
        <v/>
      </c>
      <c r="AG157" s="1" t="str">
        <f>IF(A157="","",'Input and Monthly Results'!$C$12)</f>
        <v/>
      </c>
      <c r="AH157" s="1" t="str">
        <f t="shared" si="62"/>
        <v/>
      </c>
      <c r="AI157" s="1" t="str">
        <f t="shared" si="63"/>
        <v/>
      </c>
      <c r="AJ157" s="1" t="str">
        <f t="shared" si="64"/>
        <v/>
      </c>
      <c r="AK157" s="1" t="str">
        <f>IF(A157="","",IF(AI157=0,0,'Input and Monthly Results'!$C$13))</f>
        <v/>
      </c>
    </row>
    <row r="158" spans="1:37" x14ac:dyDescent="0.3">
      <c r="A158" s="10" t="str">
        <f>IF(A157&gt;='Input and Monthly Results'!$F$3,"",EDATE(A157,1))</f>
        <v/>
      </c>
      <c r="B158" s="10">
        <f t="shared" si="44"/>
        <v>1</v>
      </c>
      <c r="C158" t="str">
        <f t="shared" si="45"/>
        <v/>
      </c>
      <c r="D158" s="14" t="str">
        <f>IF(A158="","",'Input and Monthly Results'!$C$7)</f>
        <v/>
      </c>
      <c r="E158" s="14" t="str">
        <f t="shared" si="46"/>
        <v/>
      </c>
      <c r="F158" s="14" t="str">
        <f t="shared" si="47"/>
        <v/>
      </c>
      <c r="G158" s="14" t="str">
        <f t="shared" si="48"/>
        <v/>
      </c>
      <c r="H158" s="14" t="str">
        <f>IF(A158="","",VLOOKUP(A158,'Input and Monthly Results'!$B$18:$C$429,2,FALSE))</f>
        <v/>
      </c>
      <c r="I158" s="14" t="str">
        <f>IF(A158="","",'Input and Monthly Results'!$C$8)</f>
        <v/>
      </c>
      <c r="J158" s="5" t="str">
        <f t="shared" si="49"/>
        <v/>
      </c>
      <c r="K158" s="14" t="str">
        <f t="shared" si="50"/>
        <v/>
      </c>
      <c r="L158" s="14" t="str">
        <f t="shared" si="51"/>
        <v/>
      </c>
      <c r="M158" s="14" t="str">
        <f t="shared" si="52"/>
        <v/>
      </c>
      <c r="N158" t="str">
        <f>IF(A158="","",'Input and Monthly Results'!$C$9)</f>
        <v/>
      </c>
      <c r="O158" s="14" t="str">
        <f>IF(A158="","",IF('Input and Monthly Results'!$C$6="Constant",IF('Input and Monthly Results'!$C$9="30 / 360",E158,IF('Input and Monthly Results'!$C$9="Actual Days / 360",F158,G158)),IF('Input and Monthly Results'!$C$9="30 / 360",K158,IF('Input and Monthly Results'!$C$9="Actual Days / 360",L158,M158))))</f>
        <v/>
      </c>
      <c r="P158" s="1" t="str">
        <f t="shared" si="65"/>
        <v/>
      </c>
      <c r="Q158" s="20" t="str">
        <f t="shared" si="53"/>
        <v/>
      </c>
      <c r="R158" s="20" t="str">
        <f t="shared" si="54"/>
        <v/>
      </c>
      <c r="S158" s="20" t="str">
        <f t="shared" si="55"/>
        <v/>
      </c>
      <c r="T158" s="20" t="str">
        <f t="shared" si="56"/>
        <v/>
      </c>
      <c r="U158" s="15" t="str">
        <f>IF(A158="","",IF(A159="",O158*P158+P158,IF(P158&gt;='Input and Monthly Results'!$C$14,'Input and Monthly Results'!$C$14,P158)))</f>
        <v/>
      </c>
      <c r="V158" s="1" t="str">
        <f>IF(A158="","",IF(A158&lt;'Input and Monthly Results'!$F$3,Calculations!O158*Calculations!P158,IF(A158='Input and Monthly Results'!$F$3,Calculations!O158*Calculations!P158 + Calculations!P158,0)))</f>
        <v/>
      </c>
      <c r="W158" s="1" t="str">
        <f>IF(A158="","",IF(A158&lt;'Input and Monthly Results'!$F$3,Loan_Amount*(Calculations!O158/(1-(1+Calculations!O158)^(-'Input and Monthly Results'!$C$5))),IF(Calculations!A158='Input and Monthly Results'!$F$3,Calculations!P158*Calculations!O158+Calculations!P158,0)))</f>
        <v/>
      </c>
      <c r="X158" s="1" t="str">
        <f>IF(A158="","",IF(A158&lt;'Input and Monthly Results'!$C$11,1,0))</f>
        <v/>
      </c>
      <c r="Y158" s="1" t="str">
        <f>IF(A158="","",IF(A158&lt;'Input and Monthly Results'!$C$11,Calculations!O158*Calculations!P158,IF(A158&lt;'Input and Monthly Results'!$F$3,Loan_Amount*(Calculations!O158/(1-(1+Calculations!O158)^(-('Input and Monthly Results'!$C$5-SUM(Calculations!$X$3:$X$362))))),IF(Calculations!A158='Input and Monthly Results'!$F$3,Calculations!O158*Calculations!P158+Calculations!P158,0))))</f>
        <v/>
      </c>
      <c r="Z158" s="1" t="str">
        <f>IF(A158="","",IF(A158&lt;'Input and Monthly Results'!$F$3,Loan_Amount/'Input and Monthly Results'!$C$5+Calculations!O158*Calculations!P158,IF(A158='Input and Monthly Results'!$F$3,Calculations!O158*Calculations!P158+Calculations!P158,0)))</f>
        <v/>
      </c>
      <c r="AA158" s="1" t="str">
        <f>IF(A158="","",IF('Input and Monthly Results'!$C$14="",IF('Input and Monthly Results'!$C$10="IO (Interest Only)",Calculations!V158,IF('Input and Monthly Results'!$C$10="Initial IO w/ P&amp;I following",Calculations!Y158,IF('Input and Monthly Results'!$C$10="P&amp;I",Calculations!W158,Calculations!Z158))),U158))</f>
        <v/>
      </c>
      <c r="AB158" s="1" t="str">
        <f t="shared" si="57"/>
        <v/>
      </c>
      <c r="AC158" s="1" t="str">
        <f t="shared" si="58"/>
        <v/>
      </c>
      <c r="AD158" s="1" t="str">
        <f t="shared" si="59"/>
        <v/>
      </c>
      <c r="AE158" s="1" t="str">
        <f t="shared" si="60"/>
        <v/>
      </c>
      <c r="AF158" s="1" t="str">
        <f t="shared" si="61"/>
        <v/>
      </c>
      <c r="AG158" s="1" t="str">
        <f>IF(A158="","",'Input and Monthly Results'!$C$12)</f>
        <v/>
      </c>
      <c r="AH158" s="1" t="str">
        <f t="shared" si="62"/>
        <v/>
      </c>
      <c r="AI158" s="1" t="str">
        <f t="shared" si="63"/>
        <v/>
      </c>
      <c r="AJ158" s="1" t="str">
        <f t="shared" si="64"/>
        <v/>
      </c>
      <c r="AK158" s="1" t="str">
        <f>IF(A158="","",IF(AI158=0,0,'Input and Monthly Results'!$C$13))</f>
        <v/>
      </c>
    </row>
    <row r="159" spans="1:37" x14ac:dyDescent="0.3">
      <c r="A159" s="10" t="str">
        <f>IF(A158&gt;='Input and Monthly Results'!$F$3,"",EDATE(A158,1))</f>
        <v/>
      </c>
      <c r="B159" s="10">
        <f t="shared" si="44"/>
        <v>1</v>
      </c>
      <c r="C159" t="str">
        <f t="shared" si="45"/>
        <v/>
      </c>
      <c r="D159" s="14" t="str">
        <f>IF(A159="","",'Input and Monthly Results'!$C$7)</f>
        <v/>
      </c>
      <c r="E159" s="14" t="str">
        <f t="shared" si="46"/>
        <v/>
      </c>
      <c r="F159" s="14" t="str">
        <f t="shared" si="47"/>
        <v/>
      </c>
      <c r="G159" s="14" t="str">
        <f t="shared" si="48"/>
        <v/>
      </c>
      <c r="H159" s="14" t="str">
        <f>IF(A159="","",VLOOKUP(A159,'Input and Monthly Results'!$B$18:$C$429,2,FALSE))</f>
        <v/>
      </c>
      <c r="I159" s="14" t="str">
        <f>IF(A159="","",'Input and Monthly Results'!$C$8)</f>
        <v/>
      </c>
      <c r="J159" s="5" t="str">
        <f t="shared" si="49"/>
        <v/>
      </c>
      <c r="K159" s="14" t="str">
        <f t="shared" si="50"/>
        <v/>
      </c>
      <c r="L159" s="14" t="str">
        <f t="shared" si="51"/>
        <v/>
      </c>
      <c r="M159" s="14" t="str">
        <f t="shared" si="52"/>
        <v/>
      </c>
      <c r="N159" t="str">
        <f>IF(A159="","",'Input and Monthly Results'!$C$9)</f>
        <v/>
      </c>
      <c r="O159" s="14" t="str">
        <f>IF(A159="","",IF('Input and Monthly Results'!$C$6="Constant",IF('Input and Monthly Results'!$C$9="30 / 360",E159,IF('Input and Monthly Results'!$C$9="Actual Days / 360",F159,G159)),IF('Input and Monthly Results'!$C$9="30 / 360",K159,IF('Input and Monthly Results'!$C$9="Actual Days / 360",L159,M159))))</f>
        <v/>
      </c>
      <c r="P159" s="1" t="str">
        <f t="shared" si="65"/>
        <v/>
      </c>
      <c r="Q159" s="20" t="str">
        <f t="shared" si="53"/>
        <v/>
      </c>
      <c r="R159" s="20" t="str">
        <f t="shared" si="54"/>
        <v/>
      </c>
      <c r="S159" s="20" t="str">
        <f t="shared" si="55"/>
        <v/>
      </c>
      <c r="T159" s="20" t="str">
        <f t="shared" si="56"/>
        <v/>
      </c>
      <c r="U159" s="15" t="str">
        <f>IF(A159="","",IF(A160="",O159*P159+P159,IF(P159&gt;='Input and Monthly Results'!$C$14,'Input and Monthly Results'!$C$14,P159)))</f>
        <v/>
      </c>
      <c r="V159" s="1" t="str">
        <f>IF(A159="","",IF(A159&lt;'Input and Monthly Results'!$F$3,Calculations!O159*Calculations!P159,IF(A159='Input and Monthly Results'!$F$3,Calculations!O159*Calculations!P159 + Calculations!P159,0)))</f>
        <v/>
      </c>
      <c r="W159" s="1" t="str">
        <f>IF(A159="","",IF(A159&lt;'Input and Monthly Results'!$F$3,Loan_Amount*(Calculations!O159/(1-(1+Calculations!O159)^(-'Input and Monthly Results'!$C$5))),IF(Calculations!A159='Input and Monthly Results'!$F$3,Calculations!P159*Calculations!O159+Calculations!P159,0)))</f>
        <v/>
      </c>
      <c r="X159" s="1" t="str">
        <f>IF(A159="","",IF(A159&lt;'Input and Monthly Results'!$C$11,1,0))</f>
        <v/>
      </c>
      <c r="Y159" s="1" t="str">
        <f>IF(A159="","",IF(A159&lt;'Input and Monthly Results'!$C$11,Calculations!O159*Calculations!P159,IF(A159&lt;'Input and Monthly Results'!$F$3,Loan_Amount*(Calculations!O159/(1-(1+Calculations!O159)^(-('Input and Monthly Results'!$C$5-SUM(Calculations!$X$3:$X$362))))),IF(Calculations!A159='Input and Monthly Results'!$F$3,Calculations!O159*Calculations!P159+Calculations!P159,0))))</f>
        <v/>
      </c>
      <c r="Z159" s="1" t="str">
        <f>IF(A159="","",IF(A159&lt;'Input and Monthly Results'!$F$3,Loan_Amount/'Input and Monthly Results'!$C$5+Calculations!O159*Calculations!P159,IF(A159='Input and Monthly Results'!$F$3,Calculations!O159*Calculations!P159+Calculations!P159,0)))</f>
        <v/>
      </c>
      <c r="AA159" s="1" t="str">
        <f>IF(A159="","",IF('Input and Monthly Results'!$C$14="",IF('Input and Monthly Results'!$C$10="IO (Interest Only)",Calculations!V159,IF('Input and Monthly Results'!$C$10="Initial IO w/ P&amp;I following",Calculations!Y159,IF('Input and Monthly Results'!$C$10="P&amp;I",Calculations!W159,Calculations!Z159))),U159))</f>
        <v/>
      </c>
      <c r="AB159" s="1" t="str">
        <f t="shared" si="57"/>
        <v/>
      </c>
      <c r="AC159" s="1" t="str">
        <f t="shared" si="58"/>
        <v/>
      </c>
      <c r="AD159" s="1" t="str">
        <f t="shared" si="59"/>
        <v/>
      </c>
      <c r="AE159" s="1" t="str">
        <f t="shared" si="60"/>
        <v/>
      </c>
      <c r="AF159" s="1" t="str">
        <f t="shared" si="61"/>
        <v/>
      </c>
      <c r="AG159" s="1" t="str">
        <f>IF(A159="","",'Input and Monthly Results'!$C$12)</f>
        <v/>
      </c>
      <c r="AH159" s="1" t="str">
        <f t="shared" si="62"/>
        <v/>
      </c>
      <c r="AI159" s="1" t="str">
        <f t="shared" si="63"/>
        <v/>
      </c>
      <c r="AJ159" s="1" t="str">
        <f t="shared" si="64"/>
        <v/>
      </c>
      <c r="AK159" s="1" t="str">
        <f>IF(A159="","",IF(AI159=0,0,'Input and Monthly Results'!$C$13))</f>
        <v/>
      </c>
    </row>
    <row r="160" spans="1:37" x14ac:dyDescent="0.3">
      <c r="A160" s="10" t="str">
        <f>IF(A159&gt;='Input and Monthly Results'!$F$3,"",EDATE(A159,1))</f>
        <v/>
      </c>
      <c r="B160" s="10">
        <f t="shared" si="44"/>
        <v>1</v>
      </c>
      <c r="C160" t="str">
        <f t="shared" si="45"/>
        <v/>
      </c>
      <c r="D160" s="14" t="str">
        <f>IF(A160="","",'Input and Monthly Results'!$C$7)</f>
        <v/>
      </c>
      <c r="E160" s="14" t="str">
        <f t="shared" si="46"/>
        <v/>
      </c>
      <c r="F160" s="14" t="str">
        <f t="shared" si="47"/>
        <v/>
      </c>
      <c r="G160" s="14" t="str">
        <f t="shared" si="48"/>
        <v/>
      </c>
      <c r="H160" s="14" t="str">
        <f>IF(A160="","",VLOOKUP(A160,'Input and Monthly Results'!$B$18:$C$429,2,FALSE))</f>
        <v/>
      </c>
      <c r="I160" s="14" t="str">
        <f>IF(A160="","",'Input and Monthly Results'!$C$8)</f>
        <v/>
      </c>
      <c r="J160" s="5" t="str">
        <f t="shared" si="49"/>
        <v/>
      </c>
      <c r="K160" s="14" t="str">
        <f t="shared" si="50"/>
        <v/>
      </c>
      <c r="L160" s="14" t="str">
        <f t="shared" si="51"/>
        <v/>
      </c>
      <c r="M160" s="14" t="str">
        <f t="shared" si="52"/>
        <v/>
      </c>
      <c r="N160" t="str">
        <f>IF(A160="","",'Input and Monthly Results'!$C$9)</f>
        <v/>
      </c>
      <c r="O160" s="14" t="str">
        <f>IF(A160="","",IF('Input and Monthly Results'!$C$6="Constant",IF('Input and Monthly Results'!$C$9="30 / 360",E160,IF('Input and Monthly Results'!$C$9="Actual Days / 360",F160,G160)),IF('Input and Monthly Results'!$C$9="30 / 360",K160,IF('Input and Monthly Results'!$C$9="Actual Days / 360",L160,M160))))</f>
        <v/>
      </c>
      <c r="P160" s="1" t="str">
        <f t="shared" si="65"/>
        <v/>
      </c>
      <c r="Q160" s="20" t="str">
        <f t="shared" si="53"/>
        <v/>
      </c>
      <c r="R160" s="20" t="str">
        <f t="shared" si="54"/>
        <v/>
      </c>
      <c r="S160" s="20" t="str">
        <f t="shared" si="55"/>
        <v/>
      </c>
      <c r="T160" s="20" t="str">
        <f t="shared" si="56"/>
        <v/>
      </c>
      <c r="U160" s="15" t="str">
        <f>IF(A160="","",IF(A161="",O160*P160+P160,IF(P160&gt;='Input and Monthly Results'!$C$14,'Input and Monthly Results'!$C$14,P160)))</f>
        <v/>
      </c>
      <c r="V160" s="1" t="str">
        <f>IF(A160="","",IF(A160&lt;'Input and Monthly Results'!$F$3,Calculations!O160*Calculations!P160,IF(A160='Input and Monthly Results'!$F$3,Calculations!O160*Calculations!P160 + Calculations!P160,0)))</f>
        <v/>
      </c>
      <c r="W160" s="1" t="str">
        <f>IF(A160="","",IF(A160&lt;'Input and Monthly Results'!$F$3,Loan_Amount*(Calculations!O160/(1-(1+Calculations!O160)^(-'Input and Monthly Results'!$C$5))),IF(Calculations!A160='Input and Monthly Results'!$F$3,Calculations!P160*Calculations!O160+Calculations!P160,0)))</f>
        <v/>
      </c>
      <c r="X160" s="1" t="str">
        <f>IF(A160="","",IF(A160&lt;'Input and Monthly Results'!$C$11,1,0))</f>
        <v/>
      </c>
      <c r="Y160" s="1" t="str">
        <f>IF(A160="","",IF(A160&lt;'Input and Monthly Results'!$C$11,Calculations!O160*Calculations!P160,IF(A160&lt;'Input and Monthly Results'!$F$3,Loan_Amount*(Calculations!O160/(1-(1+Calculations!O160)^(-('Input and Monthly Results'!$C$5-SUM(Calculations!$X$3:$X$362))))),IF(Calculations!A160='Input and Monthly Results'!$F$3,Calculations!O160*Calculations!P160+Calculations!P160,0))))</f>
        <v/>
      </c>
      <c r="Z160" s="1" t="str">
        <f>IF(A160="","",IF(A160&lt;'Input and Monthly Results'!$F$3,Loan_Amount/'Input and Monthly Results'!$C$5+Calculations!O160*Calculations!P160,IF(A160='Input and Monthly Results'!$F$3,Calculations!O160*Calculations!P160+Calculations!P160,0)))</f>
        <v/>
      </c>
      <c r="AA160" s="1" t="str">
        <f>IF(A160="","",IF('Input and Monthly Results'!$C$14="",IF('Input and Monthly Results'!$C$10="IO (Interest Only)",Calculations!V160,IF('Input and Monthly Results'!$C$10="Initial IO w/ P&amp;I following",Calculations!Y160,IF('Input and Monthly Results'!$C$10="P&amp;I",Calculations!W160,Calculations!Z160))),U160))</f>
        <v/>
      </c>
      <c r="AB160" s="1" t="str">
        <f t="shared" si="57"/>
        <v/>
      </c>
      <c r="AC160" s="1" t="str">
        <f t="shared" si="58"/>
        <v/>
      </c>
      <c r="AD160" s="1" t="str">
        <f t="shared" si="59"/>
        <v/>
      </c>
      <c r="AE160" s="1" t="str">
        <f t="shared" si="60"/>
        <v/>
      </c>
      <c r="AF160" s="1" t="str">
        <f t="shared" si="61"/>
        <v/>
      </c>
      <c r="AG160" s="1" t="str">
        <f>IF(A160="","",'Input and Monthly Results'!$C$12)</f>
        <v/>
      </c>
      <c r="AH160" s="1" t="str">
        <f t="shared" si="62"/>
        <v/>
      </c>
      <c r="AI160" s="1" t="str">
        <f t="shared" si="63"/>
        <v/>
      </c>
      <c r="AJ160" s="1" t="str">
        <f t="shared" si="64"/>
        <v/>
      </c>
      <c r="AK160" s="1" t="str">
        <f>IF(A160="","",IF(AI160=0,0,'Input and Monthly Results'!$C$13))</f>
        <v/>
      </c>
    </row>
    <row r="161" spans="1:37" x14ac:dyDescent="0.3">
      <c r="A161" s="10" t="str">
        <f>IF(A160&gt;='Input and Monthly Results'!$F$3,"",EDATE(A160,1))</f>
        <v/>
      </c>
      <c r="B161" s="10">
        <f t="shared" si="44"/>
        <v>1</v>
      </c>
      <c r="C161" t="str">
        <f t="shared" si="45"/>
        <v/>
      </c>
      <c r="D161" s="14" t="str">
        <f>IF(A161="","",'Input and Monthly Results'!$C$7)</f>
        <v/>
      </c>
      <c r="E161" s="14" t="str">
        <f t="shared" si="46"/>
        <v/>
      </c>
      <c r="F161" s="14" t="str">
        <f t="shared" si="47"/>
        <v/>
      </c>
      <c r="G161" s="14" t="str">
        <f t="shared" si="48"/>
        <v/>
      </c>
      <c r="H161" s="14" t="str">
        <f>IF(A161="","",VLOOKUP(A161,'Input and Monthly Results'!$B$18:$C$429,2,FALSE))</f>
        <v/>
      </c>
      <c r="I161" s="14" t="str">
        <f>IF(A161="","",'Input and Monthly Results'!$C$8)</f>
        <v/>
      </c>
      <c r="J161" s="5" t="str">
        <f t="shared" si="49"/>
        <v/>
      </c>
      <c r="K161" s="14" t="str">
        <f t="shared" si="50"/>
        <v/>
      </c>
      <c r="L161" s="14" t="str">
        <f t="shared" si="51"/>
        <v/>
      </c>
      <c r="M161" s="14" t="str">
        <f t="shared" si="52"/>
        <v/>
      </c>
      <c r="N161" t="str">
        <f>IF(A161="","",'Input and Monthly Results'!$C$9)</f>
        <v/>
      </c>
      <c r="O161" s="14" t="str">
        <f>IF(A161="","",IF('Input and Monthly Results'!$C$6="Constant",IF('Input and Monthly Results'!$C$9="30 / 360",E161,IF('Input and Monthly Results'!$C$9="Actual Days / 360",F161,G161)),IF('Input and Monthly Results'!$C$9="30 / 360",K161,IF('Input and Monthly Results'!$C$9="Actual Days / 360",L161,M161))))</f>
        <v/>
      </c>
      <c r="P161" s="1" t="str">
        <f t="shared" si="65"/>
        <v/>
      </c>
      <c r="Q161" s="20" t="str">
        <f t="shared" si="53"/>
        <v/>
      </c>
      <c r="R161" s="20" t="str">
        <f t="shared" si="54"/>
        <v/>
      </c>
      <c r="S161" s="20" t="str">
        <f t="shared" si="55"/>
        <v/>
      </c>
      <c r="T161" s="20" t="str">
        <f t="shared" si="56"/>
        <v/>
      </c>
      <c r="U161" s="15" t="str">
        <f>IF(A161="","",IF(A162="",O161*P161+P161,IF(P161&gt;='Input and Monthly Results'!$C$14,'Input and Monthly Results'!$C$14,P161)))</f>
        <v/>
      </c>
      <c r="V161" s="1" t="str">
        <f>IF(A161="","",IF(A161&lt;'Input and Monthly Results'!$F$3,Calculations!O161*Calculations!P161,IF(A161='Input and Monthly Results'!$F$3,Calculations!O161*Calculations!P161 + Calculations!P161,0)))</f>
        <v/>
      </c>
      <c r="W161" s="1" t="str">
        <f>IF(A161="","",IF(A161&lt;'Input and Monthly Results'!$F$3,Loan_Amount*(Calculations!O161/(1-(1+Calculations!O161)^(-'Input and Monthly Results'!$C$5))),IF(Calculations!A161='Input and Monthly Results'!$F$3,Calculations!P161*Calculations!O161+Calculations!P161,0)))</f>
        <v/>
      </c>
      <c r="X161" s="1" t="str">
        <f>IF(A161="","",IF(A161&lt;'Input and Monthly Results'!$C$11,1,0))</f>
        <v/>
      </c>
      <c r="Y161" s="1" t="str">
        <f>IF(A161="","",IF(A161&lt;'Input and Monthly Results'!$C$11,Calculations!O161*Calculations!P161,IF(A161&lt;'Input and Monthly Results'!$F$3,Loan_Amount*(Calculations!O161/(1-(1+Calculations!O161)^(-('Input and Monthly Results'!$C$5-SUM(Calculations!$X$3:$X$362))))),IF(Calculations!A161='Input and Monthly Results'!$F$3,Calculations!O161*Calculations!P161+Calculations!P161,0))))</f>
        <v/>
      </c>
      <c r="Z161" s="1" t="str">
        <f>IF(A161="","",IF(A161&lt;'Input and Monthly Results'!$F$3,Loan_Amount/'Input and Monthly Results'!$C$5+Calculations!O161*Calculations!P161,IF(A161='Input and Monthly Results'!$F$3,Calculations!O161*Calculations!P161+Calculations!P161,0)))</f>
        <v/>
      </c>
      <c r="AA161" s="1" t="str">
        <f>IF(A161="","",IF('Input and Monthly Results'!$C$14="",IF('Input and Monthly Results'!$C$10="IO (Interest Only)",Calculations!V161,IF('Input and Monthly Results'!$C$10="Initial IO w/ P&amp;I following",Calculations!Y161,IF('Input and Monthly Results'!$C$10="P&amp;I",Calculations!W161,Calculations!Z161))),U161))</f>
        <v/>
      </c>
      <c r="AB161" s="1" t="str">
        <f t="shared" si="57"/>
        <v/>
      </c>
      <c r="AC161" s="1" t="str">
        <f t="shared" si="58"/>
        <v/>
      </c>
      <c r="AD161" s="1" t="str">
        <f t="shared" si="59"/>
        <v/>
      </c>
      <c r="AE161" s="1" t="str">
        <f t="shared" si="60"/>
        <v/>
      </c>
      <c r="AF161" s="1" t="str">
        <f t="shared" si="61"/>
        <v/>
      </c>
      <c r="AG161" s="1" t="str">
        <f>IF(A161="","",'Input and Monthly Results'!$C$12)</f>
        <v/>
      </c>
      <c r="AH161" s="1" t="str">
        <f t="shared" si="62"/>
        <v/>
      </c>
      <c r="AI161" s="1" t="str">
        <f t="shared" si="63"/>
        <v/>
      </c>
      <c r="AJ161" s="1" t="str">
        <f t="shared" si="64"/>
        <v/>
      </c>
      <c r="AK161" s="1" t="str">
        <f>IF(A161="","",IF(AI161=0,0,'Input and Monthly Results'!$C$13))</f>
        <v/>
      </c>
    </row>
    <row r="162" spans="1:37" x14ac:dyDescent="0.3">
      <c r="A162" s="10" t="str">
        <f>IF(A161&gt;='Input and Monthly Results'!$F$3,"",EDATE(A161,1))</f>
        <v/>
      </c>
      <c r="B162" s="10">
        <f t="shared" si="44"/>
        <v>1</v>
      </c>
      <c r="C162" t="str">
        <f t="shared" si="45"/>
        <v/>
      </c>
      <c r="D162" s="14" t="str">
        <f>IF(A162="","",'Input and Monthly Results'!$C$7)</f>
        <v/>
      </c>
      <c r="E162" s="14" t="str">
        <f t="shared" si="46"/>
        <v/>
      </c>
      <c r="F162" s="14" t="str">
        <f t="shared" si="47"/>
        <v/>
      </c>
      <c r="G162" s="14" t="str">
        <f t="shared" si="48"/>
        <v/>
      </c>
      <c r="H162" s="14" t="str">
        <f>IF(A162="","",VLOOKUP(A162,'Input and Monthly Results'!$B$18:$C$429,2,FALSE))</f>
        <v/>
      </c>
      <c r="I162" s="14" t="str">
        <f>IF(A162="","",'Input and Monthly Results'!$C$8)</f>
        <v/>
      </c>
      <c r="J162" s="5" t="str">
        <f t="shared" si="49"/>
        <v/>
      </c>
      <c r="K162" s="14" t="str">
        <f t="shared" si="50"/>
        <v/>
      </c>
      <c r="L162" s="14" t="str">
        <f t="shared" si="51"/>
        <v/>
      </c>
      <c r="M162" s="14" t="str">
        <f t="shared" si="52"/>
        <v/>
      </c>
      <c r="N162" t="str">
        <f>IF(A162="","",'Input and Monthly Results'!$C$9)</f>
        <v/>
      </c>
      <c r="O162" s="14" t="str">
        <f>IF(A162="","",IF('Input and Monthly Results'!$C$6="Constant",IF('Input and Monthly Results'!$C$9="30 / 360",E162,IF('Input and Monthly Results'!$C$9="Actual Days / 360",F162,G162)),IF('Input and Monthly Results'!$C$9="30 / 360",K162,IF('Input and Monthly Results'!$C$9="Actual Days / 360",L162,M162))))</f>
        <v/>
      </c>
      <c r="P162" s="1" t="str">
        <f t="shared" si="65"/>
        <v/>
      </c>
      <c r="Q162" s="20" t="str">
        <f t="shared" si="53"/>
        <v/>
      </c>
      <c r="R162" s="20" t="str">
        <f t="shared" si="54"/>
        <v/>
      </c>
      <c r="S162" s="20" t="str">
        <f t="shared" si="55"/>
        <v/>
      </c>
      <c r="T162" s="20" t="str">
        <f t="shared" si="56"/>
        <v/>
      </c>
      <c r="U162" s="15" t="str">
        <f>IF(A162="","",IF(A163="",O162*P162+P162,IF(P162&gt;='Input and Monthly Results'!$C$14,'Input and Monthly Results'!$C$14,P162)))</f>
        <v/>
      </c>
      <c r="V162" s="1" t="str">
        <f>IF(A162="","",IF(A162&lt;'Input and Monthly Results'!$F$3,Calculations!O162*Calculations!P162,IF(A162='Input and Monthly Results'!$F$3,Calculations!O162*Calculations!P162 + Calculations!P162,0)))</f>
        <v/>
      </c>
      <c r="W162" s="1" t="str">
        <f>IF(A162="","",IF(A162&lt;'Input and Monthly Results'!$F$3,Loan_Amount*(Calculations!O162/(1-(1+Calculations!O162)^(-'Input and Monthly Results'!$C$5))),IF(Calculations!A162='Input and Monthly Results'!$F$3,Calculations!P162*Calculations!O162+Calculations!P162,0)))</f>
        <v/>
      </c>
      <c r="X162" s="1" t="str">
        <f>IF(A162="","",IF(A162&lt;'Input and Monthly Results'!$C$11,1,0))</f>
        <v/>
      </c>
      <c r="Y162" s="1" t="str">
        <f>IF(A162="","",IF(A162&lt;'Input and Monthly Results'!$C$11,Calculations!O162*Calculations!P162,IF(A162&lt;'Input and Monthly Results'!$F$3,Loan_Amount*(Calculations!O162/(1-(1+Calculations!O162)^(-('Input and Monthly Results'!$C$5-SUM(Calculations!$X$3:$X$362))))),IF(Calculations!A162='Input and Monthly Results'!$F$3,Calculations!O162*Calculations!P162+Calculations!P162,0))))</f>
        <v/>
      </c>
      <c r="Z162" s="1" t="str">
        <f>IF(A162="","",IF(A162&lt;'Input and Monthly Results'!$F$3,Loan_Amount/'Input and Monthly Results'!$C$5+Calculations!O162*Calculations!P162,IF(A162='Input and Monthly Results'!$F$3,Calculations!O162*Calculations!P162+Calculations!P162,0)))</f>
        <v/>
      </c>
      <c r="AA162" s="1" t="str">
        <f>IF(A162="","",IF('Input and Monthly Results'!$C$14="",IF('Input and Monthly Results'!$C$10="IO (Interest Only)",Calculations!V162,IF('Input and Monthly Results'!$C$10="Initial IO w/ P&amp;I following",Calculations!Y162,IF('Input and Monthly Results'!$C$10="P&amp;I",Calculations!W162,Calculations!Z162))),U162))</f>
        <v/>
      </c>
      <c r="AB162" s="1" t="str">
        <f t="shared" si="57"/>
        <v/>
      </c>
      <c r="AC162" s="1" t="str">
        <f t="shared" si="58"/>
        <v/>
      </c>
      <c r="AD162" s="1" t="str">
        <f t="shared" si="59"/>
        <v/>
      </c>
      <c r="AE162" s="1" t="str">
        <f t="shared" si="60"/>
        <v/>
      </c>
      <c r="AF162" s="1" t="str">
        <f t="shared" si="61"/>
        <v/>
      </c>
      <c r="AG162" s="1" t="str">
        <f>IF(A162="","",'Input and Monthly Results'!$C$12)</f>
        <v/>
      </c>
      <c r="AH162" s="1" t="str">
        <f t="shared" si="62"/>
        <v/>
      </c>
      <c r="AI162" s="1" t="str">
        <f t="shared" si="63"/>
        <v/>
      </c>
      <c r="AJ162" s="1" t="str">
        <f t="shared" si="64"/>
        <v/>
      </c>
      <c r="AK162" s="1" t="str">
        <f>IF(A162="","",IF(AI162=0,0,'Input and Monthly Results'!$C$13))</f>
        <v/>
      </c>
    </row>
    <row r="163" spans="1:37" x14ac:dyDescent="0.3">
      <c r="A163" s="10" t="str">
        <f>IF(A162&gt;='Input and Monthly Results'!$F$3,"",EDATE(A162,1))</f>
        <v/>
      </c>
      <c r="B163" s="10">
        <f t="shared" si="44"/>
        <v>1</v>
      </c>
      <c r="C163" t="str">
        <f t="shared" si="45"/>
        <v/>
      </c>
      <c r="D163" s="14" t="str">
        <f>IF(A163="","",'Input and Monthly Results'!$C$7)</f>
        <v/>
      </c>
      <c r="E163" s="14" t="str">
        <f t="shared" si="46"/>
        <v/>
      </c>
      <c r="F163" s="14" t="str">
        <f t="shared" si="47"/>
        <v/>
      </c>
      <c r="G163" s="14" t="str">
        <f t="shared" si="48"/>
        <v/>
      </c>
      <c r="H163" s="14" t="str">
        <f>IF(A163="","",VLOOKUP(A163,'Input and Monthly Results'!$B$18:$C$429,2,FALSE))</f>
        <v/>
      </c>
      <c r="I163" s="14" t="str">
        <f>IF(A163="","",'Input and Monthly Results'!$C$8)</f>
        <v/>
      </c>
      <c r="J163" s="5" t="str">
        <f t="shared" si="49"/>
        <v/>
      </c>
      <c r="K163" s="14" t="str">
        <f t="shared" si="50"/>
        <v/>
      </c>
      <c r="L163" s="14" t="str">
        <f t="shared" si="51"/>
        <v/>
      </c>
      <c r="M163" s="14" t="str">
        <f t="shared" si="52"/>
        <v/>
      </c>
      <c r="N163" t="str">
        <f>IF(A163="","",'Input and Monthly Results'!$C$9)</f>
        <v/>
      </c>
      <c r="O163" s="14" t="str">
        <f>IF(A163="","",IF('Input and Monthly Results'!$C$6="Constant",IF('Input and Monthly Results'!$C$9="30 / 360",E163,IF('Input and Monthly Results'!$C$9="Actual Days / 360",F163,G163)),IF('Input and Monthly Results'!$C$9="30 / 360",K163,IF('Input and Monthly Results'!$C$9="Actual Days / 360",L163,M163))))</f>
        <v/>
      </c>
      <c r="P163" s="1" t="str">
        <f t="shared" si="65"/>
        <v/>
      </c>
      <c r="Q163" s="20" t="str">
        <f t="shared" si="53"/>
        <v/>
      </c>
      <c r="R163" s="20" t="str">
        <f t="shared" si="54"/>
        <v/>
      </c>
      <c r="S163" s="20" t="str">
        <f t="shared" si="55"/>
        <v/>
      </c>
      <c r="T163" s="20" t="str">
        <f t="shared" si="56"/>
        <v/>
      </c>
      <c r="U163" s="15" t="str">
        <f>IF(A163="","",IF(A164="",O163*P163+P163,IF(P163&gt;='Input and Monthly Results'!$C$14,'Input and Monthly Results'!$C$14,P163)))</f>
        <v/>
      </c>
      <c r="V163" s="1" t="str">
        <f>IF(A163="","",IF(A163&lt;'Input and Monthly Results'!$F$3,Calculations!O163*Calculations!P163,IF(A163='Input and Monthly Results'!$F$3,Calculations!O163*Calculations!P163 + Calculations!P163,0)))</f>
        <v/>
      </c>
      <c r="W163" s="1" t="str">
        <f>IF(A163="","",IF(A163&lt;'Input and Monthly Results'!$F$3,Loan_Amount*(Calculations!O163/(1-(1+Calculations!O163)^(-'Input and Monthly Results'!$C$5))),IF(Calculations!A163='Input and Monthly Results'!$F$3,Calculations!P163*Calculations!O163+Calculations!P163,0)))</f>
        <v/>
      </c>
      <c r="X163" s="1" t="str">
        <f>IF(A163="","",IF(A163&lt;'Input and Monthly Results'!$C$11,1,0))</f>
        <v/>
      </c>
      <c r="Y163" s="1" t="str">
        <f>IF(A163="","",IF(A163&lt;'Input and Monthly Results'!$C$11,Calculations!O163*Calculations!P163,IF(A163&lt;'Input and Monthly Results'!$F$3,Loan_Amount*(Calculations!O163/(1-(1+Calculations!O163)^(-('Input and Monthly Results'!$C$5-SUM(Calculations!$X$3:$X$362))))),IF(Calculations!A163='Input and Monthly Results'!$F$3,Calculations!O163*Calculations!P163+Calculations!P163,0))))</f>
        <v/>
      </c>
      <c r="Z163" s="1" t="str">
        <f>IF(A163="","",IF(A163&lt;'Input and Monthly Results'!$F$3,Loan_Amount/'Input and Monthly Results'!$C$5+Calculations!O163*Calculations!P163,IF(A163='Input and Monthly Results'!$F$3,Calculations!O163*Calculations!P163+Calculations!P163,0)))</f>
        <v/>
      </c>
      <c r="AA163" s="1" t="str">
        <f>IF(A163="","",IF('Input and Monthly Results'!$C$14="",IF('Input and Monthly Results'!$C$10="IO (Interest Only)",Calculations!V163,IF('Input and Monthly Results'!$C$10="Initial IO w/ P&amp;I following",Calculations!Y163,IF('Input and Monthly Results'!$C$10="P&amp;I",Calculations!W163,Calculations!Z163))),U163))</f>
        <v/>
      </c>
      <c r="AB163" s="1" t="str">
        <f t="shared" si="57"/>
        <v/>
      </c>
      <c r="AC163" s="1" t="str">
        <f t="shared" si="58"/>
        <v/>
      </c>
      <c r="AD163" s="1" t="str">
        <f t="shared" si="59"/>
        <v/>
      </c>
      <c r="AE163" s="1" t="str">
        <f t="shared" si="60"/>
        <v/>
      </c>
      <c r="AF163" s="1" t="str">
        <f t="shared" si="61"/>
        <v/>
      </c>
      <c r="AG163" s="1" t="str">
        <f>IF(A163="","",'Input and Monthly Results'!$C$12)</f>
        <v/>
      </c>
      <c r="AH163" s="1" t="str">
        <f t="shared" si="62"/>
        <v/>
      </c>
      <c r="AI163" s="1" t="str">
        <f t="shared" si="63"/>
        <v/>
      </c>
      <c r="AJ163" s="1" t="str">
        <f t="shared" si="64"/>
        <v/>
      </c>
      <c r="AK163" s="1" t="str">
        <f>IF(A163="","",IF(AI163=0,0,'Input and Monthly Results'!$C$13))</f>
        <v/>
      </c>
    </row>
    <row r="164" spans="1:37" x14ac:dyDescent="0.3">
      <c r="A164" s="10" t="str">
        <f>IF(A163&gt;='Input and Monthly Results'!$F$3,"",EDATE(A163,1))</f>
        <v/>
      </c>
      <c r="B164" s="10">
        <f t="shared" si="44"/>
        <v>1</v>
      </c>
      <c r="C164" t="str">
        <f t="shared" si="45"/>
        <v/>
      </c>
      <c r="D164" s="14" t="str">
        <f>IF(A164="","",'Input and Monthly Results'!$C$7)</f>
        <v/>
      </c>
      <c r="E164" s="14" t="str">
        <f t="shared" si="46"/>
        <v/>
      </c>
      <c r="F164" s="14" t="str">
        <f t="shared" si="47"/>
        <v/>
      </c>
      <c r="G164" s="14" t="str">
        <f t="shared" si="48"/>
        <v/>
      </c>
      <c r="H164" s="14" t="str">
        <f>IF(A164="","",VLOOKUP(A164,'Input and Monthly Results'!$B$18:$C$429,2,FALSE))</f>
        <v/>
      </c>
      <c r="I164" s="14" t="str">
        <f>IF(A164="","",'Input and Monthly Results'!$C$8)</f>
        <v/>
      </c>
      <c r="J164" s="5" t="str">
        <f t="shared" si="49"/>
        <v/>
      </c>
      <c r="K164" s="14" t="str">
        <f t="shared" si="50"/>
        <v/>
      </c>
      <c r="L164" s="14" t="str">
        <f t="shared" si="51"/>
        <v/>
      </c>
      <c r="M164" s="14" t="str">
        <f t="shared" si="52"/>
        <v/>
      </c>
      <c r="N164" t="str">
        <f>IF(A164="","",'Input and Monthly Results'!$C$9)</f>
        <v/>
      </c>
      <c r="O164" s="14" t="str">
        <f>IF(A164="","",IF('Input and Monthly Results'!$C$6="Constant",IF('Input and Monthly Results'!$C$9="30 / 360",E164,IF('Input and Monthly Results'!$C$9="Actual Days / 360",F164,G164)),IF('Input and Monthly Results'!$C$9="30 / 360",K164,IF('Input and Monthly Results'!$C$9="Actual Days / 360",L164,M164))))</f>
        <v/>
      </c>
      <c r="P164" s="1" t="str">
        <f t="shared" si="65"/>
        <v/>
      </c>
      <c r="Q164" s="20" t="str">
        <f t="shared" si="53"/>
        <v/>
      </c>
      <c r="R164" s="20" t="str">
        <f t="shared" si="54"/>
        <v/>
      </c>
      <c r="S164" s="20" t="str">
        <f t="shared" si="55"/>
        <v/>
      </c>
      <c r="T164" s="20" t="str">
        <f t="shared" si="56"/>
        <v/>
      </c>
      <c r="U164" s="15" t="str">
        <f>IF(A164="","",IF(A165="",O164*P164+P164,IF(P164&gt;='Input and Monthly Results'!$C$14,'Input and Monthly Results'!$C$14,P164)))</f>
        <v/>
      </c>
      <c r="V164" s="1" t="str">
        <f>IF(A164="","",IF(A164&lt;'Input and Monthly Results'!$F$3,Calculations!O164*Calculations!P164,IF(A164='Input and Monthly Results'!$F$3,Calculations!O164*Calculations!P164 + Calculations!P164,0)))</f>
        <v/>
      </c>
      <c r="W164" s="1" t="str">
        <f>IF(A164="","",IF(A164&lt;'Input and Monthly Results'!$F$3,Loan_Amount*(Calculations!O164/(1-(1+Calculations!O164)^(-'Input and Monthly Results'!$C$5))),IF(Calculations!A164='Input and Monthly Results'!$F$3,Calculations!P164*Calculations!O164+Calculations!P164,0)))</f>
        <v/>
      </c>
      <c r="X164" s="1" t="str">
        <f>IF(A164="","",IF(A164&lt;'Input and Monthly Results'!$C$11,1,0))</f>
        <v/>
      </c>
      <c r="Y164" s="1" t="str">
        <f>IF(A164="","",IF(A164&lt;'Input and Monthly Results'!$C$11,Calculations!O164*Calculations!P164,IF(A164&lt;'Input and Monthly Results'!$F$3,Loan_Amount*(Calculations!O164/(1-(1+Calculations!O164)^(-('Input and Monthly Results'!$C$5-SUM(Calculations!$X$3:$X$362))))),IF(Calculations!A164='Input and Monthly Results'!$F$3,Calculations!O164*Calculations!P164+Calculations!P164,0))))</f>
        <v/>
      </c>
      <c r="Z164" s="1" t="str">
        <f>IF(A164="","",IF(A164&lt;'Input and Monthly Results'!$F$3,Loan_Amount/'Input and Monthly Results'!$C$5+Calculations!O164*Calculations!P164,IF(A164='Input and Monthly Results'!$F$3,Calculations!O164*Calculations!P164+Calculations!P164,0)))</f>
        <v/>
      </c>
      <c r="AA164" s="1" t="str">
        <f>IF(A164="","",IF('Input and Monthly Results'!$C$14="",IF('Input and Monthly Results'!$C$10="IO (Interest Only)",Calculations!V164,IF('Input and Monthly Results'!$C$10="Initial IO w/ P&amp;I following",Calculations!Y164,IF('Input and Monthly Results'!$C$10="P&amp;I",Calculations!W164,Calculations!Z164))),U164))</f>
        <v/>
      </c>
      <c r="AB164" s="1" t="str">
        <f t="shared" si="57"/>
        <v/>
      </c>
      <c r="AC164" s="1" t="str">
        <f t="shared" si="58"/>
        <v/>
      </c>
      <c r="AD164" s="1" t="str">
        <f t="shared" si="59"/>
        <v/>
      </c>
      <c r="AE164" s="1" t="str">
        <f t="shared" si="60"/>
        <v/>
      </c>
      <c r="AF164" s="1" t="str">
        <f t="shared" si="61"/>
        <v/>
      </c>
      <c r="AG164" s="1" t="str">
        <f>IF(A164="","",'Input and Monthly Results'!$C$12)</f>
        <v/>
      </c>
      <c r="AH164" s="1" t="str">
        <f t="shared" si="62"/>
        <v/>
      </c>
      <c r="AI164" s="1" t="str">
        <f t="shared" si="63"/>
        <v/>
      </c>
      <c r="AJ164" s="1" t="str">
        <f t="shared" si="64"/>
        <v/>
      </c>
      <c r="AK164" s="1" t="str">
        <f>IF(A164="","",IF(AI164=0,0,'Input and Monthly Results'!$C$13))</f>
        <v/>
      </c>
    </row>
    <row r="165" spans="1:37" x14ac:dyDescent="0.3">
      <c r="A165" s="10" t="str">
        <f>IF(A164&gt;='Input and Monthly Results'!$F$3,"",EDATE(A164,1))</f>
        <v/>
      </c>
      <c r="B165" s="10">
        <f t="shared" si="44"/>
        <v>1</v>
      </c>
      <c r="C165" t="str">
        <f t="shared" si="45"/>
        <v/>
      </c>
      <c r="D165" s="14" t="str">
        <f>IF(A165="","",'Input and Monthly Results'!$C$7)</f>
        <v/>
      </c>
      <c r="E165" s="14" t="str">
        <f t="shared" si="46"/>
        <v/>
      </c>
      <c r="F165" s="14" t="str">
        <f t="shared" si="47"/>
        <v/>
      </c>
      <c r="G165" s="14" t="str">
        <f t="shared" si="48"/>
        <v/>
      </c>
      <c r="H165" s="14" t="str">
        <f>IF(A165="","",VLOOKUP(A165,'Input and Monthly Results'!$B$18:$C$429,2,FALSE))</f>
        <v/>
      </c>
      <c r="I165" s="14" t="str">
        <f>IF(A165="","",'Input and Monthly Results'!$C$8)</f>
        <v/>
      </c>
      <c r="J165" s="5" t="str">
        <f t="shared" si="49"/>
        <v/>
      </c>
      <c r="K165" s="14" t="str">
        <f t="shared" si="50"/>
        <v/>
      </c>
      <c r="L165" s="14" t="str">
        <f t="shared" si="51"/>
        <v/>
      </c>
      <c r="M165" s="14" t="str">
        <f t="shared" si="52"/>
        <v/>
      </c>
      <c r="N165" t="str">
        <f>IF(A165="","",'Input and Monthly Results'!$C$9)</f>
        <v/>
      </c>
      <c r="O165" s="14" t="str">
        <f>IF(A165="","",IF('Input and Monthly Results'!$C$6="Constant",IF('Input and Monthly Results'!$C$9="30 / 360",E165,IF('Input and Monthly Results'!$C$9="Actual Days / 360",F165,G165)),IF('Input and Monthly Results'!$C$9="30 / 360",K165,IF('Input and Monthly Results'!$C$9="Actual Days / 360",L165,M165))))</f>
        <v/>
      </c>
      <c r="P165" s="1" t="str">
        <f t="shared" si="65"/>
        <v/>
      </c>
      <c r="Q165" s="20" t="str">
        <f t="shared" si="53"/>
        <v/>
      </c>
      <c r="R165" s="20" t="str">
        <f t="shared" si="54"/>
        <v/>
      </c>
      <c r="S165" s="20" t="str">
        <f t="shared" si="55"/>
        <v/>
      </c>
      <c r="T165" s="20" t="str">
        <f t="shared" si="56"/>
        <v/>
      </c>
      <c r="U165" s="15" t="str">
        <f>IF(A165="","",IF(A166="",O165*P165+P165,IF(P165&gt;='Input and Monthly Results'!$C$14,'Input and Monthly Results'!$C$14,P165)))</f>
        <v/>
      </c>
      <c r="V165" s="1" t="str">
        <f>IF(A165="","",IF(A165&lt;'Input and Monthly Results'!$F$3,Calculations!O165*Calculations!P165,IF(A165='Input and Monthly Results'!$F$3,Calculations!O165*Calculations!P165 + Calculations!P165,0)))</f>
        <v/>
      </c>
      <c r="W165" s="1" t="str">
        <f>IF(A165="","",IF(A165&lt;'Input and Monthly Results'!$F$3,Loan_Amount*(Calculations!O165/(1-(1+Calculations!O165)^(-'Input and Monthly Results'!$C$5))),IF(Calculations!A165='Input and Monthly Results'!$F$3,Calculations!P165*Calculations!O165+Calculations!P165,0)))</f>
        <v/>
      </c>
      <c r="X165" s="1" t="str">
        <f>IF(A165="","",IF(A165&lt;'Input and Monthly Results'!$C$11,1,0))</f>
        <v/>
      </c>
      <c r="Y165" s="1" t="str">
        <f>IF(A165="","",IF(A165&lt;'Input and Monthly Results'!$C$11,Calculations!O165*Calculations!P165,IF(A165&lt;'Input and Monthly Results'!$F$3,Loan_Amount*(Calculations!O165/(1-(1+Calculations!O165)^(-('Input and Monthly Results'!$C$5-SUM(Calculations!$X$3:$X$362))))),IF(Calculations!A165='Input and Monthly Results'!$F$3,Calculations!O165*Calculations!P165+Calculations!P165,0))))</f>
        <v/>
      </c>
      <c r="Z165" s="1" t="str">
        <f>IF(A165="","",IF(A165&lt;'Input and Monthly Results'!$F$3,Loan_Amount/'Input and Monthly Results'!$C$5+Calculations!O165*Calculations!P165,IF(A165='Input and Monthly Results'!$F$3,Calculations!O165*Calculations!P165+Calculations!P165,0)))</f>
        <v/>
      </c>
      <c r="AA165" s="1" t="str">
        <f>IF(A165="","",IF('Input and Monthly Results'!$C$14="",IF('Input and Monthly Results'!$C$10="IO (Interest Only)",Calculations!V165,IF('Input and Monthly Results'!$C$10="Initial IO w/ P&amp;I following",Calculations!Y165,IF('Input and Monthly Results'!$C$10="P&amp;I",Calculations!W165,Calculations!Z165))),U165))</f>
        <v/>
      </c>
      <c r="AB165" s="1" t="str">
        <f t="shared" si="57"/>
        <v/>
      </c>
      <c r="AC165" s="1" t="str">
        <f t="shared" si="58"/>
        <v/>
      </c>
      <c r="AD165" s="1" t="str">
        <f t="shared" si="59"/>
        <v/>
      </c>
      <c r="AE165" s="1" t="str">
        <f t="shared" si="60"/>
        <v/>
      </c>
      <c r="AF165" s="1" t="str">
        <f t="shared" si="61"/>
        <v/>
      </c>
      <c r="AG165" s="1" t="str">
        <f>IF(A165="","",'Input and Monthly Results'!$C$12)</f>
        <v/>
      </c>
      <c r="AH165" s="1" t="str">
        <f t="shared" si="62"/>
        <v/>
      </c>
      <c r="AI165" s="1" t="str">
        <f t="shared" si="63"/>
        <v/>
      </c>
      <c r="AJ165" s="1" t="str">
        <f t="shared" si="64"/>
        <v/>
      </c>
      <c r="AK165" s="1" t="str">
        <f>IF(A165="","",IF(AI165=0,0,'Input and Monthly Results'!$C$13))</f>
        <v/>
      </c>
    </row>
    <row r="166" spans="1:37" x14ac:dyDescent="0.3">
      <c r="A166" s="10" t="str">
        <f>IF(A165&gt;='Input and Monthly Results'!$F$3,"",EDATE(A165,1))</f>
        <v/>
      </c>
      <c r="B166" s="10">
        <f t="shared" si="44"/>
        <v>1</v>
      </c>
      <c r="C166" t="str">
        <f t="shared" si="45"/>
        <v/>
      </c>
      <c r="D166" s="14" t="str">
        <f>IF(A166="","",'Input and Monthly Results'!$C$7)</f>
        <v/>
      </c>
      <c r="E166" s="14" t="str">
        <f t="shared" si="46"/>
        <v/>
      </c>
      <c r="F166" s="14" t="str">
        <f t="shared" si="47"/>
        <v/>
      </c>
      <c r="G166" s="14" t="str">
        <f t="shared" si="48"/>
        <v/>
      </c>
      <c r="H166" s="14" t="str">
        <f>IF(A166="","",VLOOKUP(A166,'Input and Monthly Results'!$B$18:$C$429,2,FALSE))</f>
        <v/>
      </c>
      <c r="I166" s="14" t="str">
        <f>IF(A166="","",'Input and Monthly Results'!$C$8)</f>
        <v/>
      </c>
      <c r="J166" s="5" t="str">
        <f t="shared" si="49"/>
        <v/>
      </c>
      <c r="K166" s="14" t="str">
        <f t="shared" si="50"/>
        <v/>
      </c>
      <c r="L166" s="14" t="str">
        <f t="shared" si="51"/>
        <v/>
      </c>
      <c r="M166" s="14" t="str">
        <f t="shared" si="52"/>
        <v/>
      </c>
      <c r="N166" t="str">
        <f>IF(A166="","",'Input and Monthly Results'!$C$9)</f>
        <v/>
      </c>
      <c r="O166" s="14" t="str">
        <f>IF(A166="","",IF('Input and Monthly Results'!$C$6="Constant",IF('Input and Monthly Results'!$C$9="30 / 360",E166,IF('Input and Monthly Results'!$C$9="Actual Days / 360",F166,G166)),IF('Input and Monthly Results'!$C$9="30 / 360",K166,IF('Input and Monthly Results'!$C$9="Actual Days / 360",L166,M166))))</f>
        <v/>
      </c>
      <c r="P166" s="1" t="str">
        <f t="shared" si="65"/>
        <v/>
      </c>
      <c r="Q166" s="20" t="str">
        <f t="shared" si="53"/>
        <v/>
      </c>
      <c r="R166" s="20" t="str">
        <f t="shared" si="54"/>
        <v/>
      </c>
      <c r="S166" s="20" t="str">
        <f t="shared" si="55"/>
        <v/>
      </c>
      <c r="T166" s="20" t="str">
        <f t="shared" si="56"/>
        <v/>
      </c>
      <c r="U166" s="15" t="str">
        <f>IF(A166="","",IF(A167="",O166*P166+P166,IF(P166&gt;='Input and Monthly Results'!$C$14,'Input and Monthly Results'!$C$14,P166)))</f>
        <v/>
      </c>
      <c r="V166" s="1" t="str">
        <f>IF(A166="","",IF(A166&lt;'Input and Monthly Results'!$F$3,Calculations!O166*Calculations!P166,IF(A166='Input and Monthly Results'!$F$3,Calculations!O166*Calculations!P166 + Calculations!P166,0)))</f>
        <v/>
      </c>
      <c r="W166" s="1" t="str">
        <f>IF(A166="","",IF(A166&lt;'Input and Monthly Results'!$F$3,Loan_Amount*(Calculations!O166/(1-(1+Calculations!O166)^(-'Input and Monthly Results'!$C$5))),IF(Calculations!A166='Input and Monthly Results'!$F$3,Calculations!P166*Calculations!O166+Calculations!P166,0)))</f>
        <v/>
      </c>
      <c r="X166" s="1" t="str">
        <f>IF(A166="","",IF(A166&lt;'Input and Monthly Results'!$C$11,1,0))</f>
        <v/>
      </c>
      <c r="Y166" s="1" t="str">
        <f>IF(A166="","",IF(A166&lt;'Input and Monthly Results'!$C$11,Calculations!O166*Calculations!P166,IF(A166&lt;'Input and Monthly Results'!$F$3,Loan_Amount*(Calculations!O166/(1-(1+Calculations!O166)^(-('Input and Monthly Results'!$C$5-SUM(Calculations!$X$3:$X$362))))),IF(Calculations!A166='Input and Monthly Results'!$F$3,Calculations!O166*Calculations!P166+Calculations!P166,0))))</f>
        <v/>
      </c>
      <c r="Z166" s="1" t="str">
        <f>IF(A166="","",IF(A166&lt;'Input and Monthly Results'!$F$3,Loan_Amount/'Input and Monthly Results'!$C$5+Calculations!O166*Calculations!P166,IF(A166='Input and Monthly Results'!$F$3,Calculations!O166*Calculations!P166+Calculations!P166,0)))</f>
        <v/>
      </c>
      <c r="AA166" s="1" t="str">
        <f>IF(A166="","",IF('Input and Monthly Results'!$C$14="",IF('Input and Monthly Results'!$C$10="IO (Interest Only)",Calculations!V166,IF('Input and Monthly Results'!$C$10="Initial IO w/ P&amp;I following",Calculations!Y166,IF('Input and Monthly Results'!$C$10="P&amp;I",Calculations!W166,Calculations!Z166))),U166))</f>
        <v/>
      </c>
      <c r="AB166" s="1" t="str">
        <f t="shared" si="57"/>
        <v/>
      </c>
      <c r="AC166" s="1" t="str">
        <f t="shared" si="58"/>
        <v/>
      </c>
      <c r="AD166" s="1" t="str">
        <f t="shared" si="59"/>
        <v/>
      </c>
      <c r="AE166" s="1" t="str">
        <f t="shared" si="60"/>
        <v/>
      </c>
      <c r="AF166" s="1" t="str">
        <f t="shared" si="61"/>
        <v/>
      </c>
      <c r="AG166" s="1" t="str">
        <f>IF(A166="","",'Input and Monthly Results'!$C$12)</f>
        <v/>
      </c>
      <c r="AH166" s="1" t="str">
        <f t="shared" si="62"/>
        <v/>
      </c>
      <c r="AI166" s="1" t="str">
        <f t="shared" si="63"/>
        <v/>
      </c>
      <c r="AJ166" s="1" t="str">
        <f t="shared" si="64"/>
        <v/>
      </c>
      <c r="AK166" s="1" t="str">
        <f>IF(A166="","",IF(AI166=0,0,'Input and Monthly Results'!$C$13))</f>
        <v/>
      </c>
    </row>
    <row r="167" spans="1:37" x14ac:dyDescent="0.3">
      <c r="A167" s="10" t="str">
        <f>IF(A166&gt;='Input and Monthly Results'!$F$3,"",EDATE(A166,1))</f>
        <v/>
      </c>
      <c r="B167" s="10">
        <f t="shared" si="44"/>
        <v>1</v>
      </c>
      <c r="C167" t="str">
        <f t="shared" si="45"/>
        <v/>
      </c>
      <c r="D167" s="14" t="str">
        <f>IF(A167="","",'Input and Monthly Results'!$C$7)</f>
        <v/>
      </c>
      <c r="E167" s="14" t="str">
        <f t="shared" si="46"/>
        <v/>
      </c>
      <c r="F167" s="14" t="str">
        <f t="shared" si="47"/>
        <v/>
      </c>
      <c r="G167" s="14" t="str">
        <f t="shared" si="48"/>
        <v/>
      </c>
      <c r="H167" s="14" t="str">
        <f>IF(A167="","",VLOOKUP(A167,'Input and Monthly Results'!$B$18:$C$429,2,FALSE))</f>
        <v/>
      </c>
      <c r="I167" s="14" t="str">
        <f>IF(A167="","",'Input and Monthly Results'!$C$8)</f>
        <v/>
      </c>
      <c r="J167" s="5" t="str">
        <f t="shared" si="49"/>
        <v/>
      </c>
      <c r="K167" s="14" t="str">
        <f t="shared" si="50"/>
        <v/>
      </c>
      <c r="L167" s="14" t="str">
        <f t="shared" si="51"/>
        <v/>
      </c>
      <c r="M167" s="14" t="str">
        <f t="shared" si="52"/>
        <v/>
      </c>
      <c r="N167" t="str">
        <f>IF(A167="","",'Input and Monthly Results'!$C$9)</f>
        <v/>
      </c>
      <c r="O167" s="14" t="str">
        <f>IF(A167="","",IF('Input and Monthly Results'!$C$6="Constant",IF('Input and Monthly Results'!$C$9="30 / 360",E167,IF('Input and Monthly Results'!$C$9="Actual Days / 360",F167,G167)),IF('Input and Monthly Results'!$C$9="30 / 360",K167,IF('Input and Monthly Results'!$C$9="Actual Days / 360",L167,M167))))</f>
        <v/>
      </c>
      <c r="P167" s="1" t="str">
        <f t="shared" si="65"/>
        <v/>
      </c>
      <c r="Q167" s="20" t="str">
        <f t="shared" si="53"/>
        <v/>
      </c>
      <c r="R167" s="20" t="str">
        <f t="shared" si="54"/>
        <v/>
      </c>
      <c r="S167" s="20" t="str">
        <f t="shared" si="55"/>
        <v/>
      </c>
      <c r="T167" s="20" t="str">
        <f t="shared" si="56"/>
        <v/>
      </c>
      <c r="U167" s="15" t="str">
        <f>IF(A167="","",IF(A168="",O167*P167+P167,IF(P167&gt;='Input and Monthly Results'!$C$14,'Input and Monthly Results'!$C$14,P167)))</f>
        <v/>
      </c>
      <c r="V167" s="1" t="str">
        <f>IF(A167="","",IF(A167&lt;'Input and Monthly Results'!$F$3,Calculations!O167*Calculations!P167,IF(A167='Input and Monthly Results'!$F$3,Calculations!O167*Calculations!P167 + Calculations!P167,0)))</f>
        <v/>
      </c>
      <c r="W167" s="1" t="str">
        <f>IF(A167="","",IF(A167&lt;'Input and Monthly Results'!$F$3,Loan_Amount*(Calculations!O167/(1-(1+Calculations!O167)^(-'Input and Monthly Results'!$C$5))),IF(Calculations!A167='Input and Monthly Results'!$F$3,Calculations!P167*Calculations!O167+Calculations!P167,0)))</f>
        <v/>
      </c>
      <c r="X167" s="1" t="str">
        <f>IF(A167="","",IF(A167&lt;'Input and Monthly Results'!$C$11,1,0))</f>
        <v/>
      </c>
      <c r="Y167" s="1" t="str">
        <f>IF(A167="","",IF(A167&lt;'Input and Monthly Results'!$C$11,Calculations!O167*Calculations!P167,IF(A167&lt;'Input and Monthly Results'!$F$3,Loan_Amount*(Calculations!O167/(1-(1+Calculations!O167)^(-('Input and Monthly Results'!$C$5-SUM(Calculations!$X$3:$X$362))))),IF(Calculations!A167='Input and Monthly Results'!$F$3,Calculations!O167*Calculations!P167+Calculations!P167,0))))</f>
        <v/>
      </c>
      <c r="Z167" s="1" t="str">
        <f>IF(A167="","",IF(A167&lt;'Input and Monthly Results'!$F$3,Loan_Amount/'Input and Monthly Results'!$C$5+Calculations!O167*Calculations!P167,IF(A167='Input and Monthly Results'!$F$3,Calculations!O167*Calculations!P167+Calculations!P167,0)))</f>
        <v/>
      </c>
      <c r="AA167" s="1" t="str">
        <f>IF(A167="","",IF('Input and Monthly Results'!$C$14="",IF('Input and Monthly Results'!$C$10="IO (Interest Only)",Calculations!V167,IF('Input and Monthly Results'!$C$10="Initial IO w/ P&amp;I following",Calculations!Y167,IF('Input and Monthly Results'!$C$10="P&amp;I",Calculations!W167,Calculations!Z167))),U167))</f>
        <v/>
      </c>
      <c r="AB167" s="1" t="str">
        <f t="shared" si="57"/>
        <v/>
      </c>
      <c r="AC167" s="1" t="str">
        <f t="shared" si="58"/>
        <v/>
      </c>
      <c r="AD167" s="1" t="str">
        <f t="shared" si="59"/>
        <v/>
      </c>
      <c r="AE167" s="1" t="str">
        <f t="shared" si="60"/>
        <v/>
      </c>
      <c r="AF167" s="1" t="str">
        <f t="shared" si="61"/>
        <v/>
      </c>
      <c r="AG167" s="1" t="str">
        <f>IF(A167="","",'Input and Monthly Results'!$C$12)</f>
        <v/>
      </c>
      <c r="AH167" s="1" t="str">
        <f t="shared" si="62"/>
        <v/>
      </c>
      <c r="AI167" s="1" t="str">
        <f t="shared" si="63"/>
        <v/>
      </c>
      <c r="AJ167" s="1" t="str">
        <f t="shared" si="64"/>
        <v/>
      </c>
      <c r="AK167" s="1" t="str">
        <f>IF(A167="","",IF(AI167=0,0,'Input and Monthly Results'!$C$13))</f>
        <v/>
      </c>
    </row>
    <row r="168" spans="1:37" x14ac:dyDescent="0.3">
      <c r="A168" s="10" t="str">
        <f>IF(A167&gt;='Input and Monthly Results'!$F$3,"",EDATE(A167,1))</f>
        <v/>
      </c>
      <c r="B168" s="10">
        <f t="shared" si="44"/>
        <v>1</v>
      </c>
      <c r="C168" t="str">
        <f t="shared" si="45"/>
        <v/>
      </c>
      <c r="D168" s="14" t="str">
        <f>IF(A168="","",'Input and Monthly Results'!$C$7)</f>
        <v/>
      </c>
      <c r="E168" s="14" t="str">
        <f t="shared" si="46"/>
        <v/>
      </c>
      <c r="F168" s="14" t="str">
        <f t="shared" si="47"/>
        <v/>
      </c>
      <c r="G168" s="14" t="str">
        <f t="shared" si="48"/>
        <v/>
      </c>
      <c r="H168" s="14" t="str">
        <f>IF(A168="","",VLOOKUP(A168,'Input and Monthly Results'!$B$18:$C$429,2,FALSE))</f>
        <v/>
      </c>
      <c r="I168" s="14" t="str">
        <f>IF(A168="","",'Input and Monthly Results'!$C$8)</f>
        <v/>
      </c>
      <c r="J168" s="5" t="str">
        <f t="shared" si="49"/>
        <v/>
      </c>
      <c r="K168" s="14" t="str">
        <f t="shared" si="50"/>
        <v/>
      </c>
      <c r="L168" s="14" t="str">
        <f t="shared" si="51"/>
        <v/>
      </c>
      <c r="M168" s="14" t="str">
        <f t="shared" si="52"/>
        <v/>
      </c>
      <c r="N168" t="str">
        <f>IF(A168="","",'Input and Monthly Results'!$C$9)</f>
        <v/>
      </c>
      <c r="O168" s="14" t="str">
        <f>IF(A168="","",IF('Input and Monthly Results'!$C$6="Constant",IF('Input and Monthly Results'!$C$9="30 / 360",E168,IF('Input and Monthly Results'!$C$9="Actual Days / 360",F168,G168)),IF('Input and Monthly Results'!$C$9="30 / 360",K168,IF('Input and Monthly Results'!$C$9="Actual Days / 360",L168,M168))))</f>
        <v/>
      </c>
      <c r="P168" s="1" t="str">
        <f t="shared" si="65"/>
        <v/>
      </c>
      <c r="Q168" s="20" t="str">
        <f t="shared" si="53"/>
        <v/>
      </c>
      <c r="R168" s="20" t="str">
        <f t="shared" si="54"/>
        <v/>
      </c>
      <c r="S168" s="20" t="str">
        <f t="shared" si="55"/>
        <v/>
      </c>
      <c r="T168" s="20" t="str">
        <f t="shared" si="56"/>
        <v/>
      </c>
      <c r="U168" s="15" t="str">
        <f>IF(A168="","",IF(A169="",O168*P168+P168,IF(P168&gt;='Input and Monthly Results'!$C$14,'Input and Monthly Results'!$C$14,P168)))</f>
        <v/>
      </c>
      <c r="V168" s="1" t="str">
        <f>IF(A168="","",IF(A168&lt;'Input and Monthly Results'!$F$3,Calculations!O168*Calculations!P168,IF(A168='Input and Monthly Results'!$F$3,Calculations!O168*Calculations!P168 + Calculations!P168,0)))</f>
        <v/>
      </c>
      <c r="W168" s="1" t="str">
        <f>IF(A168="","",IF(A168&lt;'Input and Monthly Results'!$F$3,Loan_Amount*(Calculations!O168/(1-(1+Calculations!O168)^(-'Input and Monthly Results'!$C$5))),IF(Calculations!A168='Input and Monthly Results'!$F$3,Calculations!P168*Calculations!O168+Calculations!P168,0)))</f>
        <v/>
      </c>
      <c r="X168" s="1" t="str">
        <f>IF(A168="","",IF(A168&lt;'Input and Monthly Results'!$C$11,1,0))</f>
        <v/>
      </c>
      <c r="Y168" s="1" t="str">
        <f>IF(A168="","",IF(A168&lt;'Input and Monthly Results'!$C$11,Calculations!O168*Calculations!P168,IF(A168&lt;'Input and Monthly Results'!$F$3,Loan_Amount*(Calculations!O168/(1-(1+Calculations!O168)^(-('Input and Monthly Results'!$C$5-SUM(Calculations!$X$3:$X$362))))),IF(Calculations!A168='Input and Monthly Results'!$F$3,Calculations!O168*Calculations!P168+Calculations!P168,0))))</f>
        <v/>
      </c>
      <c r="Z168" s="1" t="str">
        <f>IF(A168="","",IF(A168&lt;'Input and Monthly Results'!$F$3,Loan_Amount/'Input and Monthly Results'!$C$5+Calculations!O168*Calculations!P168,IF(A168='Input and Monthly Results'!$F$3,Calculations!O168*Calculations!P168+Calculations!P168,0)))</f>
        <v/>
      </c>
      <c r="AA168" s="1" t="str">
        <f>IF(A168="","",IF('Input and Monthly Results'!$C$14="",IF('Input and Monthly Results'!$C$10="IO (Interest Only)",Calculations!V168,IF('Input and Monthly Results'!$C$10="Initial IO w/ P&amp;I following",Calculations!Y168,IF('Input and Monthly Results'!$C$10="P&amp;I",Calculations!W168,Calculations!Z168))),U168))</f>
        <v/>
      </c>
      <c r="AB168" s="1" t="str">
        <f t="shared" si="57"/>
        <v/>
      </c>
      <c r="AC168" s="1" t="str">
        <f t="shared" si="58"/>
        <v/>
      </c>
      <c r="AD168" s="1" t="str">
        <f t="shared" si="59"/>
        <v/>
      </c>
      <c r="AE168" s="1" t="str">
        <f t="shared" si="60"/>
        <v/>
      </c>
      <c r="AF168" s="1" t="str">
        <f t="shared" si="61"/>
        <v/>
      </c>
      <c r="AG168" s="1" t="str">
        <f>IF(A168="","",'Input and Monthly Results'!$C$12)</f>
        <v/>
      </c>
      <c r="AH168" s="1" t="str">
        <f t="shared" si="62"/>
        <v/>
      </c>
      <c r="AI168" s="1" t="str">
        <f t="shared" si="63"/>
        <v/>
      </c>
      <c r="AJ168" s="1" t="str">
        <f t="shared" si="64"/>
        <v/>
      </c>
      <c r="AK168" s="1" t="str">
        <f>IF(A168="","",IF(AI168=0,0,'Input and Monthly Results'!$C$13))</f>
        <v/>
      </c>
    </row>
    <row r="169" spans="1:37" x14ac:dyDescent="0.3">
      <c r="A169" s="10" t="str">
        <f>IF(A168&gt;='Input and Monthly Results'!$F$3,"",EDATE(A168,1))</f>
        <v/>
      </c>
      <c r="B169" s="10">
        <f t="shared" si="44"/>
        <v>1</v>
      </c>
      <c r="C169" t="str">
        <f t="shared" si="45"/>
        <v/>
      </c>
      <c r="D169" s="14" t="str">
        <f>IF(A169="","",'Input and Monthly Results'!$C$7)</f>
        <v/>
      </c>
      <c r="E169" s="14" t="str">
        <f t="shared" si="46"/>
        <v/>
      </c>
      <c r="F169" s="14" t="str">
        <f t="shared" si="47"/>
        <v/>
      </c>
      <c r="G169" s="14" t="str">
        <f t="shared" si="48"/>
        <v/>
      </c>
      <c r="H169" s="14" t="str">
        <f>IF(A169="","",VLOOKUP(A169,'Input and Monthly Results'!$B$18:$C$429,2,FALSE))</f>
        <v/>
      </c>
      <c r="I169" s="14" t="str">
        <f>IF(A169="","",'Input and Monthly Results'!$C$8)</f>
        <v/>
      </c>
      <c r="J169" s="5" t="str">
        <f t="shared" si="49"/>
        <v/>
      </c>
      <c r="K169" s="14" t="str">
        <f t="shared" si="50"/>
        <v/>
      </c>
      <c r="L169" s="14" t="str">
        <f t="shared" si="51"/>
        <v/>
      </c>
      <c r="M169" s="14" t="str">
        <f t="shared" si="52"/>
        <v/>
      </c>
      <c r="N169" t="str">
        <f>IF(A169="","",'Input and Monthly Results'!$C$9)</f>
        <v/>
      </c>
      <c r="O169" s="14" t="str">
        <f>IF(A169="","",IF('Input and Monthly Results'!$C$6="Constant",IF('Input and Monthly Results'!$C$9="30 / 360",E169,IF('Input and Monthly Results'!$C$9="Actual Days / 360",F169,G169)),IF('Input and Monthly Results'!$C$9="30 / 360",K169,IF('Input and Monthly Results'!$C$9="Actual Days / 360",L169,M169))))</f>
        <v/>
      </c>
      <c r="P169" s="1" t="str">
        <f t="shared" si="65"/>
        <v/>
      </c>
      <c r="Q169" s="20" t="str">
        <f t="shared" si="53"/>
        <v/>
      </c>
      <c r="R169" s="20" t="str">
        <f t="shared" si="54"/>
        <v/>
      </c>
      <c r="S169" s="20" t="str">
        <f t="shared" si="55"/>
        <v/>
      </c>
      <c r="T169" s="20" t="str">
        <f t="shared" si="56"/>
        <v/>
      </c>
      <c r="U169" s="15" t="str">
        <f>IF(A169="","",IF(A170="",O169*P169+P169,IF(P169&gt;='Input and Monthly Results'!$C$14,'Input and Monthly Results'!$C$14,P169)))</f>
        <v/>
      </c>
      <c r="V169" s="1" t="str">
        <f>IF(A169="","",IF(A169&lt;'Input and Monthly Results'!$F$3,Calculations!O169*Calculations!P169,IF(A169='Input and Monthly Results'!$F$3,Calculations!O169*Calculations!P169 + Calculations!P169,0)))</f>
        <v/>
      </c>
      <c r="W169" s="1" t="str">
        <f>IF(A169="","",IF(A169&lt;'Input and Monthly Results'!$F$3,Loan_Amount*(Calculations!O169/(1-(1+Calculations!O169)^(-'Input and Monthly Results'!$C$5))),IF(Calculations!A169='Input and Monthly Results'!$F$3,Calculations!P169*Calculations!O169+Calculations!P169,0)))</f>
        <v/>
      </c>
      <c r="X169" s="1" t="str">
        <f>IF(A169="","",IF(A169&lt;'Input and Monthly Results'!$C$11,1,0))</f>
        <v/>
      </c>
      <c r="Y169" s="1" t="str">
        <f>IF(A169="","",IF(A169&lt;'Input and Monthly Results'!$C$11,Calculations!O169*Calculations!P169,IF(A169&lt;'Input and Monthly Results'!$F$3,Loan_Amount*(Calculations!O169/(1-(1+Calculations!O169)^(-('Input and Monthly Results'!$C$5-SUM(Calculations!$X$3:$X$362))))),IF(Calculations!A169='Input and Monthly Results'!$F$3,Calculations!O169*Calculations!P169+Calculations!P169,0))))</f>
        <v/>
      </c>
      <c r="Z169" s="1" t="str">
        <f>IF(A169="","",IF(A169&lt;'Input and Monthly Results'!$F$3,Loan_Amount/'Input and Monthly Results'!$C$5+Calculations!O169*Calculations!P169,IF(A169='Input and Monthly Results'!$F$3,Calculations!O169*Calculations!P169+Calculations!P169,0)))</f>
        <v/>
      </c>
      <c r="AA169" s="1" t="str">
        <f>IF(A169="","",IF('Input and Monthly Results'!$C$14="",IF('Input and Monthly Results'!$C$10="IO (Interest Only)",Calculations!V169,IF('Input and Monthly Results'!$C$10="Initial IO w/ P&amp;I following",Calculations!Y169,IF('Input and Monthly Results'!$C$10="P&amp;I",Calculations!W169,Calculations!Z169))),U169))</f>
        <v/>
      </c>
      <c r="AB169" s="1" t="str">
        <f t="shared" si="57"/>
        <v/>
      </c>
      <c r="AC169" s="1" t="str">
        <f t="shared" si="58"/>
        <v/>
      </c>
      <c r="AD169" s="1" t="str">
        <f t="shared" si="59"/>
        <v/>
      </c>
      <c r="AE169" s="1" t="str">
        <f t="shared" si="60"/>
        <v/>
      </c>
      <c r="AF169" s="1" t="str">
        <f t="shared" si="61"/>
        <v/>
      </c>
      <c r="AG169" s="1" t="str">
        <f>IF(A169="","",'Input and Monthly Results'!$C$12)</f>
        <v/>
      </c>
      <c r="AH169" s="1" t="str">
        <f t="shared" si="62"/>
        <v/>
      </c>
      <c r="AI169" s="1" t="str">
        <f t="shared" si="63"/>
        <v/>
      </c>
      <c r="AJ169" s="1" t="str">
        <f t="shared" si="64"/>
        <v/>
      </c>
      <c r="AK169" s="1" t="str">
        <f>IF(A169="","",IF(AI169=0,0,'Input and Monthly Results'!$C$13))</f>
        <v/>
      </c>
    </row>
    <row r="170" spans="1:37" x14ac:dyDescent="0.3">
      <c r="A170" s="10" t="str">
        <f>IF(A169&gt;='Input and Monthly Results'!$F$3,"",EDATE(A169,1))</f>
        <v/>
      </c>
      <c r="B170" s="10">
        <f t="shared" si="44"/>
        <v>1</v>
      </c>
      <c r="C170" t="str">
        <f t="shared" si="45"/>
        <v/>
      </c>
      <c r="D170" s="14" t="str">
        <f>IF(A170="","",'Input and Monthly Results'!$C$7)</f>
        <v/>
      </c>
      <c r="E170" s="14" t="str">
        <f t="shared" si="46"/>
        <v/>
      </c>
      <c r="F170" s="14" t="str">
        <f t="shared" si="47"/>
        <v/>
      </c>
      <c r="G170" s="14" t="str">
        <f t="shared" si="48"/>
        <v/>
      </c>
      <c r="H170" s="14" t="str">
        <f>IF(A170="","",VLOOKUP(A170,'Input and Monthly Results'!$B$18:$C$429,2,FALSE))</f>
        <v/>
      </c>
      <c r="I170" s="14" t="str">
        <f>IF(A170="","",'Input and Monthly Results'!$C$8)</f>
        <v/>
      </c>
      <c r="J170" s="5" t="str">
        <f t="shared" si="49"/>
        <v/>
      </c>
      <c r="K170" s="14" t="str">
        <f t="shared" si="50"/>
        <v/>
      </c>
      <c r="L170" s="14" t="str">
        <f t="shared" si="51"/>
        <v/>
      </c>
      <c r="M170" s="14" t="str">
        <f t="shared" si="52"/>
        <v/>
      </c>
      <c r="N170" t="str">
        <f>IF(A170="","",'Input and Monthly Results'!$C$9)</f>
        <v/>
      </c>
      <c r="O170" s="14" t="str">
        <f>IF(A170="","",IF('Input and Monthly Results'!$C$6="Constant",IF('Input and Monthly Results'!$C$9="30 / 360",E170,IF('Input and Monthly Results'!$C$9="Actual Days / 360",F170,G170)),IF('Input and Monthly Results'!$C$9="30 / 360",K170,IF('Input and Monthly Results'!$C$9="Actual Days / 360",L170,M170))))</f>
        <v/>
      </c>
      <c r="P170" s="1" t="str">
        <f t="shared" si="65"/>
        <v/>
      </c>
      <c r="Q170" s="20" t="str">
        <f t="shared" si="53"/>
        <v/>
      </c>
      <c r="R170" s="20" t="str">
        <f t="shared" si="54"/>
        <v/>
      </c>
      <c r="S170" s="20" t="str">
        <f t="shared" si="55"/>
        <v/>
      </c>
      <c r="T170" s="20" t="str">
        <f t="shared" si="56"/>
        <v/>
      </c>
      <c r="U170" s="15" t="str">
        <f>IF(A170="","",IF(A171="",O170*P170+P170,IF(P170&gt;='Input and Monthly Results'!$C$14,'Input and Monthly Results'!$C$14,P170)))</f>
        <v/>
      </c>
      <c r="V170" s="1" t="str">
        <f>IF(A170="","",IF(A170&lt;'Input and Monthly Results'!$F$3,Calculations!O170*Calculations!P170,IF(A170='Input and Monthly Results'!$F$3,Calculations!O170*Calculations!P170 + Calculations!P170,0)))</f>
        <v/>
      </c>
      <c r="W170" s="1" t="str">
        <f>IF(A170="","",IF(A170&lt;'Input and Monthly Results'!$F$3,Loan_Amount*(Calculations!O170/(1-(1+Calculations!O170)^(-'Input and Monthly Results'!$C$5))),IF(Calculations!A170='Input and Monthly Results'!$F$3,Calculations!P170*Calculations!O170+Calculations!P170,0)))</f>
        <v/>
      </c>
      <c r="X170" s="1" t="str">
        <f>IF(A170="","",IF(A170&lt;'Input and Monthly Results'!$C$11,1,0))</f>
        <v/>
      </c>
      <c r="Y170" s="1" t="str">
        <f>IF(A170="","",IF(A170&lt;'Input and Monthly Results'!$C$11,Calculations!O170*Calculations!P170,IF(A170&lt;'Input and Monthly Results'!$F$3,Loan_Amount*(Calculations!O170/(1-(1+Calculations!O170)^(-('Input and Monthly Results'!$C$5-SUM(Calculations!$X$3:$X$362))))),IF(Calculations!A170='Input and Monthly Results'!$F$3,Calculations!O170*Calculations!P170+Calculations!P170,0))))</f>
        <v/>
      </c>
      <c r="Z170" s="1" t="str">
        <f>IF(A170="","",IF(A170&lt;'Input and Monthly Results'!$F$3,Loan_Amount/'Input and Monthly Results'!$C$5+Calculations!O170*Calculations!P170,IF(A170='Input and Monthly Results'!$F$3,Calculations!O170*Calculations!P170+Calculations!P170,0)))</f>
        <v/>
      </c>
      <c r="AA170" s="1" t="str">
        <f>IF(A170="","",IF('Input and Monthly Results'!$C$14="",IF('Input and Monthly Results'!$C$10="IO (Interest Only)",Calculations!V170,IF('Input and Monthly Results'!$C$10="Initial IO w/ P&amp;I following",Calculations!Y170,IF('Input and Monthly Results'!$C$10="P&amp;I",Calculations!W170,Calculations!Z170))),U170))</f>
        <v/>
      </c>
      <c r="AB170" s="1" t="str">
        <f t="shared" si="57"/>
        <v/>
      </c>
      <c r="AC170" s="1" t="str">
        <f t="shared" si="58"/>
        <v/>
      </c>
      <c r="AD170" s="1" t="str">
        <f t="shared" si="59"/>
        <v/>
      </c>
      <c r="AE170" s="1" t="str">
        <f t="shared" si="60"/>
        <v/>
      </c>
      <c r="AF170" s="1" t="str">
        <f t="shared" si="61"/>
        <v/>
      </c>
      <c r="AG170" s="1" t="str">
        <f>IF(A170="","",'Input and Monthly Results'!$C$12)</f>
        <v/>
      </c>
      <c r="AH170" s="1" t="str">
        <f t="shared" si="62"/>
        <v/>
      </c>
      <c r="AI170" s="1" t="str">
        <f t="shared" si="63"/>
        <v/>
      </c>
      <c r="AJ170" s="1" t="str">
        <f t="shared" si="64"/>
        <v/>
      </c>
      <c r="AK170" s="1" t="str">
        <f>IF(A170="","",IF(AI170=0,0,'Input and Monthly Results'!$C$13))</f>
        <v/>
      </c>
    </row>
    <row r="171" spans="1:37" x14ac:dyDescent="0.3">
      <c r="A171" s="10" t="str">
        <f>IF(A170&gt;='Input and Monthly Results'!$F$3,"",EDATE(A170,1))</f>
        <v/>
      </c>
      <c r="B171" s="10">
        <f t="shared" si="44"/>
        <v>1</v>
      </c>
      <c r="C171" t="str">
        <f t="shared" si="45"/>
        <v/>
      </c>
      <c r="D171" s="14" t="str">
        <f>IF(A171="","",'Input and Monthly Results'!$C$7)</f>
        <v/>
      </c>
      <c r="E171" s="14" t="str">
        <f t="shared" si="46"/>
        <v/>
      </c>
      <c r="F171" s="14" t="str">
        <f t="shared" si="47"/>
        <v/>
      </c>
      <c r="G171" s="14" t="str">
        <f t="shared" si="48"/>
        <v/>
      </c>
      <c r="H171" s="14" t="str">
        <f>IF(A171="","",VLOOKUP(A171,'Input and Monthly Results'!$B$18:$C$429,2,FALSE))</f>
        <v/>
      </c>
      <c r="I171" s="14" t="str">
        <f>IF(A171="","",'Input and Monthly Results'!$C$8)</f>
        <v/>
      </c>
      <c r="J171" s="5" t="str">
        <f t="shared" si="49"/>
        <v/>
      </c>
      <c r="K171" s="14" t="str">
        <f t="shared" si="50"/>
        <v/>
      </c>
      <c r="L171" s="14" t="str">
        <f t="shared" si="51"/>
        <v/>
      </c>
      <c r="M171" s="14" t="str">
        <f t="shared" si="52"/>
        <v/>
      </c>
      <c r="N171" t="str">
        <f>IF(A171="","",'Input and Monthly Results'!$C$9)</f>
        <v/>
      </c>
      <c r="O171" s="14" t="str">
        <f>IF(A171="","",IF('Input and Monthly Results'!$C$6="Constant",IF('Input and Monthly Results'!$C$9="30 / 360",E171,IF('Input and Monthly Results'!$C$9="Actual Days / 360",F171,G171)),IF('Input and Monthly Results'!$C$9="30 / 360",K171,IF('Input and Monthly Results'!$C$9="Actual Days / 360",L171,M171))))</f>
        <v/>
      </c>
      <c r="P171" s="1" t="str">
        <f t="shared" si="65"/>
        <v/>
      </c>
      <c r="Q171" s="20" t="str">
        <f t="shared" si="53"/>
        <v/>
      </c>
      <c r="R171" s="20" t="str">
        <f t="shared" si="54"/>
        <v/>
      </c>
      <c r="S171" s="20" t="str">
        <f t="shared" si="55"/>
        <v/>
      </c>
      <c r="T171" s="20" t="str">
        <f t="shared" si="56"/>
        <v/>
      </c>
      <c r="U171" s="15" t="str">
        <f>IF(A171="","",IF(A172="",O171*P171+P171,IF(P171&gt;='Input and Monthly Results'!$C$14,'Input and Monthly Results'!$C$14,P171)))</f>
        <v/>
      </c>
      <c r="V171" s="1" t="str">
        <f>IF(A171="","",IF(A171&lt;'Input and Monthly Results'!$F$3,Calculations!O171*Calculations!P171,IF(A171='Input and Monthly Results'!$F$3,Calculations!O171*Calculations!P171 + Calculations!P171,0)))</f>
        <v/>
      </c>
      <c r="W171" s="1" t="str">
        <f>IF(A171="","",IF(A171&lt;'Input and Monthly Results'!$F$3,Loan_Amount*(Calculations!O171/(1-(1+Calculations!O171)^(-'Input and Monthly Results'!$C$5))),IF(Calculations!A171='Input and Monthly Results'!$F$3,Calculations!P171*Calculations!O171+Calculations!P171,0)))</f>
        <v/>
      </c>
      <c r="X171" s="1" t="str">
        <f>IF(A171="","",IF(A171&lt;'Input and Monthly Results'!$C$11,1,0))</f>
        <v/>
      </c>
      <c r="Y171" s="1" t="str">
        <f>IF(A171="","",IF(A171&lt;'Input and Monthly Results'!$C$11,Calculations!O171*Calculations!P171,IF(A171&lt;'Input and Monthly Results'!$F$3,Loan_Amount*(Calculations!O171/(1-(1+Calculations!O171)^(-('Input and Monthly Results'!$C$5-SUM(Calculations!$X$3:$X$362))))),IF(Calculations!A171='Input and Monthly Results'!$F$3,Calculations!O171*Calculations!P171+Calculations!P171,0))))</f>
        <v/>
      </c>
      <c r="Z171" s="1" t="str">
        <f>IF(A171="","",IF(A171&lt;'Input and Monthly Results'!$F$3,Loan_Amount/'Input and Monthly Results'!$C$5+Calculations!O171*Calculations!P171,IF(A171='Input and Monthly Results'!$F$3,Calculations!O171*Calculations!P171+Calculations!P171,0)))</f>
        <v/>
      </c>
      <c r="AA171" s="1" t="str">
        <f>IF(A171="","",IF('Input and Monthly Results'!$C$14="",IF('Input and Monthly Results'!$C$10="IO (Interest Only)",Calculations!V171,IF('Input and Monthly Results'!$C$10="Initial IO w/ P&amp;I following",Calculations!Y171,IF('Input and Monthly Results'!$C$10="P&amp;I",Calculations!W171,Calculations!Z171))),U171))</f>
        <v/>
      </c>
      <c r="AB171" s="1" t="str">
        <f t="shared" si="57"/>
        <v/>
      </c>
      <c r="AC171" s="1" t="str">
        <f t="shared" si="58"/>
        <v/>
      </c>
      <c r="AD171" s="1" t="str">
        <f t="shared" si="59"/>
        <v/>
      </c>
      <c r="AE171" s="1" t="str">
        <f t="shared" si="60"/>
        <v/>
      </c>
      <c r="AF171" s="1" t="str">
        <f t="shared" si="61"/>
        <v/>
      </c>
      <c r="AG171" s="1" t="str">
        <f>IF(A171="","",'Input and Monthly Results'!$C$12)</f>
        <v/>
      </c>
      <c r="AH171" s="1" t="str">
        <f t="shared" si="62"/>
        <v/>
      </c>
      <c r="AI171" s="1" t="str">
        <f t="shared" si="63"/>
        <v/>
      </c>
      <c r="AJ171" s="1" t="str">
        <f t="shared" si="64"/>
        <v/>
      </c>
      <c r="AK171" s="1" t="str">
        <f>IF(A171="","",IF(AI171=0,0,'Input and Monthly Results'!$C$13))</f>
        <v/>
      </c>
    </row>
    <row r="172" spans="1:37" x14ac:dyDescent="0.3">
      <c r="A172" s="10" t="str">
        <f>IF(A171&gt;='Input and Monthly Results'!$F$3,"",EDATE(A171,1))</f>
        <v/>
      </c>
      <c r="B172" s="10">
        <f t="shared" si="44"/>
        <v>1</v>
      </c>
      <c r="C172" t="str">
        <f t="shared" si="45"/>
        <v/>
      </c>
      <c r="D172" s="14" t="str">
        <f>IF(A172="","",'Input and Monthly Results'!$C$7)</f>
        <v/>
      </c>
      <c r="E172" s="14" t="str">
        <f t="shared" si="46"/>
        <v/>
      </c>
      <c r="F172" s="14" t="str">
        <f t="shared" si="47"/>
        <v/>
      </c>
      <c r="G172" s="14" t="str">
        <f t="shared" si="48"/>
        <v/>
      </c>
      <c r="H172" s="14" t="str">
        <f>IF(A172="","",VLOOKUP(A172,'Input and Monthly Results'!$B$18:$C$429,2,FALSE))</f>
        <v/>
      </c>
      <c r="I172" s="14" t="str">
        <f>IF(A172="","",'Input and Monthly Results'!$C$8)</f>
        <v/>
      </c>
      <c r="J172" s="5" t="str">
        <f t="shared" si="49"/>
        <v/>
      </c>
      <c r="K172" s="14" t="str">
        <f t="shared" si="50"/>
        <v/>
      </c>
      <c r="L172" s="14" t="str">
        <f t="shared" si="51"/>
        <v/>
      </c>
      <c r="M172" s="14" t="str">
        <f t="shared" si="52"/>
        <v/>
      </c>
      <c r="N172" t="str">
        <f>IF(A172="","",'Input and Monthly Results'!$C$9)</f>
        <v/>
      </c>
      <c r="O172" s="14" t="str">
        <f>IF(A172="","",IF('Input and Monthly Results'!$C$6="Constant",IF('Input and Monthly Results'!$C$9="30 / 360",E172,IF('Input and Monthly Results'!$C$9="Actual Days / 360",F172,G172)),IF('Input and Monthly Results'!$C$9="30 / 360",K172,IF('Input and Monthly Results'!$C$9="Actual Days / 360",L172,M172))))</f>
        <v/>
      </c>
      <c r="P172" s="1" t="str">
        <f t="shared" si="65"/>
        <v/>
      </c>
      <c r="Q172" s="20" t="str">
        <f t="shared" si="53"/>
        <v/>
      </c>
      <c r="R172" s="20" t="str">
        <f t="shared" si="54"/>
        <v/>
      </c>
      <c r="S172" s="20" t="str">
        <f t="shared" si="55"/>
        <v/>
      </c>
      <c r="T172" s="20" t="str">
        <f t="shared" si="56"/>
        <v/>
      </c>
      <c r="U172" s="15" t="str">
        <f>IF(A172="","",IF(A173="",O172*P172+P172,IF(P172&gt;='Input and Monthly Results'!$C$14,'Input and Monthly Results'!$C$14,P172)))</f>
        <v/>
      </c>
      <c r="V172" s="1" t="str">
        <f>IF(A172="","",IF(A172&lt;'Input and Monthly Results'!$F$3,Calculations!O172*Calculations!P172,IF(A172='Input and Monthly Results'!$F$3,Calculations!O172*Calculations!P172 + Calculations!P172,0)))</f>
        <v/>
      </c>
      <c r="W172" s="1" t="str">
        <f>IF(A172="","",IF(A172&lt;'Input and Monthly Results'!$F$3,Loan_Amount*(Calculations!O172/(1-(1+Calculations!O172)^(-'Input and Monthly Results'!$C$5))),IF(Calculations!A172='Input and Monthly Results'!$F$3,Calculations!P172*Calculations!O172+Calculations!P172,0)))</f>
        <v/>
      </c>
      <c r="X172" s="1" t="str">
        <f>IF(A172="","",IF(A172&lt;'Input and Monthly Results'!$C$11,1,0))</f>
        <v/>
      </c>
      <c r="Y172" s="1" t="str">
        <f>IF(A172="","",IF(A172&lt;'Input and Monthly Results'!$C$11,Calculations!O172*Calculations!P172,IF(A172&lt;'Input and Monthly Results'!$F$3,Loan_Amount*(Calculations!O172/(1-(1+Calculations!O172)^(-('Input and Monthly Results'!$C$5-SUM(Calculations!$X$3:$X$362))))),IF(Calculations!A172='Input and Monthly Results'!$F$3,Calculations!O172*Calculations!P172+Calculations!P172,0))))</f>
        <v/>
      </c>
      <c r="Z172" s="1" t="str">
        <f>IF(A172="","",IF(A172&lt;'Input and Monthly Results'!$F$3,Loan_Amount/'Input and Monthly Results'!$C$5+Calculations!O172*Calculations!P172,IF(A172='Input and Monthly Results'!$F$3,Calculations!O172*Calculations!P172+Calculations!P172,0)))</f>
        <v/>
      </c>
      <c r="AA172" s="1" t="str">
        <f>IF(A172="","",IF('Input and Monthly Results'!$C$14="",IF('Input and Monthly Results'!$C$10="IO (Interest Only)",Calculations!V172,IF('Input and Monthly Results'!$C$10="Initial IO w/ P&amp;I following",Calculations!Y172,IF('Input and Monthly Results'!$C$10="P&amp;I",Calculations!W172,Calculations!Z172))),U172))</f>
        <v/>
      </c>
      <c r="AB172" s="1" t="str">
        <f t="shared" si="57"/>
        <v/>
      </c>
      <c r="AC172" s="1" t="str">
        <f t="shared" si="58"/>
        <v/>
      </c>
      <c r="AD172" s="1" t="str">
        <f t="shared" si="59"/>
        <v/>
      </c>
      <c r="AE172" s="1" t="str">
        <f t="shared" si="60"/>
        <v/>
      </c>
      <c r="AF172" s="1" t="str">
        <f t="shared" si="61"/>
        <v/>
      </c>
      <c r="AG172" s="1" t="str">
        <f>IF(A172="","",'Input and Monthly Results'!$C$12)</f>
        <v/>
      </c>
      <c r="AH172" s="1" t="str">
        <f t="shared" si="62"/>
        <v/>
      </c>
      <c r="AI172" s="1" t="str">
        <f t="shared" si="63"/>
        <v/>
      </c>
      <c r="AJ172" s="1" t="str">
        <f t="shared" si="64"/>
        <v/>
      </c>
      <c r="AK172" s="1" t="str">
        <f>IF(A172="","",IF(AI172=0,0,'Input and Monthly Results'!$C$13))</f>
        <v/>
      </c>
    </row>
    <row r="173" spans="1:37" x14ac:dyDescent="0.3">
      <c r="A173" s="10" t="str">
        <f>IF(A172&gt;='Input and Monthly Results'!$F$3,"",EDATE(A172,1))</f>
        <v/>
      </c>
      <c r="B173" s="10">
        <f t="shared" si="44"/>
        <v>1</v>
      </c>
      <c r="C173" t="str">
        <f t="shared" si="45"/>
        <v/>
      </c>
      <c r="D173" s="14" t="str">
        <f>IF(A173="","",'Input and Monthly Results'!$C$7)</f>
        <v/>
      </c>
      <c r="E173" s="14" t="str">
        <f t="shared" si="46"/>
        <v/>
      </c>
      <c r="F173" s="14" t="str">
        <f t="shared" si="47"/>
        <v/>
      </c>
      <c r="G173" s="14" t="str">
        <f t="shared" si="48"/>
        <v/>
      </c>
      <c r="H173" s="14" t="str">
        <f>IF(A173="","",VLOOKUP(A173,'Input and Monthly Results'!$B$18:$C$429,2,FALSE))</f>
        <v/>
      </c>
      <c r="I173" s="14" t="str">
        <f>IF(A173="","",'Input and Monthly Results'!$C$8)</f>
        <v/>
      </c>
      <c r="J173" s="5" t="str">
        <f t="shared" si="49"/>
        <v/>
      </c>
      <c r="K173" s="14" t="str">
        <f t="shared" si="50"/>
        <v/>
      </c>
      <c r="L173" s="14" t="str">
        <f t="shared" si="51"/>
        <v/>
      </c>
      <c r="M173" s="14" t="str">
        <f t="shared" si="52"/>
        <v/>
      </c>
      <c r="N173" t="str">
        <f>IF(A173="","",'Input and Monthly Results'!$C$9)</f>
        <v/>
      </c>
      <c r="O173" s="14" t="str">
        <f>IF(A173="","",IF('Input and Monthly Results'!$C$6="Constant",IF('Input and Monthly Results'!$C$9="30 / 360",E173,IF('Input and Monthly Results'!$C$9="Actual Days / 360",F173,G173)),IF('Input and Monthly Results'!$C$9="30 / 360",K173,IF('Input and Monthly Results'!$C$9="Actual Days / 360",L173,M173))))</f>
        <v/>
      </c>
      <c r="P173" s="1" t="str">
        <f t="shared" si="65"/>
        <v/>
      </c>
      <c r="Q173" s="20" t="str">
        <f t="shared" si="53"/>
        <v/>
      </c>
      <c r="R173" s="20" t="str">
        <f t="shared" si="54"/>
        <v/>
      </c>
      <c r="S173" s="20" t="str">
        <f t="shared" si="55"/>
        <v/>
      </c>
      <c r="T173" s="20" t="str">
        <f t="shared" si="56"/>
        <v/>
      </c>
      <c r="U173" s="15" t="str">
        <f>IF(A173="","",IF(A174="",O173*P173+P173,IF(P173&gt;='Input and Monthly Results'!$C$14,'Input and Monthly Results'!$C$14,P173)))</f>
        <v/>
      </c>
      <c r="V173" s="1" t="str">
        <f>IF(A173="","",IF(A173&lt;'Input and Monthly Results'!$F$3,Calculations!O173*Calculations!P173,IF(A173='Input and Monthly Results'!$F$3,Calculations!O173*Calculations!P173 + Calculations!P173,0)))</f>
        <v/>
      </c>
      <c r="W173" s="1" t="str">
        <f>IF(A173="","",IF(A173&lt;'Input and Monthly Results'!$F$3,Loan_Amount*(Calculations!O173/(1-(1+Calculations!O173)^(-'Input and Monthly Results'!$C$5))),IF(Calculations!A173='Input and Monthly Results'!$F$3,Calculations!P173*Calculations!O173+Calculations!P173,0)))</f>
        <v/>
      </c>
      <c r="X173" s="1" t="str">
        <f>IF(A173="","",IF(A173&lt;'Input and Monthly Results'!$C$11,1,0))</f>
        <v/>
      </c>
      <c r="Y173" s="1" t="str">
        <f>IF(A173="","",IF(A173&lt;'Input and Monthly Results'!$C$11,Calculations!O173*Calculations!P173,IF(A173&lt;'Input and Monthly Results'!$F$3,Loan_Amount*(Calculations!O173/(1-(1+Calculations!O173)^(-('Input and Monthly Results'!$C$5-SUM(Calculations!$X$3:$X$362))))),IF(Calculations!A173='Input and Monthly Results'!$F$3,Calculations!O173*Calculations!P173+Calculations!P173,0))))</f>
        <v/>
      </c>
      <c r="Z173" s="1" t="str">
        <f>IF(A173="","",IF(A173&lt;'Input and Monthly Results'!$F$3,Loan_Amount/'Input and Monthly Results'!$C$5+Calculations!O173*Calculations!P173,IF(A173='Input and Monthly Results'!$F$3,Calculations!O173*Calculations!P173+Calculations!P173,0)))</f>
        <v/>
      </c>
      <c r="AA173" s="1" t="str">
        <f>IF(A173="","",IF('Input and Monthly Results'!$C$14="",IF('Input and Monthly Results'!$C$10="IO (Interest Only)",Calculations!V173,IF('Input and Monthly Results'!$C$10="Initial IO w/ P&amp;I following",Calculations!Y173,IF('Input and Monthly Results'!$C$10="P&amp;I",Calculations!W173,Calculations!Z173))),U173))</f>
        <v/>
      </c>
      <c r="AB173" s="1" t="str">
        <f t="shared" si="57"/>
        <v/>
      </c>
      <c r="AC173" s="1" t="str">
        <f t="shared" si="58"/>
        <v/>
      </c>
      <c r="AD173" s="1" t="str">
        <f t="shared" si="59"/>
        <v/>
      </c>
      <c r="AE173" s="1" t="str">
        <f t="shared" si="60"/>
        <v/>
      </c>
      <c r="AF173" s="1" t="str">
        <f t="shared" si="61"/>
        <v/>
      </c>
      <c r="AG173" s="1" t="str">
        <f>IF(A173="","",'Input and Monthly Results'!$C$12)</f>
        <v/>
      </c>
      <c r="AH173" s="1" t="str">
        <f t="shared" si="62"/>
        <v/>
      </c>
      <c r="AI173" s="1" t="str">
        <f t="shared" si="63"/>
        <v/>
      </c>
      <c r="AJ173" s="1" t="str">
        <f t="shared" si="64"/>
        <v/>
      </c>
      <c r="AK173" s="1" t="str">
        <f>IF(A173="","",IF(AI173=0,0,'Input and Monthly Results'!$C$13))</f>
        <v/>
      </c>
    </row>
    <row r="174" spans="1:37" x14ac:dyDescent="0.3">
      <c r="A174" s="10" t="str">
        <f>IF(A173&gt;='Input and Monthly Results'!$F$3,"",EDATE(A173,1))</f>
        <v/>
      </c>
      <c r="B174" s="10">
        <f t="shared" si="44"/>
        <v>1</v>
      </c>
      <c r="C174" t="str">
        <f t="shared" si="45"/>
        <v/>
      </c>
      <c r="D174" s="14" t="str">
        <f>IF(A174="","",'Input and Monthly Results'!$C$7)</f>
        <v/>
      </c>
      <c r="E174" s="14" t="str">
        <f t="shared" si="46"/>
        <v/>
      </c>
      <c r="F174" s="14" t="str">
        <f t="shared" si="47"/>
        <v/>
      </c>
      <c r="G174" s="14" t="str">
        <f t="shared" si="48"/>
        <v/>
      </c>
      <c r="H174" s="14" t="str">
        <f>IF(A174="","",VLOOKUP(A174,'Input and Monthly Results'!$B$18:$C$429,2,FALSE))</f>
        <v/>
      </c>
      <c r="I174" s="14" t="str">
        <f>IF(A174="","",'Input and Monthly Results'!$C$8)</f>
        <v/>
      </c>
      <c r="J174" s="5" t="str">
        <f t="shared" si="49"/>
        <v/>
      </c>
      <c r="K174" s="14" t="str">
        <f t="shared" si="50"/>
        <v/>
      </c>
      <c r="L174" s="14" t="str">
        <f t="shared" si="51"/>
        <v/>
      </c>
      <c r="M174" s="14" t="str">
        <f t="shared" si="52"/>
        <v/>
      </c>
      <c r="N174" t="str">
        <f>IF(A174="","",'Input and Monthly Results'!$C$9)</f>
        <v/>
      </c>
      <c r="O174" s="14" t="str">
        <f>IF(A174="","",IF('Input and Monthly Results'!$C$6="Constant",IF('Input and Monthly Results'!$C$9="30 / 360",E174,IF('Input and Monthly Results'!$C$9="Actual Days / 360",F174,G174)),IF('Input and Monthly Results'!$C$9="30 / 360",K174,IF('Input and Monthly Results'!$C$9="Actual Days / 360",L174,M174))))</f>
        <v/>
      </c>
      <c r="P174" s="1" t="str">
        <f t="shared" si="65"/>
        <v/>
      </c>
      <c r="Q174" s="20" t="str">
        <f t="shared" si="53"/>
        <v/>
      </c>
      <c r="R174" s="20" t="str">
        <f t="shared" si="54"/>
        <v/>
      </c>
      <c r="S174" s="20" t="str">
        <f t="shared" si="55"/>
        <v/>
      </c>
      <c r="T174" s="20" t="str">
        <f t="shared" si="56"/>
        <v/>
      </c>
      <c r="U174" s="15" t="str">
        <f>IF(A174="","",IF(A175="",O174*P174+P174,IF(P174&gt;='Input and Monthly Results'!$C$14,'Input and Monthly Results'!$C$14,P174)))</f>
        <v/>
      </c>
      <c r="V174" s="1" t="str">
        <f>IF(A174="","",IF(A174&lt;'Input and Monthly Results'!$F$3,Calculations!O174*Calculations!P174,IF(A174='Input and Monthly Results'!$F$3,Calculations!O174*Calculations!P174 + Calculations!P174,0)))</f>
        <v/>
      </c>
      <c r="W174" s="1" t="str">
        <f>IF(A174="","",IF(A174&lt;'Input and Monthly Results'!$F$3,Loan_Amount*(Calculations!O174/(1-(1+Calculations!O174)^(-'Input and Monthly Results'!$C$5))),IF(Calculations!A174='Input and Monthly Results'!$F$3,Calculations!P174*Calculations!O174+Calculations!P174,0)))</f>
        <v/>
      </c>
      <c r="X174" s="1" t="str">
        <f>IF(A174="","",IF(A174&lt;'Input and Monthly Results'!$C$11,1,0))</f>
        <v/>
      </c>
      <c r="Y174" s="1" t="str">
        <f>IF(A174="","",IF(A174&lt;'Input and Monthly Results'!$C$11,Calculations!O174*Calculations!P174,IF(A174&lt;'Input and Monthly Results'!$F$3,Loan_Amount*(Calculations!O174/(1-(1+Calculations!O174)^(-('Input and Monthly Results'!$C$5-SUM(Calculations!$X$3:$X$362))))),IF(Calculations!A174='Input and Monthly Results'!$F$3,Calculations!O174*Calculations!P174+Calculations!P174,0))))</f>
        <v/>
      </c>
      <c r="Z174" s="1" t="str">
        <f>IF(A174="","",IF(A174&lt;'Input and Monthly Results'!$F$3,Loan_Amount/'Input and Monthly Results'!$C$5+Calculations!O174*Calculations!P174,IF(A174='Input and Monthly Results'!$F$3,Calculations!O174*Calculations!P174+Calculations!P174,0)))</f>
        <v/>
      </c>
      <c r="AA174" s="1" t="str">
        <f>IF(A174="","",IF('Input and Monthly Results'!$C$14="",IF('Input and Monthly Results'!$C$10="IO (Interest Only)",Calculations!V174,IF('Input and Monthly Results'!$C$10="Initial IO w/ P&amp;I following",Calculations!Y174,IF('Input and Monthly Results'!$C$10="P&amp;I",Calculations!W174,Calculations!Z174))),U174))</f>
        <v/>
      </c>
      <c r="AB174" s="1" t="str">
        <f t="shared" si="57"/>
        <v/>
      </c>
      <c r="AC174" s="1" t="str">
        <f t="shared" si="58"/>
        <v/>
      </c>
      <c r="AD174" s="1" t="str">
        <f t="shared" si="59"/>
        <v/>
      </c>
      <c r="AE174" s="1" t="str">
        <f t="shared" si="60"/>
        <v/>
      </c>
      <c r="AF174" s="1" t="str">
        <f t="shared" si="61"/>
        <v/>
      </c>
      <c r="AG174" s="1" t="str">
        <f>IF(A174="","",'Input and Monthly Results'!$C$12)</f>
        <v/>
      </c>
      <c r="AH174" s="1" t="str">
        <f t="shared" si="62"/>
        <v/>
      </c>
      <c r="AI174" s="1" t="str">
        <f t="shared" si="63"/>
        <v/>
      </c>
      <c r="AJ174" s="1" t="str">
        <f t="shared" si="64"/>
        <v/>
      </c>
      <c r="AK174" s="1" t="str">
        <f>IF(A174="","",IF(AI174=0,0,'Input and Monthly Results'!$C$13))</f>
        <v/>
      </c>
    </row>
    <row r="175" spans="1:37" x14ac:dyDescent="0.3">
      <c r="A175" s="10" t="str">
        <f>IF(A174&gt;='Input and Monthly Results'!$F$3,"",EDATE(A174,1))</f>
        <v/>
      </c>
      <c r="B175" s="10">
        <f t="shared" si="44"/>
        <v>1</v>
      </c>
      <c r="C175" t="str">
        <f t="shared" si="45"/>
        <v/>
      </c>
      <c r="D175" s="14" t="str">
        <f>IF(A175="","",'Input and Monthly Results'!$C$7)</f>
        <v/>
      </c>
      <c r="E175" s="14" t="str">
        <f t="shared" si="46"/>
        <v/>
      </c>
      <c r="F175" s="14" t="str">
        <f t="shared" si="47"/>
        <v/>
      </c>
      <c r="G175" s="14" t="str">
        <f t="shared" si="48"/>
        <v/>
      </c>
      <c r="H175" s="14" t="str">
        <f>IF(A175="","",VLOOKUP(A175,'Input and Monthly Results'!$B$18:$C$429,2,FALSE))</f>
        <v/>
      </c>
      <c r="I175" s="14" t="str">
        <f>IF(A175="","",'Input and Monthly Results'!$C$8)</f>
        <v/>
      </c>
      <c r="J175" s="5" t="str">
        <f t="shared" si="49"/>
        <v/>
      </c>
      <c r="K175" s="14" t="str">
        <f t="shared" si="50"/>
        <v/>
      </c>
      <c r="L175" s="14" t="str">
        <f t="shared" si="51"/>
        <v/>
      </c>
      <c r="M175" s="14" t="str">
        <f t="shared" si="52"/>
        <v/>
      </c>
      <c r="N175" t="str">
        <f>IF(A175="","",'Input and Monthly Results'!$C$9)</f>
        <v/>
      </c>
      <c r="O175" s="14" t="str">
        <f>IF(A175="","",IF('Input and Monthly Results'!$C$6="Constant",IF('Input and Monthly Results'!$C$9="30 / 360",E175,IF('Input and Monthly Results'!$C$9="Actual Days / 360",F175,G175)),IF('Input and Monthly Results'!$C$9="30 / 360",K175,IF('Input and Monthly Results'!$C$9="Actual Days / 360",L175,M175))))</f>
        <v/>
      </c>
      <c r="P175" s="1" t="str">
        <f t="shared" si="65"/>
        <v/>
      </c>
      <c r="Q175" s="20" t="str">
        <f t="shared" si="53"/>
        <v/>
      </c>
      <c r="R175" s="20" t="str">
        <f t="shared" si="54"/>
        <v/>
      </c>
      <c r="S175" s="20" t="str">
        <f t="shared" si="55"/>
        <v/>
      </c>
      <c r="T175" s="20" t="str">
        <f t="shared" si="56"/>
        <v/>
      </c>
      <c r="U175" s="15" t="str">
        <f>IF(A175="","",IF(A176="",O175*P175+P175,IF(P175&gt;='Input and Monthly Results'!$C$14,'Input and Monthly Results'!$C$14,P175)))</f>
        <v/>
      </c>
      <c r="V175" s="1" t="str">
        <f>IF(A175="","",IF(A175&lt;'Input and Monthly Results'!$F$3,Calculations!O175*Calculations!P175,IF(A175='Input and Monthly Results'!$F$3,Calculations!O175*Calculations!P175 + Calculations!P175,0)))</f>
        <v/>
      </c>
      <c r="W175" s="1" t="str">
        <f>IF(A175="","",IF(A175&lt;'Input and Monthly Results'!$F$3,Loan_Amount*(Calculations!O175/(1-(1+Calculations!O175)^(-'Input and Monthly Results'!$C$5))),IF(Calculations!A175='Input and Monthly Results'!$F$3,Calculations!P175*Calculations!O175+Calculations!P175,0)))</f>
        <v/>
      </c>
      <c r="X175" s="1" t="str">
        <f>IF(A175="","",IF(A175&lt;'Input and Monthly Results'!$C$11,1,0))</f>
        <v/>
      </c>
      <c r="Y175" s="1" t="str">
        <f>IF(A175="","",IF(A175&lt;'Input and Monthly Results'!$C$11,Calculations!O175*Calculations!P175,IF(A175&lt;'Input and Monthly Results'!$F$3,Loan_Amount*(Calculations!O175/(1-(1+Calculations!O175)^(-('Input and Monthly Results'!$C$5-SUM(Calculations!$X$3:$X$362))))),IF(Calculations!A175='Input and Monthly Results'!$F$3,Calculations!O175*Calculations!P175+Calculations!P175,0))))</f>
        <v/>
      </c>
      <c r="Z175" s="1" t="str">
        <f>IF(A175="","",IF(A175&lt;'Input and Monthly Results'!$F$3,Loan_Amount/'Input and Monthly Results'!$C$5+Calculations!O175*Calculations!P175,IF(A175='Input and Monthly Results'!$F$3,Calculations!O175*Calculations!P175+Calculations!P175,0)))</f>
        <v/>
      </c>
      <c r="AA175" s="1" t="str">
        <f>IF(A175="","",IF('Input and Monthly Results'!$C$14="",IF('Input and Monthly Results'!$C$10="IO (Interest Only)",Calculations!V175,IF('Input and Monthly Results'!$C$10="Initial IO w/ P&amp;I following",Calculations!Y175,IF('Input and Monthly Results'!$C$10="P&amp;I",Calculations!W175,Calculations!Z175))),U175))</f>
        <v/>
      </c>
      <c r="AB175" s="1" t="str">
        <f t="shared" si="57"/>
        <v/>
      </c>
      <c r="AC175" s="1" t="str">
        <f t="shared" si="58"/>
        <v/>
      </c>
      <c r="AD175" s="1" t="str">
        <f t="shared" si="59"/>
        <v/>
      </c>
      <c r="AE175" s="1" t="str">
        <f t="shared" si="60"/>
        <v/>
      </c>
      <c r="AF175" s="1" t="str">
        <f t="shared" si="61"/>
        <v/>
      </c>
      <c r="AG175" s="1" t="str">
        <f>IF(A175="","",'Input and Monthly Results'!$C$12)</f>
        <v/>
      </c>
      <c r="AH175" s="1" t="str">
        <f t="shared" si="62"/>
        <v/>
      </c>
      <c r="AI175" s="1" t="str">
        <f t="shared" si="63"/>
        <v/>
      </c>
      <c r="AJ175" s="1" t="str">
        <f t="shared" si="64"/>
        <v/>
      </c>
      <c r="AK175" s="1" t="str">
        <f>IF(A175="","",IF(AI175=0,0,'Input and Monthly Results'!$C$13))</f>
        <v/>
      </c>
    </row>
    <row r="176" spans="1:37" x14ac:dyDescent="0.3">
      <c r="A176" s="10" t="str">
        <f>IF(A175&gt;='Input and Monthly Results'!$F$3,"",EDATE(A175,1))</f>
        <v/>
      </c>
      <c r="B176" s="10">
        <f t="shared" si="44"/>
        <v>1</v>
      </c>
      <c r="C176" t="str">
        <f t="shared" si="45"/>
        <v/>
      </c>
      <c r="D176" s="14" t="str">
        <f>IF(A176="","",'Input and Monthly Results'!$C$7)</f>
        <v/>
      </c>
      <c r="E176" s="14" t="str">
        <f t="shared" si="46"/>
        <v/>
      </c>
      <c r="F176" s="14" t="str">
        <f t="shared" si="47"/>
        <v/>
      </c>
      <c r="G176" s="14" t="str">
        <f t="shared" si="48"/>
        <v/>
      </c>
      <c r="H176" s="14" t="str">
        <f>IF(A176="","",VLOOKUP(A176,'Input and Monthly Results'!$B$18:$C$429,2,FALSE))</f>
        <v/>
      </c>
      <c r="I176" s="14" t="str">
        <f>IF(A176="","",'Input and Monthly Results'!$C$8)</f>
        <v/>
      </c>
      <c r="J176" s="5" t="str">
        <f t="shared" si="49"/>
        <v/>
      </c>
      <c r="K176" s="14" t="str">
        <f t="shared" si="50"/>
        <v/>
      </c>
      <c r="L176" s="14" t="str">
        <f t="shared" si="51"/>
        <v/>
      </c>
      <c r="M176" s="14" t="str">
        <f t="shared" si="52"/>
        <v/>
      </c>
      <c r="N176" t="str">
        <f>IF(A176="","",'Input and Monthly Results'!$C$9)</f>
        <v/>
      </c>
      <c r="O176" s="14" t="str">
        <f>IF(A176="","",IF('Input and Monthly Results'!$C$6="Constant",IF('Input and Monthly Results'!$C$9="30 / 360",E176,IF('Input and Monthly Results'!$C$9="Actual Days / 360",F176,G176)),IF('Input and Monthly Results'!$C$9="30 / 360",K176,IF('Input and Monthly Results'!$C$9="Actual Days / 360",L176,M176))))</f>
        <v/>
      </c>
      <c r="P176" s="1" t="str">
        <f t="shared" si="65"/>
        <v/>
      </c>
      <c r="Q176" s="20" t="str">
        <f t="shared" si="53"/>
        <v/>
      </c>
      <c r="R176" s="20" t="str">
        <f t="shared" si="54"/>
        <v/>
      </c>
      <c r="S176" s="20" t="str">
        <f t="shared" si="55"/>
        <v/>
      </c>
      <c r="T176" s="20" t="str">
        <f t="shared" si="56"/>
        <v/>
      </c>
      <c r="U176" s="15" t="str">
        <f>IF(A176="","",IF(A177="",O176*P176+P176,IF(P176&gt;='Input and Monthly Results'!$C$14,'Input and Monthly Results'!$C$14,P176)))</f>
        <v/>
      </c>
      <c r="V176" s="1" t="str">
        <f>IF(A176="","",IF(A176&lt;'Input and Monthly Results'!$F$3,Calculations!O176*Calculations!P176,IF(A176='Input and Monthly Results'!$F$3,Calculations!O176*Calculations!P176 + Calculations!P176,0)))</f>
        <v/>
      </c>
      <c r="W176" s="1" t="str">
        <f>IF(A176="","",IF(A176&lt;'Input and Monthly Results'!$F$3,Loan_Amount*(Calculations!O176/(1-(1+Calculations!O176)^(-'Input and Monthly Results'!$C$5))),IF(Calculations!A176='Input and Monthly Results'!$F$3,Calculations!P176*Calculations!O176+Calculations!P176,0)))</f>
        <v/>
      </c>
      <c r="X176" s="1" t="str">
        <f>IF(A176="","",IF(A176&lt;'Input and Monthly Results'!$C$11,1,0))</f>
        <v/>
      </c>
      <c r="Y176" s="1" t="str">
        <f>IF(A176="","",IF(A176&lt;'Input and Monthly Results'!$C$11,Calculations!O176*Calculations!P176,IF(A176&lt;'Input and Monthly Results'!$F$3,Loan_Amount*(Calculations!O176/(1-(1+Calculations!O176)^(-('Input and Monthly Results'!$C$5-SUM(Calculations!$X$3:$X$362))))),IF(Calculations!A176='Input and Monthly Results'!$F$3,Calculations!O176*Calculations!P176+Calculations!P176,0))))</f>
        <v/>
      </c>
      <c r="Z176" s="1" t="str">
        <f>IF(A176="","",IF(A176&lt;'Input and Monthly Results'!$F$3,Loan_Amount/'Input and Monthly Results'!$C$5+Calculations!O176*Calculations!P176,IF(A176='Input and Monthly Results'!$F$3,Calculations!O176*Calculations!P176+Calculations!P176,0)))</f>
        <v/>
      </c>
      <c r="AA176" s="1" t="str">
        <f>IF(A176="","",IF('Input and Monthly Results'!$C$14="",IF('Input and Monthly Results'!$C$10="IO (Interest Only)",Calculations!V176,IF('Input and Monthly Results'!$C$10="Initial IO w/ P&amp;I following",Calculations!Y176,IF('Input and Monthly Results'!$C$10="P&amp;I",Calculations!W176,Calculations!Z176))),U176))</f>
        <v/>
      </c>
      <c r="AB176" s="1" t="str">
        <f t="shared" si="57"/>
        <v/>
      </c>
      <c r="AC176" s="1" t="str">
        <f t="shared" si="58"/>
        <v/>
      </c>
      <c r="AD176" s="1" t="str">
        <f t="shared" si="59"/>
        <v/>
      </c>
      <c r="AE176" s="1" t="str">
        <f t="shared" si="60"/>
        <v/>
      </c>
      <c r="AF176" s="1" t="str">
        <f t="shared" si="61"/>
        <v/>
      </c>
      <c r="AG176" s="1" t="str">
        <f>IF(A176="","",'Input and Monthly Results'!$C$12)</f>
        <v/>
      </c>
      <c r="AH176" s="1" t="str">
        <f t="shared" si="62"/>
        <v/>
      </c>
      <c r="AI176" s="1" t="str">
        <f t="shared" si="63"/>
        <v/>
      </c>
      <c r="AJ176" s="1" t="str">
        <f t="shared" si="64"/>
        <v/>
      </c>
      <c r="AK176" s="1" t="str">
        <f>IF(A176="","",IF(AI176=0,0,'Input and Monthly Results'!$C$13))</f>
        <v/>
      </c>
    </row>
    <row r="177" spans="1:37" x14ac:dyDescent="0.3">
      <c r="A177" s="10" t="str">
        <f>IF(A176&gt;='Input and Monthly Results'!$F$3,"",EDATE(A176,1))</f>
        <v/>
      </c>
      <c r="B177" s="10">
        <f t="shared" si="44"/>
        <v>1</v>
      </c>
      <c r="C177" t="str">
        <f t="shared" si="45"/>
        <v/>
      </c>
      <c r="D177" s="14" t="str">
        <f>IF(A177="","",'Input and Monthly Results'!$C$7)</f>
        <v/>
      </c>
      <c r="E177" s="14" t="str">
        <f t="shared" si="46"/>
        <v/>
      </c>
      <c r="F177" s="14" t="str">
        <f t="shared" si="47"/>
        <v/>
      </c>
      <c r="G177" s="14" t="str">
        <f t="shared" si="48"/>
        <v/>
      </c>
      <c r="H177" s="14" t="str">
        <f>IF(A177="","",VLOOKUP(A177,'Input and Monthly Results'!$B$18:$C$429,2,FALSE))</f>
        <v/>
      </c>
      <c r="I177" s="14" t="str">
        <f>IF(A177="","",'Input and Monthly Results'!$C$8)</f>
        <v/>
      </c>
      <c r="J177" s="5" t="str">
        <f t="shared" si="49"/>
        <v/>
      </c>
      <c r="K177" s="14" t="str">
        <f t="shared" si="50"/>
        <v/>
      </c>
      <c r="L177" s="14" t="str">
        <f t="shared" si="51"/>
        <v/>
      </c>
      <c r="M177" s="14" t="str">
        <f t="shared" si="52"/>
        <v/>
      </c>
      <c r="N177" t="str">
        <f>IF(A177="","",'Input and Monthly Results'!$C$9)</f>
        <v/>
      </c>
      <c r="O177" s="14" t="str">
        <f>IF(A177="","",IF('Input and Monthly Results'!$C$6="Constant",IF('Input and Monthly Results'!$C$9="30 / 360",E177,IF('Input and Monthly Results'!$C$9="Actual Days / 360",F177,G177)),IF('Input and Monthly Results'!$C$9="30 / 360",K177,IF('Input and Monthly Results'!$C$9="Actual Days / 360",L177,M177))))</f>
        <v/>
      </c>
      <c r="P177" s="1" t="str">
        <f t="shared" si="65"/>
        <v/>
      </c>
      <c r="Q177" s="20" t="str">
        <f t="shared" si="53"/>
        <v/>
      </c>
      <c r="R177" s="20" t="str">
        <f t="shared" si="54"/>
        <v/>
      </c>
      <c r="S177" s="20" t="str">
        <f t="shared" si="55"/>
        <v/>
      </c>
      <c r="T177" s="20" t="str">
        <f t="shared" si="56"/>
        <v/>
      </c>
      <c r="U177" s="15" t="str">
        <f>IF(A177="","",IF(A178="",O177*P177+P177,IF(P177&gt;='Input and Monthly Results'!$C$14,'Input and Monthly Results'!$C$14,P177)))</f>
        <v/>
      </c>
      <c r="V177" s="1" t="str">
        <f>IF(A177="","",IF(A177&lt;'Input and Monthly Results'!$F$3,Calculations!O177*Calculations!P177,IF(A177='Input and Monthly Results'!$F$3,Calculations!O177*Calculations!P177 + Calculations!P177,0)))</f>
        <v/>
      </c>
      <c r="W177" s="1" t="str">
        <f>IF(A177="","",IF(A177&lt;'Input and Monthly Results'!$F$3,Loan_Amount*(Calculations!O177/(1-(1+Calculations!O177)^(-'Input and Monthly Results'!$C$5))),IF(Calculations!A177='Input and Monthly Results'!$F$3,Calculations!P177*Calculations!O177+Calculations!P177,0)))</f>
        <v/>
      </c>
      <c r="X177" s="1" t="str">
        <f>IF(A177="","",IF(A177&lt;'Input and Monthly Results'!$C$11,1,0))</f>
        <v/>
      </c>
      <c r="Y177" s="1" t="str">
        <f>IF(A177="","",IF(A177&lt;'Input and Monthly Results'!$C$11,Calculations!O177*Calculations!P177,IF(A177&lt;'Input and Monthly Results'!$F$3,Loan_Amount*(Calculations!O177/(1-(1+Calculations!O177)^(-('Input and Monthly Results'!$C$5-SUM(Calculations!$X$3:$X$362))))),IF(Calculations!A177='Input and Monthly Results'!$F$3,Calculations!O177*Calculations!P177+Calculations!P177,0))))</f>
        <v/>
      </c>
      <c r="Z177" s="1" t="str">
        <f>IF(A177="","",IF(A177&lt;'Input and Monthly Results'!$F$3,Loan_Amount/'Input and Monthly Results'!$C$5+Calculations!O177*Calculations!P177,IF(A177='Input and Monthly Results'!$F$3,Calculations!O177*Calculations!P177+Calculations!P177,0)))</f>
        <v/>
      </c>
      <c r="AA177" s="1" t="str">
        <f>IF(A177="","",IF('Input and Monthly Results'!$C$14="",IF('Input and Monthly Results'!$C$10="IO (Interest Only)",Calculations!V177,IF('Input and Monthly Results'!$C$10="Initial IO w/ P&amp;I following",Calculations!Y177,IF('Input and Monthly Results'!$C$10="P&amp;I",Calculations!W177,Calculations!Z177))),U177))</f>
        <v/>
      </c>
      <c r="AB177" s="1" t="str">
        <f t="shared" si="57"/>
        <v/>
      </c>
      <c r="AC177" s="1" t="str">
        <f t="shared" si="58"/>
        <v/>
      </c>
      <c r="AD177" s="1" t="str">
        <f t="shared" si="59"/>
        <v/>
      </c>
      <c r="AE177" s="1" t="str">
        <f t="shared" si="60"/>
        <v/>
      </c>
      <c r="AF177" s="1" t="str">
        <f t="shared" si="61"/>
        <v/>
      </c>
      <c r="AG177" s="1" t="str">
        <f>IF(A177="","",'Input and Monthly Results'!$C$12)</f>
        <v/>
      </c>
      <c r="AH177" s="1" t="str">
        <f t="shared" si="62"/>
        <v/>
      </c>
      <c r="AI177" s="1" t="str">
        <f t="shared" si="63"/>
        <v/>
      </c>
      <c r="AJ177" s="1" t="str">
        <f t="shared" si="64"/>
        <v/>
      </c>
      <c r="AK177" s="1" t="str">
        <f>IF(A177="","",IF(AI177=0,0,'Input and Monthly Results'!$C$13))</f>
        <v/>
      </c>
    </row>
    <row r="178" spans="1:37" x14ac:dyDescent="0.3">
      <c r="A178" s="10" t="str">
        <f>IF(A177&gt;='Input and Monthly Results'!$F$3,"",EDATE(A177,1))</f>
        <v/>
      </c>
      <c r="B178" s="10">
        <f t="shared" si="44"/>
        <v>1</v>
      </c>
      <c r="C178" t="str">
        <f t="shared" si="45"/>
        <v/>
      </c>
      <c r="D178" s="14" t="str">
        <f>IF(A178="","",'Input and Monthly Results'!$C$7)</f>
        <v/>
      </c>
      <c r="E178" s="14" t="str">
        <f t="shared" si="46"/>
        <v/>
      </c>
      <c r="F178" s="14" t="str">
        <f t="shared" si="47"/>
        <v/>
      </c>
      <c r="G178" s="14" t="str">
        <f t="shared" si="48"/>
        <v/>
      </c>
      <c r="H178" s="14" t="str">
        <f>IF(A178="","",VLOOKUP(A178,'Input and Monthly Results'!$B$18:$C$429,2,FALSE))</f>
        <v/>
      </c>
      <c r="I178" s="14" t="str">
        <f>IF(A178="","",'Input and Monthly Results'!$C$8)</f>
        <v/>
      </c>
      <c r="J178" s="5" t="str">
        <f t="shared" si="49"/>
        <v/>
      </c>
      <c r="K178" s="14" t="str">
        <f t="shared" si="50"/>
        <v/>
      </c>
      <c r="L178" s="14" t="str">
        <f t="shared" si="51"/>
        <v/>
      </c>
      <c r="M178" s="14" t="str">
        <f t="shared" si="52"/>
        <v/>
      </c>
      <c r="N178" t="str">
        <f>IF(A178="","",'Input and Monthly Results'!$C$9)</f>
        <v/>
      </c>
      <c r="O178" s="14" t="str">
        <f>IF(A178="","",IF('Input and Monthly Results'!$C$6="Constant",IF('Input and Monthly Results'!$C$9="30 / 360",E178,IF('Input and Monthly Results'!$C$9="Actual Days / 360",F178,G178)),IF('Input and Monthly Results'!$C$9="30 / 360",K178,IF('Input and Monthly Results'!$C$9="Actual Days / 360",L178,M178))))</f>
        <v/>
      </c>
      <c r="P178" s="1" t="str">
        <f t="shared" si="65"/>
        <v/>
      </c>
      <c r="Q178" s="20" t="str">
        <f t="shared" si="53"/>
        <v/>
      </c>
      <c r="R178" s="20" t="str">
        <f t="shared" si="54"/>
        <v/>
      </c>
      <c r="S178" s="20" t="str">
        <f t="shared" si="55"/>
        <v/>
      </c>
      <c r="T178" s="20" t="str">
        <f t="shared" si="56"/>
        <v/>
      </c>
      <c r="U178" s="15" t="str">
        <f>IF(A178="","",IF(A179="",O178*P178+P178,IF(P178&gt;='Input and Monthly Results'!$C$14,'Input and Monthly Results'!$C$14,P178)))</f>
        <v/>
      </c>
      <c r="V178" s="1" t="str">
        <f>IF(A178="","",IF(A178&lt;'Input and Monthly Results'!$F$3,Calculations!O178*Calculations!P178,IF(A178='Input and Monthly Results'!$F$3,Calculations!O178*Calculations!P178 + Calculations!P178,0)))</f>
        <v/>
      </c>
      <c r="W178" s="1" t="str">
        <f>IF(A178="","",IF(A178&lt;'Input and Monthly Results'!$F$3,Loan_Amount*(Calculations!O178/(1-(1+Calculations!O178)^(-'Input and Monthly Results'!$C$5))),IF(Calculations!A178='Input and Monthly Results'!$F$3,Calculations!P178*Calculations!O178+Calculations!P178,0)))</f>
        <v/>
      </c>
      <c r="X178" s="1" t="str">
        <f>IF(A178="","",IF(A178&lt;'Input and Monthly Results'!$C$11,1,0))</f>
        <v/>
      </c>
      <c r="Y178" s="1" t="str">
        <f>IF(A178="","",IF(A178&lt;'Input and Monthly Results'!$C$11,Calculations!O178*Calculations!P178,IF(A178&lt;'Input and Monthly Results'!$F$3,Loan_Amount*(Calculations!O178/(1-(1+Calculations!O178)^(-('Input and Monthly Results'!$C$5-SUM(Calculations!$X$3:$X$362))))),IF(Calculations!A178='Input and Monthly Results'!$F$3,Calculations!O178*Calculations!P178+Calculations!P178,0))))</f>
        <v/>
      </c>
      <c r="Z178" s="1" t="str">
        <f>IF(A178="","",IF(A178&lt;'Input and Monthly Results'!$F$3,Loan_Amount/'Input and Monthly Results'!$C$5+Calculations!O178*Calculations!P178,IF(A178='Input and Monthly Results'!$F$3,Calculations!O178*Calculations!P178+Calculations!P178,0)))</f>
        <v/>
      </c>
      <c r="AA178" s="1" t="str">
        <f>IF(A178="","",IF('Input and Monthly Results'!$C$14="",IF('Input and Monthly Results'!$C$10="IO (Interest Only)",Calculations!V178,IF('Input and Monthly Results'!$C$10="Initial IO w/ P&amp;I following",Calculations!Y178,IF('Input and Monthly Results'!$C$10="P&amp;I",Calculations!W178,Calculations!Z178))),U178))</f>
        <v/>
      </c>
      <c r="AB178" s="1" t="str">
        <f t="shared" si="57"/>
        <v/>
      </c>
      <c r="AC178" s="1" t="str">
        <f t="shared" si="58"/>
        <v/>
      </c>
      <c r="AD178" s="1" t="str">
        <f t="shared" si="59"/>
        <v/>
      </c>
      <c r="AE178" s="1" t="str">
        <f t="shared" si="60"/>
        <v/>
      </c>
      <c r="AF178" s="1" t="str">
        <f t="shared" si="61"/>
        <v/>
      </c>
      <c r="AG178" s="1" t="str">
        <f>IF(A178="","",'Input and Monthly Results'!$C$12)</f>
        <v/>
      </c>
      <c r="AH178" s="1" t="str">
        <f t="shared" si="62"/>
        <v/>
      </c>
      <c r="AI178" s="1" t="str">
        <f t="shared" si="63"/>
        <v/>
      </c>
      <c r="AJ178" s="1" t="str">
        <f t="shared" si="64"/>
        <v/>
      </c>
      <c r="AK178" s="1" t="str">
        <f>IF(A178="","",IF(AI178=0,0,'Input and Monthly Results'!$C$13))</f>
        <v/>
      </c>
    </row>
    <row r="179" spans="1:37" x14ac:dyDescent="0.3">
      <c r="A179" s="10" t="str">
        <f>IF(A178&gt;='Input and Monthly Results'!$F$3,"",EDATE(A178,1))</f>
        <v/>
      </c>
      <c r="B179" s="10">
        <f t="shared" si="44"/>
        <v>1</v>
      </c>
      <c r="C179" t="str">
        <f t="shared" si="45"/>
        <v/>
      </c>
      <c r="D179" s="14" t="str">
        <f>IF(A179="","",'Input and Monthly Results'!$C$7)</f>
        <v/>
      </c>
      <c r="E179" s="14" t="str">
        <f t="shared" si="46"/>
        <v/>
      </c>
      <c r="F179" s="14" t="str">
        <f t="shared" si="47"/>
        <v/>
      </c>
      <c r="G179" s="14" t="str">
        <f t="shared" si="48"/>
        <v/>
      </c>
      <c r="H179" s="14" t="str">
        <f>IF(A179="","",VLOOKUP(A179,'Input and Monthly Results'!$B$18:$C$429,2,FALSE))</f>
        <v/>
      </c>
      <c r="I179" s="14" t="str">
        <f>IF(A179="","",'Input and Monthly Results'!$C$8)</f>
        <v/>
      </c>
      <c r="J179" s="5" t="str">
        <f t="shared" si="49"/>
        <v/>
      </c>
      <c r="K179" s="14" t="str">
        <f t="shared" si="50"/>
        <v/>
      </c>
      <c r="L179" s="14" t="str">
        <f t="shared" si="51"/>
        <v/>
      </c>
      <c r="M179" s="14" t="str">
        <f t="shared" si="52"/>
        <v/>
      </c>
      <c r="N179" t="str">
        <f>IF(A179="","",'Input and Monthly Results'!$C$9)</f>
        <v/>
      </c>
      <c r="O179" s="14" t="str">
        <f>IF(A179="","",IF('Input and Monthly Results'!$C$6="Constant",IF('Input and Monthly Results'!$C$9="30 / 360",E179,IF('Input and Monthly Results'!$C$9="Actual Days / 360",F179,G179)),IF('Input and Monthly Results'!$C$9="30 / 360",K179,IF('Input and Monthly Results'!$C$9="Actual Days / 360",L179,M179))))</f>
        <v/>
      </c>
      <c r="P179" s="1" t="str">
        <f t="shared" si="65"/>
        <v/>
      </c>
      <c r="Q179" s="20" t="str">
        <f t="shared" si="53"/>
        <v/>
      </c>
      <c r="R179" s="20" t="str">
        <f t="shared" si="54"/>
        <v/>
      </c>
      <c r="S179" s="20" t="str">
        <f t="shared" si="55"/>
        <v/>
      </c>
      <c r="T179" s="20" t="str">
        <f t="shared" si="56"/>
        <v/>
      </c>
      <c r="U179" s="15" t="str">
        <f>IF(A179="","",IF(A180="",O179*P179+P179,IF(P179&gt;='Input and Monthly Results'!$C$14,'Input and Monthly Results'!$C$14,P179)))</f>
        <v/>
      </c>
      <c r="V179" s="1" t="str">
        <f>IF(A179="","",IF(A179&lt;'Input and Monthly Results'!$F$3,Calculations!O179*Calculations!P179,IF(A179='Input and Monthly Results'!$F$3,Calculations!O179*Calculations!P179 + Calculations!P179,0)))</f>
        <v/>
      </c>
      <c r="W179" s="1" t="str">
        <f>IF(A179="","",IF(A179&lt;'Input and Monthly Results'!$F$3,Loan_Amount*(Calculations!O179/(1-(1+Calculations!O179)^(-'Input and Monthly Results'!$C$5))),IF(Calculations!A179='Input and Monthly Results'!$F$3,Calculations!P179*Calculations!O179+Calculations!P179,0)))</f>
        <v/>
      </c>
      <c r="X179" s="1" t="str">
        <f>IF(A179="","",IF(A179&lt;'Input and Monthly Results'!$C$11,1,0))</f>
        <v/>
      </c>
      <c r="Y179" s="1" t="str">
        <f>IF(A179="","",IF(A179&lt;'Input and Monthly Results'!$C$11,Calculations!O179*Calculations!P179,IF(A179&lt;'Input and Monthly Results'!$F$3,Loan_Amount*(Calculations!O179/(1-(1+Calculations!O179)^(-('Input and Monthly Results'!$C$5-SUM(Calculations!$X$3:$X$362))))),IF(Calculations!A179='Input and Monthly Results'!$F$3,Calculations!O179*Calculations!P179+Calculations!P179,0))))</f>
        <v/>
      </c>
      <c r="Z179" s="1" t="str">
        <f>IF(A179="","",IF(A179&lt;'Input and Monthly Results'!$F$3,Loan_Amount/'Input and Monthly Results'!$C$5+Calculations!O179*Calculations!P179,IF(A179='Input and Monthly Results'!$F$3,Calculations!O179*Calculations!P179+Calculations!P179,0)))</f>
        <v/>
      </c>
      <c r="AA179" s="1" t="str">
        <f>IF(A179="","",IF('Input and Monthly Results'!$C$14="",IF('Input and Monthly Results'!$C$10="IO (Interest Only)",Calculations!V179,IF('Input and Monthly Results'!$C$10="Initial IO w/ P&amp;I following",Calculations!Y179,IF('Input and Monthly Results'!$C$10="P&amp;I",Calculations!W179,Calculations!Z179))),U179))</f>
        <v/>
      </c>
      <c r="AB179" s="1" t="str">
        <f t="shared" si="57"/>
        <v/>
      </c>
      <c r="AC179" s="1" t="str">
        <f t="shared" si="58"/>
        <v/>
      </c>
      <c r="AD179" s="1" t="str">
        <f t="shared" si="59"/>
        <v/>
      </c>
      <c r="AE179" s="1" t="str">
        <f t="shared" si="60"/>
        <v/>
      </c>
      <c r="AF179" s="1" t="str">
        <f t="shared" si="61"/>
        <v/>
      </c>
      <c r="AG179" s="1" t="str">
        <f>IF(A179="","",'Input and Monthly Results'!$C$12)</f>
        <v/>
      </c>
      <c r="AH179" s="1" t="str">
        <f t="shared" si="62"/>
        <v/>
      </c>
      <c r="AI179" s="1" t="str">
        <f t="shared" si="63"/>
        <v/>
      </c>
      <c r="AJ179" s="1" t="str">
        <f t="shared" si="64"/>
        <v/>
      </c>
      <c r="AK179" s="1" t="str">
        <f>IF(A179="","",IF(AI179=0,0,'Input and Monthly Results'!$C$13))</f>
        <v/>
      </c>
    </row>
    <row r="180" spans="1:37" x14ac:dyDescent="0.3">
      <c r="A180" s="10" t="str">
        <f>IF(A179&gt;='Input and Monthly Results'!$F$3,"",EDATE(A179,1))</f>
        <v/>
      </c>
      <c r="B180" s="10">
        <f t="shared" si="44"/>
        <v>1</v>
      </c>
      <c r="C180" t="str">
        <f t="shared" si="45"/>
        <v/>
      </c>
      <c r="D180" s="14" t="str">
        <f>IF(A180="","",'Input and Monthly Results'!$C$7)</f>
        <v/>
      </c>
      <c r="E180" s="14" t="str">
        <f t="shared" si="46"/>
        <v/>
      </c>
      <c r="F180" s="14" t="str">
        <f t="shared" si="47"/>
        <v/>
      </c>
      <c r="G180" s="14" t="str">
        <f t="shared" si="48"/>
        <v/>
      </c>
      <c r="H180" s="14" t="str">
        <f>IF(A180="","",VLOOKUP(A180,'Input and Monthly Results'!$B$18:$C$429,2,FALSE))</f>
        <v/>
      </c>
      <c r="I180" s="14" t="str">
        <f>IF(A180="","",'Input and Monthly Results'!$C$8)</f>
        <v/>
      </c>
      <c r="J180" s="5" t="str">
        <f t="shared" si="49"/>
        <v/>
      </c>
      <c r="K180" s="14" t="str">
        <f t="shared" si="50"/>
        <v/>
      </c>
      <c r="L180" s="14" t="str">
        <f t="shared" si="51"/>
        <v/>
      </c>
      <c r="M180" s="14" t="str">
        <f t="shared" si="52"/>
        <v/>
      </c>
      <c r="N180" t="str">
        <f>IF(A180="","",'Input and Monthly Results'!$C$9)</f>
        <v/>
      </c>
      <c r="O180" s="14" t="str">
        <f>IF(A180="","",IF('Input and Monthly Results'!$C$6="Constant",IF('Input and Monthly Results'!$C$9="30 / 360",E180,IF('Input and Monthly Results'!$C$9="Actual Days / 360",F180,G180)),IF('Input and Monthly Results'!$C$9="30 / 360",K180,IF('Input and Monthly Results'!$C$9="Actual Days / 360",L180,M180))))</f>
        <v/>
      </c>
      <c r="P180" s="1" t="str">
        <f t="shared" si="65"/>
        <v/>
      </c>
      <c r="Q180" s="20" t="str">
        <f t="shared" si="53"/>
        <v/>
      </c>
      <c r="R180" s="20" t="str">
        <f t="shared" si="54"/>
        <v/>
      </c>
      <c r="S180" s="20" t="str">
        <f t="shared" si="55"/>
        <v/>
      </c>
      <c r="T180" s="20" t="str">
        <f t="shared" si="56"/>
        <v/>
      </c>
      <c r="U180" s="15" t="str">
        <f>IF(A180="","",IF(A181="",O180*P180+P180,IF(P180&gt;='Input and Monthly Results'!$C$14,'Input and Monthly Results'!$C$14,P180)))</f>
        <v/>
      </c>
      <c r="V180" s="1" t="str">
        <f>IF(A180="","",IF(A180&lt;'Input and Monthly Results'!$F$3,Calculations!O180*Calculations!P180,IF(A180='Input and Monthly Results'!$F$3,Calculations!O180*Calculations!P180 + Calculations!P180,0)))</f>
        <v/>
      </c>
      <c r="W180" s="1" t="str">
        <f>IF(A180="","",IF(A180&lt;'Input and Monthly Results'!$F$3,Loan_Amount*(Calculations!O180/(1-(1+Calculations!O180)^(-'Input and Monthly Results'!$C$5))),IF(Calculations!A180='Input and Monthly Results'!$F$3,Calculations!P180*Calculations!O180+Calculations!P180,0)))</f>
        <v/>
      </c>
      <c r="X180" s="1" t="str">
        <f>IF(A180="","",IF(A180&lt;'Input and Monthly Results'!$C$11,1,0))</f>
        <v/>
      </c>
      <c r="Y180" s="1" t="str">
        <f>IF(A180="","",IF(A180&lt;'Input and Monthly Results'!$C$11,Calculations!O180*Calculations!P180,IF(A180&lt;'Input and Monthly Results'!$F$3,Loan_Amount*(Calculations!O180/(1-(1+Calculations!O180)^(-('Input and Monthly Results'!$C$5-SUM(Calculations!$X$3:$X$362))))),IF(Calculations!A180='Input and Monthly Results'!$F$3,Calculations!O180*Calculations!P180+Calculations!P180,0))))</f>
        <v/>
      </c>
      <c r="Z180" s="1" t="str">
        <f>IF(A180="","",IF(A180&lt;'Input and Monthly Results'!$F$3,Loan_Amount/'Input and Monthly Results'!$C$5+Calculations!O180*Calculations!P180,IF(A180='Input and Monthly Results'!$F$3,Calculations!O180*Calculations!P180+Calculations!P180,0)))</f>
        <v/>
      </c>
      <c r="AA180" s="1" t="str">
        <f>IF(A180="","",IF('Input and Monthly Results'!$C$14="",IF('Input and Monthly Results'!$C$10="IO (Interest Only)",Calculations!V180,IF('Input and Monthly Results'!$C$10="Initial IO w/ P&amp;I following",Calculations!Y180,IF('Input and Monthly Results'!$C$10="P&amp;I",Calculations!W180,Calculations!Z180))),U180))</f>
        <v/>
      </c>
      <c r="AB180" s="1" t="str">
        <f t="shared" si="57"/>
        <v/>
      </c>
      <c r="AC180" s="1" t="str">
        <f t="shared" si="58"/>
        <v/>
      </c>
      <c r="AD180" s="1" t="str">
        <f t="shared" si="59"/>
        <v/>
      </c>
      <c r="AE180" s="1" t="str">
        <f t="shared" si="60"/>
        <v/>
      </c>
      <c r="AF180" s="1" t="str">
        <f t="shared" si="61"/>
        <v/>
      </c>
      <c r="AG180" s="1" t="str">
        <f>IF(A180="","",'Input and Monthly Results'!$C$12)</f>
        <v/>
      </c>
      <c r="AH180" s="1" t="str">
        <f t="shared" si="62"/>
        <v/>
      </c>
      <c r="AI180" s="1" t="str">
        <f t="shared" si="63"/>
        <v/>
      </c>
      <c r="AJ180" s="1" t="str">
        <f t="shared" si="64"/>
        <v/>
      </c>
      <c r="AK180" s="1" t="str">
        <f>IF(A180="","",IF(AI180=0,0,'Input and Monthly Results'!$C$13))</f>
        <v/>
      </c>
    </row>
    <row r="181" spans="1:37" x14ac:dyDescent="0.3">
      <c r="A181" s="10" t="str">
        <f>IF(A180&gt;='Input and Monthly Results'!$F$3,"",EDATE(A180,1))</f>
        <v/>
      </c>
      <c r="B181" s="10">
        <f t="shared" si="44"/>
        <v>1</v>
      </c>
      <c r="C181" t="str">
        <f t="shared" si="45"/>
        <v/>
      </c>
      <c r="D181" s="14" t="str">
        <f>IF(A181="","",'Input and Monthly Results'!$C$7)</f>
        <v/>
      </c>
      <c r="E181" s="14" t="str">
        <f t="shared" si="46"/>
        <v/>
      </c>
      <c r="F181" s="14" t="str">
        <f t="shared" si="47"/>
        <v/>
      </c>
      <c r="G181" s="14" t="str">
        <f t="shared" si="48"/>
        <v/>
      </c>
      <c r="H181" s="14" t="str">
        <f>IF(A181="","",VLOOKUP(A181,'Input and Monthly Results'!$B$18:$C$429,2,FALSE))</f>
        <v/>
      </c>
      <c r="I181" s="14" t="str">
        <f>IF(A181="","",'Input and Monthly Results'!$C$8)</f>
        <v/>
      </c>
      <c r="J181" s="5" t="str">
        <f t="shared" si="49"/>
        <v/>
      </c>
      <c r="K181" s="14" t="str">
        <f t="shared" si="50"/>
        <v/>
      </c>
      <c r="L181" s="14" t="str">
        <f t="shared" si="51"/>
        <v/>
      </c>
      <c r="M181" s="14" t="str">
        <f t="shared" si="52"/>
        <v/>
      </c>
      <c r="N181" t="str">
        <f>IF(A181="","",'Input and Monthly Results'!$C$9)</f>
        <v/>
      </c>
      <c r="O181" s="14" t="str">
        <f>IF(A181="","",IF('Input and Monthly Results'!$C$6="Constant",IF('Input and Monthly Results'!$C$9="30 / 360",E181,IF('Input and Monthly Results'!$C$9="Actual Days / 360",F181,G181)),IF('Input and Monthly Results'!$C$9="30 / 360",K181,IF('Input and Monthly Results'!$C$9="Actual Days / 360",L181,M181))))</f>
        <v/>
      </c>
      <c r="P181" s="1" t="str">
        <f t="shared" si="65"/>
        <v/>
      </c>
      <c r="Q181" s="20" t="str">
        <f t="shared" si="53"/>
        <v/>
      </c>
      <c r="R181" s="20" t="str">
        <f t="shared" si="54"/>
        <v/>
      </c>
      <c r="S181" s="20" t="str">
        <f t="shared" si="55"/>
        <v/>
      </c>
      <c r="T181" s="20" t="str">
        <f t="shared" si="56"/>
        <v/>
      </c>
      <c r="U181" s="15" t="str">
        <f>IF(A181="","",IF(A182="",O181*P181+P181,IF(P181&gt;='Input and Monthly Results'!$C$14,'Input and Monthly Results'!$C$14,P181)))</f>
        <v/>
      </c>
      <c r="V181" s="1" t="str">
        <f>IF(A181="","",IF(A181&lt;'Input and Monthly Results'!$F$3,Calculations!O181*Calculations!P181,IF(A181='Input and Monthly Results'!$F$3,Calculations!O181*Calculations!P181 + Calculations!P181,0)))</f>
        <v/>
      </c>
      <c r="W181" s="1" t="str">
        <f>IF(A181="","",IF(A181&lt;'Input and Monthly Results'!$F$3,Loan_Amount*(Calculations!O181/(1-(1+Calculations!O181)^(-'Input and Monthly Results'!$C$5))),IF(Calculations!A181='Input and Monthly Results'!$F$3,Calculations!P181*Calculations!O181+Calculations!P181,0)))</f>
        <v/>
      </c>
      <c r="X181" s="1" t="str">
        <f>IF(A181="","",IF(A181&lt;'Input and Monthly Results'!$C$11,1,0))</f>
        <v/>
      </c>
      <c r="Y181" s="1" t="str">
        <f>IF(A181="","",IF(A181&lt;'Input and Monthly Results'!$C$11,Calculations!O181*Calculations!P181,IF(A181&lt;'Input and Monthly Results'!$F$3,Loan_Amount*(Calculations!O181/(1-(1+Calculations!O181)^(-('Input and Monthly Results'!$C$5-SUM(Calculations!$X$3:$X$362))))),IF(Calculations!A181='Input and Monthly Results'!$F$3,Calculations!O181*Calculations!P181+Calculations!P181,0))))</f>
        <v/>
      </c>
      <c r="Z181" s="1" t="str">
        <f>IF(A181="","",IF(A181&lt;'Input and Monthly Results'!$F$3,Loan_Amount/'Input and Monthly Results'!$C$5+Calculations!O181*Calculations!P181,IF(A181='Input and Monthly Results'!$F$3,Calculations!O181*Calculations!P181+Calculations!P181,0)))</f>
        <v/>
      </c>
      <c r="AA181" s="1" t="str">
        <f>IF(A181="","",IF('Input and Monthly Results'!$C$14="",IF('Input and Monthly Results'!$C$10="IO (Interest Only)",Calculations!V181,IF('Input and Monthly Results'!$C$10="Initial IO w/ P&amp;I following",Calculations!Y181,IF('Input and Monthly Results'!$C$10="P&amp;I",Calculations!W181,Calculations!Z181))),U181))</f>
        <v/>
      </c>
      <c r="AB181" s="1" t="str">
        <f t="shared" si="57"/>
        <v/>
      </c>
      <c r="AC181" s="1" t="str">
        <f t="shared" si="58"/>
        <v/>
      </c>
      <c r="AD181" s="1" t="str">
        <f t="shared" si="59"/>
        <v/>
      </c>
      <c r="AE181" s="1" t="str">
        <f t="shared" si="60"/>
        <v/>
      </c>
      <c r="AF181" s="1" t="str">
        <f t="shared" si="61"/>
        <v/>
      </c>
      <c r="AG181" s="1" t="str">
        <f>IF(A181="","",'Input and Monthly Results'!$C$12)</f>
        <v/>
      </c>
      <c r="AH181" s="1" t="str">
        <f t="shared" si="62"/>
        <v/>
      </c>
      <c r="AI181" s="1" t="str">
        <f t="shared" si="63"/>
        <v/>
      </c>
      <c r="AJ181" s="1" t="str">
        <f t="shared" si="64"/>
        <v/>
      </c>
      <c r="AK181" s="1" t="str">
        <f>IF(A181="","",IF(AI181=0,0,'Input and Monthly Results'!$C$13))</f>
        <v/>
      </c>
    </row>
    <row r="182" spans="1:37" x14ac:dyDescent="0.3">
      <c r="A182" s="10" t="str">
        <f>IF(A181&gt;='Input and Monthly Results'!$F$3,"",EDATE(A181,1))</f>
        <v/>
      </c>
      <c r="B182" s="10">
        <f t="shared" si="44"/>
        <v>1</v>
      </c>
      <c r="C182" t="str">
        <f t="shared" si="45"/>
        <v/>
      </c>
      <c r="D182" s="14" t="str">
        <f>IF(A182="","",'Input and Monthly Results'!$C$7)</f>
        <v/>
      </c>
      <c r="E182" s="14" t="str">
        <f t="shared" si="46"/>
        <v/>
      </c>
      <c r="F182" s="14" t="str">
        <f t="shared" si="47"/>
        <v/>
      </c>
      <c r="G182" s="14" t="str">
        <f t="shared" si="48"/>
        <v/>
      </c>
      <c r="H182" s="14" t="str">
        <f>IF(A182="","",VLOOKUP(A182,'Input and Monthly Results'!$B$18:$C$429,2,FALSE))</f>
        <v/>
      </c>
      <c r="I182" s="14" t="str">
        <f>IF(A182="","",'Input and Monthly Results'!$C$8)</f>
        <v/>
      </c>
      <c r="J182" s="5" t="str">
        <f t="shared" si="49"/>
        <v/>
      </c>
      <c r="K182" s="14" t="str">
        <f t="shared" si="50"/>
        <v/>
      </c>
      <c r="L182" s="14" t="str">
        <f t="shared" si="51"/>
        <v/>
      </c>
      <c r="M182" s="14" t="str">
        <f t="shared" si="52"/>
        <v/>
      </c>
      <c r="N182" t="str">
        <f>IF(A182="","",'Input and Monthly Results'!$C$9)</f>
        <v/>
      </c>
      <c r="O182" s="14" t="str">
        <f>IF(A182="","",IF('Input and Monthly Results'!$C$6="Constant",IF('Input and Monthly Results'!$C$9="30 / 360",E182,IF('Input and Monthly Results'!$C$9="Actual Days / 360",F182,G182)),IF('Input and Monthly Results'!$C$9="30 / 360",K182,IF('Input and Monthly Results'!$C$9="Actual Days / 360",L182,M182))))</f>
        <v/>
      </c>
      <c r="P182" s="1" t="str">
        <f t="shared" si="65"/>
        <v/>
      </c>
      <c r="Q182" s="20" t="str">
        <f t="shared" si="53"/>
        <v/>
      </c>
      <c r="R182" s="20" t="str">
        <f t="shared" si="54"/>
        <v/>
      </c>
      <c r="S182" s="20" t="str">
        <f t="shared" si="55"/>
        <v/>
      </c>
      <c r="T182" s="20" t="str">
        <f t="shared" si="56"/>
        <v/>
      </c>
      <c r="U182" s="15" t="str">
        <f>IF(A182="","",IF(A183="",O182*P182+P182,IF(P182&gt;='Input and Monthly Results'!$C$14,'Input and Monthly Results'!$C$14,P182)))</f>
        <v/>
      </c>
      <c r="V182" s="1" t="str">
        <f>IF(A182="","",IF(A182&lt;'Input and Monthly Results'!$F$3,Calculations!O182*Calculations!P182,IF(A182='Input and Monthly Results'!$F$3,Calculations!O182*Calculations!P182 + Calculations!P182,0)))</f>
        <v/>
      </c>
      <c r="W182" s="1" t="str">
        <f>IF(A182="","",IF(A182&lt;'Input and Monthly Results'!$F$3,Loan_Amount*(Calculations!O182/(1-(1+Calculations!O182)^(-'Input and Monthly Results'!$C$5))),IF(Calculations!A182='Input and Monthly Results'!$F$3,Calculations!P182*Calculations!O182+Calculations!P182,0)))</f>
        <v/>
      </c>
      <c r="X182" s="1" t="str">
        <f>IF(A182="","",IF(A182&lt;'Input and Monthly Results'!$C$11,1,0))</f>
        <v/>
      </c>
      <c r="Y182" s="1" t="str">
        <f>IF(A182="","",IF(A182&lt;'Input and Monthly Results'!$C$11,Calculations!O182*Calculations!P182,IF(A182&lt;'Input and Monthly Results'!$F$3,Loan_Amount*(Calculations!O182/(1-(1+Calculations!O182)^(-('Input and Monthly Results'!$C$5-SUM(Calculations!$X$3:$X$362))))),IF(Calculations!A182='Input and Monthly Results'!$F$3,Calculations!O182*Calculations!P182+Calculations!P182,0))))</f>
        <v/>
      </c>
      <c r="Z182" s="1" t="str">
        <f>IF(A182="","",IF(A182&lt;'Input and Monthly Results'!$F$3,Loan_Amount/'Input and Monthly Results'!$C$5+Calculations!O182*Calculations!P182,IF(A182='Input and Monthly Results'!$F$3,Calculations!O182*Calculations!P182+Calculations!P182,0)))</f>
        <v/>
      </c>
      <c r="AA182" s="1" t="str">
        <f>IF(A182="","",IF('Input and Monthly Results'!$C$14="",IF('Input and Monthly Results'!$C$10="IO (Interest Only)",Calculations!V182,IF('Input and Monthly Results'!$C$10="Initial IO w/ P&amp;I following",Calculations!Y182,IF('Input and Monthly Results'!$C$10="P&amp;I",Calculations!W182,Calculations!Z182))),U182))</f>
        <v/>
      </c>
      <c r="AB182" s="1" t="str">
        <f t="shared" si="57"/>
        <v/>
      </c>
      <c r="AC182" s="1" t="str">
        <f t="shared" si="58"/>
        <v/>
      </c>
      <c r="AD182" s="1" t="str">
        <f t="shared" si="59"/>
        <v/>
      </c>
      <c r="AE182" s="1" t="str">
        <f t="shared" si="60"/>
        <v/>
      </c>
      <c r="AF182" s="1" t="str">
        <f t="shared" si="61"/>
        <v/>
      </c>
      <c r="AG182" s="1" t="str">
        <f>IF(A182="","",'Input and Monthly Results'!$C$12)</f>
        <v/>
      </c>
      <c r="AH182" s="1" t="str">
        <f t="shared" si="62"/>
        <v/>
      </c>
      <c r="AI182" s="1" t="str">
        <f t="shared" si="63"/>
        <v/>
      </c>
      <c r="AJ182" s="1" t="str">
        <f t="shared" si="64"/>
        <v/>
      </c>
      <c r="AK182" s="1" t="str">
        <f>IF(A182="","",IF(AI182=0,0,'Input and Monthly Results'!$C$13))</f>
        <v/>
      </c>
    </row>
    <row r="183" spans="1:37" x14ac:dyDescent="0.3">
      <c r="A183" s="10" t="str">
        <f>IF(A182&gt;='Input and Monthly Results'!$F$3,"",EDATE(A182,1))</f>
        <v/>
      </c>
      <c r="B183" s="10">
        <f t="shared" si="44"/>
        <v>1</v>
      </c>
      <c r="C183" t="str">
        <f t="shared" si="45"/>
        <v/>
      </c>
      <c r="D183" s="14" t="str">
        <f>IF(A183="","",'Input and Monthly Results'!$C$7)</f>
        <v/>
      </c>
      <c r="E183" s="14" t="str">
        <f t="shared" si="46"/>
        <v/>
      </c>
      <c r="F183" s="14" t="str">
        <f t="shared" si="47"/>
        <v/>
      </c>
      <c r="G183" s="14" t="str">
        <f t="shared" si="48"/>
        <v/>
      </c>
      <c r="H183" s="14" t="str">
        <f>IF(A183="","",VLOOKUP(A183,'Input and Monthly Results'!$B$18:$C$429,2,FALSE))</f>
        <v/>
      </c>
      <c r="I183" s="14" t="str">
        <f>IF(A183="","",'Input and Monthly Results'!$C$8)</f>
        <v/>
      </c>
      <c r="J183" s="5" t="str">
        <f t="shared" si="49"/>
        <v/>
      </c>
      <c r="K183" s="14" t="str">
        <f t="shared" si="50"/>
        <v/>
      </c>
      <c r="L183" s="14" t="str">
        <f t="shared" si="51"/>
        <v/>
      </c>
      <c r="M183" s="14" t="str">
        <f t="shared" si="52"/>
        <v/>
      </c>
      <c r="N183" t="str">
        <f>IF(A183="","",'Input and Monthly Results'!$C$9)</f>
        <v/>
      </c>
      <c r="O183" s="14" t="str">
        <f>IF(A183="","",IF('Input and Monthly Results'!$C$6="Constant",IF('Input and Monthly Results'!$C$9="30 / 360",E183,IF('Input and Monthly Results'!$C$9="Actual Days / 360",F183,G183)),IF('Input and Monthly Results'!$C$9="30 / 360",K183,IF('Input and Monthly Results'!$C$9="Actual Days / 360",L183,M183))))</f>
        <v/>
      </c>
      <c r="P183" s="1" t="str">
        <f t="shared" si="65"/>
        <v/>
      </c>
      <c r="Q183" s="20" t="str">
        <f t="shared" si="53"/>
        <v/>
      </c>
      <c r="R183" s="20" t="str">
        <f t="shared" si="54"/>
        <v/>
      </c>
      <c r="S183" s="20" t="str">
        <f t="shared" si="55"/>
        <v/>
      </c>
      <c r="T183" s="20" t="str">
        <f t="shared" si="56"/>
        <v/>
      </c>
      <c r="U183" s="15" t="str">
        <f>IF(A183="","",IF(A184="",O183*P183+P183,IF(P183&gt;='Input and Monthly Results'!$C$14,'Input and Monthly Results'!$C$14,P183)))</f>
        <v/>
      </c>
      <c r="V183" s="1" t="str">
        <f>IF(A183="","",IF(A183&lt;'Input and Monthly Results'!$F$3,Calculations!O183*Calculations!P183,IF(A183='Input and Monthly Results'!$F$3,Calculations!O183*Calculations!P183 + Calculations!P183,0)))</f>
        <v/>
      </c>
      <c r="W183" s="1" t="str">
        <f>IF(A183="","",IF(A183&lt;'Input and Monthly Results'!$F$3,Loan_Amount*(Calculations!O183/(1-(1+Calculations!O183)^(-'Input and Monthly Results'!$C$5))),IF(Calculations!A183='Input and Monthly Results'!$F$3,Calculations!P183*Calculations!O183+Calculations!P183,0)))</f>
        <v/>
      </c>
      <c r="X183" s="1" t="str">
        <f>IF(A183="","",IF(A183&lt;'Input and Monthly Results'!$C$11,1,0))</f>
        <v/>
      </c>
      <c r="Y183" s="1" t="str">
        <f>IF(A183="","",IF(A183&lt;'Input and Monthly Results'!$C$11,Calculations!O183*Calculations!P183,IF(A183&lt;'Input and Monthly Results'!$F$3,Loan_Amount*(Calculations!O183/(1-(1+Calculations!O183)^(-('Input and Monthly Results'!$C$5-SUM(Calculations!$X$3:$X$362))))),IF(Calculations!A183='Input and Monthly Results'!$F$3,Calculations!O183*Calculations!P183+Calculations!P183,0))))</f>
        <v/>
      </c>
      <c r="Z183" s="1" t="str">
        <f>IF(A183="","",IF(A183&lt;'Input and Monthly Results'!$F$3,Loan_Amount/'Input and Monthly Results'!$C$5+Calculations!O183*Calculations!P183,IF(A183='Input and Monthly Results'!$F$3,Calculations!O183*Calculations!P183+Calculations!P183,0)))</f>
        <v/>
      </c>
      <c r="AA183" s="1" t="str">
        <f>IF(A183="","",IF('Input and Monthly Results'!$C$14="",IF('Input and Monthly Results'!$C$10="IO (Interest Only)",Calculations!V183,IF('Input and Monthly Results'!$C$10="Initial IO w/ P&amp;I following",Calculations!Y183,IF('Input and Monthly Results'!$C$10="P&amp;I",Calculations!W183,Calculations!Z183))),U183))</f>
        <v/>
      </c>
      <c r="AB183" s="1" t="str">
        <f t="shared" si="57"/>
        <v/>
      </c>
      <c r="AC183" s="1" t="str">
        <f t="shared" si="58"/>
        <v/>
      </c>
      <c r="AD183" s="1" t="str">
        <f t="shared" si="59"/>
        <v/>
      </c>
      <c r="AE183" s="1" t="str">
        <f t="shared" si="60"/>
        <v/>
      </c>
      <c r="AF183" s="1" t="str">
        <f t="shared" si="61"/>
        <v/>
      </c>
      <c r="AG183" s="1" t="str">
        <f>IF(A183="","",'Input and Monthly Results'!$C$12)</f>
        <v/>
      </c>
      <c r="AH183" s="1" t="str">
        <f t="shared" si="62"/>
        <v/>
      </c>
      <c r="AI183" s="1" t="str">
        <f t="shared" si="63"/>
        <v/>
      </c>
      <c r="AJ183" s="1" t="str">
        <f t="shared" si="64"/>
        <v/>
      </c>
      <c r="AK183" s="1" t="str">
        <f>IF(A183="","",IF(AI183=0,0,'Input and Monthly Results'!$C$13))</f>
        <v/>
      </c>
    </row>
    <row r="184" spans="1:37" x14ac:dyDescent="0.3">
      <c r="A184" s="10" t="str">
        <f>IF(A183&gt;='Input and Monthly Results'!$F$3,"",EDATE(A183,1))</f>
        <v/>
      </c>
      <c r="B184" s="10">
        <f t="shared" si="44"/>
        <v>1</v>
      </c>
      <c r="C184" t="str">
        <f t="shared" si="45"/>
        <v/>
      </c>
      <c r="D184" s="14" t="str">
        <f>IF(A184="","",'Input and Monthly Results'!$C$7)</f>
        <v/>
      </c>
      <c r="E184" s="14" t="str">
        <f t="shared" si="46"/>
        <v/>
      </c>
      <c r="F184" s="14" t="str">
        <f t="shared" si="47"/>
        <v/>
      </c>
      <c r="G184" s="14" t="str">
        <f t="shared" si="48"/>
        <v/>
      </c>
      <c r="H184" s="14" t="str">
        <f>IF(A184="","",VLOOKUP(A184,'Input and Monthly Results'!$B$18:$C$429,2,FALSE))</f>
        <v/>
      </c>
      <c r="I184" s="14" t="str">
        <f>IF(A184="","",'Input and Monthly Results'!$C$8)</f>
        <v/>
      </c>
      <c r="J184" s="5" t="str">
        <f t="shared" si="49"/>
        <v/>
      </c>
      <c r="K184" s="14" t="str">
        <f t="shared" si="50"/>
        <v/>
      </c>
      <c r="L184" s="14" t="str">
        <f t="shared" si="51"/>
        <v/>
      </c>
      <c r="M184" s="14" t="str">
        <f t="shared" si="52"/>
        <v/>
      </c>
      <c r="N184" t="str">
        <f>IF(A184="","",'Input and Monthly Results'!$C$9)</f>
        <v/>
      </c>
      <c r="O184" s="14" t="str">
        <f>IF(A184="","",IF('Input and Monthly Results'!$C$6="Constant",IF('Input and Monthly Results'!$C$9="30 / 360",E184,IF('Input and Monthly Results'!$C$9="Actual Days / 360",F184,G184)),IF('Input and Monthly Results'!$C$9="30 / 360",K184,IF('Input and Monthly Results'!$C$9="Actual Days / 360",L184,M184))))</f>
        <v/>
      </c>
      <c r="P184" s="1" t="str">
        <f t="shared" si="65"/>
        <v/>
      </c>
      <c r="Q184" s="20" t="str">
        <f t="shared" si="53"/>
        <v/>
      </c>
      <c r="R184" s="20" t="str">
        <f t="shared" si="54"/>
        <v/>
      </c>
      <c r="S184" s="20" t="str">
        <f t="shared" si="55"/>
        <v/>
      </c>
      <c r="T184" s="20" t="str">
        <f t="shared" si="56"/>
        <v/>
      </c>
      <c r="U184" s="15" t="str">
        <f>IF(A184="","",IF(A185="",O184*P184+P184,IF(P184&gt;='Input and Monthly Results'!$C$14,'Input and Monthly Results'!$C$14,P184)))</f>
        <v/>
      </c>
      <c r="V184" s="1" t="str">
        <f>IF(A184="","",IF(A184&lt;'Input and Monthly Results'!$F$3,Calculations!O184*Calculations!P184,IF(A184='Input and Monthly Results'!$F$3,Calculations!O184*Calculations!P184 + Calculations!P184,0)))</f>
        <v/>
      </c>
      <c r="W184" s="1" t="str">
        <f>IF(A184="","",IF(A184&lt;'Input and Monthly Results'!$F$3,Loan_Amount*(Calculations!O184/(1-(1+Calculations!O184)^(-'Input and Monthly Results'!$C$5))),IF(Calculations!A184='Input and Monthly Results'!$F$3,Calculations!P184*Calculations!O184+Calculations!P184,0)))</f>
        <v/>
      </c>
      <c r="X184" s="1" t="str">
        <f>IF(A184="","",IF(A184&lt;'Input and Monthly Results'!$C$11,1,0))</f>
        <v/>
      </c>
      <c r="Y184" s="1" t="str">
        <f>IF(A184="","",IF(A184&lt;'Input and Monthly Results'!$C$11,Calculations!O184*Calculations!P184,IF(A184&lt;'Input and Monthly Results'!$F$3,Loan_Amount*(Calculations!O184/(1-(1+Calculations!O184)^(-('Input and Monthly Results'!$C$5-SUM(Calculations!$X$3:$X$362))))),IF(Calculations!A184='Input and Monthly Results'!$F$3,Calculations!O184*Calculations!P184+Calculations!P184,0))))</f>
        <v/>
      </c>
      <c r="Z184" s="1" t="str">
        <f>IF(A184="","",IF(A184&lt;'Input and Monthly Results'!$F$3,Loan_Amount/'Input and Monthly Results'!$C$5+Calculations!O184*Calculations!P184,IF(A184='Input and Monthly Results'!$F$3,Calculations!O184*Calculations!P184+Calculations!P184,0)))</f>
        <v/>
      </c>
      <c r="AA184" s="1" t="str">
        <f>IF(A184="","",IF('Input and Monthly Results'!$C$14="",IF('Input and Monthly Results'!$C$10="IO (Interest Only)",Calculations!V184,IF('Input and Monthly Results'!$C$10="Initial IO w/ P&amp;I following",Calculations!Y184,IF('Input and Monthly Results'!$C$10="P&amp;I",Calculations!W184,Calculations!Z184))),U184))</f>
        <v/>
      </c>
      <c r="AB184" s="1" t="str">
        <f t="shared" si="57"/>
        <v/>
      </c>
      <c r="AC184" s="1" t="str">
        <f t="shared" si="58"/>
        <v/>
      </c>
      <c r="AD184" s="1" t="str">
        <f t="shared" si="59"/>
        <v/>
      </c>
      <c r="AE184" s="1" t="str">
        <f t="shared" si="60"/>
        <v/>
      </c>
      <c r="AF184" s="1" t="str">
        <f t="shared" si="61"/>
        <v/>
      </c>
      <c r="AG184" s="1" t="str">
        <f>IF(A184="","",'Input and Monthly Results'!$C$12)</f>
        <v/>
      </c>
      <c r="AH184" s="1" t="str">
        <f t="shared" si="62"/>
        <v/>
      </c>
      <c r="AI184" s="1" t="str">
        <f t="shared" si="63"/>
        <v/>
      </c>
      <c r="AJ184" s="1" t="str">
        <f t="shared" si="64"/>
        <v/>
      </c>
      <c r="AK184" s="1" t="str">
        <f>IF(A184="","",IF(AI184=0,0,'Input and Monthly Results'!$C$13))</f>
        <v/>
      </c>
    </row>
    <row r="185" spans="1:37" x14ac:dyDescent="0.3">
      <c r="A185" s="10" t="str">
        <f>IF(A184&gt;='Input and Monthly Results'!$F$3,"",EDATE(A184,1))</f>
        <v/>
      </c>
      <c r="B185" s="10">
        <f t="shared" si="44"/>
        <v>1</v>
      </c>
      <c r="C185" t="str">
        <f t="shared" si="45"/>
        <v/>
      </c>
      <c r="D185" s="14" t="str">
        <f>IF(A185="","",'Input and Monthly Results'!$C$7)</f>
        <v/>
      </c>
      <c r="E185" s="14" t="str">
        <f t="shared" si="46"/>
        <v/>
      </c>
      <c r="F185" s="14" t="str">
        <f t="shared" si="47"/>
        <v/>
      </c>
      <c r="G185" s="14" t="str">
        <f t="shared" si="48"/>
        <v/>
      </c>
      <c r="H185" s="14" t="str">
        <f>IF(A185="","",VLOOKUP(A185,'Input and Monthly Results'!$B$18:$C$429,2,FALSE))</f>
        <v/>
      </c>
      <c r="I185" s="14" t="str">
        <f>IF(A185="","",'Input and Monthly Results'!$C$8)</f>
        <v/>
      </c>
      <c r="J185" s="5" t="str">
        <f t="shared" si="49"/>
        <v/>
      </c>
      <c r="K185" s="14" t="str">
        <f t="shared" si="50"/>
        <v/>
      </c>
      <c r="L185" s="14" t="str">
        <f t="shared" si="51"/>
        <v/>
      </c>
      <c r="M185" s="14" t="str">
        <f t="shared" si="52"/>
        <v/>
      </c>
      <c r="N185" t="str">
        <f>IF(A185="","",'Input and Monthly Results'!$C$9)</f>
        <v/>
      </c>
      <c r="O185" s="14" t="str">
        <f>IF(A185="","",IF('Input and Monthly Results'!$C$6="Constant",IF('Input and Monthly Results'!$C$9="30 / 360",E185,IF('Input and Monthly Results'!$C$9="Actual Days / 360",F185,G185)),IF('Input and Monthly Results'!$C$9="30 / 360",K185,IF('Input and Monthly Results'!$C$9="Actual Days / 360",L185,M185))))</f>
        <v/>
      </c>
      <c r="P185" s="1" t="str">
        <f t="shared" si="65"/>
        <v/>
      </c>
      <c r="Q185" s="20" t="str">
        <f t="shared" si="53"/>
        <v/>
      </c>
      <c r="R185" s="20" t="str">
        <f t="shared" si="54"/>
        <v/>
      </c>
      <c r="S185" s="20" t="str">
        <f t="shared" si="55"/>
        <v/>
      </c>
      <c r="T185" s="20" t="str">
        <f t="shared" si="56"/>
        <v/>
      </c>
      <c r="U185" s="15" t="str">
        <f>IF(A185="","",IF(A186="",O185*P185+P185,IF(P185&gt;='Input and Monthly Results'!$C$14,'Input and Monthly Results'!$C$14,P185)))</f>
        <v/>
      </c>
      <c r="V185" s="1" t="str">
        <f>IF(A185="","",IF(A185&lt;'Input and Monthly Results'!$F$3,Calculations!O185*Calculations!P185,IF(A185='Input and Monthly Results'!$F$3,Calculations!O185*Calculations!P185 + Calculations!P185,0)))</f>
        <v/>
      </c>
      <c r="W185" s="1" t="str">
        <f>IF(A185="","",IF(A185&lt;'Input and Monthly Results'!$F$3,Loan_Amount*(Calculations!O185/(1-(1+Calculations!O185)^(-'Input and Monthly Results'!$C$5))),IF(Calculations!A185='Input and Monthly Results'!$F$3,Calculations!P185*Calculations!O185+Calculations!P185,0)))</f>
        <v/>
      </c>
      <c r="X185" s="1" t="str">
        <f>IF(A185="","",IF(A185&lt;'Input and Monthly Results'!$C$11,1,0))</f>
        <v/>
      </c>
      <c r="Y185" s="1" t="str">
        <f>IF(A185="","",IF(A185&lt;'Input and Monthly Results'!$C$11,Calculations!O185*Calculations!P185,IF(A185&lt;'Input and Monthly Results'!$F$3,Loan_Amount*(Calculations!O185/(1-(1+Calculations!O185)^(-('Input and Monthly Results'!$C$5-SUM(Calculations!$X$3:$X$362))))),IF(Calculations!A185='Input and Monthly Results'!$F$3,Calculations!O185*Calculations!P185+Calculations!P185,0))))</f>
        <v/>
      </c>
      <c r="Z185" s="1" t="str">
        <f>IF(A185="","",IF(A185&lt;'Input and Monthly Results'!$F$3,Loan_Amount/'Input and Monthly Results'!$C$5+Calculations!O185*Calculations!P185,IF(A185='Input and Monthly Results'!$F$3,Calculations!O185*Calculations!P185+Calculations!P185,0)))</f>
        <v/>
      </c>
      <c r="AA185" s="1" t="str">
        <f>IF(A185="","",IF('Input and Monthly Results'!$C$14="",IF('Input and Monthly Results'!$C$10="IO (Interest Only)",Calculations!V185,IF('Input and Monthly Results'!$C$10="Initial IO w/ P&amp;I following",Calculations!Y185,IF('Input and Monthly Results'!$C$10="P&amp;I",Calculations!W185,Calculations!Z185))),U185))</f>
        <v/>
      </c>
      <c r="AB185" s="1" t="str">
        <f t="shared" si="57"/>
        <v/>
      </c>
      <c r="AC185" s="1" t="str">
        <f t="shared" si="58"/>
        <v/>
      </c>
      <c r="AD185" s="1" t="str">
        <f t="shared" si="59"/>
        <v/>
      </c>
      <c r="AE185" s="1" t="str">
        <f t="shared" si="60"/>
        <v/>
      </c>
      <c r="AF185" s="1" t="str">
        <f t="shared" si="61"/>
        <v/>
      </c>
      <c r="AG185" s="1" t="str">
        <f>IF(A185="","",'Input and Monthly Results'!$C$12)</f>
        <v/>
      </c>
      <c r="AH185" s="1" t="str">
        <f t="shared" si="62"/>
        <v/>
      </c>
      <c r="AI185" s="1" t="str">
        <f t="shared" si="63"/>
        <v/>
      </c>
      <c r="AJ185" s="1" t="str">
        <f t="shared" si="64"/>
        <v/>
      </c>
      <c r="AK185" s="1" t="str">
        <f>IF(A185="","",IF(AI185=0,0,'Input and Monthly Results'!$C$13))</f>
        <v/>
      </c>
    </row>
    <row r="186" spans="1:37" x14ac:dyDescent="0.3">
      <c r="A186" s="10" t="str">
        <f>IF(A185&gt;='Input and Monthly Results'!$F$3,"",EDATE(A185,1))</f>
        <v/>
      </c>
      <c r="B186" s="10">
        <f t="shared" si="44"/>
        <v>1</v>
      </c>
      <c r="C186" t="str">
        <f t="shared" si="45"/>
        <v/>
      </c>
      <c r="D186" s="14" t="str">
        <f>IF(A186="","",'Input and Monthly Results'!$C$7)</f>
        <v/>
      </c>
      <c r="E186" s="14" t="str">
        <f t="shared" si="46"/>
        <v/>
      </c>
      <c r="F186" s="14" t="str">
        <f t="shared" si="47"/>
        <v/>
      </c>
      <c r="G186" s="14" t="str">
        <f t="shared" si="48"/>
        <v/>
      </c>
      <c r="H186" s="14" t="str">
        <f>IF(A186="","",VLOOKUP(A186,'Input and Monthly Results'!$B$18:$C$429,2,FALSE))</f>
        <v/>
      </c>
      <c r="I186" s="14" t="str">
        <f>IF(A186="","",'Input and Monthly Results'!$C$8)</f>
        <v/>
      </c>
      <c r="J186" s="5" t="str">
        <f t="shared" si="49"/>
        <v/>
      </c>
      <c r="K186" s="14" t="str">
        <f t="shared" si="50"/>
        <v/>
      </c>
      <c r="L186" s="14" t="str">
        <f t="shared" si="51"/>
        <v/>
      </c>
      <c r="M186" s="14" t="str">
        <f t="shared" si="52"/>
        <v/>
      </c>
      <c r="N186" t="str">
        <f>IF(A186="","",'Input and Monthly Results'!$C$9)</f>
        <v/>
      </c>
      <c r="O186" s="14" t="str">
        <f>IF(A186="","",IF('Input and Monthly Results'!$C$6="Constant",IF('Input and Monthly Results'!$C$9="30 / 360",E186,IF('Input and Monthly Results'!$C$9="Actual Days / 360",F186,G186)),IF('Input and Monthly Results'!$C$9="30 / 360",K186,IF('Input and Monthly Results'!$C$9="Actual Days / 360",L186,M186))))</f>
        <v/>
      </c>
      <c r="P186" s="1" t="str">
        <f t="shared" si="65"/>
        <v/>
      </c>
      <c r="Q186" s="20" t="str">
        <f t="shared" si="53"/>
        <v/>
      </c>
      <c r="R186" s="20" t="str">
        <f t="shared" si="54"/>
        <v/>
      </c>
      <c r="S186" s="20" t="str">
        <f t="shared" si="55"/>
        <v/>
      </c>
      <c r="T186" s="20" t="str">
        <f t="shared" si="56"/>
        <v/>
      </c>
      <c r="U186" s="15" t="str">
        <f>IF(A186="","",IF(A187="",O186*P186+P186,IF(P186&gt;='Input and Monthly Results'!$C$14,'Input and Monthly Results'!$C$14,P186)))</f>
        <v/>
      </c>
      <c r="V186" s="1" t="str">
        <f>IF(A186="","",IF(A186&lt;'Input and Monthly Results'!$F$3,Calculations!O186*Calculations!P186,IF(A186='Input and Monthly Results'!$F$3,Calculations!O186*Calculations!P186 + Calculations!P186,0)))</f>
        <v/>
      </c>
      <c r="W186" s="1" t="str">
        <f>IF(A186="","",IF(A186&lt;'Input and Monthly Results'!$F$3,Loan_Amount*(Calculations!O186/(1-(1+Calculations!O186)^(-'Input and Monthly Results'!$C$5))),IF(Calculations!A186='Input and Monthly Results'!$F$3,Calculations!P186*Calculations!O186+Calculations!P186,0)))</f>
        <v/>
      </c>
      <c r="X186" s="1" t="str">
        <f>IF(A186="","",IF(A186&lt;'Input and Monthly Results'!$C$11,1,0))</f>
        <v/>
      </c>
      <c r="Y186" s="1" t="str">
        <f>IF(A186="","",IF(A186&lt;'Input and Monthly Results'!$C$11,Calculations!O186*Calculations!P186,IF(A186&lt;'Input and Monthly Results'!$F$3,Loan_Amount*(Calculations!O186/(1-(1+Calculations!O186)^(-('Input and Monthly Results'!$C$5-SUM(Calculations!$X$3:$X$362))))),IF(Calculations!A186='Input and Monthly Results'!$F$3,Calculations!O186*Calculations!P186+Calculations!P186,0))))</f>
        <v/>
      </c>
      <c r="Z186" s="1" t="str">
        <f>IF(A186="","",IF(A186&lt;'Input and Monthly Results'!$F$3,Loan_Amount/'Input and Monthly Results'!$C$5+Calculations!O186*Calculations!P186,IF(A186='Input and Monthly Results'!$F$3,Calculations!O186*Calculations!P186+Calculations!P186,0)))</f>
        <v/>
      </c>
      <c r="AA186" s="1" t="str">
        <f>IF(A186="","",IF('Input and Monthly Results'!$C$14="",IF('Input and Monthly Results'!$C$10="IO (Interest Only)",Calculations!V186,IF('Input and Monthly Results'!$C$10="Initial IO w/ P&amp;I following",Calculations!Y186,IF('Input and Monthly Results'!$C$10="P&amp;I",Calculations!W186,Calculations!Z186))),U186))</f>
        <v/>
      </c>
      <c r="AB186" s="1" t="str">
        <f t="shared" si="57"/>
        <v/>
      </c>
      <c r="AC186" s="1" t="str">
        <f t="shared" si="58"/>
        <v/>
      </c>
      <c r="AD186" s="1" t="str">
        <f t="shared" si="59"/>
        <v/>
      </c>
      <c r="AE186" s="1" t="str">
        <f t="shared" si="60"/>
        <v/>
      </c>
      <c r="AF186" s="1" t="str">
        <f t="shared" si="61"/>
        <v/>
      </c>
      <c r="AG186" s="1" t="str">
        <f>IF(A186="","",'Input and Monthly Results'!$C$12)</f>
        <v/>
      </c>
      <c r="AH186" s="1" t="str">
        <f t="shared" si="62"/>
        <v/>
      </c>
      <c r="AI186" s="1" t="str">
        <f t="shared" si="63"/>
        <v/>
      </c>
      <c r="AJ186" s="1" t="str">
        <f t="shared" si="64"/>
        <v/>
      </c>
      <c r="AK186" s="1" t="str">
        <f>IF(A186="","",IF(AI186=0,0,'Input and Monthly Results'!$C$13))</f>
        <v/>
      </c>
    </row>
    <row r="187" spans="1:37" x14ac:dyDescent="0.3">
      <c r="A187" s="10" t="str">
        <f>IF(A186&gt;='Input and Monthly Results'!$F$3,"",EDATE(A186,1))</f>
        <v/>
      </c>
      <c r="B187" s="10">
        <f t="shared" si="44"/>
        <v>1</v>
      </c>
      <c r="C187" t="str">
        <f t="shared" si="45"/>
        <v/>
      </c>
      <c r="D187" s="14" t="str">
        <f>IF(A187="","",'Input and Monthly Results'!$C$7)</f>
        <v/>
      </c>
      <c r="E187" s="14" t="str">
        <f t="shared" si="46"/>
        <v/>
      </c>
      <c r="F187" s="14" t="str">
        <f t="shared" si="47"/>
        <v/>
      </c>
      <c r="G187" s="14" t="str">
        <f t="shared" si="48"/>
        <v/>
      </c>
      <c r="H187" s="14" t="str">
        <f>IF(A187="","",VLOOKUP(A187,'Input and Monthly Results'!$B$18:$C$429,2,FALSE))</f>
        <v/>
      </c>
      <c r="I187" s="14" t="str">
        <f>IF(A187="","",'Input and Monthly Results'!$C$8)</f>
        <v/>
      </c>
      <c r="J187" s="5" t="str">
        <f t="shared" si="49"/>
        <v/>
      </c>
      <c r="K187" s="14" t="str">
        <f t="shared" si="50"/>
        <v/>
      </c>
      <c r="L187" s="14" t="str">
        <f t="shared" si="51"/>
        <v/>
      </c>
      <c r="M187" s="14" t="str">
        <f t="shared" si="52"/>
        <v/>
      </c>
      <c r="N187" t="str">
        <f>IF(A187="","",'Input and Monthly Results'!$C$9)</f>
        <v/>
      </c>
      <c r="O187" s="14" t="str">
        <f>IF(A187="","",IF('Input and Monthly Results'!$C$6="Constant",IF('Input and Monthly Results'!$C$9="30 / 360",E187,IF('Input and Monthly Results'!$C$9="Actual Days / 360",F187,G187)),IF('Input and Monthly Results'!$C$9="30 / 360",K187,IF('Input and Monthly Results'!$C$9="Actual Days / 360",L187,M187))))</f>
        <v/>
      </c>
      <c r="P187" s="1" t="str">
        <f t="shared" si="65"/>
        <v/>
      </c>
      <c r="Q187" s="20" t="str">
        <f t="shared" si="53"/>
        <v/>
      </c>
      <c r="R187" s="20" t="str">
        <f t="shared" si="54"/>
        <v/>
      </c>
      <c r="S187" s="20" t="str">
        <f t="shared" si="55"/>
        <v/>
      </c>
      <c r="T187" s="20" t="str">
        <f t="shared" si="56"/>
        <v/>
      </c>
      <c r="U187" s="15" t="str">
        <f>IF(A187="","",IF(A188="",O187*P187+P187,IF(P187&gt;='Input and Monthly Results'!$C$14,'Input and Monthly Results'!$C$14,P187)))</f>
        <v/>
      </c>
      <c r="V187" s="1" t="str">
        <f>IF(A187="","",IF(A187&lt;'Input and Monthly Results'!$F$3,Calculations!O187*Calculations!P187,IF(A187='Input and Monthly Results'!$F$3,Calculations!O187*Calculations!P187 + Calculations!P187,0)))</f>
        <v/>
      </c>
      <c r="W187" s="1" t="str">
        <f>IF(A187="","",IF(A187&lt;'Input and Monthly Results'!$F$3,Loan_Amount*(Calculations!O187/(1-(1+Calculations!O187)^(-'Input and Monthly Results'!$C$5))),IF(Calculations!A187='Input and Monthly Results'!$F$3,Calculations!P187*Calculations!O187+Calculations!P187,0)))</f>
        <v/>
      </c>
      <c r="X187" s="1" t="str">
        <f>IF(A187="","",IF(A187&lt;'Input and Monthly Results'!$C$11,1,0))</f>
        <v/>
      </c>
      <c r="Y187" s="1" t="str">
        <f>IF(A187="","",IF(A187&lt;'Input and Monthly Results'!$C$11,Calculations!O187*Calculations!P187,IF(A187&lt;'Input and Monthly Results'!$F$3,Loan_Amount*(Calculations!O187/(1-(1+Calculations!O187)^(-('Input and Monthly Results'!$C$5-SUM(Calculations!$X$3:$X$362))))),IF(Calculations!A187='Input and Monthly Results'!$F$3,Calculations!O187*Calculations!P187+Calculations!P187,0))))</f>
        <v/>
      </c>
      <c r="Z187" s="1" t="str">
        <f>IF(A187="","",IF(A187&lt;'Input and Monthly Results'!$F$3,Loan_Amount/'Input and Monthly Results'!$C$5+Calculations!O187*Calculations!P187,IF(A187='Input and Monthly Results'!$F$3,Calculations!O187*Calculations!P187+Calculations!P187,0)))</f>
        <v/>
      </c>
      <c r="AA187" s="1" t="str">
        <f>IF(A187="","",IF('Input and Monthly Results'!$C$14="",IF('Input and Monthly Results'!$C$10="IO (Interest Only)",Calculations!V187,IF('Input and Monthly Results'!$C$10="Initial IO w/ P&amp;I following",Calculations!Y187,IF('Input and Monthly Results'!$C$10="P&amp;I",Calculations!W187,Calculations!Z187))),U187))</f>
        <v/>
      </c>
      <c r="AB187" s="1" t="str">
        <f t="shared" si="57"/>
        <v/>
      </c>
      <c r="AC187" s="1" t="str">
        <f t="shared" si="58"/>
        <v/>
      </c>
      <c r="AD187" s="1" t="str">
        <f t="shared" si="59"/>
        <v/>
      </c>
      <c r="AE187" s="1" t="str">
        <f t="shared" si="60"/>
        <v/>
      </c>
      <c r="AF187" s="1" t="str">
        <f t="shared" si="61"/>
        <v/>
      </c>
      <c r="AG187" s="1" t="str">
        <f>IF(A187="","",'Input and Monthly Results'!$C$12)</f>
        <v/>
      </c>
      <c r="AH187" s="1" t="str">
        <f t="shared" si="62"/>
        <v/>
      </c>
      <c r="AI187" s="1" t="str">
        <f t="shared" si="63"/>
        <v/>
      </c>
      <c r="AJ187" s="1" t="str">
        <f t="shared" si="64"/>
        <v/>
      </c>
      <c r="AK187" s="1" t="str">
        <f>IF(A187="","",IF(AI187=0,0,'Input and Monthly Results'!$C$13))</f>
        <v/>
      </c>
    </row>
    <row r="188" spans="1:37" x14ac:dyDescent="0.3">
      <c r="A188" s="10" t="str">
        <f>IF(A187&gt;='Input and Monthly Results'!$F$3,"",EDATE(A187,1))</f>
        <v/>
      </c>
      <c r="B188" s="10">
        <f t="shared" si="44"/>
        <v>1</v>
      </c>
      <c r="C188" t="str">
        <f t="shared" si="45"/>
        <v/>
      </c>
      <c r="D188" s="14" t="str">
        <f>IF(A188="","",'Input and Monthly Results'!$C$7)</f>
        <v/>
      </c>
      <c r="E188" s="14" t="str">
        <f t="shared" si="46"/>
        <v/>
      </c>
      <c r="F188" s="14" t="str">
        <f t="shared" si="47"/>
        <v/>
      </c>
      <c r="G188" s="14" t="str">
        <f t="shared" si="48"/>
        <v/>
      </c>
      <c r="H188" s="14" t="str">
        <f>IF(A188="","",VLOOKUP(A188,'Input and Monthly Results'!$B$18:$C$429,2,FALSE))</f>
        <v/>
      </c>
      <c r="I188" s="14" t="str">
        <f>IF(A188="","",'Input and Monthly Results'!$C$8)</f>
        <v/>
      </c>
      <c r="J188" s="5" t="str">
        <f t="shared" si="49"/>
        <v/>
      </c>
      <c r="K188" s="14" t="str">
        <f t="shared" si="50"/>
        <v/>
      </c>
      <c r="L188" s="14" t="str">
        <f t="shared" si="51"/>
        <v/>
      </c>
      <c r="M188" s="14" t="str">
        <f t="shared" si="52"/>
        <v/>
      </c>
      <c r="N188" t="str">
        <f>IF(A188="","",'Input and Monthly Results'!$C$9)</f>
        <v/>
      </c>
      <c r="O188" s="14" t="str">
        <f>IF(A188="","",IF('Input and Monthly Results'!$C$6="Constant",IF('Input and Monthly Results'!$C$9="30 / 360",E188,IF('Input and Monthly Results'!$C$9="Actual Days / 360",F188,G188)),IF('Input and Monthly Results'!$C$9="30 / 360",K188,IF('Input and Monthly Results'!$C$9="Actual Days / 360",L188,M188))))</f>
        <v/>
      </c>
      <c r="P188" s="1" t="str">
        <f t="shared" si="65"/>
        <v/>
      </c>
      <c r="Q188" s="20" t="str">
        <f t="shared" si="53"/>
        <v/>
      </c>
      <c r="R188" s="20" t="str">
        <f t="shared" si="54"/>
        <v/>
      </c>
      <c r="S188" s="20" t="str">
        <f t="shared" si="55"/>
        <v/>
      </c>
      <c r="T188" s="20" t="str">
        <f t="shared" si="56"/>
        <v/>
      </c>
      <c r="U188" s="15" t="str">
        <f>IF(A188="","",IF(A189="",O188*P188+P188,IF(P188&gt;='Input and Monthly Results'!$C$14,'Input and Monthly Results'!$C$14,P188)))</f>
        <v/>
      </c>
      <c r="V188" s="1" t="str">
        <f>IF(A188="","",IF(A188&lt;'Input and Monthly Results'!$F$3,Calculations!O188*Calculations!P188,IF(A188='Input and Monthly Results'!$F$3,Calculations!O188*Calculations!P188 + Calculations!P188,0)))</f>
        <v/>
      </c>
      <c r="W188" s="1" t="str">
        <f>IF(A188="","",IF(A188&lt;'Input and Monthly Results'!$F$3,Loan_Amount*(Calculations!O188/(1-(1+Calculations!O188)^(-'Input and Monthly Results'!$C$5))),IF(Calculations!A188='Input and Monthly Results'!$F$3,Calculations!P188*Calculations!O188+Calculations!P188,0)))</f>
        <v/>
      </c>
      <c r="X188" s="1" t="str">
        <f>IF(A188="","",IF(A188&lt;'Input and Monthly Results'!$C$11,1,0))</f>
        <v/>
      </c>
      <c r="Y188" s="1" t="str">
        <f>IF(A188="","",IF(A188&lt;'Input and Monthly Results'!$C$11,Calculations!O188*Calculations!P188,IF(A188&lt;'Input and Monthly Results'!$F$3,Loan_Amount*(Calculations!O188/(1-(1+Calculations!O188)^(-('Input and Monthly Results'!$C$5-SUM(Calculations!$X$3:$X$362))))),IF(Calculations!A188='Input and Monthly Results'!$F$3,Calculations!O188*Calculations!P188+Calculations!P188,0))))</f>
        <v/>
      </c>
      <c r="Z188" s="1" t="str">
        <f>IF(A188="","",IF(A188&lt;'Input and Monthly Results'!$F$3,Loan_Amount/'Input and Monthly Results'!$C$5+Calculations!O188*Calculations!P188,IF(A188='Input and Monthly Results'!$F$3,Calculations!O188*Calculations!P188+Calculations!P188,0)))</f>
        <v/>
      </c>
      <c r="AA188" s="1" t="str">
        <f>IF(A188="","",IF('Input and Monthly Results'!$C$14="",IF('Input and Monthly Results'!$C$10="IO (Interest Only)",Calculations!V188,IF('Input and Monthly Results'!$C$10="Initial IO w/ P&amp;I following",Calculations!Y188,IF('Input and Monthly Results'!$C$10="P&amp;I",Calculations!W188,Calculations!Z188))),U188))</f>
        <v/>
      </c>
      <c r="AB188" s="1" t="str">
        <f t="shared" si="57"/>
        <v/>
      </c>
      <c r="AC188" s="1" t="str">
        <f t="shared" si="58"/>
        <v/>
      </c>
      <c r="AD188" s="1" t="str">
        <f t="shared" si="59"/>
        <v/>
      </c>
      <c r="AE188" s="1" t="str">
        <f t="shared" si="60"/>
        <v/>
      </c>
      <c r="AF188" s="1" t="str">
        <f t="shared" si="61"/>
        <v/>
      </c>
      <c r="AG188" s="1" t="str">
        <f>IF(A188="","",'Input and Monthly Results'!$C$12)</f>
        <v/>
      </c>
      <c r="AH188" s="1" t="str">
        <f t="shared" si="62"/>
        <v/>
      </c>
      <c r="AI188" s="1" t="str">
        <f t="shared" si="63"/>
        <v/>
      </c>
      <c r="AJ188" s="1" t="str">
        <f t="shared" si="64"/>
        <v/>
      </c>
      <c r="AK188" s="1" t="str">
        <f>IF(A188="","",IF(AI188=0,0,'Input and Monthly Results'!$C$13))</f>
        <v/>
      </c>
    </row>
    <row r="189" spans="1:37" x14ac:dyDescent="0.3">
      <c r="A189" s="10" t="str">
        <f>IF(A188&gt;='Input and Monthly Results'!$F$3,"",EDATE(A188,1))</f>
        <v/>
      </c>
      <c r="B189" s="10">
        <f t="shared" si="44"/>
        <v>1</v>
      </c>
      <c r="C189" t="str">
        <f t="shared" si="45"/>
        <v/>
      </c>
      <c r="D189" s="14" t="str">
        <f>IF(A189="","",'Input and Monthly Results'!$C$7)</f>
        <v/>
      </c>
      <c r="E189" s="14" t="str">
        <f t="shared" si="46"/>
        <v/>
      </c>
      <c r="F189" s="14" t="str">
        <f t="shared" si="47"/>
        <v/>
      </c>
      <c r="G189" s="14" t="str">
        <f t="shared" si="48"/>
        <v/>
      </c>
      <c r="H189" s="14" t="str">
        <f>IF(A189="","",VLOOKUP(A189,'Input and Monthly Results'!$B$18:$C$429,2,FALSE))</f>
        <v/>
      </c>
      <c r="I189" s="14" t="str">
        <f>IF(A189="","",'Input and Monthly Results'!$C$8)</f>
        <v/>
      </c>
      <c r="J189" s="5" t="str">
        <f t="shared" si="49"/>
        <v/>
      </c>
      <c r="K189" s="14" t="str">
        <f t="shared" si="50"/>
        <v/>
      </c>
      <c r="L189" s="14" t="str">
        <f t="shared" si="51"/>
        <v/>
      </c>
      <c r="M189" s="14" t="str">
        <f t="shared" si="52"/>
        <v/>
      </c>
      <c r="N189" t="str">
        <f>IF(A189="","",'Input and Monthly Results'!$C$9)</f>
        <v/>
      </c>
      <c r="O189" s="14" t="str">
        <f>IF(A189="","",IF('Input and Monthly Results'!$C$6="Constant",IF('Input and Monthly Results'!$C$9="30 / 360",E189,IF('Input and Monthly Results'!$C$9="Actual Days / 360",F189,G189)),IF('Input and Monthly Results'!$C$9="30 / 360",K189,IF('Input and Monthly Results'!$C$9="Actual Days / 360",L189,M189))))</f>
        <v/>
      </c>
      <c r="P189" s="1" t="str">
        <f t="shared" si="65"/>
        <v/>
      </c>
      <c r="Q189" s="20" t="str">
        <f t="shared" si="53"/>
        <v/>
      </c>
      <c r="R189" s="20" t="str">
        <f t="shared" si="54"/>
        <v/>
      </c>
      <c r="S189" s="20" t="str">
        <f t="shared" si="55"/>
        <v/>
      </c>
      <c r="T189" s="20" t="str">
        <f t="shared" si="56"/>
        <v/>
      </c>
      <c r="U189" s="15" t="str">
        <f>IF(A189="","",IF(A190="",O189*P189+P189,IF(P189&gt;='Input and Monthly Results'!$C$14,'Input and Monthly Results'!$C$14,P189)))</f>
        <v/>
      </c>
      <c r="V189" s="1" t="str">
        <f>IF(A189="","",IF(A189&lt;'Input and Monthly Results'!$F$3,Calculations!O189*Calculations!P189,IF(A189='Input and Monthly Results'!$F$3,Calculations!O189*Calculations!P189 + Calculations!P189,0)))</f>
        <v/>
      </c>
      <c r="W189" s="1" t="str">
        <f>IF(A189="","",IF(A189&lt;'Input and Monthly Results'!$F$3,Loan_Amount*(Calculations!O189/(1-(1+Calculations!O189)^(-'Input and Monthly Results'!$C$5))),IF(Calculations!A189='Input and Monthly Results'!$F$3,Calculations!P189*Calculations!O189+Calculations!P189,0)))</f>
        <v/>
      </c>
      <c r="X189" s="1" t="str">
        <f>IF(A189="","",IF(A189&lt;'Input and Monthly Results'!$C$11,1,0))</f>
        <v/>
      </c>
      <c r="Y189" s="1" t="str">
        <f>IF(A189="","",IF(A189&lt;'Input and Monthly Results'!$C$11,Calculations!O189*Calculations!P189,IF(A189&lt;'Input and Monthly Results'!$F$3,Loan_Amount*(Calculations!O189/(1-(1+Calculations!O189)^(-('Input and Monthly Results'!$C$5-SUM(Calculations!$X$3:$X$362))))),IF(Calculations!A189='Input and Monthly Results'!$F$3,Calculations!O189*Calculations!P189+Calculations!P189,0))))</f>
        <v/>
      </c>
      <c r="Z189" s="1" t="str">
        <f>IF(A189="","",IF(A189&lt;'Input and Monthly Results'!$F$3,Loan_Amount/'Input and Monthly Results'!$C$5+Calculations!O189*Calculations!P189,IF(A189='Input and Monthly Results'!$F$3,Calculations!O189*Calculations!P189+Calculations!P189,0)))</f>
        <v/>
      </c>
      <c r="AA189" s="1" t="str">
        <f>IF(A189="","",IF('Input and Monthly Results'!$C$14="",IF('Input and Monthly Results'!$C$10="IO (Interest Only)",Calculations!V189,IF('Input and Monthly Results'!$C$10="Initial IO w/ P&amp;I following",Calculations!Y189,IF('Input and Monthly Results'!$C$10="P&amp;I",Calculations!W189,Calculations!Z189))),U189))</f>
        <v/>
      </c>
      <c r="AB189" s="1" t="str">
        <f t="shared" si="57"/>
        <v/>
      </c>
      <c r="AC189" s="1" t="str">
        <f t="shared" si="58"/>
        <v/>
      </c>
      <c r="AD189" s="1" t="str">
        <f t="shared" si="59"/>
        <v/>
      </c>
      <c r="AE189" s="1" t="str">
        <f t="shared" si="60"/>
        <v/>
      </c>
      <c r="AF189" s="1" t="str">
        <f t="shared" si="61"/>
        <v/>
      </c>
      <c r="AG189" s="1" t="str">
        <f>IF(A189="","",'Input and Monthly Results'!$C$12)</f>
        <v/>
      </c>
      <c r="AH189" s="1" t="str">
        <f t="shared" si="62"/>
        <v/>
      </c>
      <c r="AI189" s="1" t="str">
        <f t="shared" si="63"/>
        <v/>
      </c>
      <c r="AJ189" s="1" t="str">
        <f t="shared" si="64"/>
        <v/>
      </c>
      <c r="AK189" s="1" t="str">
        <f>IF(A189="","",IF(AI189=0,0,'Input and Monthly Results'!$C$13))</f>
        <v/>
      </c>
    </row>
    <row r="190" spans="1:37" x14ac:dyDescent="0.3">
      <c r="A190" s="10" t="str">
        <f>IF(A189&gt;='Input and Monthly Results'!$F$3,"",EDATE(A189,1))</f>
        <v/>
      </c>
      <c r="B190" s="10">
        <f t="shared" si="44"/>
        <v>1</v>
      </c>
      <c r="C190" t="str">
        <f t="shared" si="45"/>
        <v/>
      </c>
      <c r="D190" s="14" t="str">
        <f>IF(A190="","",'Input and Monthly Results'!$C$7)</f>
        <v/>
      </c>
      <c r="E190" s="14" t="str">
        <f t="shared" si="46"/>
        <v/>
      </c>
      <c r="F190" s="14" t="str">
        <f t="shared" si="47"/>
        <v/>
      </c>
      <c r="G190" s="14" t="str">
        <f t="shared" si="48"/>
        <v/>
      </c>
      <c r="H190" s="14" t="str">
        <f>IF(A190="","",VLOOKUP(A190,'Input and Monthly Results'!$B$18:$C$429,2,FALSE))</f>
        <v/>
      </c>
      <c r="I190" s="14" t="str">
        <f>IF(A190="","",'Input and Monthly Results'!$C$8)</f>
        <v/>
      </c>
      <c r="J190" s="5" t="str">
        <f t="shared" si="49"/>
        <v/>
      </c>
      <c r="K190" s="14" t="str">
        <f t="shared" si="50"/>
        <v/>
      </c>
      <c r="L190" s="14" t="str">
        <f t="shared" si="51"/>
        <v/>
      </c>
      <c r="M190" s="14" t="str">
        <f t="shared" si="52"/>
        <v/>
      </c>
      <c r="N190" t="str">
        <f>IF(A190="","",'Input and Monthly Results'!$C$9)</f>
        <v/>
      </c>
      <c r="O190" s="14" t="str">
        <f>IF(A190="","",IF('Input and Monthly Results'!$C$6="Constant",IF('Input and Monthly Results'!$C$9="30 / 360",E190,IF('Input and Monthly Results'!$C$9="Actual Days / 360",F190,G190)),IF('Input and Monthly Results'!$C$9="30 / 360",K190,IF('Input and Monthly Results'!$C$9="Actual Days / 360",L190,M190))))</f>
        <v/>
      </c>
      <c r="P190" s="1" t="str">
        <f t="shared" si="65"/>
        <v/>
      </c>
      <c r="Q190" s="20" t="str">
        <f t="shared" si="53"/>
        <v/>
      </c>
      <c r="R190" s="20" t="str">
        <f t="shared" si="54"/>
        <v/>
      </c>
      <c r="S190" s="20" t="str">
        <f t="shared" si="55"/>
        <v/>
      </c>
      <c r="T190" s="20" t="str">
        <f t="shared" si="56"/>
        <v/>
      </c>
      <c r="U190" s="15" t="str">
        <f>IF(A190="","",IF(A191="",O190*P190+P190,IF(P190&gt;='Input and Monthly Results'!$C$14,'Input and Monthly Results'!$C$14,P190)))</f>
        <v/>
      </c>
      <c r="V190" s="1" t="str">
        <f>IF(A190="","",IF(A190&lt;'Input and Monthly Results'!$F$3,Calculations!O190*Calculations!P190,IF(A190='Input and Monthly Results'!$F$3,Calculations!O190*Calculations!P190 + Calculations!P190,0)))</f>
        <v/>
      </c>
      <c r="W190" s="1" t="str">
        <f>IF(A190="","",IF(A190&lt;'Input and Monthly Results'!$F$3,Loan_Amount*(Calculations!O190/(1-(1+Calculations!O190)^(-'Input and Monthly Results'!$C$5))),IF(Calculations!A190='Input and Monthly Results'!$F$3,Calculations!P190*Calculations!O190+Calculations!P190,0)))</f>
        <v/>
      </c>
      <c r="X190" s="1" t="str">
        <f>IF(A190="","",IF(A190&lt;'Input and Monthly Results'!$C$11,1,0))</f>
        <v/>
      </c>
      <c r="Y190" s="1" t="str">
        <f>IF(A190="","",IF(A190&lt;'Input and Monthly Results'!$C$11,Calculations!O190*Calculations!P190,IF(A190&lt;'Input and Monthly Results'!$F$3,Loan_Amount*(Calculations!O190/(1-(1+Calculations!O190)^(-('Input and Monthly Results'!$C$5-SUM(Calculations!$X$3:$X$362))))),IF(Calculations!A190='Input and Monthly Results'!$F$3,Calculations!O190*Calculations!P190+Calculations!P190,0))))</f>
        <v/>
      </c>
      <c r="Z190" s="1" t="str">
        <f>IF(A190="","",IF(A190&lt;'Input and Monthly Results'!$F$3,Loan_Amount/'Input and Monthly Results'!$C$5+Calculations!O190*Calculations!P190,IF(A190='Input and Monthly Results'!$F$3,Calculations!O190*Calculations!P190+Calculations!P190,0)))</f>
        <v/>
      </c>
      <c r="AA190" s="1" t="str">
        <f>IF(A190="","",IF('Input and Monthly Results'!$C$14="",IF('Input and Monthly Results'!$C$10="IO (Interest Only)",Calculations!V190,IF('Input and Monthly Results'!$C$10="Initial IO w/ P&amp;I following",Calculations!Y190,IF('Input and Monthly Results'!$C$10="P&amp;I",Calculations!W190,Calculations!Z190))),U190))</f>
        <v/>
      </c>
      <c r="AB190" s="1" t="str">
        <f t="shared" si="57"/>
        <v/>
      </c>
      <c r="AC190" s="1" t="str">
        <f t="shared" si="58"/>
        <v/>
      </c>
      <c r="AD190" s="1" t="str">
        <f t="shared" si="59"/>
        <v/>
      </c>
      <c r="AE190" s="1" t="str">
        <f t="shared" si="60"/>
        <v/>
      </c>
      <c r="AF190" s="1" t="str">
        <f t="shared" si="61"/>
        <v/>
      </c>
      <c r="AG190" s="1" t="str">
        <f>IF(A190="","",'Input and Monthly Results'!$C$12)</f>
        <v/>
      </c>
      <c r="AH190" s="1" t="str">
        <f t="shared" si="62"/>
        <v/>
      </c>
      <c r="AI190" s="1" t="str">
        <f t="shared" si="63"/>
        <v/>
      </c>
      <c r="AJ190" s="1" t="str">
        <f t="shared" si="64"/>
        <v/>
      </c>
      <c r="AK190" s="1" t="str">
        <f>IF(A190="","",IF(AI190=0,0,'Input and Monthly Results'!$C$13))</f>
        <v/>
      </c>
    </row>
    <row r="191" spans="1:37" x14ac:dyDescent="0.3">
      <c r="A191" s="10" t="str">
        <f>IF(A190&gt;='Input and Monthly Results'!$F$3,"",EDATE(A190,1))</f>
        <v/>
      </c>
      <c r="B191" s="10">
        <f t="shared" si="44"/>
        <v>1</v>
      </c>
      <c r="C191" t="str">
        <f t="shared" si="45"/>
        <v/>
      </c>
      <c r="D191" s="14" t="str">
        <f>IF(A191="","",'Input and Monthly Results'!$C$7)</f>
        <v/>
      </c>
      <c r="E191" s="14" t="str">
        <f t="shared" si="46"/>
        <v/>
      </c>
      <c r="F191" s="14" t="str">
        <f t="shared" si="47"/>
        <v/>
      </c>
      <c r="G191" s="14" t="str">
        <f t="shared" si="48"/>
        <v/>
      </c>
      <c r="H191" s="14" t="str">
        <f>IF(A191="","",VLOOKUP(A191,'Input and Monthly Results'!$B$18:$C$429,2,FALSE))</f>
        <v/>
      </c>
      <c r="I191" s="14" t="str">
        <f>IF(A191="","",'Input and Monthly Results'!$C$8)</f>
        <v/>
      </c>
      <c r="J191" s="5" t="str">
        <f t="shared" si="49"/>
        <v/>
      </c>
      <c r="K191" s="14" t="str">
        <f t="shared" si="50"/>
        <v/>
      </c>
      <c r="L191" s="14" t="str">
        <f t="shared" si="51"/>
        <v/>
      </c>
      <c r="M191" s="14" t="str">
        <f t="shared" si="52"/>
        <v/>
      </c>
      <c r="N191" t="str">
        <f>IF(A191="","",'Input and Monthly Results'!$C$9)</f>
        <v/>
      </c>
      <c r="O191" s="14" t="str">
        <f>IF(A191="","",IF('Input and Monthly Results'!$C$6="Constant",IF('Input and Monthly Results'!$C$9="30 / 360",E191,IF('Input and Monthly Results'!$C$9="Actual Days / 360",F191,G191)),IF('Input and Monthly Results'!$C$9="30 / 360",K191,IF('Input and Monthly Results'!$C$9="Actual Days / 360",L191,M191))))</f>
        <v/>
      </c>
      <c r="P191" s="1" t="str">
        <f t="shared" si="65"/>
        <v/>
      </c>
      <c r="Q191" s="20" t="str">
        <f t="shared" si="53"/>
        <v/>
      </c>
      <c r="R191" s="20" t="str">
        <f t="shared" si="54"/>
        <v/>
      </c>
      <c r="S191" s="20" t="str">
        <f t="shared" si="55"/>
        <v/>
      </c>
      <c r="T191" s="20" t="str">
        <f t="shared" si="56"/>
        <v/>
      </c>
      <c r="U191" s="15" t="str">
        <f>IF(A191="","",IF(A192="",O191*P191+P191,IF(P191&gt;='Input and Monthly Results'!$C$14,'Input and Monthly Results'!$C$14,P191)))</f>
        <v/>
      </c>
      <c r="V191" s="1" t="str">
        <f>IF(A191="","",IF(A191&lt;'Input and Monthly Results'!$F$3,Calculations!O191*Calculations!P191,IF(A191='Input and Monthly Results'!$F$3,Calculations!O191*Calculations!P191 + Calculations!P191,0)))</f>
        <v/>
      </c>
      <c r="W191" s="1" t="str">
        <f>IF(A191="","",IF(A191&lt;'Input and Monthly Results'!$F$3,Loan_Amount*(Calculations!O191/(1-(1+Calculations!O191)^(-'Input and Monthly Results'!$C$5))),IF(Calculations!A191='Input and Monthly Results'!$F$3,Calculations!P191*Calculations!O191+Calculations!P191,0)))</f>
        <v/>
      </c>
      <c r="X191" s="1" t="str">
        <f>IF(A191="","",IF(A191&lt;'Input and Monthly Results'!$C$11,1,0))</f>
        <v/>
      </c>
      <c r="Y191" s="1" t="str">
        <f>IF(A191="","",IF(A191&lt;'Input and Monthly Results'!$C$11,Calculations!O191*Calculations!P191,IF(A191&lt;'Input and Monthly Results'!$F$3,Loan_Amount*(Calculations!O191/(1-(1+Calculations!O191)^(-('Input and Monthly Results'!$C$5-SUM(Calculations!$X$3:$X$362))))),IF(Calculations!A191='Input and Monthly Results'!$F$3,Calculations!O191*Calculations!P191+Calculations!P191,0))))</f>
        <v/>
      </c>
      <c r="Z191" s="1" t="str">
        <f>IF(A191="","",IF(A191&lt;'Input and Monthly Results'!$F$3,Loan_Amount/'Input and Monthly Results'!$C$5+Calculations!O191*Calculations!P191,IF(A191='Input and Monthly Results'!$F$3,Calculations!O191*Calculations!P191+Calculations!P191,0)))</f>
        <v/>
      </c>
      <c r="AA191" s="1" t="str">
        <f>IF(A191="","",IF('Input and Monthly Results'!$C$14="",IF('Input and Monthly Results'!$C$10="IO (Interest Only)",Calculations!V191,IF('Input and Monthly Results'!$C$10="Initial IO w/ P&amp;I following",Calculations!Y191,IF('Input and Monthly Results'!$C$10="P&amp;I",Calculations!W191,Calculations!Z191))),U191))</f>
        <v/>
      </c>
      <c r="AB191" s="1" t="str">
        <f t="shared" si="57"/>
        <v/>
      </c>
      <c r="AC191" s="1" t="str">
        <f t="shared" si="58"/>
        <v/>
      </c>
      <c r="AD191" s="1" t="str">
        <f t="shared" si="59"/>
        <v/>
      </c>
      <c r="AE191" s="1" t="str">
        <f t="shared" si="60"/>
        <v/>
      </c>
      <c r="AF191" s="1" t="str">
        <f t="shared" si="61"/>
        <v/>
      </c>
      <c r="AG191" s="1" t="str">
        <f>IF(A191="","",'Input and Monthly Results'!$C$12)</f>
        <v/>
      </c>
      <c r="AH191" s="1" t="str">
        <f t="shared" si="62"/>
        <v/>
      </c>
      <c r="AI191" s="1" t="str">
        <f t="shared" si="63"/>
        <v/>
      </c>
      <c r="AJ191" s="1" t="str">
        <f t="shared" si="64"/>
        <v/>
      </c>
      <c r="AK191" s="1" t="str">
        <f>IF(A191="","",IF(AI191=0,0,'Input and Monthly Results'!$C$13))</f>
        <v/>
      </c>
    </row>
    <row r="192" spans="1:37" x14ac:dyDescent="0.3">
      <c r="A192" s="10" t="str">
        <f>IF(A191&gt;='Input and Monthly Results'!$F$3,"",EDATE(A191,1))</f>
        <v/>
      </c>
      <c r="B192" s="10">
        <f t="shared" si="44"/>
        <v>1</v>
      </c>
      <c r="C192" t="str">
        <f t="shared" si="45"/>
        <v/>
      </c>
      <c r="D192" s="14" t="str">
        <f>IF(A192="","",'Input and Monthly Results'!$C$7)</f>
        <v/>
      </c>
      <c r="E192" s="14" t="str">
        <f t="shared" si="46"/>
        <v/>
      </c>
      <c r="F192" s="14" t="str">
        <f t="shared" si="47"/>
        <v/>
      </c>
      <c r="G192" s="14" t="str">
        <f t="shared" si="48"/>
        <v/>
      </c>
      <c r="H192" s="14" t="str">
        <f>IF(A192="","",VLOOKUP(A192,'Input and Monthly Results'!$B$18:$C$429,2,FALSE))</f>
        <v/>
      </c>
      <c r="I192" s="14" t="str">
        <f>IF(A192="","",'Input and Monthly Results'!$C$8)</f>
        <v/>
      </c>
      <c r="J192" s="5" t="str">
        <f t="shared" si="49"/>
        <v/>
      </c>
      <c r="K192" s="14" t="str">
        <f t="shared" si="50"/>
        <v/>
      </c>
      <c r="L192" s="14" t="str">
        <f t="shared" si="51"/>
        <v/>
      </c>
      <c r="M192" s="14" t="str">
        <f t="shared" si="52"/>
        <v/>
      </c>
      <c r="N192" t="str">
        <f>IF(A192="","",'Input and Monthly Results'!$C$9)</f>
        <v/>
      </c>
      <c r="O192" s="14" t="str">
        <f>IF(A192="","",IF('Input and Monthly Results'!$C$6="Constant",IF('Input and Monthly Results'!$C$9="30 / 360",E192,IF('Input and Monthly Results'!$C$9="Actual Days / 360",F192,G192)),IF('Input and Monthly Results'!$C$9="30 / 360",K192,IF('Input and Monthly Results'!$C$9="Actual Days / 360",L192,M192))))</f>
        <v/>
      </c>
      <c r="P192" s="1" t="str">
        <f t="shared" si="65"/>
        <v/>
      </c>
      <c r="Q192" s="20" t="str">
        <f t="shared" si="53"/>
        <v/>
      </c>
      <c r="R192" s="20" t="str">
        <f t="shared" si="54"/>
        <v/>
      </c>
      <c r="S192" s="20" t="str">
        <f t="shared" si="55"/>
        <v/>
      </c>
      <c r="T192" s="20" t="str">
        <f t="shared" si="56"/>
        <v/>
      </c>
      <c r="U192" s="15" t="str">
        <f>IF(A192="","",IF(A193="",O192*P192+P192,IF(P192&gt;='Input and Monthly Results'!$C$14,'Input and Monthly Results'!$C$14,P192)))</f>
        <v/>
      </c>
      <c r="V192" s="1" t="str">
        <f>IF(A192="","",IF(A192&lt;'Input and Monthly Results'!$F$3,Calculations!O192*Calculations!P192,IF(A192='Input and Monthly Results'!$F$3,Calculations!O192*Calculations!P192 + Calculations!P192,0)))</f>
        <v/>
      </c>
      <c r="W192" s="1" t="str">
        <f>IF(A192="","",IF(A192&lt;'Input and Monthly Results'!$F$3,Loan_Amount*(Calculations!O192/(1-(1+Calculations!O192)^(-'Input and Monthly Results'!$C$5))),IF(Calculations!A192='Input and Monthly Results'!$F$3,Calculations!P192*Calculations!O192+Calculations!P192,0)))</f>
        <v/>
      </c>
      <c r="X192" s="1" t="str">
        <f>IF(A192="","",IF(A192&lt;'Input and Monthly Results'!$C$11,1,0))</f>
        <v/>
      </c>
      <c r="Y192" s="1" t="str">
        <f>IF(A192="","",IF(A192&lt;'Input and Monthly Results'!$C$11,Calculations!O192*Calculations!P192,IF(A192&lt;'Input and Monthly Results'!$F$3,Loan_Amount*(Calculations!O192/(1-(1+Calculations!O192)^(-('Input and Monthly Results'!$C$5-SUM(Calculations!$X$3:$X$362))))),IF(Calculations!A192='Input and Monthly Results'!$F$3,Calculations!O192*Calculations!P192+Calculations!P192,0))))</f>
        <v/>
      </c>
      <c r="Z192" s="1" t="str">
        <f>IF(A192="","",IF(A192&lt;'Input and Monthly Results'!$F$3,Loan_Amount/'Input and Monthly Results'!$C$5+Calculations!O192*Calculations!P192,IF(A192='Input and Monthly Results'!$F$3,Calculations!O192*Calculations!P192+Calculations!P192,0)))</f>
        <v/>
      </c>
      <c r="AA192" s="1" t="str">
        <f>IF(A192="","",IF('Input and Monthly Results'!$C$14="",IF('Input and Monthly Results'!$C$10="IO (Interest Only)",Calculations!V192,IF('Input and Monthly Results'!$C$10="Initial IO w/ P&amp;I following",Calculations!Y192,IF('Input and Monthly Results'!$C$10="P&amp;I",Calculations!W192,Calculations!Z192))),U192))</f>
        <v/>
      </c>
      <c r="AB192" s="1" t="str">
        <f t="shared" si="57"/>
        <v/>
      </c>
      <c r="AC192" s="1" t="str">
        <f t="shared" si="58"/>
        <v/>
      </c>
      <c r="AD192" s="1" t="str">
        <f t="shared" si="59"/>
        <v/>
      </c>
      <c r="AE192" s="1" t="str">
        <f t="shared" si="60"/>
        <v/>
      </c>
      <c r="AF192" s="1" t="str">
        <f t="shared" si="61"/>
        <v/>
      </c>
      <c r="AG192" s="1" t="str">
        <f>IF(A192="","",'Input and Monthly Results'!$C$12)</f>
        <v/>
      </c>
      <c r="AH192" s="1" t="str">
        <f t="shared" si="62"/>
        <v/>
      </c>
      <c r="AI192" s="1" t="str">
        <f t="shared" si="63"/>
        <v/>
      </c>
      <c r="AJ192" s="1" t="str">
        <f t="shared" si="64"/>
        <v/>
      </c>
      <c r="AK192" s="1" t="str">
        <f>IF(A192="","",IF(AI192=0,0,'Input and Monthly Results'!$C$13))</f>
        <v/>
      </c>
    </row>
    <row r="193" spans="1:37" x14ac:dyDescent="0.3">
      <c r="A193" s="10" t="str">
        <f>IF(A192&gt;='Input and Monthly Results'!$F$3,"",EDATE(A192,1))</f>
        <v/>
      </c>
      <c r="B193" s="10">
        <f t="shared" si="44"/>
        <v>1</v>
      </c>
      <c r="C193" t="str">
        <f t="shared" si="45"/>
        <v/>
      </c>
      <c r="D193" s="14" t="str">
        <f>IF(A193="","",'Input and Monthly Results'!$C$7)</f>
        <v/>
      </c>
      <c r="E193" s="14" t="str">
        <f t="shared" si="46"/>
        <v/>
      </c>
      <c r="F193" s="14" t="str">
        <f t="shared" si="47"/>
        <v/>
      </c>
      <c r="G193" s="14" t="str">
        <f t="shared" si="48"/>
        <v/>
      </c>
      <c r="H193" s="14" t="str">
        <f>IF(A193="","",VLOOKUP(A193,'Input and Monthly Results'!$B$18:$C$429,2,FALSE))</f>
        <v/>
      </c>
      <c r="I193" s="14" t="str">
        <f>IF(A193="","",'Input and Monthly Results'!$C$8)</f>
        <v/>
      </c>
      <c r="J193" s="5" t="str">
        <f t="shared" si="49"/>
        <v/>
      </c>
      <c r="K193" s="14" t="str">
        <f t="shared" si="50"/>
        <v/>
      </c>
      <c r="L193" s="14" t="str">
        <f t="shared" si="51"/>
        <v/>
      </c>
      <c r="M193" s="14" t="str">
        <f t="shared" si="52"/>
        <v/>
      </c>
      <c r="N193" t="str">
        <f>IF(A193="","",'Input and Monthly Results'!$C$9)</f>
        <v/>
      </c>
      <c r="O193" s="14" t="str">
        <f>IF(A193="","",IF('Input and Monthly Results'!$C$6="Constant",IF('Input and Monthly Results'!$C$9="30 / 360",E193,IF('Input and Monthly Results'!$C$9="Actual Days / 360",F193,G193)),IF('Input and Monthly Results'!$C$9="30 / 360",K193,IF('Input and Monthly Results'!$C$9="Actual Days / 360",L193,M193))))</f>
        <v/>
      </c>
      <c r="P193" s="1" t="str">
        <f t="shared" si="65"/>
        <v/>
      </c>
      <c r="Q193" s="20" t="str">
        <f t="shared" si="53"/>
        <v/>
      </c>
      <c r="R193" s="20" t="str">
        <f t="shared" si="54"/>
        <v/>
      </c>
      <c r="S193" s="20" t="str">
        <f t="shared" si="55"/>
        <v/>
      </c>
      <c r="T193" s="20" t="str">
        <f t="shared" si="56"/>
        <v/>
      </c>
      <c r="U193" s="15" t="str">
        <f>IF(A193="","",IF(A194="",O193*P193+P193,IF(P193&gt;='Input and Monthly Results'!$C$14,'Input and Monthly Results'!$C$14,P193)))</f>
        <v/>
      </c>
      <c r="V193" s="1" t="str">
        <f>IF(A193="","",IF(A193&lt;'Input and Monthly Results'!$F$3,Calculations!O193*Calculations!P193,IF(A193='Input and Monthly Results'!$F$3,Calculations!O193*Calculations!P193 + Calculations!P193,0)))</f>
        <v/>
      </c>
      <c r="W193" s="1" t="str">
        <f>IF(A193="","",IF(A193&lt;'Input and Monthly Results'!$F$3,Loan_Amount*(Calculations!O193/(1-(1+Calculations!O193)^(-'Input and Monthly Results'!$C$5))),IF(Calculations!A193='Input and Monthly Results'!$F$3,Calculations!P193*Calculations!O193+Calculations!P193,0)))</f>
        <v/>
      </c>
      <c r="X193" s="1" t="str">
        <f>IF(A193="","",IF(A193&lt;'Input and Monthly Results'!$C$11,1,0))</f>
        <v/>
      </c>
      <c r="Y193" s="1" t="str">
        <f>IF(A193="","",IF(A193&lt;'Input and Monthly Results'!$C$11,Calculations!O193*Calculations!P193,IF(A193&lt;'Input and Monthly Results'!$F$3,Loan_Amount*(Calculations!O193/(1-(1+Calculations!O193)^(-('Input and Monthly Results'!$C$5-SUM(Calculations!$X$3:$X$362))))),IF(Calculations!A193='Input and Monthly Results'!$F$3,Calculations!O193*Calculations!P193+Calculations!P193,0))))</f>
        <v/>
      </c>
      <c r="Z193" s="1" t="str">
        <f>IF(A193="","",IF(A193&lt;'Input and Monthly Results'!$F$3,Loan_Amount/'Input and Monthly Results'!$C$5+Calculations!O193*Calculations!P193,IF(A193='Input and Monthly Results'!$F$3,Calculations!O193*Calculations!P193+Calculations!P193,0)))</f>
        <v/>
      </c>
      <c r="AA193" s="1" t="str">
        <f>IF(A193="","",IF('Input and Monthly Results'!$C$14="",IF('Input and Monthly Results'!$C$10="IO (Interest Only)",Calculations!V193,IF('Input and Monthly Results'!$C$10="Initial IO w/ P&amp;I following",Calculations!Y193,IF('Input and Monthly Results'!$C$10="P&amp;I",Calculations!W193,Calculations!Z193))),U193))</f>
        <v/>
      </c>
      <c r="AB193" s="1" t="str">
        <f t="shared" si="57"/>
        <v/>
      </c>
      <c r="AC193" s="1" t="str">
        <f t="shared" si="58"/>
        <v/>
      </c>
      <c r="AD193" s="1" t="str">
        <f t="shared" si="59"/>
        <v/>
      </c>
      <c r="AE193" s="1" t="str">
        <f t="shared" si="60"/>
        <v/>
      </c>
      <c r="AF193" s="1" t="str">
        <f t="shared" si="61"/>
        <v/>
      </c>
      <c r="AG193" s="1" t="str">
        <f>IF(A193="","",'Input and Monthly Results'!$C$12)</f>
        <v/>
      </c>
      <c r="AH193" s="1" t="str">
        <f t="shared" si="62"/>
        <v/>
      </c>
      <c r="AI193" s="1" t="str">
        <f t="shared" si="63"/>
        <v/>
      </c>
      <c r="AJ193" s="1" t="str">
        <f t="shared" si="64"/>
        <v/>
      </c>
      <c r="AK193" s="1" t="str">
        <f>IF(A193="","",IF(AI193=0,0,'Input and Monthly Results'!$C$13))</f>
        <v/>
      </c>
    </row>
    <row r="194" spans="1:37" x14ac:dyDescent="0.3">
      <c r="A194" s="10" t="str">
        <f>IF(A193&gt;='Input and Monthly Results'!$F$3,"",EDATE(A193,1))</f>
        <v/>
      </c>
      <c r="B194" s="10">
        <f t="shared" si="44"/>
        <v>1</v>
      </c>
      <c r="C194" t="str">
        <f t="shared" si="45"/>
        <v/>
      </c>
      <c r="D194" s="14" t="str">
        <f>IF(A194="","",'Input and Monthly Results'!$C$7)</f>
        <v/>
      </c>
      <c r="E194" s="14" t="str">
        <f t="shared" si="46"/>
        <v/>
      </c>
      <c r="F194" s="14" t="str">
        <f t="shared" si="47"/>
        <v/>
      </c>
      <c r="G194" s="14" t="str">
        <f t="shared" si="48"/>
        <v/>
      </c>
      <c r="H194" s="14" t="str">
        <f>IF(A194="","",VLOOKUP(A194,'Input and Monthly Results'!$B$18:$C$429,2,FALSE))</f>
        <v/>
      </c>
      <c r="I194" s="14" t="str">
        <f>IF(A194="","",'Input and Monthly Results'!$C$8)</f>
        <v/>
      </c>
      <c r="J194" s="5" t="str">
        <f t="shared" si="49"/>
        <v/>
      </c>
      <c r="K194" s="14" t="str">
        <f t="shared" si="50"/>
        <v/>
      </c>
      <c r="L194" s="14" t="str">
        <f t="shared" si="51"/>
        <v/>
      </c>
      <c r="M194" s="14" t="str">
        <f t="shared" si="52"/>
        <v/>
      </c>
      <c r="N194" t="str">
        <f>IF(A194="","",'Input and Monthly Results'!$C$9)</f>
        <v/>
      </c>
      <c r="O194" s="14" t="str">
        <f>IF(A194="","",IF('Input and Monthly Results'!$C$6="Constant",IF('Input and Monthly Results'!$C$9="30 / 360",E194,IF('Input and Monthly Results'!$C$9="Actual Days / 360",F194,G194)),IF('Input and Monthly Results'!$C$9="30 / 360",K194,IF('Input and Monthly Results'!$C$9="Actual Days / 360",L194,M194))))</f>
        <v/>
      </c>
      <c r="P194" s="1" t="str">
        <f t="shared" si="65"/>
        <v/>
      </c>
      <c r="Q194" s="20" t="str">
        <f t="shared" si="53"/>
        <v/>
      </c>
      <c r="R194" s="20" t="str">
        <f t="shared" si="54"/>
        <v/>
      </c>
      <c r="S194" s="20" t="str">
        <f t="shared" si="55"/>
        <v/>
      </c>
      <c r="T194" s="20" t="str">
        <f t="shared" si="56"/>
        <v/>
      </c>
      <c r="U194" s="15" t="str">
        <f>IF(A194="","",IF(A195="",O194*P194+P194,IF(P194&gt;='Input and Monthly Results'!$C$14,'Input and Monthly Results'!$C$14,P194)))</f>
        <v/>
      </c>
      <c r="V194" s="1" t="str">
        <f>IF(A194="","",IF(A194&lt;'Input and Monthly Results'!$F$3,Calculations!O194*Calculations!P194,IF(A194='Input and Monthly Results'!$F$3,Calculations!O194*Calculations!P194 + Calculations!P194,0)))</f>
        <v/>
      </c>
      <c r="W194" s="1" t="str">
        <f>IF(A194="","",IF(A194&lt;'Input and Monthly Results'!$F$3,Loan_Amount*(Calculations!O194/(1-(1+Calculations!O194)^(-'Input and Monthly Results'!$C$5))),IF(Calculations!A194='Input and Monthly Results'!$F$3,Calculations!P194*Calculations!O194+Calculations!P194,0)))</f>
        <v/>
      </c>
      <c r="X194" s="1" t="str">
        <f>IF(A194="","",IF(A194&lt;'Input and Monthly Results'!$C$11,1,0))</f>
        <v/>
      </c>
      <c r="Y194" s="1" t="str">
        <f>IF(A194="","",IF(A194&lt;'Input and Monthly Results'!$C$11,Calculations!O194*Calculations!P194,IF(A194&lt;'Input and Monthly Results'!$F$3,Loan_Amount*(Calculations!O194/(1-(1+Calculations!O194)^(-('Input and Monthly Results'!$C$5-SUM(Calculations!$X$3:$X$362))))),IF(Calculations!A194='Input and Monthly Results'!$F$3,Calculations!O194*Calculations!P194+Calculations!P194,0))))</f>
        <v/>
      </c>
      <c r="Z194" s="1" t="str">
        <f>IF(A194="","",IF(A194&lt;'Input and Monthly Results'!$F$3,Loan_Amount/'Input and Monthly Results'!$C$5+Calculations!O194*Calculations!P194,IF(A194='Input and Monthly Results'!$F$3,Calculations!O194*Calculations!P194+Calculations!P194,0)))</f>
        <v/>
      </c>
      <c r="AA194" s="1" t="str">
        <f>IF(A194="","",IF('Input and Monthly Results'!$C$14="",IF('Input and Monthly Results'!$C$10="IO (Interest Only)",Calculations!V194,IF('Input and Monthly Results'!$C$10="Initial IO w/ P&amp;I following",Calculations!Y194,IF('Input and Monthly Results'!$C$10="P&amp;I",Calculations!W194,Calculations!Z194))),U194))</f>
        <v/>
      </c>
      <c r="AB194" s="1" t="str">
        <f t="shared" si="57"/>
        <v/>
      </c>
      <c r="AC194" s="1" t="str">
        <f t="shared" si="58"/>
        <v/>
      </c>
      <c r="AD194" s="1" t="str">
        <f t="shared" si="59"/>
        <v/>
      </c>
      <c r="AE194" s="1" t="str">
        <f t="shared" si="60"/>
        <v/>
      </c>
      <c r="AF194" s="1" t="str">
        <f t="shared" si="61"/>
        <v/>
      </c>
      <c r="AG194" s="1" t="str">
        <f>IF(A194="","",'Input and Monthly Results'!$C$12)</f>
        <v/>
      </c>
      <c r="AH194" s="1" t="str">
        <f t="shared" si="62"/>
        <v/>
      </c>
      <c r="AI194" s="1" t="str">
        <f t="shared" si="63"/>
        <v/>
      </c>
      <c r="AJ194" s="1" t="str">
        <f t="shared" si="64"/>
        <v/>
      </c>
      <c r="AK194" s="1" t="str">
        <f>IF(A194="","",IF(AI194=0,0,'Input and Monthly Results'!$C$13))</f>
        <v/>
      </c>
    </row>
    <row r="195" spans="1:37" x14ac:dyDescent="0.3">
      <c r="A195" s="10" t="str">
        <f>IF(A194&gt;='Input and Monthly Results'!$F$3,"",EDATE(A194,1))</f>
        <v/>
      </c>
      <c r="B195" s="10">
        <f t="shared" si="44"/>
        <v>1</v>
      </c>
      <c r="C195" t="str">
        <f t="shared" si="45"/>
        <v/>
      </c>
      <c r="D195" s="14" t="str">
        <f>IF(A195="","",'Input and Monthly Results'!$C$7)</f>
        <v/>
      </c>
      <c r="E195" s="14" t="str">
        <f t="shared" si="46"/>
        <v/>
      </c>
      <c r="F195" s="14" t="str">
        <f t="shared" si="47"/>
        <v/>
      </c>
      <c r="G195" s="14" t="str">
        <f t="shared" si="48"/>
        <v/>
      </c>
      <c r="H195" s="14" t="str">
        <f>IF(A195="","",VLOOKUP(A195,'Input and Monthly Results'!$B$18:$C$429,2,FALSE))</f>
        <v/>
      </c>
      <c r="I195" s="14" t="str">
        <f>IF(A195="","",'Input and Monthly Results'!$C$8)</f>
        <v/>
      </c>
      <c r="J195" s="5" t="str">
        <f t="shared" si="49"/>
        <v/>
      </c>
      <c r="K195" s="14" t="str">
        <f t="shared" si="50"/>
        <v/>
      </c>
      <c r="L195" s="14" t="str">
        <f t="shared" si="51"/>
        <v/>
      </c>
      <c r="M195" s="14" t="str">
        <f t="shared" si="52"/>
        <v/>
      </c>
      <c r="N195" t="str">
        <f>IF(A195="","",'Input and Monthly Results'!$C$9)</f>
        <v/>
      </c>
      <c r="O195" s="14" t="str">
        <f>IF(A195="","",IF('Input and Monthly Results'!$C$6="Constant",IF('Input and Monthly Results'!$C$9="30 / 360",E195,IF('Input and Monthly Results'!$C$9="Actual Days / 360",F195,G195)),IF('Input and Monthly Results'!$C$9="30 / 360",K195,IF('Input and Monthly Results'!$C$9="Actual Days / 360",L195,M195))))</f>
        <v/>
      </c>
      <c r="P195" s="1" t="str">
        <f t="shared" si="65"/>
        <v/>
      </c>
      <c r="Q195" s="20" t="str">
        <f t="shared" si="53"/>
        <v/>
      </c>
      <c r="R195" s="20" t="str">
        <f t="shared" si="54"/>
        <v/>
      </c>
      <c r="S195" s="20" t="str">
        <f t="shared" si="55"/>
        <v/>
      </c>
      <c r="T195" s="20" t="str">
        <f t="shared" si="56"/>
        <v/>
      </c>
      <c r="U195" s="15" t="str">
        <f>IF(A195="","",IF(A196="",O195*P195+P195,IF(P195&gt;='Input and Monthly Results'!$C$14,'Input and Monthly Results'!$C$14,P195)))</f>
        <v/>
      </c>
      <c r="V195" s="1" t="str">
        <f>IF(A195="","",IF(A195&lt;'Input and Monthly Results'!$F$3,Calculations!O195*Calculations!P195,IF(A195='Input and Monthly Results'!$F$3,Calculations!O195*Calculations!P195 + Calculations!P195,0)))</f>
        <v/>
      </c>
      <c r="W195" s="1" t="str">
        <f>IF(A195="","",IF(A195&lt;'Input and Monthly Results'!$F$3,Loan_Amount*(Calculations!O195/(1-(1+Calculations!O195)^(-'Input and Monthly Results'!$C$5))),IF(Calculations!A195='Input and Monthly Results'!$F$3,Calculations!P195*Calculations!O195+Calculations!P195,0)))</f>
        <v/>
      </c>
      <c r="X195" s="1" t="str">
        <f>IF(A195="","",IF(A195&lt;'Input and Monthly Results'!$C$11,1,0))</f>
        <v/>
      </c>
      <c r="Y195" s="1" t="str">
        <f>IF(A195="","",IF(A195&lt;'Input and Monthly Results'!$C$11,Calculations!O195*Calculations!P195,IF(A195&lt;'Input and Monthly Results'!$F$3,Loan_Amount*(Calculations!O195/(1-(1+Calculations!O195)^(-('Input and Monthly Results'!$C$5-SUM(Calculations!$X$3:$X$362))))),IF(Calculations!A195='Input and Monthly Results'!$F$3,Calculations!O195*Calculations!P195+Calculations!P195,0))))</f>
        <v/>
      </c>
      <c r="Z195" s="1" t="str">
        <f>IF(A195="","",IF(A195&lt;'Input and Monthly Results'!$F$3,Loan_Amount/'Input and Monthly Results'!$C$5+Calculations!O195*Calculations!P195,IF(A195='Input and Monthly Results'!$F$3,Calculations!O195*Calculations!P195+Calculations!P195,0)))</f>
        <v/>
      </c>
      <c r="AA195" s="1" t="str">
        <f>IF(A195="","",IF('Input and Monthly Results'!$C$14="",IF('Input and Monthly Results'!$C$10="IO (Interest Only)",Calculations!V195,IF('Input and Monthly Results'!$C$10="Initial IO w/ P&amp;I following",Calculations!Y195,IF('Input and Monthly Results'!$C$10="P&amp;I",Calculations!W195,Calculations!Z195))),U195))</f>
        <v/>
      </c>
      <c r="AB195" s="1" t="str">
        <f t="shared" si="57"/>
        <v/>
      </c>
      <c r="AC195" s="1" t="str">
        <f t="shared" si="58"/>
        <v/>
      </c>
      <c r="AD195" s="1" t="str">
        <f t="shared" si="59"/>
        <v/>
      </c>
      <c r="AE195" s="1" t="str">
        <f t="shared" si="60"/>
        <v/>
      </c>
      <c r="AF195" s="1" t="str">
        <f t="shared" si="61"/>
        <v/>
      </c>
      <c r="AG195" s="1" t="str">
        <f>IF(A195="","",'Input and Monthly Results'!$C$12)</f>
        <v/>
      </c>
      <c r="AH195" s="1" t="str">
        <f t="shared" si="62"/>
        <v/>
      </c>
      <c r="AI195" s="1" t="str">
        <f t="shared" si="63"/>
        <v/>
      </c>
      <c r="AJ195" s="1" t="str">
        <f t="shared" si="64"/>
        <v/>
      </c>
      <c r="AK195" s="1" t="str">
        <f>IF(A195="","",IF(AI195=0,0,'Input and Monthly Results'!$C$13))</f>
        <v/>
      </c>
    </row>
    <row r="196" spans="1:37" x14ac:dyDescent="0.3">
      <c r="A196" s="10" t="str">
        <f>IF(A195&gt;='Input and Monthly Results'!$F$3,"",EDATE(A195,1))</f>
        <v/>
      </c>
      <c r="B196" s="10">
        <f t="shared" ref="B196:B259" si="66">IF(ISNUMBER(A196), A196, DATE(1900,1,1))</f>
        <v>1</v>
      </c>
      <c r="C196" t="str">
        <f t="shared" ref="C196:C259" si="67">IF(A196="","",DAY(EOMONTH(A196,0)))</f>
        <v/>
      </c>
      <c r="D196" s="14" t="str">
        <f>IF(A196="","",'Input and Monthly Results'!$C$7)</f>
        <v/>
      </c>
      <c r="E196" s="14" t="str">
        <f t="shared" ref="E196:E259" si="68">IF(A196="","",D196*(30/360))</f>
        <v/>
      </c>
      <c r="F196" s="14" t="str">
        <f t="shared" ref="F196:F259" si="69">IF(A196="","",D196*(C196/360))</f>
        <v/>
      </c>
      <c r="G196" s="14" t="str">
        <f t="shared" ref="G196:G259" si="70">IF(A196="","",D196*(C196/365))</f>
        <v/>
      </c>
      <c r="H196" s="14" t="str">
        <f>IF(A196="","",VLOOKUP(A196,'Input and Monthly Results'!$B$18:$C$429,2,FALSE))</f>
        <v/>
      </c>
      <c r="I196" s="14" t="str">
        <f>IF(A196="","",'Input and Monthly Results'!$C$8)</f>
        <v/>
      </c>
      <c r="J196" s="5" t="str">
        <f t="shared" ref="J196:J259" si="71">IF(A196="","",H196+I196)</f>
        <v/>
      </c>
      <c r="K196" s="14" t="str">
        <f t="shared" ref="K196:K259" si="72">IF(A196="","",J196*(30/360))</f>
        <v/>
      </c>
      <c r="L196" s="14" t="str">
        <f t="shared" ref="L196:L259" si="73">IF(A196="","",J196*(C196/360))</f>
        <v/>
      </c>
      <c r="M196" s="14" t="str">
        <f t="shared" ref="M196:M259" si="74">IF(A196="","",J196*(C196/365))</f>
        <v/>
      </c>
      <c r="N196" t="str">
        <f>IF(A196="","",'Input and Monthly Results'!$C$9)</f>
        <v/>
      </c>
      <c r="O196" s="14" t="str">
        <f>IF(A196="","",IF('Input and Monthly Results'!$C$6="Constant",IF('Input and Monthly Results'!$C$9="30 / 360",E196,IF('Input and Monthly Results'!$C$9="Actual Days / 360",F196,G196)),IF('Input and Monthly Results'!$C$9="30 / 360",K196,IF('Input and Monthly Results'!$C$9="Actual Days / 360",L196,M196))))</f>
        <v/>
      </c>
      <c r="P196" s="1" t="str">
        <f t="shared" si="65"/>
        <v/>
      </c>
      <c r="Q196" s="20" t="str">
        <f t="shared" ref="Q196:Q259" si="75">IF(A196="","",AA196)</f>
        <v/>
      </c>
      <c r="R196" s="20" t="str">
        <f t="shared" ref="R196:R259" si="76">IF(A196="","",AC196)</f>
        <v/>
      </c>
      <c r="S196" s="20" t="str">
        <f t="shared" ref="S196:S259" si="77">IF(A196="","",AE196)</f>
        <v/>
      </c>
      <c r="T196" s="20" t="str">
        <f t="shared" ref="T196:T259" si="78">IF(A196="","",AF196)</f>
        <v/>
      </c>
      <c r="U196" s="15" t="str">
        <f>IF(A196="","",IF(A197="",O196*P196+P196,IF(P196&gt;='Input and Monthly Results'!$C$14,'Input and Monthly Results'!$C$14,P196)))</f>
        <v/>
      </c>
      <c r="V196" s="1" t="str">
        <f>IF(A196="","",IF(A196&lt;'Input and Monthly Results'!$F$3,Calculations!O196*Calculations!P196,IF(A196='Input and Monthly Results'!$F$3,Calculations!O196*Calculations!P196 + Calculations!P196,0)))</f>
        <v/>
      </c>
      <c r="W196" s="1" t="str">
        <f>IF(A196="","",IF(A196&lt;'Input and Monthly Results'!$F$3,Loan_Amount*(Calculations!O196/(1-(1+Calculations!O196)^(-'Input and Monthly Results'!$C$5))),IF(Calculations!A196='Input and Monthly Results'!$F$3,Calculations!P196*Calculations!O196+Calculations!P196,0)))</f>
        <v/>
      </c>
      <c r="X196" s="1" t="str">
        <f>IF(A196="","",IF(A196&lt;'Input and Monthly Results'!$C$11,1,0))</f>
        <v/>
      </c>
      <c r="Y196" s="1" t="str">
        <f>IF(A196="","",IF(A196&lt;'Input and Monthly Results'!$C$11,Calculations!O196*Calculations!P196,IF(A196&lt;'Input and Monthly Results'!$F$3,Loan_Amount*(Calculations!O196/(1-(1+Calculations!O196)^(-('Input and Monthly Results'!$C$5-SUM(Calculations!$X$3:$X$362))))),IF(Calculations!A196='Input and Monthly Results'!$F$3,Calculations!O196*Calculations!P196+Calculations!P196,0))))</f>
        <v/>
      </c>
      <c r="Z196" s="1" t="str">
        <f>IF(A196="","",IF(A196&lt;'Input and Monthly Results'!$F$3,Loan_Amount/'Input and Monthly Results'!$C$5+Calculations!O196*Calculations!P196,IF(A196='Input and Monthly Results'!$F$3,Calculations!O196*Calculations!P196+Calculations!P196,0)))</f>
        <v/>
      </c>
      <c r="AA196" s="1" t="str">
        <f>IF(A196="","",IF('Input and Monthly Results'!$C$14="",IF('Input and Monthly Results'!$C$10="IO (Interest Only)",Calculations!V196,IF('Input and Monthly Results'!$C$10="Initial IO w/ P&amp;I following",Calculations!Y196,IF('Input and Monthly Results'!$C$10="P&amp;I",Calculations!W196,Calculations!Z196))),U196))</f>
        <v/>
      </c>
      <c r="AB196" s="1" t="str">
        <f t="shared" ref="AB196:AB259" si="79">IF(A196="","",O196*P196)</f>
        <v/>
      </c>
      <c r="AC196" s="1" t="str">
        <f t="shared" ref="AC196:AC259" si="80">IF(A196="","",IF(AA196&gt;=AB196,AB196,AA196))</f>
        <v/>
      </c>
      <c r="AD196" s="1" t="str">
        <f t="shared" ref="AD196:AD259" si="81">IF(A196="","",IF(AC196&lt;AB196,AB196-AC196,0))</f>
        <v/>
      </c>
      <c r="AE196" s="1" t="str">
        <f t="shared" ref="AE196:AE259" si="82">IF(A196="","",MAX(0,AA196-AC196))</f>
        <v/>
      </c>
      <c r="AF196" s="1" t="str">
        <f t="shared" ref="AF196:AF259" si="83">IF(A196="","",P196-AA196+AB196)</f>
        <v/>
      </c>
      <c r="AG196" s="1" t="str">
        <f>IF(A196="","",'Input and Monthly Results'!$C$12)</f>
        <v/>
      </c>
      <c r="AH196" s="1" t="str">
        <f t="shared" ref="AH196:AH259" si="84">IF(A196="","",AA196)</f>
        <v/>
      </c>
      <c r="AI196" s="1" t="str">
        <f t="shared" ref="AI196:AI259" si="85">IF(A196="","",IF(MONTH(A196)=1,P196,0))</f>
        <v/>
      </c>
      <c r="AJ196" s="1" t="str">
        <f t="shared" ref="AJ196:AJ259" si="86">IF(A196="","",IF(A197="",T196,IF(MONTH(A196)=12,T196,0)))</f>
        <v/>
      </c>
      <c r="AK196" s="1" t="str">
        <f>IF(A196="","",IF(AI196=0,0,'Input and Monthly Results'!$C$13))</f>
        <v/>
      </c>
    </row>
    <row r="197" spans="1:37" x14ac:dyDescent="0.3">
      <c r="A197" s="10" t="str">
        <f>IF(A196&gt;='Input and Monthly Results'!$F$3,"",EDATE(A196,1))</f>
        <v/>
      </c>
      <c r="B197" s="10">
        <f t="shared" si="66"/>
        <v>1</v>
      </c>
      <c r="C197" t="str">
        <f t="shared" si="67"/>
        <v/>
      </c>
      <c r="D197" s="14" t="str">
        <f>IF(A197="","",'Input and Monthly Results'!$C$7)</f>
        <v/>
      </c>
      <c r="E197" s="14" t="str">
        <f t="shared" si="68"/>
        <v/>
      </c>
      <c r="F197" s="14" t="str">
        <f t="shared" si="69"/>
        <v/>
      </c>
      <c r="G197" s="14" t="str">
        <f t="shared" si="70"/>
        <v/>
      </c>
      <c r="H197" s="14" t="str">
        <f>IF(A197="","",VLOOKUP(A197,'Input and Monthly Results'!$B$18:$C$429,2,FALSE))</f>
        <v/>
      </c>
      <c r="I197" s="14" t="str">
        <f>IF(A197="","",'Input and Monthly Results'!$C$8)</f>
        <v/>
      </c>
      <c r="J197" s="5" t="str">
        <f t="shared" si="71"/>
        <v/>
      </c>
      <c r="K197" s="14" t="str">
        <f t="shared" si="72"/>
        <v/>
      </c>
      <c r="L197" s="14" t="str">
        <f t="shared" si="73"/>
        <v/>
      </c>
      <c r="M197" s="14" t="str">
        <f t="shared" si="74"/>
        <v/>
      </c>
      <c r="N197" t="str">
        <f>IF(A197="","",'Input and Monthly Results'!$C$9)</f>
        <v/>
      </c>
      <c r="O197" s="14" t="str">
        <f>IF(A197="","",IF('Input and Monthly Results'!$C$6="Constant",IF('Input and Monthly Results'!$C$9="30 / 360",E197,IF('Input and Monthly Results'!$C$9="Actual Days / 360",F197,G197)),IF('Input and Monthly Results'!$C$9="30 / 360",K197,IF('Input and Monthly Results'!$C$9="Actual Days / 360",L197,M197))))</f>
        <v/>
      </c>
      <c r="P197" s="1" t="str">
        <f t="shared" ref="P197:P260" si="87">IF(A197="","",T196)</f>
        <v/>
      </c>
      <c r="Q197" s="20" t="str">
        <f t="shared" si="75"/>
        <v/>
      </c>
      <c r="R197" s="20" t="str">
        <f t="shared" si="76"/>
        <v/>
      </c>
      <c r="S197" s="20" t="str">
        <f t="shared" si="77"/>
        <v/>
      </c>
      <c r="T197" s="20" t="str">
        <f t="shared" si="78"/>
        <v/>
      </c>
      <c r="U197" s="15" t="str">
        <f>IF(A197="","",IF(A198="",O197*P197+P197,IF(P197&gt;='Input and Monthly Results'!$C$14,'Input and Monthly Results'!$C$14,P197)))</f>
        <v/>
      </c>
      <c r="V197" s="1" t="str">
        <f>IF(A197="","",IF(A197&lt;'Input and Monthly Results'!$F$3,Calculations!O197*Calculations!P197,IF(A197='Input and Monthly Results'!$F$3,Calculations!O197*Calculations!P197 + Calculations!P197,0)))</f>
        <v/>
      </c>
      <c r="W197" s="1" t="str">
        <f>IF(A197="","",IF(A197&lt;'Input and Monthly Results'!$F$3,Loan_Amount*(Calculations!O197/(1-(1+Calculations!O197)^(-'Input and Monthly Results'!$C$5))),IF(Calculations!A197='Input and Monthly Results'!$F$3,Calculations!P197*Calculations!O197+Calculations!P197,0)))</f>
        <v/>
      </c>
      <c r="X197" s="1" t="str">
        <f>IF(A197="","",IF(A197&lt;'Input and Monthly Results'!$C$11,1,0))</f>
        <v/>
      </c>
      <c r="Y197" s="1" t="str">
        <f>IF(A197="","",IF(A197&lt;'Input and Monthly Results'!$C$11,Calculations!O197*Calculations!P197,IF(A197&lt;'Input and Monthly Results'!$F$3,Loan_Amount*(Calculations!O197/(1-(1+Calculations!O197)^(-('Input and Monthly Results'!$C$5-SUM(Calculations!$X$3:$X$362))))),IF(Calculations!A197='Input and Monthly Results'!$F$3,Calculations!O197*Calculations!P197+Calculations!P197,0))))</f>
        <v/>
      </c>
      <c r="Z197" s="1" t="str">
        <f>IF(A197="","",IF(A197&lt;'Input and Monthly Results'!$F$3,Loan_Amount/'Input and Monthly Results'!$C$5+Calculations!O197*Calculations!P197,IF(A197='Input and Monthly Results'!$F$3,Calculations!O197*Calculations!P197+Calculations!P197,0)))</f>
        <v/>
      </c>
      <c r="AA197" s="1" t="str">
        <f>IF(A197="","",IF('Input and Monthly Results'!$C$14="",IF('Input and Monthly Results'!$C$10="IO (Interest Only)",Calculations!V197,IF('Input and Monthly Results'!$C$10="Initial IO w/ P&amp;I following",Calculations!Y197,IF('Input and Monthly Results'!$C$10="P&amp;I",Calculations!W197,Calculations!Z197))),U197))</f>
        <v/>
      </c>
      <c r="AB197" s="1" t="str">
        <f t="shared" si="79"/>
        <v/>
      </c>
      <c r="AC197" s="1" t="str">
        <f t="shared" si="80"/>
        <v/>
      </c>
      <c r="AD197" s="1" t="str">
        <f t="shared" si="81"/>
        <v/>
      </c>
      <c r="AE197" s="1" t="str">
        <f t="shared" si="82"/>
        <v/>
      </c>
      <c r="AF197" s="1" t="str">
        <f t="shared" si="83"/>
        <v/>
      </c>
      <c r="AG197" s="1" t="str">
        <f>IF(A197="","",'Input and Monthly Results'!$C$12)</f>
        <v/>
      </c>
      <c r="AH197" s="1" t="str">
        <f t="shared" si="84"/>
        <v/>
      </c>
      <c r="AI197" s="1" t="str">
        <f t="shared" si="85"/>
        <v/>
      </c>
      <c r="AJ197" s="1" t="str">
        <f t="shared" si="86"/>
        <v/>
      </c>
      <c r="AK197" s="1" t="str">
        <f>IF(A197="","",IF(AI197=0,0,'Input and Monthly Results'!$C$13))</f>
        <v/>
      </c>
    </row>
    <row r="198" spans="1:37" x14ac:dyDescent="0.3">
      <c r="A198" s="10" t="str">
        <f>IF(A197&gt;='Input and Monthly Results'!$F$3,"",EDATE(A197,1))</f>
        <v/>
      </c>
      <c r="B198" s="10">
        <f t="shared" si="66"/>
        <v>1</v>
      </c>
      <c r="C198" t="str">
        <f t="shared" si="67"/>
        <v/>
      </c>
      <c r="D198" s="14" t="str">
        <f>IF(A198="","",'Input and Monthly Results'!$C$7)</f>
        <v/>
      </c>
      <c r="E198" s="14" t="str">
        <f t="shared" si="68"/>
        <v/>
      </c>
      <c r="F198" s="14" t="str">
        <f t="shared" si="69"/>
        <v/>
      </c>
      <c r="G198" s="14" t="str">
        <f t="shared" si="70"/>
        <v/>
      </c>
      <c r="H198" s="14" t="str">
        <f>IF(A198="","",VLOOKUP(A198,'Input and Monthly Results'!$B$18:$C$429,2,FALSE))</f>
        <v/>
      </c>
      <c r="I198" s="14" t="str">
        <f>IF(A198="","",'Input and Monthly Results'!$C$8)</f>
        <v/>
      </c>
      <c r="J198" s="5" t="str">
        <f t="shared" si="71"/>
        <v/>
      </c>
      <c r="K198" s="14" t="str">
        <f t="shared" si="72"/>
        <v/>
      </c>
      <c r="L198" s="14" t="str">
        <f t="shared" si="73"/>
        <v/>
      </c>
      <c r="M198" s="14" t="str">
        <f t="shared" si="74"/>
        <v/>
      </c>
      <c r="N198" t="str">
        <f>IF(A198="","",'Input and Monthly Results'!$C$9)</f>
        <v/>
      </c>
      <c r="O198" s="14" t="str">
        <f>IF(A198="","",IF('Input and Monthly Results'!$C$6="Constant",IF('Input and Monthly Results'!$C$9="30 / 360",E198,IF('Input and Monthly Results'!$C$9="Actual Days / 360",F198,G198)),IF('Input and Monthly Results'!$C$9="30 / 360",K198,IF('Input and Monthly Results'!$C$9="Actual Days / 360",L198,M198))))</f>
        <v/>
      </c>
      <c r="P198" s="1" t="str">
        <f t="shared" si="87"/>
        <v/>
      </c>
      <c r="Q198" s="20" t="str">
        <f t="shared" si="75"/>
        <v/>
      </c>
      <c r="R198" s="20" t="str">
        <f t="shared" si="76"/>
        <v/>
      </c>
      <c r="S198" s="20" t="str">
        <f t="shared" si="77"/>
        <v/>
      </c>
      <c r="T198" s="20" t="str">
        <f t="shared" si="78"/>
        <v/>
      </c>
      <c r="U198" s="15" t="str">
        <f>IF(A198="","",IF(A199="",O198*P198+P198,IF(P198&gt;='Input and Monthly Results'!$C$14,'Input and Monthly Results'!$C$14,P198)))</f>
        <v/>
      </c>
      <c r="V198" s="1" t="str">
        <f>IF(A198="","",IF(A198&lt;'Input and Monthly Results'!$F$3,Calculations!O198*Calculations!P198,IF(A198='Input and Monthly Results'!$F$3,Calculations!O198*Calculations!P198 + Calculations!P198,0)))</f>
        <v/>
      </c>
      <c r="W198" s="1" t="str">
        <f>IF(A198="","",IF(A198&lt;'Input and Monthly Results'!$F$3,Loan_Amount*(Calculations!O198/(1-(1+Calculations!O198)^(-'Input and Monthly Results'!$C$5))),IF(Calculations!A198='Input and Monthly Results'!$F$3,Calculations!P198*Calculations!O198+Calculations!P198,0)))</f>
        <v/>
      </c>
      <c r="X198" s="1" t="str">
        <f>IF(A198="","",IF(A198&lt;'Input and Monthly Results'!$C$11,1,0))</f>
        <v/>
      </c>
      <c r="Y198" s="1" t="str">
        <f>IF(A198="","",IF(A198&lt;'Input and Monthly Results'!$C$11,Calculations!O198*Calculations!P198,IF(A198&lt;'Input and Monthly Results'!$F$3,Loan_Amount*(Calculations!O198/(1-(1+Calculations!O198)^(-('Input and Monthly Results'!$C$5-SUM(Calculations!$X$3:$X$362))))),IF(Calculations!A198='Input and Monthly Results'!$F$3,Calculations!O198*Calculations!P198+Calculations!P198,0))))</f>
        <v/>
      </c>
      <c r="Z198" s="1" t="str">
        <f>IF(A198="","",IF(A198&lt;'Input and Monthly Results'!$F$3,Loan_Amount/'Input and Monthly Results'!$C$5+Calculations!O198*Calculations!P198,IF(A198='Input and Monthly Results'!$F$3,Calculations!O198*Calculations!P198+Calculations!P198,0)))</f>
        <v/>
      </c>
      <c r="AA198" s="1" t="str">
        <f>IF(A198="","",IF('Input and Monthly Results'!$C$14="",IF('Input and Monthly Results'!$C$10="IO (Interest Only)",Calculations!V198,IF('Input and Monthly Results'!$C$10="Initial IO w/ P&amp;I following",Calculations!Y198,IF('Input and Monthly Results'!$C$10="P&amp;I",Calculations!W198,Calculations!Z198))),U198))</f>
        <v/>
      </c>
      <c r="AB198" s="1" t="str">
        <f t="shared" si="79"/>
        <v/>
      </c>
      <c r="AC198" s="1" t="str">
        <f t="shared" si="80"/>
        <v/>
      </c>
      <c r="AD198" s="1" t="str">
        <f t="shared" si="81"/>
        <v/>
      </c>
      <c r="AE198" s="1" t="str">
        <f t="shared" si="82"/>
        <v/>
      </c>
      <c r="AF198" s="1" t="str">
        <f t="shared" si="83"/>
        <v/>
      </c>
      <c r="AG198" s="1" t="str">
        <f>IF(A198="","",'Input and Monthly Results'!$C$12)</f>
        <v/>
      </c>
      <c r="AH198" s="1" t="str">
        <f t="shared" si="84"/>
        <v/>
      </c>
      <c r="AI198" s="1" t="str">
        <f t="shared" si="85"/>
        <v/>
      </c>
      <c r="AJ198" s="1" t="str">
        <f t="shared" si="86"/>
        <v/>
      </c>
      <c r="AK198" s="1" t="str">
        <f>IF(A198="","",IF(AI198=0,0,'Input and Monthly Results'!$C$13))</f>
        <v/>
      </c>
    </row>
    <row r="199" spans="1:37" x14ac:dyDescent="0.3">
      <c r="A199" s="10" t="str">
        <f>IF(A198&gt;='Input and Monthly Results'!$F$3,"",EDATE(A198,1))</f>
        <v/>
      </c>
      <c r="B199" s="10">
        <f t="shared" si="66"/>
        <v>1</v>
      </c>
      <c r="C199" t="str">
        <f t="shared" si="67"/>
        <v/>
      </c>
      <c r="D199" s="14" t="str">
        <f>IF(A199="","",'Input and Monthly Results'!$C$7)</f>
        <v/>
      </c>
      <c r="E199" s="14" t="str">
        <f t="shared" si="68"/>
        <v/>
      </c>
      <c r="F199" s="14" t="str">
        <f t="shared" si="69"/>
        <v/>
      </c>
      <c r="G199" s="14" t="str">
        <f t="shared" si="70"/>
        <v/>
      </c>
      <c r="H199" s="14" t="str">
        <f>IF(A199="","",VLOOKUP(A199,'Input and Monthly Results'!$B$18:$C$429,2,FALSE))</f>
        <v/>
      </c>
      <c r="I199" s="14" t="str">
        <f>IF(A199="","",'Input and Monthly Results'!$C$8)</f>
        <v/>
      </c>
      <c r="J199" s="5" t="str">
        <f t="shared" si="71"/>
        <v/>
      </c>
      <c r="K199" s="14" t="str">
        <f t="shared" si="72"/>
        <v/>
      </c>
      <c r="L199" s="14" t="str">
        <f t="shared" si="73"/>
        <v/>
      </c>
      <c r="M199" s="14" t="str">
        <f t="shared" si="74"/>
        <v/>
      </c>
      <c r="N199" t="str">
        <f>IF(A199="","",'Input and Monthly Results'!$C$9)</f>
        <v/>
      </c>
      <c r="O199" s="14" t="str">
        <f>IF(A199="","",IF('Input and Monthly Results'!$C$6="Constant",IF('Input and Monthly Results'!$C$9="30 / 360",E199,IF('Input and Monthly Results'!$C$9="Actual Days / 360",F199,G199)),IF('Input and Monthly Results'!$C$9="30 / 360",K199,IF('Input and Monthly Results'!$C$9="Actual Days / 360",L199,M199))))</f>
        <v/>
      </c>
      <c r="P199" s="1" t="str">
        <f t="shared" si="87"/>
        <v/>
      </c>
      <c r="Q199" s="20" t="str">
        <f t="shared" si="75"/>
        <v/>
      </c>
      <c r="R199" s="20" t="str">
        <f t="shared" si="76"/>
        <v/>
      </c>
      <c r="S199" s="20" t="str">
        <f t="shared" si="77"/>
        <v/>
      </c>
      <c r="T199" s="20" t="str">
        <f t="shared" si="78"/>
        <v/>
      </c>
      <c r="U199" s="15" t="str">
        <f>IF(A199="","",IF(A200="",O199*P199+P199,IF(P199&gt;='Input and Monthly Results'!$C$14,'Input and Monthly Results'!$C$14,P199)))</f>
        <v/>
      </c>
      <c r="V199" s="1" t="str">
        <f>IF(A199="","",IF(A199&lt;'Input and Monthly Results'!$F$3,Calculations!O199*Calculations!P199,IF(A199='Input and Monthly Results'!$F$3,Calculations!O199*Calculations!P199 + Calculations!P199,0)))</f>
        <v/>
      </c>
      <c r="W199" s="1" t="str">
        <f>IF(A199="","",IF(A199&lt;'Input and Monthly Results'!$F$3,Loan_Amount*(Calculations!O199/(1-(1+Calculations!O199)^(-'Input and Monthly Results'!$C$5))),IF(Calculations!A199='Input and Monthly Results'!$F$3,Calculations!P199*Calculations!O199+Calculations!P199,0)))</f>
        <v/>
      </c>
      <c r="X199" s="1" t="str">
        <f>IF(A199="","",IF(A199&lt;'Input and Monthly Results'!$C$11,1,0))</f>
        <v/>
      </c>
      <c r="Y199" s="1" t="str">
        <f>IF(A199="","",IF(A199&lt;'Input and Monthly Results'!$C$11,Calculations!O199*Calculations!P199,IF(A199&lt;'Input and Monthly Results'!$F$3,Loan_Amount*(Calculations!O199/(1-(1+Calculations!O199)^(-('Input and Monthly Results'!$C$5-SUM(Calculations!$X$3:$X$362))))),IF(Calculations!A199='Input and Monthly Results'!$F$3,Calculations!O199*Calculations!P199+Calculations!P199,0))))</f>
        <v/>
      </c>
      <c r="Z199" s="1" t="str">
        <f>IF(A199="","",IF(A199&lt;'Input and Monthly Results'!$F$3,Loan_Amount/'Input and Monthly Results'!$C$5+Calculations!O199*Calculations!P199,IF(A199='Input and Monthly Results'!$F$3,Calculations!O199*Calculations!P199+Calculations!P199,0)))</f>
        <v/>
      </c>
      <c r="AA199" s="1" t="str">
        <f>IF(A199="","",IF('Input and Monthly Results'!$C$14="",IF('Input and Monthly Results'!$C$10="IO (Interest Only)",Calculations!V199,IF('Input and Monthly Results'!$C$10="Initial IO w/ P&amp;I following",Calculations!Y199,IF('Input and Monthly Results'!$C$10="P&amp;I",Calculations!W199,Calculations!Z199))),U199))</f>
        <v/>
      </c>
      <c r="AB199" s="1" t="str">
        <f t="shared" si="79"/>
        <v/>
      </c>
      <c r="AC199" s="1" t="str">
        <f t="shared" si="80"/>
        <v/>
      </c>
      <c r="AD199" s="1" t="str">
        <f t="shared" si="81"/>
        <v/>
      </c>
      <c r="AE199" s="1" t="str">
        <f t="shared" si="82"/>
        <v/>
      </c>
      <c r="AF199" s="1" t="str">
        <f t="shared" si="83"/>
        <v/>
      </c>
      <c r="AG199" s="1" t="str">
        <f>IF(A199="","",'Input and Monthly Results'!$C$12)</f>
        <v/>
      </c>
      <c r="AH199" s="1" t="str">
        <f t="shared" si="84"/>
        <v/>
      </c>
      <c r="AI199" s="1" t="str">
        <f t="shared" si="85"/>
        <v/>
      </c>
      <c r="AJ199" s="1" t="str">
        <f t="shared" si="86"/>
        <v/>
      </c>
      <c r="AK199" s="1" t="str">
        <f>IF(A199="","",IF(AI199=0,0,'Input and Monthly Results'!$C$13))</f>
        <v/>
      </c>
    </row>
    <row r="200" spans="1:37" x14ac:dyDescent="0.3">
      <c r="A200" s="10" t="str">
        <f>IF(A199&gt;='Input and Monthly Results'!$F$3,"",EDATE(A199,1))</f>
        <v/>
      </c>
      <c r="B200" s="10">
        <f t="shared" si="66"/>
        <v>1</v>
      </c>
      <c r="C200" t="str">
        <f t="shared" si="67"/>
        <v/>
      </c>
      <c r="D200" s="14" t="str">
        <f>IF(A200="","",'Input and Monthly Results'!$C$7)</f>
        <v/>
      </c>
      <c r="E200" s="14" t="str">
        <f t="shared" si="68"/>
        <v/>
      </c>
      <c r="F200" s="14" t="str">
        <f t="shared" si="69"/>
        <v/>
      </c>
      <c r="G200" s="14" t="str">
        <f t="shared" si="70"/>
        <v/>
      </c>
      <c r="H200" s="14" t="str">
        <f>IF(A200="","",VLOOKUP(A200,'Input and Monthly Results'!$B$18:$C$429,2,FALSE))</f>
        <v/>
      </c>
      <c r="I200" s="14" t="str">
        <f>IF(A200="","",'Input and Monthly Results'!$C$8)</f>
        <v/>
      </c>
      <c r="J200" s="5" t="str">
        <f t="shared" si="71"/>
        <v/>
      </c>
      <c r="K200" s="14" t="str">
        <f t="shared" si="72"/>
        <v/>
      </c>
      <c r="L200" s="14" t="str">
        <f t="shared" si="73"/>
        <v/>
      </c>
      <c r="M200" s="14" t="str">
        <f t="shared" si="74"/>
        <v/>
      </c>
      <c r="N200" t="str">
        <f>IF(A200="","",'Input and Monthly Results'!$C$9)</f>
        <v/>
      </c>
      <c r="O200" s="14" t="str">
        <f>IF(A200="","",IF('Input and Monthly Results'!$C$6="Constant",IF('Input and Monthly Results'!$C$9="30 / 360",E200,IF('Input and Monthly Results'!$C$9="Actual Days / 360",F200,G200)),IF('Input and Monthly Results'!$C$9="30 / 360",K200,IF('Input and Monthly Results'!$C$9="Actual Days / 360",L200,M200))))</f>
        <v/>
      </c>
      <c r="P200" s="1" t="str">
        <f t="shared" si="87"/>
        <v/>
      </c>
      <c r="Q200" s="20" t="str">
        <f t="shared" si="75"/>
        <v/>
      </c>
      <c r="R200" s="20" t="str">
        <f t="shared" si="76"/>
        <v/>
      </c>
      <c r="S200" s="20" t="str">
        <f t="shared" si="77"/>
        <v/>
      </c>
      <c r="T200" s="20" t="str">
        <f t="shared" si="78"/>
        <v/>
      </c>
      <c r="U200" s="15" t="str">
        <f>IF(A200="","",IF(A201="",O200*P200+P200,IF(P200&gt;='Input and Monthly Results'!$C$14,'Input and Monthly Results'!$C$14,P200)))</f>
        <v/>
      </c>
      <c r="V200" s="1" t="str">
        <f>IF(A200="","",IF(A200&lt;'Input and Monthly Results'!$F$3,Calculations!O200*Calculations!P200,IF(A200='Input and Monthly Results'!$F$3,Calculations!O200*Calculations!P200 + Calculations!P200,0)))</f>
        <v/>
      </c>
      <c r="W200" s="1" t="str">
        <f>IF(A200="","",IF(A200&lt;'Input and Monthly Results'!$F$3,Loan_Amount*(Calculations!O200/(1-(1+Calculations!O200)^(-'Input and Monthly Results'!$C$5))),IF(Calculations!A200='Input and Monthly Results'!$F$3,Calculations!P200*Calculations!O200+Calculations!P200,0)))</f>
        <v/>
      </c>
      <c r="X200" s="1" t="str">
        <f>IF(A200="","",IF(A200&lt;'Input and Monthly Results'!$C$11,1,0))</f>
        <v/>
      </c>
      <c r="Y200" s="1" t="str">
        <f>IF(A200="","",IF(A200&lt;'Input and Monthly Results'!$C$11,Calculations!O200*Calculations!P200,IF(A200&lt;'Input and Monthly Results'!$F$3,Loan_Amount*(Calculations!O200/(1-(1+Calculations!O200)^(-('Input and Monthly Results'!$C$5-SUM(Calculations!$X$3:$X$362))))),IF(Calculations!A200='Input and Monthly Results'!$F$3,Calculations!O200*Calculations!P200+Calculations!P200,0))))</f>
        <v/>
      </c>
      <c r="Z200" s="1" t="str">
        <f>IF(A200="","",IF(A200&lt;'Input and Monthly Results'!$F$3,Loan_Amount/'Input and Monthly Results'!$C$5+Calculations!O200*Calculations!P200,IF(A200='Input and Monthly Results'!$F$3,Calculations!O200*Calculations!P200+Calculations!P200,0)))</f>
        <v/>
      </c>
      <c r="AA200" s="1" t="str">
        <f>IF(A200="","",IF('Input and Monthly Results'!$C$14="",IF('Input and Monthly Results'!$C$10="IO (Interest Only)",Calculations!V200,IF('Input and Monthly Results'!$C$10="Initial IO w/ P&amp;I following",Calculations!Y200,IF('Input and Monthly Results'!$C$10="P&amp;I",Calculations!W200,Calculations!Z200))),U200))</f>
        <v/>
      </c>
      <c r="AB200" s="1" t="str">
        <f t="shared" si="79"/>
        <v/>
      </c>
      <c r="AC200" s="1" t="str">
        <f t="shared" si="80"/>
        <v/>
      </c>
      <c r="AD200" s="1" t="str">
        <f t="shared" si="81"/>
        <v/>
      </c>
      <c r="AE200" s="1" t="str">
        <f t="shared" si="82"/>
        <v/>
      </c>
      <c r="AF200" s="1" t="str">
        <f t="shared" si="83"/>
        <v/>
      </c>
      <c r="AG200" s="1" t="str">
        <f>IF(A200="","",'Input and Monthly Results'!$C$12)</f>
        <v/>
      </c>
      <c r="AH200" s="1" t="str">
        <f t="shared" si="84"/>
        <v/>
      </c>
      <c r="AI200" s="1" t="str">
        <f t="shared" si="85"/>
        <v/>
      </c>
      <c r="AJ200" s="1" t="str">
        <f t="shared" si="86"/>
        <v/>
      </c>
      <c r="AK200" s="1" t="str">
        <f>IF(A200="","",IF(AI200=0,0,'Input and Monthly Results'!$C$13))</f>
        <v/>
      </c>
    </row>
    <row r="201" spans="1:37" x14ac:dyDescent="0.3">
      <c r="A201" s="10" t="str">
        <f>IF(A200&gt;='Input and Monthly Results'!$F$3,"",EDATE(A200,1))</f>
        <v/>
      </c>
      <c r="B201" s="10">
        <f t="shared" si="66"/>
        <v>1</v>
      </c>
      <c r="C201" t="str">
        <f t="shared" si="67"/>
        <v/>
      </c>
      <c r="D201" s="14" t="str">
        <f>IF(A201="","",'Input and Monthly Results'!$C$7)</f>
        <v/>
      </c>
      <c r="E201" s="14" t="str">
        <f t="shared" si="68"/>
        <v/>
      </c>
      <c r="F201" s="14" t="str">
        <f t="shared" si="69"/>
        <v/>
      </c>
      <c r="G201" s="14" t="str">
        <f t="shared" si="70"/>
        <v/>
      </c>
      <c r="H201" s="14" t="str">
        <f>IF(A201="","",VLOOKUP(A201,'Input and Monthly Results'!$B$18:$C$429,2,FALSE))</f>
        <v/>
      </c>
      <c r="I201" s="14" t="str">
        <f>IF(A201="","",'Input and Monthly Results'!$C$8)</f>
        <v/>
      </c>
      <c r="J201" s="5" t="str">
        <f t="shared" si="71"/>
        <v/>
      </c>
      <c r="K201" s="14" t="str">
        <f t="shared" si="72"/>
        <v/>
      </c>
      <c r="L201" s="14" t="str">
        <f t="shared" si="73"/>
        <v/>
      </c>
      <c r="M201" s="14" t="str">
        <f t="shared" si="74"/>
        <v/>
      </c>
      <c r="N201" t="str">
        <f>IF(A201="","",'Input and Monthly Results'!$C$9)</f>
        <v/>
      </c>
      <c r="O201" s="14" t="str">
        <f>IF(A201="","",IF('Input and Monthly Results'!$C$6="Constant",IF('Input and Monthly Results'!$C$9="30 / 360",E201,IF('Input and Monthly Results'!$C$9="Actual Days / 360",F201,G201)),IF('Input and Monthly Results'!$C$9="30 / 360",K201,IF('Input and Monthly Results'!$C$9="Actual Days / 360",L201,M201))))</f>
        <v/>
      </c>
      <c r="P201" s="1" t="str">
        <f t="shared" si="87"/>
        <v/>
      </c>
      <c r="Q201" s="20" t="str">
        <f t="shared" si="75"/>
        <v/>
      </c>
      <c r="R201" s="20" t="str">
        <f t="shared" si="76"/>
        <v/>
      </c>
      <c r="S201" s="20" t="str">
        <f t="shared" si="77"/>
        <v/>
      </c>
      <c r="T201" s="20" t="str">
        <f t="shared" si="78"/>
        <v/>
      </c>
      <c r="U201" s="15" t="str">
        <f>IF(A201="","",IF(A202="",O201*P201+P201,IF(P201&gt;='Input and Monthly Results'!$C$14,'Input and Monthly Results'!$C$14,P201)))</f>
        <v/>
      </c>
      <c r="V201" s="1" t="str">
        <f>IF(A201="","",IF(A201&lt;'Input and Monthly Results'!$F$3,Calculations!O201*Calculations!P201,IF(A201='Input and Monthly Results'!$F$3,Calculations!O201*Calculations!P201 + Calculations!P201,0)))</f>
        <v/>
      </c>
      <c r="W201" s="1" t="str">
        <f>IF(A201="","",IF(A201&lt;'Input and Monthly Results'!$F$3,Loan_Amount*(Calculations!O201/(1-(1+Calculations!O201)^(-'Input and Monthly Results'!$C$5))),IF(Calculations!A201='Input and Monthly Results'!$F$3,Calculations!P201*Calculations!O201+Calculations!P201,0)))</f>
        <v/>
      </c>
      <c r="X201" s="1" t="str">
        <f>IF(A201="","",IF(A201&lt;'Input and Monthly Results'!$C$11,1,0))</f>
        <v/>
      </c>
      <c r="Y201" s="1" t="str">
        <f>IF(A201="","",IF(A201&lt;'Input and Monthly Results'!$C$11,Calculations!O201*Calculations!P201,IF(A201&lt;'Input and Monthly Results'!$F$3,Loan_Amount*(Calculations!O201/(1-(1+Calculations!O201)^(-('Input and Monthly Results'!$C$5-SUM(Calculations!$X$3:$X$362))))),IF(Calculations!A201='Input and Monthly Results'!$F$3,Calculations!O201*Calculations!P201+Calculations!P201,0))))</f>
        <v/>
      </c>
      <c r="Z201" s="1" t="str">
        <f>IF(A201="","",IF(A201&lt;'Input and Monthly Results'!$F$3,Loan_Amount/'Input and Monthly Results'!$C$5+Calculations!O201*Calculations!P201,IF(A201='Input and Monthly Results'!$F$3,Calculations!O201*Calculations!P201+Calculations!P201,0)))</f>
        <v/>
      </c>
      <c r="AA201" s="1" t="str">
        <f>IF(A201="","",IF('Input and Monthly Results'!$C$14="",IF('Input and Monthly Results'!$C$10="IO (Interest Only)",Calculations!V201,IF('Input and Monthly Results'!$C$10="Initial IO w/ P&amp;I following",Calculations!Y201,IF('Input and Monthly Results'!$C$10="P&amp;I",Calculations!W201,Calculations!Z201))),U201))</f>
        <v/>
      </c>
      <c r="AB201" s="1" t="str">
        <f t="shared" si="79"/>
        <v/>
      </c>
      <c r="AC201" s="1" t="str">
        <f t="shared" si="80"/>
        <v/>
      </c>
      <c r="AD201" s="1" t="str">
        <f t="shared" si="81"/>
        <v/>
      </c>
      <c r="AE201" s="1" t="str">
        <f t="shared" si="82"/>
        <v/>
      </c>
      <c r="AF201" s="1" t="str">
        <f t="shared" si="83"/>
        <v/>
      </c>
      <c r="AG201" s="1" t="str">
        <f>IF(A201="","",'Input and Monthly Results'!$C$12)</f>
        <v/>
      </c>
      <c r="AH201" s="1" t="str">
        <f t="shared" si="84"/>
        <v/>
      </c>
      <c r="AI201" s="1" t="str">
        <f t="shared" si="85"/>
        <v/>
      </c>
      <c r="AJ201" s="1" t="str">
        <f t="shared" si="86"/>
        <v/>
      </c>
      <c r="AK201" s="1" t="str">
        <f>IF(A201="","",IF(AI201=0,0,'Input and Monthly Results'!$C$13))</f>
        <v/>
      </c>
    </row>
    <row r="202" spans="1:37" x14ac:dyDescent="0.3">
      <c r="A202" s="10" t="str">
        <f>IF(A201&gt;='Input and Monthly Results'!$F$3,"",EDATE(A201,1))</f>
        <v/>
      </c>
      <c r="B202" s="10">
        <f t="shared" si="66"/>
        <v>1</v>
      </c>
      <c r="C202" t="str">
        <f t="shared" si="67"/>
        <v/>
      </c>
      <c r="D202" s="14" t="str">
        <f>IF(A202="","",'Input and Monthly Results'!$C$7)</f>
        <v/>
      </c>
      <c r="E202" s="14" t="str">
        <f t="shared" si="68"/>
        <v/>
      </c>
      <c r="F202" s="14" t="str">
        <f t="shared" si="69"/>
        <v/>
      </c>
      <c r="G202" s="14" t="str">
        <f t="shared" si="70"/>
        <v/>
      </c>
      <c r="H202" s="14" t="str">
        <f>IF(A202="","",VLOOKUP(A202,'Input and Monthly Results'!$B$18:$C$429,2,FALSE))</f>
        <v/>
      </c>
      <c r="I202" s="14" t="str">
        <f>IF(A202="","",'Input and Monthly Results'!$C$8)</f>
        <v/>
      </c>
      <c r="J202" s="5" t="str">
        <f t="shared" si="71"/>
        <v/>
      </c>
      <c r="K202" s="14" t="str">
        <f t="shared" si="72"/>
        <v/>
      </c>
      <c r="L202" s="14" t="str">
        <f t="shared" si="73"/>
        <v/>
      </c>
      <c r="M202" s="14" t="str">
        <f t="shared" si="74"/>
        <v/>
      </c>
      <c r="N202" t="str">
        <f>IF(A202="","",'Input and Monthly Results'!$C$9)</f>
        <v/>
      </c>
      <c r="O202" s="14" t="str">
        <f>IF(A202="","",IF('Input and Monthly Results'!$C$6="Constant",IF('Input and Monthly Results'!$C$9="30 / 360",E202,IF('Input and Monthly Results'!$C$9="Actual Days / 360",F202,G202)),IF('Input and Monthly Results'!$C$9="30 / 360",K202,IF('Input and Monthly Results'!$C$9="Actual Days / 360",L202,M202))))</f>
        <v/>
      </c>
      <c r="P202" s="1" t="str">
        <f t="shared" si="87"/>
        <v/>
      </c>
      <c r="Q202" s="20" t="str">
        <f t="shared" si="75"/>
        <v/>
      </c>
      <c r="R202" s="20" t="str">
        <f t="shared" si="76"/>
        <v/>
      </c>
      <c r="S202" s="20" t="str">
        <f t="shared" si="77"/>
        <v/>
      </c>
      <c r="T202" s="20" t="str">
        <f t="shared" si="78"/>
        <v/>
      </c>
      <c r="U202" s="15" t="str">
        <f>IF(A202="","",IF(A203="",O202*P202+P202,IF(P202&gt;='Input and Monthly Results'!$C$14,'Input and Monthly Results'!$C$14,P202)))</f>
        <v/>
      </c>
      <c r="V202" s="1" t="str">
        <f>IF(A202="","",IF(A202&lt;'Input and Monthly Results'!$F$3,Calculations!O202*Calculations!P202,IF(A202='Input and Monthly Results'!$F$3,Calculations!O202*Calculations!P202 + Calculations!P202,0)))</f>
        <v/>
      </c>
      <c r="W202" s="1" t="str">
        <f>IF(A202="","",IF(A202&lt;'Input and Monthly Results'!$F$3,Loan_Amount*(Calculations!O202/(1-(1+Calculations!O202)^(-'Input and Monthly Results'!$C$5))),IF(Calculations!A202='Input and Monthly Results'!$F$3,Calculations!P202*Calculations!O202+Calculations!P202,0)))</f>
        <v/>
      </c>
      <c r="X202" s="1" t="str">
        <f>IF(A202="","",IF(A202&lt;'Input and Monthly Results'!$C$11,1,0))</f>
        <v/>
      </c>
      <c r="Y202" s="1" t="str">
        <f>IF(A202="","",IF(A202&lt;'Input and Monthly Results'!$C$11,Calculations!O202*Calculations!P202,IF(A202&lt;'Input and Monthly Results'!$F$3,Loan_Amount*(Calculations!O202/(1-(1+Calculations!O202)^(-('Input and Monthly Results'!$C$5-SUM(Calculations!$X$3:$X$362))))),IF(Calculations!A202='Input and Monthly Results'!$F$3,Calculations!O202*Calculations!P202+Calculations!P202,0))))</f>
        <v/>
      </c>
      <c r="Z202" s="1" t="str">
        <f>IF(A202="","",IF(A202&lt;'Input and Monthly Results'!$F$3,Loan_Amount/'Input and Monthly Results'!$C$5+Calculations!O202*Calculations!P202,IF(A202='Input and Monthly Results'!$F$3,Calculations!O202*Calculations!P202+Calculations!P202,0)))</f>
        <v/>
      </c>
      <c r="AA202" s="1" t="str">
        <f>IF(A202="","",IF('Input and Monthly Results'!$C$14="",IF('Input and Monthly Results'!$C$10="IO (Interest Only)",Calculations!V202,IF('Input and Monthly Results'!$C$10="Initial IO w/ P&amp;I following",Calculations!Y202,IF('Input and Monthly Results'!$C$10="P&amp;I",Calculations!W202,Calculations!Z202))),U202))</f>
        <v/>
      </c>
      <c r="AB202" s="1" t="str">
        <f t="shared" si="79"/>
        <v/>
      </c>
      <c r="AC202" s="1" t="str">
        <f t="shared" si="80"/>
        <v/>
      </c>
      <c r="AD202" s="1" t="str">
        <f t="shared" si="81"/>
        <v/>
      </c>
      <c r="AE202" s="1" t="str">
        <f t="shared" si="82"/>
        <v/>
      </c>
      <c r="AF202" s="1" t="str">
        <f t="shared" si="83"/>
        <v/>
      </c>
      <c r="AG202" s="1" t="str">
        <f>IF(A202="","",'Input and Monthly Results'!$C$12)</f>
        <v/>
      </c>
      <c r="AH202" s="1" t="str">
        <f t="shared" si="84"/>
        <v/>
      </c>
      <c r="AI202" s="1" t="str">
        <f t="shared" si="85"/>
        <v/>
      </c>
      <c r="AJ202" s="1" t="str">
        <f t="shared" si="86"/>
        <v/>
      </c>
      <c r="AK202" s="1" t="str">
        <f>IF(A202="","",IF(AI202=0,0,'Input and Monthly Results'!$C$13))</f>
        <v/>
      </c>
    </row>
    <row r="203" spans="1:37" x14ac:dyDescent="0.3">
      <c r="A203" s="10" t="str">
        <f>IF(A202&gt;='Input and Monthly Results'!$F$3,"",EDATE(A202,1))</f>
        <v/>
      </c>
      <c r="B203" s="10">
        <f t="shared" si="66"/>
        <v>1</v>
      </c>
      <c r="C203" t="str">
        <f t="shared" si="67"/>
        <v/>
      </c>
      <c r="D203" s="14" t="str">
        <f>IF(A203="","",'Input and Monthly Results'!$C$7)</f>
        <v/>
      </c>
      <c r="E203" s="14" t="str">
        <f t="shared" si="68"/>
        <v/>
      </c>
      <c r="F203" s="14" t="str">
        <f t="shared" si="69"/>
        <v/>
      </c>
      <c r="G203" s="14" t="str">
        <f t="shared" si="70"/>
        <v/>
      </c>
      <c r="H203" s="14" t="str">
        <f>IF(A203="","",VLOOKUP(A203,'Input and Monthly Results'!$B$18:$C$429,2,FALSE))</f>
        <v/>
      </c>
      <c r="I203" s="14" t="str">
        <f>IF(A203="","",'Input and Monthly Results'!$C$8)</f>
        <v/>
      </c>
      <c r="J203" s="5" t="str">
        <f t="shared" si="71"/>
        <v/>
      </c>
      <c r="K203" s="14" t="str">
        <f t="shared" si="72"/>
        <v/>
      </c>
      <c r="L203" s="14" t="str">
        <f t="shared" si="73"/>
        <v/>
      </c>
      <c r="M203" s="14" t="str">
        <f t="shared" si="74"/>
        <v/>
      </c>
      <c r="N203" t="str">
        <f>IF(A203="","",'Input and Monthly Results'!$C$9)</f>
        <v/>
      </c>
      <c r="O203" s="14" t="str">
        <f>IF(A203="","",IF('Input and Monthly Results'!$C$6="Constant",IF('Input and Monthly Results'!$C$9="30 / 360",E203,IF('Input and Monthly Results'!$C$9="Actual Days / 360",F203,G203)),IF('Input and Monthly Results'!$C$9="30 / 360",K203,IF('Input and Monthly Results'!$C$9="Actual Days / 360",L203,M203))))</f>
        <v/>
      </c>
      <c r="P203" s="1" t="str">
        <f t="shared" si="87"/>
        <v/>
      </c>
      <c r="Q203" s="20" t="str">
        <f t="shared" si="75"/>
        <v/>
      </c>
      <c r="R203" s="20" t="str">
        <f t="shared" si="76"/>
        <v/>
      </c>
      <c r="S203" s="20" t="str">
        <f t="shared" si="77"/>
        <v/>
      </c>
      <c r="T203" s="20" t="str">
        <f t="shared" si="78"/>
        <v/>
      </c>
      <c r="U203" s="15" t="str">
        <f>IF(A203="","",IF(A204="",O203*P203+P203,IF(P203&gt;='Input and Monthly Results'!$C$14,'Input and Monthly Results'!$C$14,P203)))</f>
        <v/>
      </c>
      <c r="V203" s="1" t="str">
        <f>IF(A203="","",IF(A203&lt;'Input and Monthly Results'!$F$3,Calculations!O203*Calculations!P203,IF(A203='Input and Monthly Results'!$F$3,Calculations!O203*Calculations!P203 + Calculations!P203,0)))</f>
        <v/>
      </c>
      <c r="W203" s="1" t="str">
        <f>IF(A203="","",IF(A203&lt;'Input and Monthly Results'!$F$3,Loan_Amount*(Calculations!O203/(1-(1+Calculations!O203)^(-'Input and Monthly Results'!$C$5))),IF(Calculations!A203='Input and Monthly Results'!$F$3,Calculations!P203*Calculations!O203+Calculations!P203,0)))</f>
        <v/>
      </c>
      <c r="X203" s="1" t="str">
        <f>IF(A203="","",IF(A203&lt;'Input and Monthly Results'!$C$11,1,0))</f>
        <v/>
      </c>
      <c r="Y203" s="1" t="str">
        <f>IF(A203="","",IF(A203&lt;'Input and Monthly Results'!$C$11,Calculations!O203*Calculations!P203,IF(A203&lt;'Input and Monthly Results'!$F$3,Loan_Amount*(Calculations!O203/(1-(1+Calculations!O203)^(-('Input and Monthly Results'!$C$5-SUM(Calculations!$X$3:$X$362))))),IF(Calculations!A203='Input and Monthly Results'!$F$3,Calculations!O203*Calculations!P203+Calculations!P203,0))))</f>
        <v/>
      </c>
      <c r="Z203" s="1" t="str">
        <f>IF(A203="","",IF(A203&lt;'Input and Monthly Results'!$F$3,Loan_Amount/'Input and Monthly Results'!$C$5+Calculations!O203*Calculations!P203,IF(A203='Input and Monthly Results'!$F$3,Calculations!O203*Calculations!P203+Calculations!P203,0)))</f>
        <v/>
      </c>
      <c r="AA203" s="1" t="str">
        <f>IF(A203="","",IF('Input and Monthly Results'!$C$14="",IF('Input and Monthly Results'!$C$10="IO (Interest Only)",Calculations!V203,IF('Input and Monthly Results'!$C$10="Initial IO w/ P&amp;I following",Calculations!Y203,IF('Input and Monthly Results'!$C$10="P&amp;I",Calculations!W203,Calculations!Z203))),U203))</f>
        <v/>
      </c>
      <c r="AB203" s="1" t="str">
        <f t="shared" si="79"/>
        <v/>
      </c>
      <c r="AC203" s="1" t="str">
        <f t="shared" si="80"/>
        <v/>
      </c>
      <c r="AD203" s="1" t="str">
        <f t="shared" si="81"/>
        <v/>
      </c>
      <c r="AE203" s="1" t="str">
        <f t="shared" si="82"/>
        <v/>
      </c>
      <c r="AF203" s="1" t="str">
        <f t="shared" si="83"/>
        <v/>
      </c>
      <c r="AG203" s="1" t="str">
        <f>IF(A203="","",'Input and Monthly Results'!$C$12)</f>
        <v/>
      </c>
      <c r="AH203" s="1" t="str">
        <f t="shared" si="84"/>
        <v/>
      </c>
      <c r="AI203" s="1" t="str">
        <f t="shared" si="85"/>
        <v/>
      </c>
      <c r="AJ203" s="1" t="str">
        <f t="shared" si="86"/>
        <v/>
      </c>
      <c r="AK203" s="1" t="str">
        <f>IF(A203="","",IF(AI203=0,0,'Input and Monthly Results'!$C$13))</f>
        <v/>
      </c>
    </row>
    <row r="204" spans="1:37" x14ac:dyDescent="0.3">
      <c r="A204" s="10" t="str">
        <f>IF(A203&gt;='Input and Monthly Results'!$F$3,"",EDATE(A203,1))</f>
        <v/>
      </c>
      <c r="B204" s="10">
        <f t="shared" si="66"/>
        <v>1</v>
      </c>
      <c r="C204" t="str">
        <f t="shared" si="67"/>
        <v/>
      </c>
      <c r="D204" s="14" t="str">
        <f>IF(A204="","",'Input and Monthly Results'!$C$7)</f>
        <v/>
      </c>
      <c r="E204" s="14" t="str">
        <f t="shared" si="68"/>
        <v/>
      </c>
      <c r="F204" s="14" t="str">
        <f t="shared" si="69"/>
        <v/>
      </c>
      <c r="G204" s="14" t="str">
        <f t="shared" si="70"/>
        <v/>
      </c>
      <c r="H204" s="14" t="str">
        <f>IF(A204="","",VLOOKUP(A204,'Input and Monthly Results'!$B$18:$C$429,2,FALSE))</f>
        <v/>
      </c>
      <c r="I204" s="14" t="str">
        <f>IF(A204="","",'Input and Monthly Results'!$C$8)</f>
        <v/>
      </c>
      <c r="J204" s="5" t="str">
        <f t="shared" si="71"/>
        <v/>
      </c>
      <c r="K204" s="14" t="str">
        <f t="shared" si="72"/>
        <v/>
      </c>
      <c r="L204" s="14" t="str">
        <f t="shared" si="73"/>
        <v/>
      </c>
      <c r="M204" s="14" t="str">
        <f t="shared" si="74"/>
        <v/>
      </c>
      <c r="N204" t="str">
        <f>IF(A204="","",'Input and Monthly Results'!$C$9)</f>
        <v/>
      </c>
      <c r="O204" s="14" t="str">
        <f>IF(A204="","",IF('Input and Monthly Results'!$C$6="Constant",IF('Input and Monthly Results'!$C$9="30 / 360",E204,IF('Input and Monthly Results'!$C$9="Actual Days / 360",F204,G204)),IF('Input and Monthly Results'!$C$9="30 / 360",K204,IF('Input and Monthly Results'!$C$9="Actual Days / 360",L204,M204))))</f>
        <v/>
      </c>
      <c r="P204" s="1" t="str">
        <f t="shared" si="87"/>
        <v/>
      </c>
      <c r="Q204" s="20" t="str">
        <f t="shared" si="75"/>
        <v/>
      </c>
      <c r="R204" s="20" t="str">
        <f t="shared" si="76"/>
        <v/>
      </c>
      <c r="S204" s="20" t="str">
        <f t="shared" si="77"/>
        <v/>
      </c>
      <c r="T204" s="20" t="str">
        <f t="shared" si="78"/>
        <v/>
      </c>
      <c r="U204" s="15" t="str">
        <f>IF(A204="","",IF(A205="",O204*P204+P204,IF(P204&gt;='Input and Monthly Results'!$C$14,'Input and Monthly Results'!$C$14,P204)))</f>
        <v/>
      </c>
      <c r="V204" s="1" t="str">
        <f>IF(A204="","",IF(A204&lt;'Input and Monthly Results'!$F$3,Calculations!O204*Calculations!P204,IF(A204='Input and Monthly Results'!$F$3,Calculations!O204*Calculations!P204 + Calculations!P204,0)))</f>
        <v/>
      </c>
      <c r="W204" s="1" t="str">
        <f>IF(A204="","",IF(A204&lt;'Input and Monthly Results'!$F$3,Loan_Amount*(Calculations!O204/(1-(1+Calculations!O204)^(-'Input and Monthly Results'!$C$5))),IF(Calculations!A204='Input and Monthly Results'!$F$3,Calculations!P204*Calculations!O204+Calculations!P204,0)))</f>
        <v/>
      </c>
      <c r="X204" s="1" t="str">
        <f>IF(A204="","",IF(A204&lt;'Input and Monthly Results'!$C$11,1,0))</f>
        <v/>
      </c>
      <c r="Y204" s="1" t="str">
        <f>IF(A204="","",IF(A204&lt;'Input and Monthly Results'!$C$11,Calculations!O204*Calculations!P204,IF(A204&lt;'Input and Monthly Results'!$F$3,Loan_Amount*(Calculations!O204/(1-(1+Calculations!O204)^(-('Input and Monthly Results'!$C$5-SUM(Calculations!$X$3:$X$362))))),IF(Calculations!A204='Input and Monthly Results'!$F$3,Calculations!O204*Calculations!P204+Calculations!P204,0))))</f>
        <v/>
      </c>
      <c r="Z204" s="1" t="str">
        <f>IF(A204="","",IF(A204&lt;'Input and Monthly Results'!$F$3,Loan_Amount/'Input and Monthly Results'!$C$5+Calculations!O204*Calculations!P204,IF(A204='Input and Monthly Results'!$F$3,Calculations!O204*Calculations!P204+Calculations!P204,0)))</f>
        <v/>
      </c>
      <c r="AA204" s="1" t="str">
        <f>IF(A204="","",IF('Input and Monthly Results'!$C$14="",IF('Input and Monthly Results'!$C$10="IO (Interest Only)",Calculations!V204,IF('Input and Monthly Results'!$C$10="Initial IO w/ P&amp;I following",Calculations!Y204,IF('Input and Monthly Results'!$C$10="P&amp;I",Calculations!W204,Calculations!Z204))),U204))</f>
        <v/>
      </c>
      <c r="AB204" s="1" t="str">
        <f t="shared" si="79"/>
        <v/>
      </c>
      <c r="AC204" s="1" t="str">
        <f t="shared" si="80"/>
        <v/>
      </c>
      <c r="AD204" s="1" t="str">
        <f t="shared" si="81"/>
        <v/>
      </c>
      <c r="AE204" s="1" t="str">
        <f t="shared" si="82"/>
        <v/>
      </c>
      <c r="AF204" s="1" t="str">
        <f t="shared" si="83"/>
        <v/>
      </c>
      <c r="AG204" s="1" t="str">
        <f>IF(A204="","",'Input and Monthly Results'!$C$12)</f>
        <v/>
      </c>
      <c r="AH204" s="1" t="str">
        <f t="shared" si="84"/>
        <v/>
      </c>
      <c r="AI204" s="1" t="str">
        <f t="shared" si="85"/>
        <v/>
      </c>
      <c r="AJ204" s="1" t="str">
        <f t="shared" si="86"/>
        <v/>
      </c>
      <c r="AK204" s="1" t="str">
        <f>IF(A204="","",IF(AI204=0,0,'Input and Monthly Results'!$C$13))</f>
        <v/>
      </c>
    </row>
    <row r="205" spans="1:37" x14ac:dyDescent="0.3">
      <c r="A205" s="10" t="str">
        <f>IF(A204&gt;='Input and Monthly Results'!$F$3,"",EDATE(A204,1))</f>
        <v/>
      </c>
      <c r="B205" s="10">
        <f t="shared" si="66"/>
        <v>1</v>
      </c>
      <c r="C205" t="str">
        <f t="shared" si="67"/>
        <v/>
      </c>
      <c r="D205" s="14" t="str">
        <f>IF(A205="","",'Input and Monthly Results'!$C$7)</f>
        <v/>
      </c>
      <c r="E205" s="14" t="str">
        <f t="shared" si="68"/>
        <v/>
      </c>
      <c r="F205" s="14" t="str">
        <f t="shared" si="69"/>
        <v/>
      </c>
      <c r="G205" s="14" t="str">
        <f t="shared" si="70"/>
        <v/>
      </c>
      <c r="H205" s="14" t="str">
        <f>IF(A205="","",VLOOKUP(A205,'Input and Monthly Results'!$B$18:$C$429,2,FALSE))</f>
        <v/>
      </c>
      <c r="I205" s="14" t="str">
        <f>IF(A205="","",'Input and Monthly Results'!$C$8)</f>
        <v/>
      </c>
      <c r="J205" s="5" t="str">
        <f t="shared" si="71"/>
        <v/>
      </c>
      <c r="K205" s="14" t="str">
        <f t="shared" si="72"/>
        <v/>
      </c>
      <c r="L205" s="14" t="str">
        <f t="shared" si="73"/>
        <v/>
      </c>
      <c r="M205" s="14" t="str">
        <f t="shared" si="74"/>
        <v/>
      </c>
      <c r="N205" t="str">
        <f>IF(A205="","",'Input and Monthly Results'!$C$9)</f>
        <v/>
      </c>
      <c r="O205" s="14" t="str">
        <f>IF(A205="","",IF('Input and Monthly Results'!$C$6="Constant",IF('Input and Monthly Results'!$C$9="30 / 360",E205,IF('Input and Monthly Results'!$C$9="Actual Days / 360",F205,G205)),IF('Input and Monthly Results'!$C$9="30 / 360",K205,IF('Input and Monthly Results'!$C$9="Actual Days / 360",L205,M205))))</f>
        <v/>
      </c>
      <c r="P205" s="1" t="str">
        <f t="shared" si="87"/>
        <v/>
      </c>
      <c r="Q205" s="20" t="str">
        <f t="shared" si="75"/>
        <v/>
      </c>
      <c r="R205" s="20" t="str">
        <f t="shared" si="76"/>
        <v/>
      </c>
      <c r="S205" s="20" t="str">
        <f t="shared" si="77"/>
        <v/>
      </c>
      <c r="T205" s="20" t="str">
        <f t="shared" si="78"/>
        <v/>
      </c>
      <c r="U205" s="15" t="str">
        <f>IF(A205="","",IF(A206="",O205*P205+P205,IF(P205&gt;='Input and Monthly Results'!$C$14,'Input and Monthly Results'!$C$14,P205)))</f>
        <v/>
      </c>
      <c r="V205" s="1" t="str">
        <f>IF(A205="","",IF(A205&lt;'Input and Monthly Results'!$F$3,Calculations!O205*Calculations!P205,IF(A205='Input and Monthly Results'!$F$3,Calculations!O205*Calculations!P205 + Calculations!P205,0)))</f>
        <v/>
      </c>
      <c r="W205" s="1" t="str">
        <f>IF(A205="","",IF(A205&lt;'Input and Monthly Results'!$F$3,Loan_Amount*(Calculations!O205/(1-(1+Calculations!O205)^(-'Input and Monthly Results'!$C$5))),IF(Calculations!A205='Input and Monthly Results'!$F$3,Calculations!P205*Calculations!O205+Calculations!P205,0)))</f>
        <v/>
      </c>
      <c r="X205" s="1" t="str">
        <f>IF(A205="","",IF(A205&lt;'Input and Monthly Results'!$C$11,1,0))</f>
        <v/>
      </c>
      <c r="Y205" s="1" t="str">
        <f>IF(A205="","",IF(A205&lt;'Input and Monthly Results'!$C$11,Calculations!O205*Calculations!P205,IF(A205&lt;'Input and Monthly Results'!$F$3,Loan_Amount*(Calculations!O205/(1-(1+Calculations!O205)^(-('Input and Monthly Results'!$C$5-SUM(Calculations!$X$3:$X$362))))),IF(Calculations!A205='Input and Monthly Results'!$F$3,Calculations!O205*Calculations!P205+Calculations!P205,0))))</f>
        <v/>
      </c>
      <c r="Z205" s="1" t="str">
        <f>IF(A205="","",IF(A205&lt;'Input and Monthly Results'!$F$3,Loan_Amount/'Input and Monthly Results'!$C$5+Calculations!O205*Calculations!P205,IF(A205='Input and Monthly Results'!$F$3,Calculations!O205*Calculations!P205+Calculations!P205,0)))</f>
        <v/>
      </c>
      <c r="AA205" s="1" t="str">
        <f>IF(A205="","",IF('Input and Monthly Results'!$C$14="",IF('Input and Monthly Results'!$C$10="IO (Interest Only)",Calculations!V205,IF('Input and Monthly Results'!$C$10="Initial IO w/ P&amp;I following",Calculations!Y205,IF('Input and Monthly Results'!$C$10="P&amp;I",Calculations!W205,Calculations!Z205))),U205))</f>
        <v/>
      </c>
      <c r="AB205" s="1" t="str">
        <f t="shared" si="79"/>
        <v/>
      </c>
      <c r="AC205" s="1" t="str">
        <f t="shared" si="80"/>
        <v/>
      </c>
      <c r="AD205" s="1" t="str">
        <f t="shared" si="81"/>
        <v/>
      </c>
      <c r="AE205" s="1" t="str">
        <f t="shared" si="82"/>
        <v/>
      </c>
      <c r="AF205" s="1" t="str">
        <f t="shared" si="83"/>
        <v/>
      </c>
      <c r="AG205" s="1" t="str">
        <f>IF(A205="","",'Input and Monthly Results'!$C$12)</f>
        <v/>
      </c>
      <c r="AH205" s="1" t="str">
        <f t="shared" si="84"/>
        <v/>
      </c>
      <c r="AI205" s="1" t="str">
        <f t="shared" si="85"/>
        <v/>
      </c>
      <c r="AJ205" s="1" t="str">
        <f t="shared" si="86"/>
        <v/>
      </c>
      <c r="AK205" s="1" t="str">
        <f>IF(A205="","",IF(AI205=0,0,'Input and Monthly Results'!$C$13))</f>
        <v/>
      </c>
    </row>
    <row r="206" spans="1:37" x14ac:dyDescent="0.3">
      <c r="A206" s="10" t="str">
        <f>IF(A205&gt;='Input and Monthly Results'!$F$3,"",EDATE(A205,1))</f>
        <v/>
      </c>
      <c r="B206" s="10">
        <f t="shared" si="66"/>
        <v>1</v>
      </c>
      <c r="C206" t="str">
        <f t="shared" si="67"/>
        <v/>
      </c>
      <c r="D206" s="14" t="str">
        <f>IF(A206="","",'Input and Monthly Results'!$C$7)</f>
        <v/>
      </c>
      <c r="E206" s="14" t="str">
        <f t="shared" si="68"/>
        <v/>
      </c>
      <c r="F206" s="14" t="str">
        <f t="shared" si="69"/>
        <v/>
      </c>
      <c r="G206" s="14" t="str">
        <f t="shared" si="70"/>
        <v/>
      </c>
      <c r="H206" s="14" t="str">
        <f>IF(A206="","",VLOOKUP(A206,'Input and Monthly Results'!$B$18:$C$429,2,FALSE))</f>
        <v/>
      </c>
      <c r="I206" s="14" t="str">
        <f>IF(A206="","",'Input and Monthly Results'!$C$8)</f>
        <v/>
      </c>
      <c r="J206" s="5" t="str">
        <f t="shared" si="71"/>
        <v/>
      </c>
      <c r="K206" s="14" t="str">
        <f t="shared" si="72"/>
        <v/>
      </c>
      <c r="L206" s="14" t="str">
        <f t="shared" si="73"/>
        <v/>
      </c>
      <c r="M206" s="14" t="str">
        <f t="shared" si="74"/>
        <v/>
      </c>
      <c r="N206" t="str">
        <f>IF(A206="","",'Input and Monthly Results'!$C$9)</f>
        <v/>
      </c>
      <c r="O206" s="14" t="str">
        <f>IF(A206="","",IF('Input and Monthly Results'!$C$6="Constant",IF('Input and Monthly Results'!$C$9="30 / 360",E206,IF('Input and Monthly Results'!$C$9="Actual Days / 360",F206,G206)),IF('Input and Monthly Results'!$C$9="30 / 360",K206,IF('Input and Monthly Results'!$C$9="Actual Days / 360",L206,M206))))</f>
        <v/>
      </c>
      <c r="P206" s="1" t="str">
        <f t="shared" si="87"/>
        <v/>
      </c>
      <c r="Q206" s="20" t="str">
        <f t="shared" si="75"/>
        <v/>
      </c>
      <c r="R206" s="20" t="str">
        <f t="shared" si="76"/>
        <v/>
      </c>
      <c r="S206" s="20" t="str">
        <f t="shared" si="77"/>
        <v/>
      </c>
      <c r="T206" s="20" t="str">
        <f t="shared" si="78"/>
        <v/>
      </c>
      <c r="U206" s="15" t="str">
        <f>IF(A206="","",IF(A207="",O206*P206+P206,IF(P206&gt;='Input and Monthly Results'!$C$14,'Input and Monthly Results'!$C$14,P206)))</f>
        <v/>
      </c>
      <c r="V206" s="1" t="str">
        <f>IF(A206="","",IF(A206&lt;'Input and Monthly Results'!$F$3,Calculations!O206*Calculations!P206,IF(A206='Input and Monthly Results'!$F$3,Calculations!O206*Calculations!P206 + Calculations!P206,0)))</f>
        <v/>
      </c>
      <c r="W206" s="1" t="str">
        <f>IF(A206="","",IF(A206&lt;'Input and Monthly Results'!$F$3,Loan_Amount*(Calculations!O206/(1-(1+Calculations!O206)^(-'Input and Monthly Results'!$C$5))),IF(Calculations!A206='Input and Monthly Results'!$F$3,Calculations!P206*Calculations!O206+Calculations!P206,0)))</f>
        <v/>
      </c>
      <c r="X206" s="1" t="str">
        <f>IF(A206="","",IF(A206&lt;'Input and Monthly Results'!$C$11,1,0))</f>
        <v/>
      </c>
      <c r="Y206" s="1" t="str">
        <f>IF(A206="","",IF(A206&lt;'Input and Monthly Results'!$C$11,Calculations!O206*Calculations!P206,IF(A206&lt;'Input and Monthly Results'!$F$3,Loan_Amount*(Calculations!O206/(1-(1+Calculations!O206)^(-('Input and Monthly Results'!$C$5-SUM(Calculations!$X$3:$X$362))))),IF(Calculations!A206='Input and Monthly Results'!$F$3,Calculations!O206*Calculations!P206+Calculations!P206,0))))</f>
        <v/>
      </c>
      <c r="Z206" s="1" t="str">
        <f>IF(A206="","",IF(A206&lt;'Input and Monthly Results'!$F$3,Loan_Amount/'Input and Monthly Results'!$C$5+Calculations!O206*Calculations!P206,IF(A206='Input and Monthly Results'!$F$3,Calculations!O206*Calculations!P206+Calculations!P206,0)))</f>
        <v/>
      </c>
      <c r="AA206" s="1" t="str">
        <f>IF(A206="","",IF('Input and Monthly Results'!$C$14="",IF('Input and Monthly Results'!$C$10="IO (Interest Only)",Calculations!V206,IF('Input and Monthly Results'!$C$10="Initial IO w/ P&amp;I following",Calculations!Y206,IF('Input and Monthly Results'!$C$10="P&amp;I",Calculations!W206,Calculations!Z206))),U206))</f>
        <v/>
      </c>
      <c r="AB206" s="1" t="str">
        <f t="shared" si="79"/>
        <v/>
      </c>
      <c r="AC206" s="1" t="str">
        <f t="shared" si="80"/>
        <v/>
      </c>
      <c r="AD206" s="1" t="str">
        <f t="shared" si="81"/>
        <v/>
      </c>
      <c r="AE206" s="1" t="str">
        <f t="shared" si="82"/>
        <v/>
      </c>
      <c r="AF206" s="1" t="str">
        <f t="shared" si="83"/>
        <v/>
      </c>
      <c r="AG206" s="1" t="str">
        <f>IF(A206="","",'Input and Monthly Results'!$C$12)</f>
        <v/>
      </c>
      <c r="AH206" s="1" t="str">
        <f t="shared" si="84"/>
        <v/>
      </c>
      <c r="AI206" s="1" t="str">
        <f t="shared" si="85"/>
        <v/>
      </c>
      <c r="AJ206" s="1" t="str">
        <f t="shared" si="86"/>
        <v/>
      </c>
      <c r="AK206" s="1" t="str">
        <f>IF(A206="","",IF(AI206=0,0,'Input and Monthly Results'!$C$13))</f>
        <v/>
      </c>
    </row>
    <row r="207" spans="1:37" x14ac:dyDescent="0.3">
      <c r="A207" s="10" t="str">
        <f>IF(A206&gt;='Input and Monthly Results'!$F$3,"",EDATE(A206,1))</f>
        <v/>
      </c>
      <c r="B207" s="10">
        <f t="shared" si="66"/>
        <v>1</v>
      </c>
      <c r="C207" t="str">
        <f t="shared" si="67"/>
        <v/>
      </c>
      <c r="D207" s="14" t="str">
        <f>IF(A207="","",'Input and Monthly Results'!$C$7)</f>
        <v/>
      </c>
      <c r="E207" s="14" t="str">
        <f t="shared" si="68"/>
        <v/>
      </c>
      <c r="F207" s="14" t="str">
        <f t="shared" si="69"/>
        <v/>
      </c>
      <c r="G207" s="14" t="str">
        <f t="shared" si="70"/>
        <v/>
      </c>
      <c r="H207" s="14" t="str">
        <f>IF(A207="","",VLOOKUP(A207,'Input and Monthly Results'!$B$18:$C$429,2,FALSE))</f>
        <v/>
      </c>
      <c r="I207" s="14" t="str">
        <f>IF(A207="","",'Input and Monthly Results'!$C$8)</f>
        <v/>
      </c>
      <c r="J207" s="5" t="str">
        <f t="shared" si="71"/>
        <v/>
      </c>
      <c r="K207" s="14" t="str">
        <f t="shared" si="72"/>
        <v/>
      </c>
      <c r="L207" s="14" t="str">
        <f t="shared" si="73"/>
        <v/>
      </c>
      <c r="M207" s="14" t="str">
        <f t="shared" si="74"/>
        <v/>
      </c>
      <c r="N207" t="str">
        <f>IF(A207="","",'Input and Monthly Results'!$C$9)</f>
        <v/>
      </c>
      <c r="O207" s="14" t="str">
        <f>IF(A207="","",IF('Input and Monthly Results'!$C$6="Constant",IF('Input and Monthly Results'!$C$9="30 / 360",E207,IF('Input and Monthly Results'!$C$9="Actual Days / 360",F207,G207)),IF('Input and Monthly Results'!$C$9="30 / 360",K207,IF('Input and Monthly Results'!$C$9="Actual Days / 360",L207,M207))))</f>
        <v/>
      </c>
      <c r="P207" s="1" t="str">
        <f t="shared" si="87"/>
        <v/>
      </c>
      <c r="Q207" s="20" t="str">
        <f t="shared" si="75"/>
        <v/>
      </c>
      <c r="R207" s="20" t="str">
        <f t="shared" si="76"/>
        <v/>
      </c>
      <c r="S207" s="20" t="str">
        <f t="shared" si="77"/>
        <v/>
      </c>
      <c r="T207" s="20" t="str">
        <f t="shared" si="78"/>
        <v/>
      </c>
      <c r="U207" s="15" t="str">
        <f>IF(A207="","",IF(A208="",O207*P207+P207,IF(P207&gt;='Input and Monthly Results'!$C$14,'Input and Monthly Results'!$C$14,P207)))</f>
        <v/>
      </c>
      <c r="V207" s="1" t="str">
        <f>IF(A207="","",IF(A207&lt;'Input and Monthly Results'!$F$3,Calculations!O207*Calculations!P207,IF(A207='Input and Monthly Results'!$F$3,Calculations!O207*Calculations!P207 + Calculations!P207,0)))</f>
        <v/>
      </c>
      <c r="W207" s="1" t="str">
        <f>IF(A207="","",IF(A207&lt;'Input and Monthly Results'!$F$3,Loan_Amount*(Calculations!O207/(1-(1+Calculations!O207)^(-'Input and Monthly Results'!$C$5))),IF(Calculations!A207='Input and Monthly Results'!$F$3,Calculations!P207*Calculations!O207+Calculations!P207,0)))</f>
        <v/>
      </c>
      <c r="X207" s="1" t="str">
        <f>IF(A207="","",IF(A207&lt;'Input and Monthly Results'!$C$11,1,0))</f>
        <v/>
      </c>
      <c r="Y207" s="1" t="str">
        <f>IF(A207="","",IF(A207&lt;'Input and Monthly Results'!$C$11,Calculations!O207*Calculations!P207,IF(A207&lt;'Input and Monthly Results'!$F$3,Loan_Amount*(Calculations!O207/(1-(1+Calculations!O207)^(-('Input and Monthly Results'!$C$5-SUM(Calculations!$X$3:$X$362))))),IF(Calculations!A207='Input and Monthly Results'!$F$3,Calculations!O207*Calculations!P207+Calculations!P207,0))))</f>
        <v/>
      </c>
      <c r="Z207" s="1" t="str">
        <f>IF(A207="","",IF(A207&lt;'Input and Monthly Results'!$F$3,Loan_Amount/'Input and Monthly Results'!$C$5+Calculations!O207*Calculations!P207,IF(A207='Input and Monthly Results'!$F$3,Calculations!O207*Calculations!P207+Calculations!P207,0)))</f>
        <v/>
      </c>
      <c r="AA207" s="1" t="str">
        <f>IF(A207="","",IF('Input and Monthly Results'!$C$14="",IF('Input and Monthly Results'!$C$10="IO (Interest Only)",Calculations!V207,IF('Input and Monthly Results'!$C$10="Initial IO w/ P&amp;I following",Calculations!Y207,IF('Input and Monthly Results'!$C$10="P&amp;I",Calculations!W207,Calculations!Z207))),U207))</f>
        <v/>
      </c>
      <c r="AB207" s="1" t="str">
        <f t="shared" si="79"/>
        <v/>
      </c>
      <c r="AC207" s="1" t="str">
        <f t="shared" si="80"/>
        <v/>
      </c>
      <c r="AD207" s="1" t="str">
        <f t="shared" si="81"/>
        <v/>
      </c>
      <c r="AE207" s="1" t="str">
        <f t="shared" si="82"/>
        <v/>
      </c>
      <c r="AF207" s="1" t="str">
        <f t="shared" si="83"/>
        <v/>
      </c>
      <c r="AG207" s="1" t="str">
        <f>IF(A207="","",'Input and Monthly Results'!$C$12)</f>
        <v/>
      </c>
      <c r="AH207" s="1" t="str">
        <f t="shared" si="84"/>
        <v/>
      </c>
      <c r="AI207" s="1" t="str">
        <f t="shared" si="85"/>
        <v/>
      </c>
      <c r="AJ207" s="1" t="str">
        <f t="shared" si="86"/>
        <v/>
      </c>
      <c r="AK207" s="1" t="str">
        <f>IF(A207="","",IF(AI207=0,0,'Input and Monthly Results'!$C$13))</f>
        <v/>
      </c>
    </row>
    <row r="208" spans="1:37" x14ac:dyDescent="0.3">
      <c r="A208" s="10" t="str">
        <f>IF(A207&gt;='Input and Monthly Results'!$F$3,"",EDATE(A207,1))</f>
        <v/>
      </c>
      <c r="B208" s="10">
        <f t="shared" si="66"/>
        <v>1</v>
      </c>
      <c r="C208" t="str">
        <f t="shared" si="67"/>
        <v/>
      </c>
      <c r="D208" s="14" t="str">
        <f>IF(A208="","",'Input and Monthly Results'!$C$7)</f>
        <v/>
      </c>
      <c r="E208" s="14" t="str">
        <f t="shared" si="68"/>
        <v/>
      </c>
      <c r="F208" s="14" t="str">
        <f t="shared" si="69"/>
        <v/>
      </c>
      <c r="G208" s="14" t="str">
        <f t="shared" si="70"/>
        <v/>
      </c>
      <c r="H208" s="14" t="str">
        <f>IF(A208="","",VLOOKUP(A208,'Input and Monthly Results'!$B$18:$C$429,2,FALSE))</f>
        <v/>
      </c>
      <c r="I208" s="14" t="str">
        <f>IF(A208="","",'Input and Monthly Results'!$C$8)</f>
        <v/>
      </c>
      <c r="J208" s="5" t="str">
        <f t="shared" si="71"/>
        <v/>
      </c>
      <c r="K208" s="14" t="str">
        <f t="shared" si="72"/>
        <v/>
      </c>
      <c r="L208" s="14" t="str">
        <f t="shared" si="73"/>
        <v/>
      </c>
      <c r="M208" s="14" t="str">
        <f t="shared" si="74"/>
        <v/>
      </c>
      <c r="N208" t="str">
        <f>IF(A208="","",'Input and Monthly Results'!$C$9)</f>
        <v/>
      </c>
      <c r="O208" s="14" t="str">
        <f>IF(A208="","",IF('Input and Monthly Results'!$C$6="Constant",IF('Input and Monthly Results'!$C$9="30 / 360",E208,IF('Input and Monthly Results'!$C$9="Actual Days / 360",F208,G208)),IF('Input and Monthly Results'!$C$9="30 / 360",K208,IF('Input and Monthly Results'!$C$9="Actual Days / 360",L208,M208))))</f>
        <v/>
      </c>
      <c r="P208" s="1" t="str">
        <f t="shared" si="87"/>
        <v/>
      </c>
      <c r="Q208" s="20" t="str">
        <f t="shared" si="75"/>
        <v/>
      </c>
      <c r="R208" s="20" t="str">
        <f t="shared" si="76"/>
        <v/>
      </c>
      <c r="S208" s="20" t="str">
        <f t="shared" si="77"/>
        <v/>
      </c>
      <c r="T208" s="20" t="str">
        <f t="shared" si="78"/>
        <v/>
      </c>
      <c r="U208" s="15" t="str">
        <f>IF(A208="","",IF(A209="",O208*P208+P208,IF(P208&gt;='Input and Monthly Results'!$C$14,'Input and Monthly Results'!$C$14,P208)))</f>
        <v/>
      </c>
      <c r="V208" s="1" t="str">
        <f>IF(A208="","",IF(A208&lt;'Input and Monthly Results'!$F$3,Calculations!O208*Calculations!P208,IF(A208='Input and Monthly Results'!$F$3,Calculations!O208*Calculations!P208 + Calculations!P208,0)))</f>
        <v/>
      </c>
      <c r="W208" s="1" t="str">
        <f>IF(A208="","",IF(A208&lt;'Input and Monthly Results'!$F$3,Loan_Amount*(Calculations!O208/(1-(1+Calculations!O208)^(-'Input and Monthly Results'!$C$5))),IF(Calculations!A208='Input and Monthly Results'!$F$3,Calculations!P208*Calculations!O208+Calculations!P208,0)))</f>
        <v/>
      </c>
      <c r="X208" s="1" t="str">
        <f>IF(A208="","",IF(A208&lt;'Input and Monthly Results'!$C$11,1,0))</f>
        <v/>
      </c>
      <c r="Y208" s="1" t="str">
        <f>IF(A208="","",IF(A208&lt;'Input and Monthly Results'!$C$11,Calculations!O208*Calculations!P208,IF(A208&lt;'Input and Monthly Results'!$F$3,Loan_Amount*(Calculations!O208/(1-(1+Calculations!O208)^(-('Input and Monthly Results'!$C$5-SUM(Calculations!$X$3:$X$362))))),IF(Calculations!A208='Input and Monthly Results'!$F$3,Calculations!O208*Calculations!P208+Calculations!P208,0))))</f>
        <v/>
      </c>
      <c r="Z208" s="1" t="str">
        <f>IF(A208="","",IF(A208&lt;'Input and Monthly Results'!$F$3,Loan_Amount/'Input and Monthly Results'!$C$5+Calculations!O208*Calculations!P208,IF(A208='Input and Monthly Results'!$F$3,Calculations!O208*Calculations!P208+Calculations!P208,0)))</f>
        <v/>
      </c>
      <c r="AA208" s="1" t="str">
        <f>IF(A208="","",IF('Input and Monthly Results'!$C$14="",IF('Input and Monthly Results'!$C$10="IO (Interest Only)",Calculations!V208,IF('Input and Monthly Results'!$C$10="Initial IO w/ P&amp;I following",Calculations!Y208,IF('Input and Monthly Results'!$C$10="P&amp;I",Calculations!W208,Calculations!Z208))),U208))</f>
        <v/>
      </c>
      <c r="AB208" s="1" t="str">
        <f t="shared" si="79"/>
        <v/>
      </c>
      <c r="AC208" s="1" t="str">
        <f t="shared" si="80"/>
        <v/>
      </c>
      <c r="AD208" s="1" t="str">
        <f t="shared" si="81"/>
        <v/>
      </c>
      <c r="AE208" s="1" t="str">
        <f t="shared" si="82"/>
        <v/>
      </c>
      <c r="AF208" s="1" t="str">
        <f t="shared" si="83"/>
        <v/>
      </c>
      <c r="AG208" s="1" t="str">
        <f>IF(A208="","",'Input and Monthly Results'!$C$12)</f>
        <v/>
      </c>
      <c r="AH208" s="1" t="str">
        <f t="shared" si="84"/>
        <v/>
      </c>
      <c r="AI208" s="1" t="str">
        <f t="shared" si="85"/>
        <v/>
      </c>
      <c r="AJ208" s="1" t="str">
        <f t="shared" si="86"/>
        <v/>
      </c>
      <c r="AK208" s="1" t="str">
        <f>IF(A208="","",IF(AI208=0,0,'Input and Monthly Results'!$C$13))</f>
        <v/>
      </c>
    </row>
    <row r="209" spans="1:37" x14ac:dyDescent="0.3">
      <c r="A209" s="10" t="str">
        <f>IF(A208&gt;='Input and Monthly Results'!$F$3,"",EDATE(A208,1))</f>
        <v/>
      </c>
      <c r="B209" s="10">
        <f t="shared" si="66"/>
        <v>1</v>
      </c>
      <c r="C209" t="str">
        <f t="shared" si="67"/>
        <v/>
      </c>
      <c r="D209" s="14" t="str">
        <f>IF(A209="","",'Input and Monthly Results'!$C$7)</f>
        <v/>
      </c>
      <c r="E209" s="14" t="str">
        <f t="shared" si="68"/>
        <v/>
      </c>
      <c r="F209" s="14" t="str">
        <f t="shared" si="69"/>
        <v/>
      </c>
      <c r="G209" s="14" t="str">
        <f t="shared" si="70"/>
        <v/>
      </c>
      <c r="H209" s="14" t="str">
        <f>IF(A209="","",VLOOKUP(A209,'Input and Monthly Results'!$B$18:$C$429,2,FALSE))</f>
        <v/>
      </c>
      <c r="I209" s="14" t="str">
        <f>IF(A209="","",'Input and Monthly Results'!$C$8)</f>
        <v/>
      </c>
      <c r="J209" s="5" t="str">
        <f t="shared" si="71"/>
        <v/>
      </c>
      <c r="K209" s="14" t="str">
        <f t="shared" si="72"/>
        <v/>
      </c>
      <c r="L209" s="14" t="str">
        <f t="shared" si="73"/>
        <v/>
      </c>
      <c r="M209" s="14" t="str">
        <f t="shared" si="74"/>
        <v/>
      </c>
      <c r="N209" t="str">
        <f>IF(A209="","",'Input and Monthly Results'!$C$9)</f>
        <v/>
      </c>
      <c r="O209" s="14" t="str">
        <f>IF(A209="","",IF('Input and Monthly Results'!$C$6="Constant",IF('Input and Monthly Results'!$C$9="30 / 360",E209,IF('Input and Monthly Results'!$C$9="Actual Days / 360",F209,G209)),IF('Input and Monthly Results'!$C$9="30 / 360",K209,IF('Input and Monthly Results'!$C$9="Actual Days / 360",L209,M209))))</f>
        <v/>
      </c>
      <c r="P209" s="1" t="str">
        <f t="shared" si="87"/>
        <v/>
      </c>
      <c r="Q209" s="20" t="str">
        <f t="shared" si="75"/>
        <v/>
      </c>
      <c r="R209" s="20" t="str">
        <f t="shared" si="76"/>
        <v/>
      </c>
      <c r="S209" s="20" t="str">
        <f t="shared" si="77"/>
        <v/>
      </c>
      <c r="T209" s="20" t="str">
        <f t="shared" si="78"/>
        <v/>
      </c>
      <c r="U209" s="15" t="str">
        <f>IF(A209="","",IF(A210="",O209*P209+P209,IF(P209&gt;='Input and Monthly Results'!$C$14,'Input and Monthly Results'!$C$14,P209)))</f>
        <v/>
      </c>
      <c r="V209" s="1" t="str">
        <f>IF(A209="","",IF(A209&lt;'Input and Monthly Results'!$F$3,Calculations!O209*Calculations!P209,IF(A209='Input and Monthly Results'!$F$3,Calculations!O209*Calculations!P209 + Calculations!P209,0)))</f>
        <v/>
      </c>
      <c r="W209" s="1" t="str">
        <f>IF(A209="","",IF(A209&lt;'Input and Monthly Results'!$F$3,Loan_Amount*(Calculations!O209/(1-(1+Calculations!O209)^(-'Input and Monthly Results'!$C$5))),IF(Calculations!A209='Input and Monthly Results'!$F$3,Calculations!P209*Calculations!O209+Calculations!P209,0)))</f>
        <v/>
      </c>
      <c r="X209" s="1" t="str">
        <f>IF(A209="","",IF(A209&lt;'Input and Monthly Results'!$C$11,1,0))</f>
        <v/>
      </c>
      <c r="Y209" s="1" t="str">
        <f>IF(A209="","",IF(A209&lt;'Input and Monthly Results'!$C$11,Calculations!O209*Calculations!P209,IF(A209&lt;'Input and Monthly Results'!$F$3,Loan_Amount*(Calculations!O209/(1-(1+Calculations!O209)^(-('Input and Monthly Results'!$C$5-SUM(Calculations!$X$3:$X$362))))),IF(Calculations!A209='Input and Monthly Results'!$F$3,Calculations!O209*Calculations!P209+Calculations!P209,0))))</f>
        <v/>
      </c>
      <c r="Z209" s="1" t="str">
        <f>IF(A209="","",IF(A209&lt;'Input and Monthly Results'!$F$3,Loan_Amount/'Input and Monthly Results'!$C$5+Calculations!O209*Calculations!P209,IF(A209='Input and Monthly Results'!$F$3,Calculations!O209*Calculations!P209+Calculations!P209,0)))</f>
        <v/>
      </c>
      <c r="AA209" s="1" t="str">
        <f>IF(A209="","",IF('Input and Monthly Results'!$C$14="",IF('Input and Monthly Results'!$C$10="IO (Interest Only)",Calculations!V209,IF('Input and Monthly Results'!$C$10="Initial IO w/ P&amp;I following",Calculations!Y209,IF('Input and Monthly Results'!$C$10="P&amp;I",Calculations!W209,Calculations!Z209))),U209))</f>
        <v/>
      </c>
      <c r="AB209" s="1" t="str">
        <f t="shared" si="79"/>
        <v/>
      </c>
      <c r="AC209" s="1" t="str">
        <f t="shared" si="80"/>
        <v/>
      </c>
      <c r="AD209" s="1" t="str">
        <f t="shared" si="81"/>
        <v/>
      </c>
      <c r="AE209" s="1" t="str">
        <f t="shared" si="82"/>
        <v/>
      </c>
      <c r="AF209" s="1" t="str">
        <f t="shared" si="83"/>
        <v/>
      </c>
      <c r="AG209" s="1" t="str">
        <f>IF(A209="","",'Input and Monthly Results'!$C$12)</f>
        <v/>
      </c>
      <c r="AH209" s="1" t="str">
        <f t="shared" si="84"/>
        <v/>
      </c>
      <c r="AI209" s="1" t="str">
        <f t="shared" si="85"/>
        <v/>
      </c>
      <c r="AJ209" s="1" t="str">
        <f t="shared" si="86"/>
        <v/>
      </c>
      <c r="AK209" s="1" t="str">
        <f>IF(A209="","",IF(AI209=0,0,'Input and Monthly Results'!$C$13))</f>
        <v/>
      </c>
    </row>
    <row r="210" spans="1:37" x14ac:dyDescent="0.3">
      <c r="A210" s="10" t="str">
        <f>IF(A209&gt;='Input and Monthly Results'!$F$3,"",EDATE(A209,1))</f>
        <v/>
      </c>
      <c r="B210" s="10">
        <f t="shared" si="66"/>
        <v>1</v>
      </c>
      <c r="C210" t="str">
        <f t="shared" si="67"/>
        <v/>
      </c>
      <c r="D210" s="14" t="str">
        <f>IF(A210="","",'Input and Monthly Results'!$C$7)</f>
        <v/>
      </c>
      <c r="E210" s="14" t="str">
        <f t="shared" si="68"/>
        <v/>
      </c>
      <c r="F210" s="14" t="str">
        <f t="shared" si="69"/>
        <v/>
      </c>
      <c r="G210" s="14" t="str">
        <f t="shared" si="70"/>
        <v/>
      </c>
      <c r="H210" s="14" t="str">
        <f>IF(A210="","",VLOOKUP(A210,'Input and Monthly Results'!$B$18:$C$429,2,FALSE))</f>
        <v/>
      </c>
      <c r="I210" s="14" t="str">
        <f>IF(A210="","",'Input and Monthly Results'!$C$8)</f>
        <v/>
      </c>
      <c r="J210" s="5" t="str">
        <f t="shared" si="71"/>
        <v/>
      </c>
      <c r="K210" s="14" t="str">
        <f t="shared" si="72"/>
        <v/>
      </c>
      <c r="L210" s="14" t="str">
        <f t="shared" si="73"/>
        <v/>
      </c>
      <c r="M210" s="14" t="str">
        <f t="shared" si="74"/>
        <v/>
      </c>
      <c r="N210" t="str">
        <f>IF(A210="","",'Input and Monthly Results'!$C$9)</f>
        <v/>
      </c>
      <c r="O210" s="14" t="str">
        <f>IF(A210="","",IF('Input and Monthly Results'!$C$6="Constant",IF('Input and Monthly Results'!$C$9="30 / 360",E210,IF('Input and Monthly Results'!$C$9="Actual Days / 360",F210,G210)),IF('Input and Monthly Results'!$C$9="30 / 360",K210,IF('Input and Monthly Results'!$C$9="Actual Days / 360",L210,M210))))</f>
        <v/>
      </c>
      <c r="P210" s="1" t="str">
        <f t="shared" si="87"/>
        <v/>
      </c>
      <c r="Q210" s="20" t="str">
        <f t="shared" si="75"/>
        <v/>
      </c>
      <c r="R210" s="20" t="str">
        <f t="shared" si="76"/>
        <v/>
      </c>
      <c r="S210" s="20" t="str">
        <f t="shared" si="77"/>
        <v/>
      </c>
      <c r="T210" s="20" t="str">
        <f t="shared" si="78"/>
        <v/>
      </c>
      <c r="U210" s="15" t="str">
        <f>IF(A210="","",IF(A211="",O210*P210+P210,IF(P210&gt;='Input and Monthly Results'!$C$14,'Input and Monthly Results'!$C$14,P210)))</f>
        <v/>
      </c>
      <c r="V210" s="1" t="str">
        <f>IF(A210="","",IF(A210&lt;'Input and Monthly Results'!$F$3,Calculations!O210*Calculations!P210,IF(A210='Input and Monthly Results'!$F$3,Calculations!O210*Calculations!P210 + Calculations!P210,0)))</f>
        <v/>
      </c>
      <c r="W210" s="1" t="str">
        <f>IF(A210="","",IF(A210&lt;'Input and Monthly Results'!$F$3,Loan_Amount*(Calculations!O210/(1-(1+Calculations!O210)^(-'Input and Monthly Results'!$C$5))),IF(Calculations!A210='Input and Monthly Results'!$F$3,Calculations!P210*Calculations!O210+Calculations!P210,0)))</f>
        <v/>
      </c>
      <c r="X210" s="1" t="str">
        <f>IF(A210="","",IF(A210&lt;'Input and Monthly Results'!$C$11,1,0))</f>
        <v/>
      </c>
      <c r="Y210" s="1" t="str">
        <f>IF(A210="","",IF(A210&lt;'Input and Monthly Results'!$C$11,Calculations!O210*Calculations!P210,IF(A210&lt;'Input and Monthly Results'!$F$3,Loan_Amount*(Calculations!O210/(1-(1+Calculations!O210)^(-('Input and Monthly Results'!$C$5-SUM(Calculations!$X$3:$X$362))))),IF(Calculations!A210='Input and Monthly Results'!$F$3,Calculations!O210*Calculations!P210+Calculations!P210,0))))</f>
        <v/>
      </c>
      <c r="Z210" s="1" t="str">
        <f>IF(A210="","",IF(A210&lt;'Input and Monthly Results'!$F$3,Loan_Amount/'Input and Monthly Results'!$C$5+Calculations!O210*Calculations!P210,IF(A210='Input and Monthly Results'!$F$3,Calculations!O210*Calculations!P210+Calculations!P210,0)))</f>
        <v/>
      </c>
      <c r="AA210" s="1" t="str">
        <f>IF(A210="","",IF('Input and Monthly Results'!$C$14="",IF('Input and Monthly Results'!$C$10="IO (Interest Only)",Calculations!V210,IF('Input and Monthly Results'!$C$10="Initial IO w/ P&amp;I following",Calculations!Y210,IF('Input and Monthly Results'!$C$10="P&amp;I",Calculations!W210,Calculations!Z210))),U210))</f>
        <v/>
      </c>
      <c r="AB210" s="1" t="str">
        <f t="shared" si="79"/>
        <v/>
      </c>
      <c r="AC210" s="1" t="str">
        <f t="shared" si="80"/>
        <v/>
      </c>
      <c r="AD210" s="1" t="str">
        <f t="shared" si="81"/>
        <v/>
      </c>
      <c r="AE210" s="1" t="str">
        <f t="shared" si="82"/>
        <v/>
      </c>
      <c r="AF210" s="1" t="str">
        <f t="shared" si="83"/>
        <v/>
      </c>
      <c r="AG210" s="1" t="str">
        <f>IF(A210="","",'Input and Monthly Results'!$C$12)</f>
        <v/>
      </c>
      <c r="AH210" s="1" t="str">
        <f t="shared" si="84"/>
        <v/>
      </c>
      <c r="AI210" s="1" t="str">
        <f t="shared" si="85"/>
        <v/>
      </c>
      <c r="AJ210" s="1" t="str">
        <f t="shared" si="86"/>
        <v/>
      </c>
      <c r="AK210" s="1" t="str">
        <f>IF(A210="","",IF(AI210=0,0,'Input and Monthly Results'!$C$13))</f>
        <v/>
      </c>
    </row>
    <row r="211" spans="1:37" x14ac:dyDescent="0.3">
      <c r="A211" s="10" t="str">
        <f>IF(A210&gt;='Input and Monthly Results'!$F$3,"",EDATE(A210,1))</f>
        <v/>
      </c>
      <c r="B211" s="10">
        <f t="shared" si="66"/>
        <v>1</v>
      </c>
      <c r="C211" t="str">
        <f t="shared" si="67"/>
        <v/>
      </c>
      <c r="D211" s="14" t="str">
        <f>IF(A211="","",'Input and Monthly Results'!$C$7)</f>
        <v/>
      </c>
      <c r="E211" s="14" t="str">
        <f t="shared" si="68"/>
        <v/>
      </c>
      <c r="F211" s="14" t="str">
        <f t="shared" si="69"/>
        <v/>
      </c>
      <c r="G211" s="14" t="str">
        <f t="shared" si="70"/>
        <v/>
      </c>
      <c r="H211" s="14" t="str">
        <f>IF(A211="","",VLOOKUP(A211,'Input and Monthly Results'!$B$18:$C$429,2,FALSE))</f>
        <v/>
      </c>
      <c r="I211" s="14" t="str">
        <f>IF(A211="","",'Input and Monthly Results'!$C$8)</f>
        <v/>
      </c>
      <c r="J211" s="5" t="str">
        <f t="shared" si="71"/>
        <v/>
      </c>
      <c r="K211" s="14" t="str">
        <f t="shared" si="72"/>
        <v/>
      </c>
      <c r="L211" s="14" t="str">
        <f t="shared" si="73"/>
        <v/>
      </c>
      <c r="M211" s="14" t="str">
        <f t="shared" si="74"/>
        <v/>
      </c>
      <c r="N211" t="str">
        <f>IF(A211="","",'Input and Monthly Results'!$C$9)</f>
        <v/>
      </c>
      <c r="O211" s="14" t="str">
        <f>IF(A211="","",IF('Input and Monthly Results'!$C$6="Constant",IF('Input and Monthly Results'!$C$9="30 / 360",E211,IF('Input and Monthly Results'!$C$9="Actual Days / 360",F211,G211)),IF('Input and Monthly Results'!$C$9="30 / 360",K211,IF('Input and Monthly Results'!$C$9="Actual Days / 360",L211,M211))))</f>
        <v/>
      </c>
      <c r="P211" s="1" t="str">
        <f t="shared" si="87"/>
        <v/>
      </c>
      <c r="Q211" s="20" t="str">
        <f t="shared" si="75"/>
        <v/>
      </c>
      <c r="R211" s="20" t="str">
        <f t="shared" si="76"/>
        <v/>
      </c>
      <c r="S211" s="20" t="str">
        <f t="shared" si="77"/>
        <v/>
      </c>
      <c r="T211" s="20" t="str">
        <f t="shared" si="78"/>
        <v/>
      </c>
      <c r="U211" s="15" t="str">
        <f>IF(A211="","",IF(A212="",O211*P211+P211,IF(P211&gt;='Input and Monthly Results'!$C$14,'Input and Monthly Results'!$C$14,P211)))</f>
        <v/>
      </c>
      <c r="V211" s="1" t="str">
        <f>IF(A211="","",IF(A211&lt;'Input and Monthly Results'!$F$3,Calculations!O211*Calculations!P211,IF(A211='Input and Monthly Results'!$F$3,Calculations!O211*Calculations!P211 + Calculations!P211,0)))</f>
        <v/>
      </c>
      <c r="W211" s="1" t="str">
        <f>IF(A211="","",IF(A211&lt;'Input and Monthly Results'!$F$3,Loan_Amount*(Calculations!O211/(1-(1+Calculations!O211)^(-'Input and Monthly Results'!$C$5))),IF(Calculations!A211='Input and Monthly Results'!$F$3,Calculations!P211*Calculations!O211+Calculations!P211,0)))</f>
        <v/>
      </c>
      <c r="X211" s="1" t="str">
        <f>IF(A211="","",IF(A211&lt;'Input and Monthly Results'!$C$11,1,0))</f>
        <v/>
      </c>
      <c r="Y211" s="1" t="str">
        <f>IF(A211="","",IF(A211&lt;'Input and Monthly Results'!$C$11,Calculations!O211*Calculations!P211,IF(A211&lt;'Input and Monthly Results'!$F$3,Loan_Amount*(Calculations!O211/(1-(1+Calculations!O211)^(-('Input and Monthly Results'!$C$5-SUM(Calculations!$X$3:$X$362))))),IF(Calculations!A211='Input and Monthly Results'!$F$3,Calculations!O211*Calculations!P211+Calculations!P211,0))))</f>
        <v/>
      </c>
      <c r="Z211" s="1" t="str">
        <f>IF(A211="","",IF(A211&lt;'Input and Monthly Results'!$F$3,Loan_Amount/'Input and Monthly Results'!$C$5+Calculations!O211*Calculations!P211,IF(A211='Input and Monthly Results'!$F$3,Calculations!O211*Calculations!P211+Calculations!P211,0)))</f>
        <v/>
      </c>
      <c r="AA211" s="1" t="str">
        <f>IF(A211="","",IF('Input and Monthly Results'!$C$14="",IF('Input and Monthly Results'!$C$10="IO (Interest Only)",Calculations!V211,IF('Input and Monthly Results'!$C$10="Initial IO w/ P&amp;I following",Calculations!Y211,IF('Input and Monthly Results'!$C$10="P&amp;I",Calculations!W211,Calculations!Z211))),U211))</f>
        <v/>
      </c>
      <c r="AB211" s="1" t="str">
        <f t="shared" si="79"/>
        <v/>
      </c>
      <c r="AC211" s="1" t="str">
        <f t="shared" si="80"/>
        <v/>
      </c>
      <c r="AD211" s="1" t="str">
        <f t="shared" si="81"/>
        <v/>
      </c>
      <c r="AE211" s="1" t="str">
        <f t="shared" si="82"/>
        <v/>
      </c>
      <c r="AF211" s="1" t="str">
        <f t="shared" si="83"/>
        <v/>
      </c>
      <c r="AG211" s="1" t="str">
        <f>IF(A211="","",'Input and Monthly Results'!$C$12)</f>
        <v/>
      </c>
      <c r="AH211" s="1" t="str">
        <f t="shared" si="84"/>
        <v/>
      </c>
      <c r="AI211" s="1" t="str">
        <f t="shared" si="85"/>
        <v/>
      </c>
      <c r="AJ211" s="1" t="str">
        <f t="shared" si="86"/>
        <v/>
      </c>
      <c r="AK211" s="1" t="str">
        <f>IF(A211="","",IF(AI211=0,0,'Input and Monthly Results'!$C$13))</f>
        <v/>
      </c>
    </row>
    <row r="212" spans="1:37" x14ac:dyDescent="0.3">
      <c r="A212" s="10" t="str">
        <f>IF(A211&gt;='Input and Monthly Results'!$F$3,"",EDATE(A211,1))</f>
        <v/>
      </c>
      <c r="B212" s="10">
        <f t="shared" si="66"/>
        <v>1</v>
      </c>
      <c r="C212" t="str">
        <f t="shared" si="67"/>
        <v/>
      </c>
      <c r="D212" s="14" t="str">
        <f>IF(A212="","",'Input and Monthly Results'!$C$7)</f>
        <v/>
      </c>
      <c r="E212" s="14" t="str">
        <f t="shared" si="68"/>
        <v/>
      </c>
      <c r="F212" s="14" t="str">
        <f t="shared" si="69"/>
        <v/>
      </c>
      <c r="G212" s="14" t="str">
        <f t="shared" si="70"/>
        <v/>
      </c>
      <c r="H212" s="14" t="str">
        <f>IF(A212="","",VLOOKUP(A212,'Input and Monthly Results'!$B$18:$C$429,2,FALSE))</f>
        <v/>
      </c>
      <c r="I212" s="14" t="str">
        <f>IF(A212="","",'Input and Monthly Results'!$C$8)</f>
        <v/>
      </c>
      <c r="J212" s="5" t="str">
        <f t="shared" si="71"/>
        <v/>
      </c>
      <c r="K212" s="14" t="str">
        <f t="shared" si="72"/>
        <v/>
      </c>
      <c r="L212" s="14" t="str">
        <f t="shared" si="73"/>
        <v/>
      </c>
      <c r="M212" s="14" t="str">
        <f t="shared" si="74"/>
        <v/>
      </c>
      <c r="N212" t="str">
        <f>IF(A212="","",'Input and Monthly Results'!$C$9)</f>
        <v/>
      </c>
      <c r="O212" s="14" t="str">
        <f>IF(A212="","",IF('Input and Monthly Results'!$C$6="Constant",IF('Input and Monthly Results'!$C$9="30 / 360",E212,IF('Input and Monthly Results'!$C$9="Actual Days / 360",F212,G212)),IF('Input and Monthly Results'!$C$9="30 / 360",K212,IF('Input and Monthly Results'!$C$9="Actual Days / 360",L212,M212))))</f>
        <v/>
      </c>
      <c r="P212" s="1" t="str">
        <f t="shared" si="87"/>
        <v/>
      </c>
      <c r="Q212" s="20" t="str">
        <f t="shared" si="75"/>
        <v/>
      </c>
      <c r="R212" s="20" t="str">
        <f t="shared" si="76"/>
        <v/>
      </c>
      <c r="S212" s="20" t="str">
        <f t="shared" si="77"/>
        <v/>
      </c>
      <c r="T212" s="20" t="str">
        <f t="shared" si="78"/>
        <v/>
      </c>
      <c r="U212" s="15" t="str">
        <f>IF(A212="","",IF(A213="",O212*P212+P212,IF(P212&gt;='Input and Monthly Results'!$C$14,'Input and Monthly Results'!$C$14,P212)))</f>
        <v/>
      </c>
      <c r="V212" s="1" t="str">
        <f>IF(A212="","",IF(A212&lt;'Input and Monthly Results'!$F$3,Calculations!O212*Calculations!P212,IF(A212='Input and Monthly Results'!$F$3,Calculations!O212*Calculations!P212 + Calculations!P212,0)))</f>
        <v/>
      </c>
      <c r="W212" s="1" t="str">
        <f>IF(A212="","",IF(A212&lt;'Input and Monthly Results'!$F$3,Loan_Amount*(Calculations!O212/(1-(1+Calculations!O212)^(-'Input and Monthly Results'!$C$5))),IF(Calculations!A212='Input and Monthly Results'!$F$3,Calculations!P212*Calculations!O212+Calculations!P212,0)))</f>
        <v/>
      </c>
      <c r="X212" s="1" t="str">
        <f>IF(A212="","",IF(A212&lt;'Input and Monthly Results'!$C$11,1,0))</f>
        <v/>
      </c>
      <c r="Y212" s="1" t="str">
        <f>IF(A212="","",IF(A212&lt;'Input and Monthly Results'!$C$11,Calculations!O212*Calculations!P212,IF(A212&lt;'Input and Monthly Results'!$F$3,Loan_Amount*(Calculations!O212/(1-(1+Calculations!O212)^(-('Input and Monthly Results'!$C$5-SUM(Calculations!$X$3:$X$362))))),IF(Calculations!A212='Input and Monthly Results'!$F$3,Calculations!O212*Calculations!P212+Calculations!P212,0))))</f>
        <v/>
      </c>
      <c r="Z212" s="1" t="str">
        <f>IF(A212="","",IF(A212&lt;'Input and Monthly Results'!$F$3,Loan_Amount/'Input and Monthly Results'!$C$5+Calculations!O212*Calculations!P212,IF(A212='Input and Monthly Results'!$F$3,Calculations!O212*Calculations!P212+Calculations!P212,0)))</f>
        <v/>
      </c>
      <c r="AA212" s="1" t="str">
        <f>IF(A212="","",IF('Input and Monthly Results'!$C$14="",IF('Input and Monthly Results'!$C$10="IO (Interest Only)",Calculations!V212,IF('Input and Monthly Results'!$C$10="Initial IO w/ P&amp;I following",Calculations!Y212,IF('Input and Monthly Results'!$C$10="P&amp;I",Calculations!W212,Calculations!Z212))),U212))</f>
        <v/>
      </c>
      <c r="AB212" s="1" t="str">
        <f t="shared" si="79"/>
        <v/>
      </c>
      <c r="AC212" s="1" t="str">
        <f t="shared" si="80"/>
        <v/>
      </c>
      <c r="AD212" s="1" t="str">
        <f t="shared" si="81"/>
        <v/>
      </c>
      <c r="AE212" s="1" t="str">
        <f t="shared" si="82"/>
        <v/>
      </c>
      <c r="AF212" s="1" t="str">
        <f t="shared" si="83"/>
        <v/>
      </c>
      <c r="AG212" s="1" t="str">
        <f>IF(A212="","",'Input and Monthly Results'!$C$12)</f>
        <v/>
      </c>
      <c r="AH212" s="1" t="str">
        <f t="shared" si="84"/>
        <v/>
      </c>
      <c r="AI212" s="1" t="str">
        <f t="shared" si="85"/>
        <v/>
      </c>
      <c r="AJ212" s="1" t="str">
        <f t="shared" si="86"/>
        <v/>
      </c>
      <c r="AK212" s="1" t="str">
        <f>IF(A212="","",IF(AI212=0,0,'Input and Monthly Results'!$C$13))</f>
        <v/>
      </c>
    </row>
    <row r="213" spans="1:37" x14ac:dyDescent="0.3">
      <c r="A213" s="10" t="str">
        <f>IF(A212&gt;='Input and Monthly Results'!$F$3,"",EDATE(A212,1))</f>
        <v/>
      </c>
      <c r="B213" s="10">
        <f t="shared" si="66"/>
        <v>1</v>
      </c>
      <c r="C213" t="str">
        <f t="shared" si="67"/>
        <v/>
      </c>
      <c r="D213" s="14" t="str">
        <f>IF(A213="","",'Input and Monthly Results'!$C$7)</f>
        <v/>
      </c>
      <c r="E213" s="14" t="str">
        <f t="shared" si="68"/>
        <v/>
      </c>
      <c r="F213" s="14" t="str">
        <f t="shared" si="69"/>
        <v/>
      </c>
      <c r="G213" s="14" t="str">
        <f t="shared" si="70"/>
        <v/>
      </c>
      <c r="H213" s="14" t="str">
        <f>IF(A213="","",VLOOKUP(A213,'Input and Monthly Results'!$B$18:$C$429,2,FALSE))</f>
        <v/>
      </c>
      <c r="I213" s="14" t="str">
        <f>IF(A213="","",'Input and Monthly Results'!$C$8)</f>
        <v/>
      </c>
      <c r="J213" s="5" t="str">
        <f t="shared" si="71"/>
        <v/>
      </c>
      <c r="K213" s="14" t="str">
        <f t="shared" si="72"/>
        <v/>
      </c>
      <c r="L213" s="14" t="str">
        <f t="shared" si="73"/>
        <v/>
      </c>
      <c r="M213" s="14" t="str">
        <f t="shared" si="74"/>
        <v/>
      </c>
      <c r="N213" t="str">
        <f>IF(A213="","",'Input and Monthly Results'!$C$9)</f>
        <v/>
      </c>
      <c r="O213" s="14" t="str">
        <f>IF(A213="","",IF('Input and Monthly Results'!$C$6="Constant",IF('Input and Monthly Results'!$C$9="30 / 360",E213,IF('Input and Monthly Results'!$C$9="Actual Days / 360",F213,G213)),IF('Input and Monthly Results'!$C$9="30 / 360",K213,IF('Input and Monthly Results'!$C$9="Actual Days / 360",L213,M213))))</f>
        <v/>
      </c>
      <c r="P213" s="1" t="str">
        <f t="shared" si="87"/>
        <v/>
      </c>
      <c r="Q213" s="20" t="str">
        <f t="shared" si="75"/>
        <v/>
      </c>
      <c r="R213" s="20" t="str">
        <f t="shared" si="76"/>
        <v/>
      </c>
      <c r="S213" s="20" t="str">
        <f t="shared" si="77"/>
        <v/>
      </c>
      <c r="T213" s="20" t="str">
        <f t="shared" si="78"/>
        <v/>
      </c>
      <c r="U213" s="15" t="str">
        <f>IF(A213="","",IF(A214="",O213*P213+P213,IF(P213&gt;='Input and Monthly Results'!$C$14,'Input and Monthly Results'!$C$14,P213)))</f>
        <v/>
      </c>
      <c r="V213" s="1" t="str">
        <f>IF(A213="","",IF(A213&lt;'Input and Monthly Results'!$F$3,Calculations!O213*Calculations!P213,IF(A213='Input and Monthly Results'!$F$3,Calculations!O213*Calculations!P213 + Calculations!P213,0)))</f>
        <v/>
      </c>
      <c r="W213" s="1" t="str">
        <f>IF(A213="","",IF(A213&lt;'Input and Monthly Results'!$F$3,Loan_Amount*(Calculations!O213/(1-(1+Calculations!O213)^(-'Input and Monthly Results'!$C$5))),IF(Calculations!A213='Input and Monthly Results'!$F$3,Calculations!P213*Calculations!O213+Calculations!P213,0)))</f>
        <v/>
      </c>
      <c r="X213" s="1" t="str">
        <f>IF(A213="","",IF(A213&lt;'Input and Monthly Results'!$C$11,1,0))</f>
        <v/>
      </c>
      <c r="Y213" s="1" t="str">
        <f>IF(A213="","",IF(A213&lt;'Input and Monthly Results'!$C$11,Calculations!O213*Calculations!P213,IF(A213&lt;'Input and Monthly Results'!$F$3,Loan_Amount*(Calculations!O213/(1-(1+Calculations!O213)^(-('Input and Monthly Results'!$C$5-SUM(Calculations!$X$3:$X$362))))),IF(Calculations!A213='Input and Monthly Results'!$F$3,Calculations!O213*Calculations!P213+Calculations!P213,0))))</f>
        <v/>
      </c>
      <c r="Z213" s="1" t="str">
        <f>IF(A213="","",IF(A213&lt;'Input and Monthly Results'!$F$3,Loan_Amount/'Input and Monthly Results'!$C$5+Calculations!O213*Calculations!P213,IF(A213='Input and Monthly Results'!$F$3,Calculations!O213*Calculations!P213+Calculations!P213,0)))</f>
        <v/>
      </c>
      <c r="AA213" s="1" t="str">
        <f>IF(A213="","",IF('Input and Monthly Results'!$C$14="",IF('Input and Monthly Results'!$C$10="IO (Interest Only)",Calculations!V213,IF('Input and Monthly Results'!$C$10="Initial IO w/ P&amp;I following",Calculations!Y213,IF('Input and Monthly Results'!$C$10="P&amp;I",Calculations!W213,Calculations!Z213))),U213))</f>
        <v/>
      </c>
      <c r="AB213" s="1" t="str">
        <f t="shared" si="79"/>
        <v/>
      </c>
      <c r="AC213" s="1" t="str">
        <f t="shared" si="80"/>
        <v/>
      </c>
      <c r="AD213" s="1" t="str">
        <f t="shared" si="81"/>
        <v/>
      </c>
      <c r="AE213" s="1" t="str">
        <f t="shared" si="82"/>
        <v/>
      </c>
      <c r="AF213" s="1" t="str">
        <f t="shared" si="83"/>
        <v/>
      </c>
      <c r="AG213" s="1" t="str">
        <f>IF(A213="","",'Input and Monthly Results'!$C$12)</f>
        <v/>
      </c>
      <c r="AH213" s="1" t="str">
        <f t="shared" si="84"/>
        <v/>
      </c>
      <c r="AI213" s="1" t="str">
        <f t="shared" si="85"/>
        <v/>
      </c>
      <c r="AJ213" s="1" t="str">
        <f t="shared" si="86"/>
        <v/>
      </c>
      <c r="AK213" s="1" t="str">
        <f>IF(A213="","",IF(AI213=0,0,'Input and Monthly Results'!$C$13))</f>
        <v/>
      </c>
    </row>
    <row r="214" spans="1:37" x14ac:dyDescent="0.3">
      <c r="A214" s="10" t="str">
        <f>IF(A213&gt;='Input and Monthly Results'!$F$3,"",EDATE(A213,1))</f>
        <v/>
      </c>
      <c r="B214" s="10">
        <f t="shared" si="66"/>
        <v>1</v>
      </c>
      <c r="C214" t="str">
        <f t="shared" si="67"/>
        <v/>
      </c>
      <c r="D214" s="14" t="str">
        <f>IF(A214="","",'Input and Monthly Results'!$C$7)</f>
        <v/>
      </c>
      <c r="E214" s="14" t="str">
        <f t="shared" si="68"/>
        <v/>
      </c>
      <c r="F214" s="14" t="str">
        <f t="shared" si="69"/>
        <v/>
      </c>
      <c r="G214" s="14" t="str">
        <f t="shared" si="70"/>
        <v/>
      </c>
      <c r="H214" s="14" t="str">
        <f>IF(A214="","",VLOOKUP(A214,'Input and Monthly Results'!$B$18:$C$429,2,FALSE))</f>
        <v/>
      </c>
      <c r="I214" s="14" t="str">
        <f>IF(A214="","",'Input and Monthly Results'!$C$8)</f>
        <v/>
      </c>
      <c r="J214" s="5" t="str">
        <f t="shared" si="71"/>
        <v/>
      </c>
      <c r="K214" s="14" t="str">
        <f t="shared" si="72"/>
        <v/>
      </c>
      <c r="L214" s="14" t="str">
        <f t="shared" si="73"/>
        <v/>
      </c>
      <c r="M214" s="14" t="str">
        <f t="shared" si="74"/>
        <v/>
      </c>
      <c r="N214" t="str">
        <f>IF(A214="","",'Input and Monthly Results'!$C$9)</f>
        <v/>
      </c>
      <c r="O214" s="14" t="str">
        <f>IF(A214="","",IF('Input and Monthly Results'!$C$6="Constant",IF('Input and Monthly Results'!$C$9="30 / 360",E214,IF('Input and Monthly Results'!$C$9="Actual Days / 360",F214,G214)),IF('Input and Monthly Results'!$C$9="30 / 360",K214,IF('Input and Monthly Results'!$C$9="Actual Days / 360",L214,M214))))</f>
        <v/>
      </c>
      <c r="P214" s="1" t="str">
        <f t="shared" si="87"/>
        <v/>
      </c>
      <c r="Q214" s="20" t="str">
        <f t="shared" si="75"/>
        <v/>
      </c>
      <c r="R214" s="20" t="str">
        <f t="shared" si="76"/>
        <v/>
      </c>
      <c r="S214" s="20" t="str">
        <f t="shared" si="77"/>
        <v/>
      </c>
      <c r="T214" s="20" t="str">
        <f t="shared" si="78"/>
        <v/>
      </c>
      <c r="U214" s="15" t="str">
        <f>IF(A214="","",IF(A215="",O214*P214+P214,IF(P214&gt;='Input and Monthly Results'!$C$14,'Input and Monthly Results'!$C$14,P214)))</f>
        <v/>
      </c>
      <c r="V214" s="1" t="str">
        <f>IF(A214="","",IF(A214&lt;'Input and Monthly Results'!$F$3,Calculations!O214*Calculations!P214,IF(A214='Input and Monthly Results'!$F$3,Calculations!O214*Calculations!P214 + Calculations!P214,0)))</f>
        <v/>
      </c>
      <c r="W214" s="1" t="str">
        <f>IF(A214="","",IF(A214&lt;'Input and Monthly Results'!$F$3,Loan_Amount*(Calculations!O214/(1-(1+Calculations!O214)^(-'Input and Monthly Results'!$C$5))),IF(Calculations!A214='Input and Monthly Results'!$F$3,Calculations!P214*Calculations!O214+Calculations!P214,0)))</f>
        <v/>
      </c>
      <c r="X214" s="1" t="str">
        <f>IF(A214="","",IF(A214&lt;'Input and Monthly Results'!$C$11,1,0))</f>
        <v/>
      </c>
      <c r="Y214" s="1" t="str">
        <f>IF(A214="","",IF(A214&lt;'Input and Monthly Results'!$C$11,Calculations!O214*Calculations!P214,IF(A214&lt;'Input and Monthly Results'!$F$3,Loan_Amount*(Calculations!O214/(1-(1+Calculations!O214)^(-('Input and Monthly Results'!$C$5-SUM(Calculations!$X$3:$X$362))))),IF(Calculations!A214='Input and Monthly Results'!$F$3,Calculations!O214*Calculations!P214+Calculations!P214,0))))</f>
        <v/>
      </c>
      <c r="Z214" s="1" t="str">
        <f>IF(A214="","",IF(A214&lt;'Input and Monthly Results'!$F$3,Loan_Amount/'Input and Monthly Results'!$C$5+Calculations!O214*Calculations!P214,IF(A214='Input and Monthly Results'!$F$3,Calculations!O214*Calculations!P214+Calculations!P214,0)))</f>
        <v/>
      </c>
      <c r="AA214" s="1" t="str">
        <f>IF(A214="","",IF('Input and Monthly Results'!$C$14="",IF('Input and Monthly Results'!$C$10="IO (Interest Only)",Calculations!V214,IF('Input and Monthly Results'!$C$10="Initial IO w/ P&amp;I following",Calculations!Y214,IF('Input and Monthly Results'!$C$10="P&amp;I",Calculations!W214,Calculations!Z214))),U214))</f>
        <v/>
      </c>
      <c r="AB214" s="1" t="str">
        <f t="shared" si="79"/>
        <v/>
      </c>
      <c r="AC214" s="1" t="str">
        <f t="shared" si="80"/>
        <v/>
      </c>
      <c r="AD214" s="1" t="str">
        <f t="shared" si="81"/>
        <v/>
      </c>
      <c r="AE214" s="1" t="str">
        <f t="shared" si="82"/>
        <v/>
      </c>
      <c r="AF214" s="1" t="str">
        <f t="shared" si="83"/>
        <v/>
      </c>
      <c r="AG214" s="1" t="str">
        <f>IF(A214="","",'Input and Monthly Results'!$C$12)</f>
        <v/>
      </c>
      <c r="AH214" s="1" t="str">
        <f t="shared" si="84"/>
        <v/>
      </c>
      <c r="AI214" s="1" t="str">
        <f t="shared" si="85"/>
        <v/>
      </c>
      <c r="AJ214" s="1" t="str">
        <f t="shared" si="86"/>
        <v/>
      </c>
      <c r="AK214" s="1" t="str">
        <f>IF(A214="","",IF(AI214=0,0,'Input and Monthly Results'!$C$13))</f>
        <v/>
      </c>
    </row>
    <row r="215" spans="1:37" x14ac:dyDescent="0.3">
      <c r="A215" s="10" t="str">
        <f>IF(A214&gt;='Input and Monthly Results'!$F$3,"",EDATE(A214,1))</f>
        <v/>
      </c>
      <c r="B215" s="10">
        <f t="shared" si="66"/>
        <v>1</v>
      </c>
      <c r="C215" t="str">
        <f t="shared" si="67"/>
        <v/>
      </c>
      <c r="D215" s="14" t="str">
        <f>IF(A215="","",'Input and Monthly Results'!$C$7)</f>
        <v/>
      </c>
      <c r="E215" s="14" t="str">
        <f t="shared" si="68"/>
        <v/>
      </c>
      <c r="F215" s="14" t="str">
        <f t="shared" si="69"/>
        <v/>
      </c>
      <c r="G215" s="14" t="str">
        <f t="shared" si="70"/>
        <v/>
      </c>
      <c r="H215" s="14" t="str">
        <f>IF(A215="","",VLOOKUP(A215,'Input and Monthly Results'!$B$18:$C$429,2,FALSE))</f>
        <v/>
      </c>
      <c r="I215" s="14" t="str">
        <f>IF(A215="","",'Input and Monthly Results'!$C$8)</f>
        <v/>
      </c>
      <c r="J215" s="5" t="str">
        <f t="shared" si="71"/>
        <v/>
      </c>
      <c r="K215" s="14" t="str">
        <f t="shared" si="72"/>
        <v/>
      </c>
      <c r="L215" s="14" t="str">
        <f t="shared" si="73"/>
        <v/>
      </c>
      <c r="M215" s="14" t="str">
        <f t="shared" si="74"/>
        <v/>
      </c>
      <c r="N215" t="str">
        <f>IF(A215="","",'Input and Monthly Results'!$C$9)</f>
        <v/>
      </c>
      <c r="O215" s="14" t="str">
        <f>IF(A215="","",IF('Input and Monthly Results'!$C$6="Constant",IF('Input and Monthly Results'!$C$9="30 / 360",E215,IF('Input and Monthly Results'!$C$9="Actual Days / 360",F215,G215)),IF('Input and Monthly Results'!$C$9="30 / 360",K215,IF('Input and Monthly Results'!$C$9="Actual Days / 360",L215,M215))))</f>
        <v/>
      </c>
      <c r="P215" s="1" t="str">
        <f t="shared" si="87"/>
        <v/>
      </c>
      <c r="Q215" s="20" t="str">
        <f t="shared" si="75"/>
        <v/>
      </c>
      <c r="R215" s="20" t="str">
        <f t="shared" si="76"/>
        <v/>
      </c>
      <c r="S215" s="20" t="str">
        <f t="shared" si="77"/>
        <v/>
      </c>
      <c r="T215" s="20" t="str">
        <f t="shared" si="78"/>
        <v/>
      </c>
      <c r="U215" s="15" t="str">
        <f>IF(A215="","",IF(A216="",O215*P215+P215,IF(P215&gt;='Input and Monthly Results'!$C$14,'Input and Monthly Results'!$C$14,P215)))</f>
        <v/>
      </c>
      <c r="V215" s="1" t="str">
        <f>IF(A215="","",IF(A215&lt;'Input and Monthly Results'!$F$3,Calculations!O215*Calculations!P215,IF(A215='Input and Monthly Results'!$F$3,Calculations!O215*Calculations!P215 + Calculations!P215,0)))</f>
        <v/>
      </c>
      <c r="W215" s="1" t="str">
        <f>IF(A215="","",IF(A215&lt;'Input and Monthly Results'!$F$3,Loan_Amount*(Calculations!O215/(1-(1+Calculations!O215)^(-'Input and Monthly Results'!$C$5))),IF(Calculations!A215='Input and Monthly Results'!$F$3,Calculations!P215*Calculations!O215+Calculations!P215,0)))</f>
        <v/>
      </c>
      <c r="X215" s="1" t="str">
        <f>IF(A215="","",IF(A215&lt;'Input and Monthly Results'!$C$11,1,0))</f>
        <v/>
      </c>
      <c r="Y215" s="1" t="str">
        <f>IF(A215="","",IF(A215&lt;'Input and Monthly Results'!$C$11,Calculations!O215*Calculations!P215,IF(A215&lt;'Input and Monthly Results'!$F$3,Loan_Amount*(Calculations!O215/(1-(1+Calculations!O215)^(-('Input and Monthly Results'!$C$5-SUM(Calculations!$X$3:$X$362))))),IF(Calculations!A215='Input and Monthly Results'!$F$3,Calculations!O215*Calculations!P215+Calculations!P215,0))))</f>
        <v/>
      </c>
      <c r="Z215" s="1" t="str">
        <f>IF(A215="","",IF(A215&lt;'Input and Monthly Results'!$F$3,Loan_Amount/'Input and Monthly Results'!$C$5+Calculations!O215*Calculations!P215,IF(A215='Input and Monthly Results'!$F$3,Calculations!O215*Calculations!P215+Calculations!P215,0)))</f>
        <v/>
      </c>
      <c r="AA215" s="1" t="str">
        <f>IF(A215="","",IF('Input and Monthly Results'!$C$14="",IF('Input and Monthly Results'!$C$10="IO (Interest Only)",Calculations!V215,IF('Input and Monthly Results'!$C$10="Initial IO w/ P&amp;I following",Calculations!Y215,IF('Input and Monthly Results'!$C$10="P&amp;I",Calculations!W215,Calculations!Z215))),U215))</f>
        <v/>
      </c>
      <c r="AB215" s="1" t="str">
        <f t="shared" si="79"/>
        <v/>
      </c>
      <c r="AC215" s="1" t="str">
        <f t="shared" si="80"/>
        <v/>
      </c>
      <c r="AD215" s="1" t="str">
        <f t="shared" si="81"/>
        <v/>
      </c>
      <c r="AE215" s="1" t="str">
        <f t="shared" si="82"/>
        <v/>
      </c>
      <c r="AF215" s="1" t="str">
        <f t="shared" si="83"/>
        <v/>
      </c>
      <c r="AG215" s="1" t="str">
        <f>IF(A215="","",'Input and Monthly Results'!$C$12)</f>
        <v/>
      </c>
      <c r="AH215" s="1" t="str">
        <f t="shared" si="84"/>
        <v/>
      </c>
      <c r="AI215" s="1" t="str">
        <f t="shared" si="85"/>
        <v/>
      </c>
      <c r="AJ215" s="1" t="str">
        <f t="shared" si="86"/>
        <v/>
      </c>
      <c r="AK215" s="1" t="str">
        <f>IF(A215="","",IF(AI215=0,0,'Input and Monthly Results'!$C$13))</f>
        <v/>
      </c>
    </row>
    <row r="216" spans="1:37" x14ac:dyDescent="0.3">
      <c r="A216" s="10" t="str">
        <f>IF(A215&gt;='Input and Monthly Results'!$F$3,"",EDATE(A215,1))</f>
        <v/>
      </c>
      <c r="B216" s="10">
        <f t="shared" si="66"/>
        <v>1</v>
      </c>
      <c r="C216" t="str">
        <f t="shared" si="67"/>
        <v/>
      </c>
      <c r="D216" s="14" t="str">
        <f>IF(A216="","",'Input and Monthly Results'!$C$7)</f>
        <v/>
      </c>
      <c r="E216" s="14" t="str">
        <f t="shared" si="68"/>
        <v/>
      </c>
      <c r="F216" s="14" t="str">
        <f t="shared" si="69"/>
        <v/>
      </c>
      <c r="G216" s="14" t="str">
        <f t="shared" si="70"/>
        <v/>
      </c>
      <c r="H216" s="14" t="str">
        <f>IF(A216="","",VLOOKUP(A216,'Input and Monthly Results'!$B$18:$C$429,2,FALSE))</f>
        <v/>
      </c>
      <c r="I216" s="14" t="str">
        <f>IF(A216="","",'Input and Monthly Results'!$C$8)</f>
        <v/>
      </c>
      <c r="J216" s="5" t="str">
        <f t="shared" si="71"/>
        <v/>
      </c>
      <c r="K216" s="14" t="str">
        <f t="shared" si="72"/>
        <v/>
      </c>
      <c r="L216" s="14" t="str">
        <f t="shared" si="73"/>
        <v/>
      </c>
      <c r="M216" s="14" t="str">
        <f t="shared" si="74"/>
        <v/>
      </c>
      <c r="N216" t="str">
        <f>IF(A216="","",'Input and Monthly Results'!$C$9)</f>
        <v/>
      </c>
      <c r="O216" s="14" t="str">
        <f>IF(A216="","",IF('Input and Monthly Results'!$C$6="Constant",IF('Input and Monthly Results'!$C$9="30 / 360",E216,IF('Input and Monthly Results'!$C$9="Actual Days / 360",F216,G216)),IF('Input and Monthly Results'!$C$9="30 / 360",K216,IF('Input and Monthly Results'!$C$9="Actual Days / 360",L216,M216))))</f>
        <v/>
      </c>
      <c r="P216" s="1" t="str">
        <f t="shared" si="87"/>
        <v/>
      </c>
      <c r="Q216" s="20" t="str">
        <f t="shared" si="75"/>
        <v/>
      </c>
      <c r="R216" s="20" t="str">
        <f t="shared" si="76"/>
        <v/>
      </c>
      <c r="S216" s="20" t="str">
        <f t="shared" si="77"/>
        <v/>
      </c>
      <c r="T216" s="20" t="str">
        <f t="shared" si="78"/>
        <v/>
      </c>
      <c r="U216" s="15" t="str">
        <f>IF(A216="","",IF(A217="",O216*P216+P216,IF(P216&gt;='Input and Monthly Results'!$C$14,'Input and Monthly Results'!$C$14,P216)))</f>
        <v/>
      </c>
      <c r="V216" s="1" t="str">
        <f>IF(A216="","",IF(A216&lt;'Input and Monthly Results'!$F$3,Calculations!O216*Calculations!P216,IF(A216='Input and Monthly Results'!$F$3,Calculations!O216*Calculations!P216 + Calculations!P216,0)))</f>
        <v/>
      </c>
      <c r="W216" s="1" t="str">
        <f>IF(A216="","",IF(A216&lt;'Input and Monthly Results'!$F$3,Loan_Amount*(Calculations!O216/(1-(1+Calculations!O216)^(-'Input and Monthly Results'!$C$5))),IF(Calculations!A216='Input and Monthly Results'!$F$3,Calculations!P216*Calculations!O216+Calculations!P216,0)))</f>
        <v/>
      </c>
      <c r="X216" s="1" t="str">
        <f>IF(A216="","",IF(A216&lt;'Input and Monthly Results'!$C$11,1,0))</f>
        <v/>
      </c>
      <c r="Y216" s="1" t="str">
        <f>IF(A216="","",IF(A216&lt;'Input and Monthly Results'!$C$11,Calculations!O216*Calculations!P216,IF(A216&lt;'Input and Monthly Results'!$F$3,Loan_Amount*(Calculations!O216/(1-(1+Calculations!O216)^(-('Input and Monthly Results'!$C$5-SUM(Calculations!$X$3:$X$362))))),IF(Calculations!A216='Input and Monthly Results'!$F$3,Calculations!O216*Calculations!P216+Calculations!P216,0))))</f>
        <v/>
      </c>
      <c r="Z216" s="1" t="str">
        <f>IF(A216="","",IF(A216&lt;'Input and Monthly Results'!$F$3,Loan_Amount/'Input and Monthly Results'!$C$5+Calculations!O216*Calculations!P216,IF(A216='Input and Monthly Results'!$F$3,Calculations!O216*Calculations!P216+Calculations!P216,0)))</f>
        <v/>
      </c>
      <c r="AA216" s="1" t="str">
        <f>IF(A216="","",IF('Input and Monthly Results'!$C$14="",IF('Input and Monthly Results'!$C$10="IO (Interest Only)",Calculations!V216,IF('Input and Monthly Results'!$C$10="Initial IO w/ P&amp;I following",Calculations!Y216,IF('Input and Monthly Results'!$C$10="P&amp;I",Calculations!W216,Calculations!Z216))),U216))</f>
        <v/>
      </c>
      <c r="AB216" s="1" t="str">
        <f t="shared" si="79"/>
        <v/>
      </c>
      <c r="AC216" s="1" t="str">
        <f t="shared" si="80"/>
        <v/>
      </c>
      <c r="AD216" s="1" t="str">
        <f t="shared" si="81"/>
        <v/>
      </c>
      <c r="AE216" s="1" t="str">
        <f t="shared" si="82"/>
        <v/>
      </c>
      <c r="AF216" s="1" t="str">
        <f t="shared" si="83"/>
        <v/>
      </c>
      <c r="AG216" s="1" t="str">
        <f>IF(A216="","",'Input and Monthly Results'!$C$12)</f>
        <v/>
      </c>
      <c r="AH216" s="1" t="str">
        <f t="shared" si="84"/>
        <v/>
      </c>
      <c r="AI216" s="1" t="str">
        <f t="shared" si="85"/>
        <v/>
      </c>
      <c r="AJ216" s="1" t="str">
        <f t="shared" si="86"/>
        <v/>
      </c>
      <c r="AK216" s="1" t="str">
        <f>IF(A216="","",IF(AI216=0,0,'Input and Monthly Results'!$C$13))</f>
        <v/>
      </c>
    </row>
    <row r="217" spans="1:37" x14ac:dyDescent="0.3">
      <c r="A217" s="10" t="str">
        <f>IF(A216&gt;='Input and Monthly Results'!$F$3,"",EDATE(A216,1))</f>
        <v/>
      </c>
      <c r="B217" s="10">
        <f t="shared" si="66"/>
        <v>1</v>
      </c>
      <c r="C217" t="str">
        <f t="shared" si="67"/>
        <v/>
      </c>
      <c r="D217" s="14" t="str">
        <f>IF(A217="","",'Input and Monthly Results'!$C$7)</f>
        <v/>
      </c>
      <c r="E217" s="14" t="str">
        <f t="shared" si="68"/>
        <v/>
      </c>
      <c r="F217" s="14" t="str">
        <f t="shared" si="69"/>
        <v/>
      </c>
      <c r="G217" s="14" t="str">
        <f t="shared" si="70"/>
        <v/>
      </c>
      <c r="H217" s="14" t="str">
        <f>IF(A217="","",VLOOKUP(A217,'Input and Monthly Results'!$B$18:$C$429,2,FALSE))</f>
        <v/>
      </c>
      <c r="I217" s="14" t="str">
        <f>IF(A217="","",'Input and Monthly Results'!$C$8)</f>
        <v/>
      </c>
      <c r="J217" s="5" t="str">
        <f t="shared" si="71"/>
        <v/>
      </c>
      <c r="K217" s="14" t="str">
        <f t="shared" si="72"/>
        <v/>
      </c>
      <c r="L217" s="14" t="str">
        <f t="shared" si="73"/>
        <v/>
      </c>
      <c r="M217" s="14" t="str">
        <f t="shared" si="74"/>
        <v/>
      </c>
      <c r="N217" t="str">
        <f>IF(A217="","",'Input and Monthly Results'!$C$9)</f>
        <v/>
      </c>
      <c r="O217" s="14" t="str">
        <f>IF(A217="","",IF('Input and Monthly Results'!$C$6="Constant",IF('Input and Monthly Results'!$C$9="30 / 360",E217,IF('Input and Monthly Results'!$C$9="Actual Days / 360",F217,G217)),IF('Input and Monthly Results'!$C$9="30 / 360",K217,IF('Input and Monthly Results'!$C$9="Actual Days / 360",L217,M217))))</f>
        <v/>
      </c>
      <c r="P217" s="1" t="str">
        <f t="shared" si="87"/>
        <v/>
      </c>
      <c r="Q217" s="20" t="str">
        <f t="shared" si="75"/>
        <v/>
      </c>
      <c r="R217" s="20" t="str">
        <f t="shared" si="76"/>
        <v/>
      </c>
      <c r="S217" s="20" t="str">
        <f t="shared" si="77"/>
        <v/>
      </c>
      <c r="T217" s="20" t="str">
        <f t="shared" si="78"/>
        <v/>
      </c>
      <c r="U217" s="15" t="str">
        <f>IF(A217="","",IF(A218="",O217*P217+P217,IF(P217&gt;='Input and Monthly Results'!$C$14,'Input and Monthly Results'!$C$14,P217)))</f>
        <v/>
      </c>
      <c r="V217" s="1" t="str">
        <f>IF(A217="","",IF(A217&lt;'Input and Monthly Results'!$F$3,Calculations!O217*Calculations!P217,IF(A217='Input and Monthly Results'!$F$3,Calculations!O217*Calculations!P217 + Calculations!P217,0)))</f>
        <v/>
      </c>
      <c r="W217" s="1" t="str">
        <f>IF(A217="","",IF(A217&lt;'Input and Monthly Results'!$F$3,Loan_Amount*(Calculations!O217/(1-(1+Calculations!O217)^(-'Input and Monthly Results'!$C$5))),IF(Calculations!A217='Input and Monthly Results'!$F$3,Calculations!P217*Calculations!O217+Calculations!P217,0)))</f>
        <v/>
      </c>
      <c r="X217" s="1" t="str">
        <f>IF(A217="","",IF(A217&lt;'Input and Monthly Results'!$C$11,1,0))</f>
        <v/>
      </c>
      <c r="Y217" s="1" t="str">
        <f>IF(A217="","",IF(A217&lt;'Input and Monthly Results'!$C$11,Calculations!O217*Calculations!P217,IF(A217&lt;'Input and Monthly Results'!$F$3,Loan_Amount*(Calculations!O217/(1-(1+Calculations!O217)^(-('Input and Monthly Results'!$C$5-SUM(Calculations!$X$3:$X$362))))),IF(Calculations!A217='Input and Monthly Results'!$F$3,Calculations!O217*Calculations!P217+Calculations!P217,0))))</f>
        <v/>
      </c>
      <c r="Z217" s="1" t="str">
        <f>IF(A217="","",IF(A217&lt;'Input and Monthly Results'!$F$3,Loan_Amount/'Input and Monthly Results'!$C$5+Calculations!O217*Calculations!P217,IF(A217='Input and Monthly Results'!$F$3,Calculations!O217*Calculations!P217+Calculations!P217,0)))</f>
        <v/>
      </c>
      <c r="AA217" s="1" t="str">
        <f>IF(A217="","",IF('Input and Monthly Results'!$C$14="",IF('Input and Monthly Results'!$C$10="IO (Interest Only)",Calculations!V217,IF('Input and Monthly Results'!$C$10="Initial IO w/ P&amp;I following",Calculations!Y217,IF('Input and Monthly Results'!$C$10="P&amp;I",Calculations!W217,Calculations!Z217))),U217))</f>
        <v/>
      </c>
      <c r="AB217" s="1" t="str">
        <f t="shared" si="79"/>
        <v/>
      </c>
      <c r="AC217" s="1" t="str">
        <f t="shared" si="80"/>
        <v/>
      </c>
      <c r="AD217" s="1" t="str">
        <f t="shared" si="81"/>
        <v/>
      </c>
      <c r="AE217" s="1" t="str">
        <f t="shared" si="82"/>
        <v/>
      </c>
      <c r="AF217" s="1" t="str">
        <f t="shared" si="83"/>
        <v/>
      </c>
      <c r="AG217" s="1" t="str">
        <f>IF(A217="","",'Input and Monthly Results'!$C$12)</f>
        <v/>
      </c>
      <c r="AH217" s="1" t="str">
        <f t="shared" si="84"/>
        <v/>
      </c>
      <c r="AI217" s="1" t="str">
        <f t="shared" si="85"/>
        <v/>
      </c>
      <c r="AJ217" s="1" t="str">
        <f t="shared" si="86"/>
        <v/>
      </c>
      <c r="AK217" s="1" t="str">
        <f>IF(A217="","",IF(AI217=0,0,'Input and Monthly Results'!$C$13))</f>
        <v/>
      </c>
    </row>
    <row r="218" spans="1:37" x14ac:dyDescent="0.3">
      <c r="A218" s="10" t="str">
        <f>IF(A217&gt;='Input and Monthly Results'!$F$3,"",EDATE(A217,1))</f>
        <v/>
      </c>
      <c r="B218" s="10">
        <f t="shared" si="66"/>
        <v>1</v>
      </c>
      <c r="C218" t="str">
        <f t="shared" si="67"/>
        <v/>
      </c>
      <c r="D218" s="14" t="str">
        <f>IF(A218="","",'Input and Monthly Results'!$C$7)</f>
        <v/>
      </c>
      <c r="E218" s="14" t="str">
        <f t="shared" si="68"/>
        <v/>
      </c>
      <c r="F218" s="14" t="str">
        <f t="shared" si="69"/>
        <v/>
      </c>
      <c r="G218" s="14" t="str">
        <f t="shared" si="70"/>
        <v/>
      </c>
      <c r="H218" s="14" t="str">
        <f>IF(A218="","",VLOOKUP(A218,'Input and Monthly Results'!$B$18:$C$429,2,FALSE))</f>
        <v/>
      </c>
      <c r="I218" s="14" t="str">
        <f>IF(A218="","",'Input and Monthly Results'!$C$8)</f>
        <v/>
      </c>
      <c r="J218" s="5" t="str">
        <f t="shared" si="71"/>
        <v/>
      </c>
      <c r="K218" s="14" t="str">
        <f t="shared" si="72"/>
        <v/>
      </c>
      <c r="L218" s="14" t="str">
        <f t="shared" si="73"/>
        <v/>
      </c>
      <c r="M218" s="14" t="str">
        <f t="shared" si="74"/>
        <v/>
      </c>
      <c r="N218" t="str">
        <f>IF(A218="","",'Input and Monthly Results'!$C$9)</f>
        <v/>
      </c>
      <c r="O218" s="14" t="str">
        <f>IF(A218="","",IF('Input and Monthly Results'!$C$6="Constant",IF('Input and Monthly Results'!$C$9="30 / 360",E218,IF('Input and Monthly Results'!$C$9="Actual Days / 360",F218,G218)),IF('Input and Monthly Results'!$C$9="30 / 360",K218,IF('Input and Monthly Results'!$C$9="Actual Days / 360",L218,M218))))</f>
        <v/>
      </c>
      <c r="P218" s="1" t="str">
        <f t="shared" si="87"/>
        <v/>
      </c>
      <c r="Q218" s="20" t="str">
        <f t="shared" si="75"/>
        <v/>
      </c>
      <c r="R218" s="20" t="str">
        <f t="shared" si="76"/>
        <v/>
      </c>
      <c r="S218" s="20" t="str">
        <f t="shared" si="77"/>
        <v/>
      </c>
      <c r="T218" s="20" t="str">
        <f t="shared" si="78"/>
        <v/>
      </c>
      <c r="U218" s="15" t="str">
        <f>IF(A218="","",IF(A219="",O218*P218+P218,IF(P218&gt;='Input and Monthly Results'!$C$14,'Input and Monthly Results'!$C$14,P218)))</f>
        <v/>
      </c>
      <c r="V218" s="1" t="str">
        <f>IF(A218="","",IF(A218&lt;'Input and Monthly Results'!$F$3,Calculations!O218*Calculations!P218,IF(A218='Input and Monthly Results'!$F$3,Calculations!O218*Calculations!P218 + Calculations!P218,0)))</f>
        <v/>
      </c>
      <c r="W218" s="1" t="str">
        <f>IF(A218="","",IF(A218&lt;'Input and Monthly Results'!$F$3,Loan_Amount*(Calculations!O218/(1-(1+Calculations!O218)^(-'Input and Monthly Results'!$C$5))),IF(Calculations!A218='Input and Monthly Results'!$F$3,Calculations!P218*Calculations!O218+Calculations!P218,0)))</f>
        <v/>
      </c>
      <c r="X218" s="1" t="str">
        <f>IF(A218="","",IF(A218&lt;'Input and Monthly Results'!$C$11,1,0))</f>
        <v/>
      </c>
      <c r="Y218" s="1" t="str">
        <f>IF(A218="","",IF(A218&lt;'Input and Monthly Results'!$C$11,Calculations!O218*Calculations!P218,IF(A218&lt;'Input and Monthly Results'!$F$3,Loan_Amount*(Calculations!O218/(1-(1+Calculations!O218)^(-('Input and Monthly Results'!$C$5-SUM(Calculations!$X$3:$X$362))))),IF(Calculations!A218='Input and Monthly Results'!$F$3,Calculations!O218*Calculations!P218+Calculations!P218,0))))</f>
        <v/>
      </c>
      <c r="Z218" s="1" t="str">
        <f>IF(A218="","",IF(A218&lt;'Input and Monthly Results'!$F$3,Loan_Amount/'Input and Monthly Results'!$C$5+Calculations!O218*Calculations!P218,IF(A218='Input and Monthly Results'!$F$3,Calculations!O218*Calculations!P218+Calculations!P218,0)))</f>
        <v/>
      </c>
      <c r="AA218" s="1" t="str">
        <f>IF(A218="","",IF('Input and Monthly Results'!$C$14="",IF('Input and Monthly Results'!$C$10="IO (Interest Only)",Calculations!V218,IF('Input and Monthly Results'!$C$10="Initial IO w/ P&amp;I following",Calculations!Y218,IF('Input and Monthly Results'!$C$10="P&amp;I",Calculations!W218,Calculations!Z218))),U218))</f>
        <v/>
      </c>
      <c r="AB218" s="1" t="str">
        <f t="shared" si="79"/>
        <v/>
      </c>
      <c r="AC218" s="1" t="str">
        <f t="shared" si="80"/>
        <v/>
      </c>
      <c r="AD218" s="1" t="str">
        <f t="shared" si="81"/>
        <v/>
      </c>
      <c r="AE218" s="1" t="str">
        <f t="shared" si="82"/>
        <v/>
      </c>
      <c r="AF218" s="1" t="str">
        <f t="shared" si="83"/>
        <v/>
      </c>
      <c r="AG218" s="1" t="str">
        <f>IF(A218="","",'Input and Monthly Results'!$C$12)</f>
        <v/>
      </c>
      <c r="AH218" s="1" t="str">
        <f t="shared" si="84"/>
        <v/>
      </c>
      <c r="AI218" s="1" t="str">
        <f t="shared" si="85"/>
        <v/>
      </c>
      <c r="AJ218" s="1" t="str">
        <f t="shared" si="86"/>
        <v/>
      </c>
      <c r="AK218" s="1" t="str">
        <f>IF(A218="","",IF(AI218=0,0,'Input and Monthly Results'!$C$13))</f>
        <v/>
      </c>
    </row>
    <row r="219" spans="1:37" x14ac:dyDescent="0.3">
      <c r="A219" s="10" t="str">
        <f>IF(A218&gt;='Input and Monthly Results'!$F$3,"",EDATE(A218,1))</f>
        <v/>
      </c>
      <c r="B219" s="10">
        <f t="shared" si="66"/>
        <v>1</v>
      </c>
      <c r="C219" t="str">
        <f t="shared" si="67"/>
        <v/>
      </c>
      <c r="D219" s="14" t="str">
        <f>IF(A219="","",'Input and Monthly Results'!$C$7)</f>
        <v/>
      </c>
      <c r="E219" s="14" t="str">
        <f t="shared" si="68"/>
        <v/>
      </c>
      <c r="F219" s="14" t="str">
        <f t="shared" si="69"/>
        <v/>
      </c>
      <c r="G219" s="14" t="str">
        <f t="shared" si="70"/>
        <v/>
      </c>
      <c r="H219" s="14" t="str">
        <f>IF(A219="","",VLOOKUP(A219,'Input and Monthly Results'!$B$18:$C$429,2,FALSE))</f>
        <v/>
      </c>
      <c r="I219" s="14" t="str">
        <f>IF(A219="","",'Input and Monthly Results'!$C$8)</f>
        <v/>
      </c>
      <c r="J219" s="5" t="str">
        <f t="shared" si="71"/>
        <v/>
      </c>
      <c r="K219" s="14" t="str">
        <f t="shared" si="72"/>
        <v/>
      </c>
      <c r="L219" s="14" t="str">
        <f t="shared" si="73"/>
        <v/>
      </c>
      <c r="M219" s="14" t="str">
        <f t="shared" si="74"/>
        <v/>
      </c>
      <c r="N219" t="str">
        <f>IF(A219="","",'Input and Monthly Results'!$C$9)</f>
        <v/>
      </c>
      <c r="O219" s="14" t="str">
        <f>IF(A219="","",IF('Input and Monthly Results'!$C$6="Constant",IF('Input and Monthly Results'!$C$9="30 / 360",E219,IF('Input and Monthly Results'!$C$9="Actual Days / 360",F219,G219)),IF('Input and Monthly Results'!$C$9="30 / 360",K219,IF('Input and Monthly Results'!$C$9="Actual Days / 360",L219,M219))))</f>
        <v/>
      </c>
      <c r="P219" s="1" t="str">
        <f t="shared" si="87"/>
        <v/>
      </c>
      <c r="Q219" s="20" t="str">
        <f t="shared" si="75"/>
        <v/>
      </c>
      <c r="R219" s="20" t="str">
        <f t="shared" si="76"/>
        <v/>
      </c>
      <c r="S219" s="20" t="str">
        <f t="shared" si="77"/>
        <v/>
      </c>
      <c r="T219" s="20" t="str">
        <f t="shared" si="78"/>
        <v/>
      </c>
      <c r="U219" s="15" t="str">
        <f>IF(A219="","",IF(A220="",O219*P219+P219,IF(P219&gt;='Input and Monthly Results'!$C$14,'Input and Monthly Results'!$C$14,P219)))</f>
        <v/>
      </c>
      <c r="V219" s="1" t="str">
        <f>IF(A219="","",IF(A219&lt;'Input and Monthly Results'!$F$3,Calculations!O219*Calculations!P219,IF(A219='Input and Monthly Results'!$F$3,Calculations!O219*Calculations!P219 + Calculations!P219,0)))</f>
        <v/>
      </c>
      <c r="W219" s="1" t="str">
        <f>IF(A219="","",IF(A219&lt;'Input and Monthly Results'!$F$3,Loan_Amount*(Calculations!O219/(1-(1+Calculations!O219)^(-'Input and Monthly Results'!$C$5))),IF(Calculations!A219='Input and Monthly Results'!$F$3,Calculations!P219*Calculations!O219+Calculations!P219,0)))</f>
        <v/>
      </c>
      <c r="X219" s="1" t="str">
        <f>IF(A219="","",IF(A219&lt;'Input and Monthly Results'!$C$11,1,0))</f>
        <v/>
      </c>
      <c r="Y219" s="1" t="str">
        <f>IF(A219="","",IF(A219&lt;'Input and Monthly Results'!$C$11,Calculations!O219*Calculations!P219,IF(A219&lt;'Input and Monthly Results'!$F$3,Loan_Amount*(Calculations!O219/(1-(1+Calculations!O219)^(-('Input and Monthly Results'!$C$5-SUM(Calculations!$X$3:$X$362))))),IF(Calculations!A219='Input and Monthly Results'!$F$3,Calculations!O219*Calculations!P219+Calculations!P219,0))))</f>
        <v/>
      </c>
      <c r="Z219" s="1" t="str">
        <f>IF(A219="","",IF(A219&lt;'Input and Monthly Results'!$F$3,Loan_Amount/'Input and Monthly Results'!$C$5+Calculations!O219*Calculations!P219,IF(A219='Input and Monthly Results'!$F$3,Calculations!O219*Calculations!P219+Calculations!P219,0)))</f>
        <v/>
      </c>
      <c r="AA219" s="1" t="str">
        <f>IF(A219="","",IF('Input and Monthly Results'!$C$14="",IF('Input and Monthly Results'!$C$10="IO (Interest Only)",Calculations!V219,IF('Input and Monthly Results'!$C$10="Initial IO w/ P&amp;I following",Calculations!Y219,IF('Input and Monthly Results'!$C$10="P&amp;I",Calculations!W219,Calculations!Z219))),U219))</f>
        <v/>
      </c>
      <c r="AB219" s="1" t="str">
        <f t="shared" si="79"/>
        <v/>
      </c>
      <c r="AC219" s="1" t="str">
        <f t="shared" si="80"/>
        <v/>
      </c>
      <c r="AD219" s="1" t="str">
        <f t="shared" si="81"/>
        <v/>
      </c>
      <c r="AE219" s="1" t="str">
        <f t="shared" si="82"/>
        <v/>
      </c>
      <c r="AF219" s="1" t="str">
        <f t="shared" si="83"/>
        <v/>
      </c>
      <c r="AG219" s="1" t="str">
        <f>IF(A219="","",'Input and Monthly Results'!$C$12)</f>
        <v/>
      </c>
      <c r="AH219" s="1" t="str">
        <f t="shared" si="84"/>
        <v/>
      </c>
      <c r="AI219" s="1" t="str">
        <f t="shared" si="85"/>
        <v/>
      </c>
      <c r="AJ219" s="1" t="str">
        <f t="shared" si="86"/>
        <v/>
      </c>
      <c r="AK219" s="1" t="str">
        <f>IF(A219="","",IF(AI219=0,0,'Input and Monthly Results'!$C$13))</f>
        <v/>
      </c>
    </row>
    <row r="220" spans="1:37" x14ac:dyDescent="0.3">
      <c r="A220" s="10" t="str">
        <f>IF(A219&gt;='Input and Monthly Results'!$F$3,"",EDATE(A219,1))</f>
        <v/>
      </c>
      <c r="B220" s="10">
        <f t="shared" si="66"/>
        <v>1</v>
      </c>
      <c r="C220" t="str">
        <f t="shared" si="67"/>
        <v/>
      </c>
      <c r="D220" s="14" t="str">
        <f>IF(A220="","",'Input and Monthly Results'!$C$7)</f>
        <v/>
      </c>
      <c r="E220" s="14" t="str">
        <f t="shared" si="68"/>
        <v/>
      </c>
      <c r="F220" s="14" t="str">
        <f t="shared" si="69"/>
        <v/>
      </c>
      <c r="G220" s="14" t="str">
        <f t="shared" si="70"/>
        <v/>
      </c>
      <c r="H220" s="14" t="str">
        <f>IF(A220="","",VLOOKUP(A220,'Input and Monthly Results'!$B$18:$C$429,2,FALSE))</f>
        <v/>
      </c>
      <c r="I220" s="14" t="str">
        <f>IF(A220="","",'Input and Monthly Results'!$C$8)</f>
        <v/>
      </c>
      <c r="J220" s="5" t="str">
        <f t="shared" si="71"/>
        <v/>
      </c>
      <c r="K220" s="14" t="str">
        <f t="shared" si="72"/>
        <v/>
      </c>
      <c r="L220" s="14" t="str">
        <f t="shared" si="73"/>
        <v/>
      </c>
      <c r="M220" s="14" t="str">
        <f t="shared" si="74"/>
        <v/>
      </c>
      <c r="N220" t="str">
        <f>IF(A220="","",'Input and Monthly Results'!$C$9)</f>
        <v/>
      </c>
      <c r="O220" s="14" t="str">
        <f>IF(A220="","",IF('Input and Monthly Results'!$C$6="Constant",IF('Input and Monthly Results'!$C$9="30 / 360",E220,IF('Input and Monthly Results'!$C$9="Actual Days / 360",F220,G220)),IF('Input and Monthly Results'!$C$9="30 / 360",K220,IF('Input and Monthly Results'!$C$9="Actual Days / 360",L220,M220))))</f>
        <v/>
      </c>
      <c r="P220" s="1" t="str">
        <f t="shared" si="87"/>
        <v/>
      </c>
      <c r="Q220" s="20" t="str">
        <f t="shared" si="75"/>
        <v/>
      </c>
      <c r="R220" s="20" t="str">
        <f t="shared" si="76"/>
        <v/>
      </c>
      <c r="S220" s="20" t="str">
        <f t="shared" si="77"/>
        <v/>
      </c>
      <c r="T220" s="20" t="str">
        <f t="shared" si="78"/>
        <v/>
      </c>
      <c r="U220" s="15" t="str">
        <f>IF(A220="","",IF(A221="",O220*P220+P220,IF(P220&gt;='Input and Monthly Results'!$C$14,'Input and Monthly Results'!$C$14,P220)))</f>
        <v/>
      </c>
      <c r="V220" s="1" t="str">
        <f>IF(A220="","",IF(A220&lt;'Input and Monthly Results'!$F$3,Calculations!O220*Calculations!P220,IF(A220='Input and Monthly Results'!$F$3,Calculations!O220*Calculations!P220 + Calculations!P220,0)))</f>
        <v/>
      </c>
      <c r="W220" s="1" t="str">
        <f>IF(A220="","",IF(A220&lt;'Input and Monthly Results'!$F$3,Loan_Amount*(Calculations!O220/(1-(1+Calculations!O220)^(-'Input and Monthly Results'!$C$5))),IF(Calculations!A220='Input and Monthly Results'!$F$3,Calculations!P220*Calculations!O220+Calculations!P220,0)))</f>
        <v/>
      </c>
      <c r="X220" s="1" t="str">
        <f>IF(A220="","",IF(A220&lt;'Input and Monthly Results'!$C$11,1,0))</f>
        <v/>
      </c>
      <c r="Y220" s="1" t="str">
        <f>IF(A220="","",IF(A220&lt;'Input and Monthly Results'!$C$11,Calculations!O220*Calculations!P220,IF(A220&lt;'Input and Monthly Results'!$F$3,Loan_Amount*(Calculations!O220/(1-(1+Calculations!O220)^(-('Input and Monthly Results'!$C$5-SUM(Calculations!$X$3:$X$362))))),IF(Calculations!A220='Input and Monthly Results'!$F$3,Calculations!O220*Calculations!P220+Calculations!P220,0))))</f>
        <v/>
      </c>
      <c r="Z220" s="1" t="str">
        <f>IF(A220="","",IF(A220&lt;'Input and Monthly Results'!$F$3,Loan_Amount/'Input and Monthly Results'!$C$5+Calculations!O220*Calculations!P220,IF(A220='Input and Monthly Results'!$F$3,Calculations!O220*Calculations!P220+Calculations!P220,0)))</f>
        <v/>
      </c>
      <c r="AA220" s="1" t="str">
        <f>IF(A220="","",IF('Input and Monthly Results'!$C$14="",IF('Input and Monthly Results'!$C$10="IO (Interest Only)",Calculations!V220,IF('Input and Monthly Results'!$C$10="Initial IO w/ P&amp;I following",Calculations!Y220,IF('Input and Monthly Results'!$C$10="P&amp;I",Calculations!W220,Calculations!Z220))),U220))</f>
        <v/>
      </c>
      <c r="AB220" s="1" t="str">
        <f t="shared" si="79"/>
        <v/>
      </c>
      <c r="AC220" s="1" t="str">
        <f t="shared" si="80"/>
        <v/>
      </c>
      <c r="AD220" s="1" t="str">
        <f t="shared" si="81"/>
        <v/>
      </c>
      <c r="AE220" s="1" t="str">
        <f t="shared" si="82"/>
        <v/>
      </c>
      <c r="AF220" s="1" t="str">
        <f t="shared" si="83"/>
        <v/>
      </c>
      <c r="AG220" s="1" t="str">
        <f>IF(A220="","",'Input and Monthly Results'!$C$12)</f>
        <v/>
      </c>
      <c r="AH220" s="1" t="str">
        <f t="shared" si="84"/>
        <v/>
      </c>
      <c r="AI220" s="1" t="str">
        <f t="shared" si="85"/>
        <v/>
      </c>
      <c r="AJ220" s="1" t="str">
        <f t="shared" si="86"/>
        <v/>
      </c>
      <c r="AK220" s="1" t="str">
        <f>IF(A220="","",IF(AI220=0,0,'Input and Monthly Results'!$C$13))</f>
        <v/>
      </c>
    </row>
    <row r="221" spans="1:37" x14ac:dyDescent="0.3">
      <c r="A221" s="10" t="str">
        <f>IF(A220&gt;='Input and Monthly Results'!$F$3,"",EDATE(A220,1))</f>
        <v/>
      </c>
      <c r="B221" s="10">
        <f t="shared" si="66"/>
        <v>1</v>
      </c>
      <c r="C221" t="str">
        <f t="shared" si="67"/>
        <v/>
      </c>
      <c r="D221" s="14" t="str">
        <f>IF(A221="","",'Input and Monthly Results'!$C$7)</f>
        <v/>
      </c>
      <c r="E221" s="14" t="str">
        <f t="shared" si="68"/>
        <v/>
      </c>
      <c r="F221" s="14" t="str">
        <f t="shared" si="69"/>
        <v/>
      </c>
      <c r="G221" s="14" t="str">
        <f t="shared" si="70"/>
        <v/>
      </c>
      <c r="H221" s="14" t="str">
        <f>IF(A221="","",VLOOKUP(A221,'Input and Monthly Results'!$B$18:$C$429,2,FALSE))</f>
        <v/>
      </c>
      <c r="I221" s="14" t="str">
        <f>IF(A221="","",'Input and Monthly Results'!$C$8)</f>
        <v/>
      </c>
      <c r="J221" s="5" t="str">
        <f t="shared" si="71"/>
        <v/>
      </c>
      <c r="K221" s="14" t="str">
        <f t="shared" si="72"/>
        <v/>
      </c>
      <c r="L221" s="14" t="str">
        <f t="shared" si="73"/>
        <v/>
      </c>
      <c r="M221" s="14" t="str">
        <f t="shared" si="74"/>
        <v/>
      </c>
      <c r="N221" t="str">
        <f>IF(A221="","",'Input and Monthly Results'!$C$9)</f>
        <v/>
      </c>
      <c r="O221" s="14" t="str">
        <f>IF(A221="","",IF('Input and Monthly Results'!$C$6="Constant",IF('Input and Monthly Results'!$C$9="30 / 360",E221,IF('Input and Monthly Results'!$C$9="Actual Days / 360",F221,G221)),IF('Input and Monthly Results'!$C$9="30 / 360",K221,IF('Input and Monthly Results'!$C$9="Actual Days / 360",L221,M221))))</f>
        <v/>
      </c>
      <c r="P221" s="1" t="str">
        <f t="shared" si="87"/>
        <v/>
      </c>
      <c r="Q221" s="20" t="str">
        <f t="shared" si="75"/>
        <v/>
      </c>
      <c r="R221" s="20" t="str">
        <f t="shared" si="76"/>
        <v/>
      </c>
      <c r="S221" s="20" t="str">
        <f t="shared" si="77"/>
        <v/>
      </c>
      <c r="T221" s="20" t="str">
        <f t="shared" si="78"/>
        <v/>
      </c>
      <c r="U221" s="15" t="str">
        <f>IF(A221="","",IF(A222="",O221*P221+P221,IF(P221&gt;='Input and Monthly Results'!$C$14,'Input and Monthly Results'!$C$14,P221)))</f>
        <v/>
      </c>
      <c r="V221" s="1" t="str">
        <f>IF(A221="","",IF(A221&lt;'Input and Monthly Results'!$F$3,Calculations!O221*Calculations!P221,IF(A221='Input and Monthly Results'!$F$3,Calculations!O221*Calculations!P221 + Calculations!P221,0)))</f>
        <v/>
      </c>
      <c r="W221" s="1" t="str">
        <f>IF(A221="","",IF(A221&lt;'Input and Monthly Results'!$F$3,Loan_Amount*(Calculations!O221/(1-(1+Calculations!O221)^(-'Input and Monthly Results'!$C$5))),IF(Calculations!A221='Input and Monthly Results'!$F$3,Calculations!P221*Calculations!O221+Calculations!P221,0)))</f>
        <v/>
      </c>
      <c r="X221" s="1" t="str">
        <f>IF(A221="","",IF(A221&lt;'Input and Monthly Results'!$C$11,1,0))</f>
        <v/>
      </c>
      <c r="Y221" s="1" t="str">
        <f>IF(A221="","",IF(A221&lt;'Input and Monthly Results'!$C$11,Calculations!O221*Calculations!P221,IF(A221&lt;'Input and Monthly Results'!$F$3,Loan_Amount*(Calculations!O221/(1-(1+Calculations!O221)^(-('Input and Monthly Results'!$C$5-SUM(Calculations!$X$3:$X$362))))),IF(Calculations!A221='Input and Monthly Results'!$F$3,Calculations!O221*Calculations!P221+Calculations!P221,0))))</f>
        <v/>
      </c>
      <c r="Z221" s="1" t="str">
        <f>IF(A221="","",IF(A221&lt;'Input and Monthly Results'!$F$3,Loan_Amount/'Input and Monthly Results'!$C$5+Calculations!O221*Calculations!P221,IF(A221='Input and Monthly Results'!$F$3,Calculations!O221*Calculations!P221+Calculations!P221,0)))</f>
        <v/>
      </c>
      <c r="AA221" s="1" t="str">
        <f>IF(A221="","",IF('Input and Monthly Results'!$C$14="",IF('Input and Monthly Results'!$C$10="IO (Interest Only)",Calculations!V221,IF('Input and Monthly Results'!$C$10="Initial IO w/ P&amp;I following",Calculations!Y221,IF('Input and Monthly Results'!$C$10="P&amp;I",Calculations!W221,Calculations!Z221))),U221))</f>
        <v/>
      </c>
      <c r="AB221" s="1" t="str">
        <f t="shared" si="79"/>
        <v/>
      </c>
      <c r="AC221" s="1" t="str">
        <f t="shared" si="80"/>
        <v/>
      </c>
      <c r="AD221" s="1" t="str">
        <f t="shared" si="81"/>
        <v/>
      </c>
      <c r="AE221" s="1" t="str">
        <f t="shared" si="82"/>
        <v/>
      </c>
      <c r="AF221" s="1" t="str">
        <f t="shared" si="83"/>
        <v/>
      </c>
      <c r="AG221" s="1" t="str">
        <f>IF(A221="","",'Input and Monthly Results'!$C$12)</f>
        <v/>
      </c>
      <c r="AH221" s="1" t="str">
        <f t="shared" si="84"/>
        <v/>
      </c>
      <c r="AI221" s="1" t="str">
        <f t="shared" si="85"/>
        <v/>
      </c>
      <c r="AJ221" s="1" t="str">
        <f t="shared" si="86"/>
        <v/>
      </c>
      <c r="AK221" s="1" t="str">
        <f>IF(A221="","",IF(AI221=0,0,'Input and Monthly Results'!$C$13))</f>
        <v/>
      </c>
    </row>
    <row r="222" spans="1:37" x14ac:dyDescent="0.3">
      <c r="A222" s="10" t="str">
        <f>IF(A221&gt;='Input and Monthly Results'!$F$3,"",EDATE(A221,1))</f>
        <v/>
      </c>
      <c r="B222" s="10">
        <f t="shared" si="66"/>
        <v>1</v>
      </c>
      <c r="C222" t="str">
        <f t="shared" si="67"/>
        <v/>
      </c>
      <c r="D222" s="14" t="str">
        <f>IF(A222="","",'Input and Monthly Results'!$C$7)</f>
        <v/>
      </c>
      <c r="E222" s="14" t="str">
        <f t="shared" si="68"/>
        <v/>
      </c>
      <c r="F222" s="14" t="str">
        <f t="shared" si="69"/>
        <v/>
      </c>
      <c r="G222" s="14" t="str">
        <f t="shared" si="70"/>
        <v/>
      </c>
      <c r="H222" s="14" t="str">
        <f>IF(A222="","",VLOOKUP(A222,'Input and Monthly Results'!$B$18:$C$429,2,FALSE))</f>
        <v/>
      </c>
      <c r="I222" s="14" t="str">
        <f>IF(A222="","",'Input and Monthly Results'!$C$8)</f>
        <v/>
      </c>
      <c r="J222" s="5" t="str">
        <f t="shared" si="71"/>
        <v/>
      </c>
      <c r="K222" s="14" t="str">
        <f t="shared" si="72"/>
        <v/>
      </c>
      <c r="L222" s="14" t="str">
        <f t="shared" si="73"/>
        <v/>
      </c>
      <c r="M222" s="14" t="str">
        <f t="shared" si="74"/>
        <v/>
      </c>
      <c r="N222" t="str">
        <f>IF(A222="","",'Input and Monthly Results'!$C$9)</f>
        <v/>
      </c>
      <c r="O222" s="14" t="str">
        <f>IF(A222="","",IF('Input and Monthly Results'!$C$6="Constant",IF('Input and Monthly Results'!$C$9="30 / 360",E222,IF('Input and Monthly Results'!$C$9="Actual Days / 360",F222,G222)),IF('Input and Monthly Results'!$C$9="30 / 360",K222,IF('Input and Monthly Results'!$C$9="Actual Days / 360",L222,M222))))</f>
        <v/>
      </c>
      <c r="P222" s="1" t="str">
        <f t="shared" si="87"/>
        <v/>
      </c>
      <c r="Q222" s="20" t="str">
        <f t="shared" si="75"/>
        <v/>
      </c>
      <c r="R222" s="20" t="str">
        <f t="shared" si="76"/>
        <v/>
      </c>
      <c r="S222" s="20" t="str">
        <f t="shared" si="77"/>
        <v/>
      </c>
      <c r="T222" s="20" t="str">
        <f t="shared" si="78"/>
        <v/>
      </c>
      <c r="U222" s="15" t="str">
        <f>IF(A222="","",IF(A223="",O222*P222+P222,IF(P222&gt;='Input and Monthly Results'!$C$14,'Input and Monthly Results'!$C$14,P222)))</f>
        <v/>
      </c>
      <c r="V222" s="1" t="str">
        <f>IF(A222="","",IF(A222&lt;'Input and Monthly Results'!$F$3,Calculations!O222*Calculations!P222,IF(A222='Input and Monthly Results'!$F$3,Calculations!O222*Calculations!P222 + Calculations!P222,0)))</f>
        <v/>
      </c>
      <c r="W222" s="1" t="str">
        <f>IF(A222="","",IF(A222&lt;'Input and Monthly Results'!$F$3,Loan_Amount*(Calculations!O222/(1-(1+Calculations!O222)^(-'Input and Monthly Results'!$C$5))),IF(Calculations!A222='Input and Monthly Results'!$F$3,Calculations!P222*Calculations!O222+Calculations!P222,0)))</f>
        <v/>
      </c>
      <c r="X222" s="1" t="str">
        <f>IF(A222="","",IF(A222&lt;'Input and Monthly Results'!$C$11,1,0))</f>
        <v/>
      </c>
      <c r="Y222" s="1" t="str">
        <f>IF(A222="","",IF(A222&lt;'Input and Monthly Results'!$C$11,Calculations!O222*Calculations!P222,IF(A222&lt;'Input and Monthly Results'!$F$3,Loan_Amount*(Calculations!O222/(1-(1+Calculations!O222)^(-('Input and Monthly Results'!$C$5-SUM(Calculations!$X$3:$X$362))))),IF(Calculations!A222='Input and Monthly Results'!$F$3,Calculations!O222*Calculations!P222+Calculations!P222,0))))</f>
        <v/>
      </c>
      <c r="Z222" s="1" t="str">
        <f>IF(A222="","",IF(A222&lt;'Input and Monthly Results'!$F$3,Loan_Amount/'Input and Monthly Results'!$C$5+Calculations!O222*Calculations!P222,IF(A222='Input and Monthly Results'!$F$3,Calculations!O222*Calculations!P222+Calculations!P222,0)))</f>
        <v/>
      </c>
      <c r="AA222" s="1" t="str">
        <f>IF(A222="","",IF('Input and Monthly Results'!$C$14="",IF('Input and Monthly Results'!$C$10="IO (Interest Only)",Calculations!V222,IF('Input and Monthly Results'!$C$10="Initial IO w/ P&amp;I following",Calculations!Y222,IF('Input and Monthly Results'!$C$10="P&amp;I",Calculations!W222,Calculations!Z222))),U222))</f>
        <v/>
      </c>
      <c r="AB222" s="1" t="str">
        <f t="shared" si="79"/>
        <v/>
      </c>
      <c r="AC222" s="1" t="str">
        <f t="shared" si="80"/>
        <v/>
      </c>
      <c r="AD222" s="1" t="str">
        <f t="shared" si="81"/>
        <v/>
      </c>
      <c r="AE222" s="1" t="str">
        <f t="shared" si="82"/>
        <v/>
      </c>
      <c r="AF222" s="1" t="str">
        <f t="shared" si="83"/>
        <v/>
      </c>
      <c r="AG222" s="1" t="str">
        <f>IF(A222="","",'Input and Monthly Results'!$C$12)</f>
        <v/>
      </c>
      <c r="AH222" s="1" t="str">
        <f t="shared" si="84"/>
        <v/>
      </c>
      <c r="AI222" s="1" t="str">
        <f t="shared" si="85"/>
        <v/>
      </c>
      <c r="AJ222" s="1" t="str">
        <f t="shared" si="86"/>
        <v/>
      </c>
      <c r="AK222" s="1" t="str">
        <f>IF(A222="","",IF(AI222=0,0,'Input and Monthly Results'!$C$13))</f>
        <v/>
      </c>
    </row>
    <row r="223" spans="1:37" x14ac:dyDescent="0.3">
      <c r="A223" s="10" t="str">
        <f>IF(A222&gt;='Input and Monthly Results'!$F$3,"",EDATE(A222,1))</f>
        <v/>
      </c>
      <c r="B223" s="10">
        <f t="shared" si="66"/>
        <v>1</v>
      </c>
      <c r="C223" t="str">
        <f t="shared" si="67"/>
        <v/>
      </c>
      <c r="D223" s="14" t="str">
        <f>IF(A223="","",'Input and Monthly Results'!$C$7)</f>
        <v/>
      </c>
      <c r="E223" s="14" t="str">
        <f t="shared" si="68"/>
        <v/>
      </c>
      <c r="F223" s="14" t="str">
        <f t="shared" si="69"/>
        <v/>
      </c>
      <c r="G223" s="14" t="str">
        <f t="shared" si="70"/>
        <v/>
      </c>
      <c r="H223" s="14" t="str">
        <f>IF(A223="","",VLOOKUP(A223,'Input and Monthly Results'!$B$18:$C$429,2,FALSE))</f>
        <v/>
      </c>
      <c r="I223" s="14" t="str">
        <f>IF(A223="","",'Input and Monthly Results'!$C$8)</f>
        <v/>
      </c>
      <c r="J223" s="5" t="str">
        <f t="shared" si="71"/>
        <v/>
      </c>
      <c r="K223" s="14" t="str">
        <f t="shared" si="72"/>
        <v/>
      </c>
      <c r="L223" s="14" t="str">
        <f t="shared" si="73"/>
        <v/>
      </c>
      <c r="M223" s="14" t="str">
        <f t="shared" si="74"/>
        <v/>
      </c>
      <c r="N223" t="str">
        <f>IF(A223="","",'Input and Monthly Results'!$C$9)</f>
        <v/>
      </c>
      <c r="O223" s="14" t="str">
        <f>IF(A223="","",IF('Input and Monthly Results'!$C$6="Constant",IF('Input and Monthly Results'!$C$9="30 / 360",E223,IF('Input and Monthly Results'!$C$9="Actual Days / 360",F223,G223)),IF('Input and Monthly Results'!$C$9="30 / 360",K223,IF('Input and Monthly Results'!$C$9="Actual Days / 360",L223,M223))))</f>
        <v/>
      </c>
      <c r="P223" s="1" t="str">
        <f t="shared" si="87"/>
        <v/>
      </c>
      <c r="Q223" s="20" t="str">
        <f t="shared" si="75"/>
        <v/>
      </c>
      <c r="R223" s="20" t="str">
        <f t="shared" si="76"/>
        <v/>
      </c>
      <c r="S223" s="20" t="str">
        <f t="shared" si="77"/>
        <v/>
      </c>
      <c r="T223" s="20" t="str">
        <f t="shared" si="78"/>
        <v/>
      </c>
      <c r="U223" s="15" t="str">
        <f>IF(A223="","",IF(A224="",O223*P223+P223,IF(P223&gt;='Input and Monthly Results'!$C$14,'Input and Monthly Results'!$C$14,P223)))</f>
        <v/>
      </c>
      <c r="V223" s="1" t="str">
        <f>IF(A223="","",IF(A223&lt;'Input and Monthly Results'!$F$3,Calculations!O223*Calculations!P223,IF(A223='Input and Monthly Results'!$F$3,Calculations!O223*Calculations!P223 + Calculations!P223,0)))</f>
        <v/>
      </c>
      <c r="W223" s="1" t="str">
        <f>IF(A223="","",IF(A223&lt;'Input and Monthly Results'!$F$3,Loan_Amount*(Calculations!O223/(1-(1+Calculations!O223)^(-'Input and Monthly Results'!$C$5))),IF(Calculations!A223='Input and Monthly Results'!$F$3,Calculations!P223*Calculations!O223+Calculations!P223,0)))</f>
        <v/>
      </c>
      <c r="X223" s="1" t="str">
        <f>IF(A223="","",IF(A223&lt;'Input and Monthly Results'!$C$11,1,0))</f>
        <v/>
      </c>
      <c r="Y223" s="1" t="str">
        <f>IF(A223="","",IF(A223&lt;'Input and Monthly Results'!$C$11,Calculations!O223*Calculations!P223,IF(A223&lt;'Input and Monthly Results'!$F$3,Loan_Amount*(Calculations!O223/(1-(1+Calculations!O223)^(-('Input and Monthly Results'!$C$5-SUM(Calculations!$X$3:$X$362))))),IF(Calculations!A223='Input and Monthly Results'!$F$3,Calculations!O223*Calculations!P223+Calculations!P223,0))))</f>
        <v/>
      </c>
      <c r="Z223" s="1" t="str">
        <f>IF(A223="","",IF(A223&lt;'Input and Monthly Results'!$F$3,Loan_Amount/'Input and Monthly Results'!$C$5+Calculations!O223*Calculations!P223,IF(A223='Input and Monthly Results'!$F$3,Calculations!O223*Calculations!P223+Calculations!P223,0)))</f>
        <v/>
      </c>
      <c r="AA223" s="1" t="str">
        <f>IF(A223="","",IF('Input and Monthly Results'!$C$14="",IF('Input and Monthly Results'!$C$10="IO (Interest Only)",Calculations!V223,IF('Input and Monthly Results'!$C$10="Initial IO w/ P&amp;I following",Calculations!Y223,IF('Input and Monthly Results'!$C$10="P&amp;I",Calculations!W223,Calculations!Z223))),U223))</f>
        <v/>
      </c>
      <c r="AB223" s="1" t="str">
        <f t="shared" si="79"/>
        <v/>
      </c>
      <c r="AC223" s="1" t="str">
        <f t="shared" si="80"/>
        <v/>
      </c>
      <c r="AD223" s="1" t="str">
        <f t="shared" si="81"/>
        <v/>
      </c>
      <c r="AE223" s="1" t="str">
        <f t="shared" si="82"/>
        <v/>
      </c>
      <c r="AF223" s="1" t="str">
        <f t="shared" si="83"/>
        <v/>
      </c>
      <c r="AG223" s="1" t="str">
        <f>IF(A223="","",'Input and Monthly Results'!$C$12)</f>
        <v/>
      </c>
      <c r="AH223" s="1" t="str">
        <f t="shared" si="84"/>
        <v/>
      </c>
      <c r="AI223" s="1" t="str">
        <f t="shared" si="85"/>
        <v/>
      </c>
      <c r="AJ223" s="1" t="str">
        <f t="shared" si="86"/>
        <v/>
      </c>
      <c r="AK223" s="1" t="str">
        <f>IF(A223="","",IF(AI223=0,0,'Input and Monthly Results'!$C$13))</f>
        <v/>
      </c>
    </row>
    <row r="224" spans="1:37" x14ac:dyDescent="0.3">
      <c r="A224" s="10" t="str">
        <f>IF(A223&gt;='Input and Monthly Results'!$F$3,"",EDATE(A223,1))</f>
        <v/>
      </c>
      <c r="B224" s="10">
        <f t="shared" si="66"/>
        <v>1</v>
      </c>
      <c r="C224" t="str">
        <f t="shared" si="67"/>
        <v/>
      </c>
      <c r="D224" s="14" t="str">
        <f>IF(A224="","",'Input and Monthly Results'!$C$7)</f>
        <v/>
      </c>
      <c r="E224" s="14" t="str">
        <f t="shared" si="68"/>
        <v/>
      </c>
      <c r="F224" s="14" t="str">
        <f t="shared" si="69"/>
        <v/>
      </c>
      <c r="G224" s="14" t="str">
        <f t="shared" si="70"/>
        <v/>
      </c>
      <c r="H224" s="14" t="str">
        <f>IF(A224="","",VLOOKUP(A224,'Input and Monthly Results'!$B$18:$C$429,2,FALSE))</f>
        <v/>
      </c>
      <c r="I224" s="14" t="str">
        <f>IF(A224="","",'Input and Monthly Results'!$C$8)</f>
        <v/>
      </c>
      <c r="J224" s="5" t="str">
        <f t="shared" si="71"/>
        <v/>
      </c>
      <c r="K224" s="14" t="str">
        <f t="shared" si="72"/>
        <v/>
      </c>
      <c r="L224" s="14" t="str">
        <f t="shared" si="73"/>
        <v/>
      </c>
      <c r="M224" s="14" t="str">
        <f t="shared" si="74"/>
        <v/>
      </c>
      <c r="N224" t="str">
        <f>IF(A224="","",'Input and Monthly Results'!$C$9)</f>
        <v/>
      </c>
      <c r="O224" s="14" t="str">
        <f>IF(A224="","",IF('Input and Monthly Results'!$C$6="Constant",IF('Input and Monthly Results'!$C$9="30 / 360",E224,IF('Input and Monthly Results'!$C$9="Actual Days / 360",F224,G224)),IF('Input and Monthly Results'!$C$9="30 / 360",K224,IF('Input and Monthly Results'!$C$9="Actual Days / 360",L224,M224))))</f>
        <v/>
      </c>
      <c r="P224" s="1" t="str">
        <f t="shared" si="87"/>
        <v/>
      </c>
      <c r="Q224" s="20" t="str">
        <f t="shared" si="75"/>
        <v/>
      </c>
      <c r="R224" s="20" t="str">
        <f t="shared" si="76"/>
        <v/>
      </c>
      <c r="S224" s="20" t="str">
        <f t="shared" si="77"/>
        <v/>
      </c>
      <c r="T224" s="20" t="str">
        <f t="shared" si="78"/>
        <v/>
      </c>
      <c r="U224" s="15" t="str">
        <f>IF(A224="","",IF(A225="",O224*P224+P224,IF(P224&gt;='Input and Monthly Results'!$C$14,'Input and Monthly Results'!$C$14,P224)))</f>
        <v/>
      </c>
      <c r="V224" s="1" t="str">
        <f>IF(A224="","",IF(A224&lt;'Input and Monthly Results'!$F$3,Calculations!O224*Calculations!P224,IF(A224='Input and Monthly Results'!$F$3,Calculations!O224*Calculations!P224 + Calculations!P224,0)))</f>
        <v/>
      </c>
      <c r="W224" s="1" t="str">
        <f>IF(A224="","",IF(A224&lt;'Input and Monthly Results'!$F$3,Loan_Amount*(Calculations!O224/(1-(1+Calculations!O224)^(-'Input and Monthly Results'!$C$5))),IF(Calculations!A224='Input and Monthly Results'!$F$3,Calculations!P224*Calculations!O224+Calculations!P224,0)))</f>
        <v/>
      </c>
      <c r="X224" s="1" t="str">
        <f>IF(A224="","",IF(A224&lt;'Input and Monthly Results'!$C$11,1,0))</f>
        <v/>
      </c>
      <c r="Y224" s="1" t="str">
        <f>IF(A224="","",IF(A224&lt;'Input and Monthly Results'!$C$11,Calculations!O224*Calculations!P224,IF(A224&lt;'Input and Monthly Results'!$F$3,Loan_Amount*(Calculations!O224/(1-(1+Calculations!O224)^(-('Input and Monthly Results'!$C$5-SUM(Calculations!$X$3:$X$362))))),IF(Calculations!A224='Input and Monthly Results'!$F$3,Calculations!O224*Calculations!P224+Calculations!P224,0))))</f>
        <v/>
      </c>
      <c r="Z224" s="1" t="str">
        <f>IF(A224="","",IF(A224&lt;'Input and Monthly Results'!$F$3,Loan_Amount/'Input and Monthly Results'!$C$5+Calculations!O224*Calculations!P224,IF(A224='Input and Monthly Results'!$F$3,Calculations!O224*Calculations!P224+Calculations!P224,0)))</f>
        <v/>
      </c>
      <c r="AA224" s="1" t="str">
        <f>IF(A224="","",IF('Input and Monthly Results'!$C$14="",IF('Input and Monthly Results'!$C$10="IO (Interest Only)",Calculations!V224,IF('Input and Monthly Results'!$C$10="Initial IO w/ P&amp;I following",Calculations!Y224,IF('Input and Monthly Results'!$C$10="P&amp;I",Calculations!W224,Calculations!Z224))),U224))</f>
        <v/>
      </c>
      <c r="AB224" s="1" t="str">
        <f t="shared" si="79"/>
        <v/>
      </c>
      <c r="AC224" s="1" t="str">
        <f t="shared" si="80"/>
        <v/>
      </c>
      <c r="AD224" s="1" t="str">
        <f t="shared" si="81"/>
        <v/>
      </c>
      <c r="AE224" s="1" t="str">
        <f t="shared" si="82"/>
        <v/>
      </c>
      <c r="AF224" s="1" t="str">
        <f t="shared" si="83"/>
        <v/>
      </c>
      <c r="AG224" s="1" t="str">
        <f>IF(A224="","",'Input and Monthly Results'!$C$12)</f>
        <v/>
      </c>
      <c r="AH224" s="1" t="str">
        <f t="shared" si="84"/>
        <v/>
      </c>
      <c r="AI224" s="1" t="str">
        <f t="shared" si="85"/>
        <v/>
      </c>
      <c r="AJ224" s="1" t="str">
        <f t="shared" si="86"/>
        <v/>
      </c>
      <c r="AK224" s="1" t="str">
        <f>IF(A224="","",IF(AI224=0,0,'Input and Monthly Results'!$C$13))</f>
        <v/>
      </c>
    </row>
    <row r="225" spans="1:37" x14ac:dyDescent="0.3">
      <c r="A225" s="10" t="str">
        <f>IF(A224&gt;='Input and Monthly Results'!$F$3,"",EDATE(A224,1))</f>
        <v/>
      </c>
      <c r="B225" s="10">
        <f t="shared" si="66"/>
        <v>1</v>
      </c>
      <c r="C225" t="str">
        <f t="shared" si="67"/>
        <v/>
      </c>
      <c r="D225" s="14" t="str">
        <f>IF(A225="","",'Input and Monthly Results'!$C$7)</f>
        <v/>
      </c>
      <c r="E225" s="14" t="str">
        <f t="shared" si="68"/>
        <v/>
      </c>
      <c r="F225" s="14" t="str">
        <f t="shared" si="69"/>
        <v/>
      </c>
      <c r="G225" s="14" t="str">
        <f t="shared" si="70"/>
        <v/>
      </c>
      <c r="H225" s="14" t="str">
        <f>IF(A225="","",VLOOKUP(A225,'Input and Monthly Results'!$B$18:$C$429,2,FALSE))</f>
        <v/>
      </c>
      <c r="I225" s="14" t="str">
        <f>IF(A225="","",'Input and Monthly Results'!$C$8)</f>
        <v/>
      </c>
      <c r="J225" s="5" t="str">
        <f t="shared" si="71"/>
        <v/>
      </c>
      <c r="K225" s="14" t="str">
        <f t="shared" si="72"/>
        <v/>
      </c>
      <c r="L225" s="14" t="str">
        <f t="shared" si="73"/>
        <v/>
      </c>
      <c r="M225" s="14" t="str">
        <f t="shared" si="74"/>
        <v/>
      </c>
      <c r="N225" t="str">
        <f>IF(A225="","",'Input and Monthly Results'!$C$9)</f>
        <v/>
      </c>
      <c r="O225" s="14" t="str">
        <f>IF(A225="","",IF('Input and Monthly Results'!$C$6="Constant",IF('Input and Monthly Results'!$C$9="30 / 360",E225,IF('Input and Monthly Results'!$C$9="Actual Days / 360",F225,G225)),IF('Input and Monthly Results'!$C$9="30 / 360",K225,IF('Input and Monthly Results'!$C$9="Actual Days / 360",L225,M225))))</f>
        <v/>
      </c>
      <c r="P225" s="1" t="str">
        <f t="shared" si="87"/>
        <v/>
      </c>
      <c r="Q225" s="20" t="str">
        <f t="shared" si="75"/>
        <v/>
      </c>
      <c r="R225" s="20" t="str">
        <f t="shared" si="76"/>
        <v/>
      </c>
      <c r="S225" s="20" t="str">
        <f t="shared" si="77"/>
        <v/>
      </c>
      <c r="T225" s="20" t="str">
        <f t="shared" si="78"/>
        <v/>
      </c>
      <c r="U225" s="15" t="str">
        <f>IF(A225="","",IF(A226="",O225*P225+P225,IF(P225&gt;='Input and Monthly Results'!$C$14,'Input and Monthly Results'!$C$14,P225)))</f>
        <v/>
      </c>
      <c r="V225" s="1" t="str">
        <f>IF(A225="","",IF(A225&lt;'Input and Monthly Results'!$F$3,Calculations!O225*Calculations!P225,IF(A225='Input and Monthly Results'!$F$3,Calculations!O225*Calculations!P225 + Calculations!P225,0)))</f>
        <v/>
      </c>
      <c r="W225" s="1" t="str">
        <f>IF(A225="","",IF(A225&lt;'Input and Monthly Results'!$F$3,Loan_Amount*(Calculations!O225/(1-(1+Calculations!O225)^(-'Input and Monthly Results'!$C$5))),IF(Calculations!A225='Input and Monthly Results'!$F$3,Calculations!P225*Calculations!O225+Calculations!P225,0)))</f>
        <v/>
      </c>
      <c r="X225" s="1" t="str">
        <f>IF(A225="","",IF(A225&lt;'Input and Monthly Results'!$C$11,1,0))</f>
        <v/>
      </c>
      <c r="Y225" s="1" t="str">
        <f>IF(A225="","",IF(A225&lt;'Input and Monthly Results'!$C$11,Calculations!O225*Calculations!P225,IF(A225&lt;'Input and Monthly Results'!$F$3,Loan_Amount*(Calculations!O225/(1-(1+Calculations!O225)^(-('Input and Monthly Results'!$C$5-SUM(Calculations!$X$3:$X$362))))),IF(Calculations!A225='Input and Monthly Results'!$F$3,Calculations!O225*Calculations!P225+Calculations!P225,0))))</f>
        <v/>
      </c>
      <c r="Z225" s="1" t="str">
        <f>IF(A225="","",IF(A225&lt;'Input and Monthly Results'!$F$3,Loan_Amount/'Input and Monthly Results'!$C$5+Calculations!O225*Calculations!P225,IF(A225='Input and Monthly Results'!$F$3,Calculations!O225*Calculations!P225+Calculations!P225,0)))</f>
        <v/>
      </c>
      <c r="AA225" s="1" t="str">
        <f>IF(A225="","",IF('Input and Monthly Results'!$C$14="",IF('Input and Monthly Results'!$C$10="IO (Interest Only)",Calculations!V225,IF('Input and Monthly Results'!$C$10="Initial IO w/ P&amp;I following",Calculations!Y225,IF('Input and Monthly Results'!$C$10="P&amp;I",Calculations!W225,Calculations!Z225))),U225))</f>
        <v/>
      </c>
      <c r="AB225" s="1" t="str">
        <f t="shared" si="79"/>
        <v/>
      </c>
      <c r="AC225" s="1" t="str">
        <f t="shared" si="80"/>
        <v/>
      </c>
      <c r="AD225" s="1" t="str">
        <f t="shared" si="81"/>
        <v/>
      </c>
      <c r="AE225" s="1" t="str">
        <f t="shared" si="82"/>
        <v/>
      </c>
      <c r="AF225" s="1" t="str">
        <f t="shared" si="83"/>
        <v/>
      </c>
      <c r="AG225" s="1" t="str">
        <f>IF(A225="","",'Input and Monthly Results'!$C$12)</f>
        <v/>
      </c>
      <c r="AH225" s="1" t="str">
        <f t="shared" si="84"/>
        <v/>
      </c>
      <c r="AI225" s="1" t="str">
        <f t="shared" si="85"/>
        <v/>
      </c>
      <c r="AJ225" s="1" t="str">
        <f t="shared" si="86"/>
        <v/>
      </c>
      <c r="AK225" s="1" t="str">
        <f>IF(A225="","",IF(AI225=0,0,'Input and Monthly Results'!$C$13))</f>
        <v/>
      </c>
    </row>
    <row r="226" spans="1:37" x14ac:dyDescent="0.3">
      <c r="A226" s="10" t="str">
        <f>IF(A225&gt;='Input and Monthly Results'!$F$3,"",EDATE(A225,1))</f>
        <v/>
      </c>
      <c r="B226" s="10">
        <f t="shared" si="66"/>
        <v>1</v>
      </c>
      <c r="C226" t="str">
        <f t="shared" si="67"/>
        <v/>
      </c>
      <c r="D226" s="14" t="str">
        <f>IF(A226="","",'Input and Monthly Results'!$C$7)</f>
        <v/>
      </c>
      <c r="E226" s="14" t="str">
        <f t="shared" si="68"/>
        <v/>
      </c>
      <c r="F226" s="14" t="str">
        <f t="shared" si="69"/>
        <v/>
      </c>
      <c r="G226" s="14" t="str">
        <f t="shared" si="70"/>
        <v/>
      </c>
      <c r="H226" s="14" t="str">
        <f>IF(A226="","",VLOOKUP(A226,'Input and Monthly Results'!$B$18:$C$429,2,FALSE))</f>
        <v/>
      </c>
      <c r="I226" s="14" t="str">
        <f>IF(A226="","",'Input and Monthly Results'!$C$8)</f>
        <v/>
      </c>
      <c r="J226" s="5" t="str">
        <f t="shared" si="71"/>
        <v/>
      </c>
      <c r="K226" s="14" t="str">
        <f t="shared" si="72"/>
        <v/>
      </c>
      <c r="L226" s="14" t="str">
        <f t="shared" si="73"/>
        <v/>
      </c>
      <c r="M226" s="14" t="str">
        <f t="shared" si="74"/>
        <v/>
      </c>
      <c r="N226" t="str">
        <f>IF(A226="","",'Input and Monthly Results'!$C$9)</f>
        <v/>
      </c>
      <c r="O226" s="14" t="str">
        <f>IF(A226="","",IF('Input and Monthly Results'!$C$6="Constant",IF('Input and Monthly Results'!$C$9="30 / 360",E226,IF('Input and Monthly Results'!$C$9="Actual Days / 360",F226,G226)),IF('Input and Monthly Results'!$C$9="30 / 360",K226,IF('Input and Monthly Results'!$C$9="Actual Days / 360",L226,M226))))</f>
        <v/>
      </c>
      <c r="P226" s="1" t="str">
        <f t="shared" si="87"/>
        <v/>
      </c>
      <c r="Q226" s="20" t="str">
        <f t="shared" si="75"/>
        <v/>
      </c>
      <c r="R226" s="20" t="str">
        <f t="shared" si="76"/>
        <v/>
      </c>
      <c r="S226" s="20" t="str">
        <f t="shared" si="77"/>
        <v/>
      </c>
      <c r="T226" s="20" t="str">
        <f t="shared" si="78"/>
        <v/>
      </c>
      <c r="U226" s="15" t="str">
        <f>IF(A226="","",IF(A227="",O226*P226+P226,IF(P226&gt;='Input and Monthly Results'!$C$14,'Input and Monthly Results'!$C$14,P226)))</f>
        <v/>
      </c>
      <c r="V226" s="1" t="str">
        <f>IF(A226="","",IF(A226&lt;'Input and Monthly Results'!$F$3,Calculations!O226*Calculations!P226,IF(A226='Input and Monthly Results'!$F$3,Calculations!O226*Calculations!P226 + Calculations!P226,0)))</f>
        <v/>
      </c>
      <c r="W226" s="1" t="str">
        <f>IF(A226="","",IF(A226&lt;'Input and Monthly Results'!$F$3,Loan_Amount*(Calculations!O226/(1-(1+Calculations!O226)^(-'Input and Monthly Results'!$C$5))),IF(Calculations!A226='Input and Monthly Results'!$F$3,Calculations!P226*Calculations!O226+Calculations!P226,0)))</f>
        <v/>
      </c>
      <c r="X226" s="1" t="str">
        <f>IF(A226="","",IF(A226&lt;'Input and Monthly Results'!$C$11,1,0))</f>
        <v/>
      </c>
      <c r="Y226" s="1" t="str">
        <f>IF(A226="","",IF(A226&lt;'Input and Monthly Results'!$C$11,Calculations!O226*Calculations!P226,IF(A226&lt;'Input and Monthly Results'!$F$3,Loan_Amount*(Calculations!O226/(1-(1+Calculations!O226)^(-('Input and Monthly Results'!$C$5-SUM(Calculations!$X$3:$X$362))))),IF(Calculations!A226='Input and Monthly Results'!$F$3,Calculations!O226*Calculations!P226+Calculations!P226,0))))</f>
        <v/>
      </c>
      <c r="Z226" s="1" t="str">
        <f>IF(A226="","",IF(A226&lt;'Input and Monthly Results'!$F$3,Loan_Amount/'Input and Monthly Results'!$C$5+Calculations!O226*Calculations!P226,IF(A226='Input and Monthly Results'!$F$3,Calculations!O226*Calculations!P226+Calculations!P226,0)))</f>
        <v/>
      </c>
      <c r="AA226" s="1" t="str">
        <f>IF(A226="","",IF('Input and Monthly Results'!$C$14="",IF('Input and Monthly Results'!$C$10="IO (Interest Only)",Calculations!V226,IF('Input and Monthly Results'!$C$10="Initial IO w/ P&amp;I following",Calculations!Y226,IF('Input and Monthly Results'!$C$10="P&amp;I",Calculations!W226,Calculations!Z226))),U226))</f>
        <v/>
      </c>
      <c r="AB226" s="1" t="str">
        <f t="shared" si="79"/>
        <v/>
      </c>
      <c r="AC226" s="1" t="str">
        <f t="shared" si="80"/>
        <v/>
      </c>
      <c r="AD226" s="1" t="str">
        <f t="shared" si="81"/>
        <v/>
      </c>
      <c r="AE226" s="1" t="str">
        <f t="shared" si="82"/>
        <v/>
      </c>
      <c r="AF226" s="1" t="str">
        <f t="shared" si="83"/>
        <v/>
      </c>
      <c r="AG226" s="1" t="str">
        <f>IF(A226="","",'Input and Monthly Results'!$C$12)</f>
        <v/>
      </c>
      <c r="AH226" s="1" t="str">
        <f t="shared" si="84"/>
        <v/>
      </c>
      <c r="AI226" s="1" t="str">
        <f t="shared" si="85"/>
        <v/>
      </c>
      <c r="AJ226" s="1" t="str">
        <f t="shared" si="86"/>
        <v/>
      </c>
      <c r="AK226" s="1" t="str">
        <f>IF(A226="","",IF(AI226=0,0,'Input and Monthly Results'!$C$13))</f>
        <v/>
      </c>
    </row>
    <row r="227" spans="1:37" x14ac:dyDescent="0.3">
      <c r="A227" s="10" t="str">
        <f>IF(A226&gt;='Input and Monthly Results'!$F$3,"",EDATE(A226,1))</f>
        <v/>
      </c>
      <c r="B227" s="10">
        <f t="shared" si="66"/>
        <v>1</v>
      </c>
      <c r="C227" t="str">
        <f t="shared" si="67"/>
        <v/>
      </c>
      <c r="D227" s="14" t="str">
        <f>IF(A227="","",'Input and Monthly Results'!$C$7)</f>
        <v/>
      </c>
      <c r="E227" s="14" t="str">
        <f t="shared" si="68"/>
        <v/>
      </c>
      <c r="F227" s="14" t="str">
        <f t="shared" si="69"/>
        <v/>
      </c>
      <c r="G227" s="14" t="str">
        <f t="shared" si="70"/>
        <v/>
      </c>
      <c r="H227" s="14" t="str">
        <f>IF(A227="","",VLOOKUP(A227,'Input and Monthly Results'!$B$18:$C$429,2,FALSE))</f>
        <v/>
      </c>
      <c r="I227" s="14" t="str">
        <f>IF(A227="","",'Input and Monthly Results'!$C$8)</f>
        <v/>
      </c>
      <c r="J227" s="5" t="str">
        <f t="shared" si="71"/>
        <v/>
      </c>
      <c r="K227" s="14" t="str">
        <f t="shared" si="72"/>
        <v/>
      </c>
      <c r="L227" s="14" t="str">
        <f t="shared" si="73"/>
        <v/>
      </c>
      <c r="M227" s="14" t="str">
        <f t="shared" si="74"/>
        <v/>
      </c>
      <c r="N227" t="str">
        <f>IF(A227="","",'Input and Monthly Results'!$C$9)</f>
        <v/>
      </c>
      <c r="O227" s="14" t="str">
        <f>IF(A227="","",IF('Input and Monthly Results'!$C$6="Constant",IF('Input and Monthly Results'!$C$9="30 / 360",E227,IF('Input and Monthly Results'!$C$9="Actual Days / 360",F227,G227)),IF('Input and Monthly Results'!$C$9="30 / 360",K227,IF('Input and Monthly Results'!$C$9="Actual Days / 360",L227,M227))))</f>
        <v/>
      </c>
      <c r="P227" s="1" t="str">
        <f t="shared" si="87"/>
        <v/>
      </c>
      <c r="Q227" s="20" t="str">
        <f t="shared" si="75"/>
        <v/>
      </c>
      <c r="R227" s="20" t="str">
        <f t="shared" si="76"/>
        <v/>
      </c>
      <c r="S227" s="20" t="str">
        <f t="shared" si="77"/>
        <v/>
      </c>
      <c r="T227" s="20" t="str">
        <f t="shared" si="78"/>
        <v/>
      </c>
      <c r="U227" s="15" t="str">
        <f>IF(A227="","",IF(A228="",O227*P227+P227,IF(P227&gt;='Input and Monthly Results'!$C$14,'Input and Monthly Results'!$C$14,P227)))</f>
        <v/>
      </c>
      <c r="V227" s="1" t="str">
        <f>IF(A227="","",IF(A227&lt;'Input and Monthly Results'!$F$3,Calculations!O227*Calculations!P227,IF(A227='Input and Monthly Results'!$F$3,Calculations!O227*Calculations!P227 + Calculations!P227,0)))</f>
        <v/>
      </c>
      <c r="W227" s="1" t="str">
        <f>IF(A227="","",IF(A227&lt;'Input and Monthly Results'!$F$3,Loan_Amount*(Calculations!O227/(1-(1+Calculations!O227)^(-'Input and Monthly Results'!$C$5))),IF(Calculations!A227='Input and Monthly Results'!$F$3,Calculations!P227*Calculations!O227+Calculations!P227,0)))</f>
        <v/>
      </c>
      <c r="X227" s="1" t="str">
        <f>IF(A227="","",IF(A227&lt;'Input and Monthly Results'!$C$11,1,0))</f>
        <v/>
      </c>
      <c r="Y227" s="1" t="str">
        <f>IF(A227="","",IF(A227&lt;'Input and Monthly Results'!$C$11,Calculations!O227*Calculations!P227,IF(A227&lt;'Input and Monthly Results'!$F$3,Loan_Amount*(Calculations!O227/(1-(1+Calculations!O227)^(-('Input and Monthly Results'!$C$5-SUM(Calculations!$X$3:$X$362))))),IF(Calculations!A227='Input and Monthly Results'!$F$3,Calculations!O227*Calculations!P227+Calculations!P227,0))))</f>
        <v/>
      </c>
      <c r="Z227" s="1" t="str">
        <f>IF(A227="","",IF(A227&lt;'Input and Monthly Results'!$F$3,Loan_Amount/'Input and Monthly Results'!$C$5+Calculations!O227*Calculations!P227,IF(A227='Input and Monthly Results'!$F$3,Calculations!O227*Calculations!P227+Calculations!P227,0)))</f>
        <v/>
      </c>
      <c r="AA227" s="1" t="str">
        <f>IF(A227="","",IF('Input and Monthly Results'!$C$14="",IF('Input and Monthly Results'!$C$10="IO (Interest Only)",Calculations!V227,IF('Input and Monthly Results'!$C$10="Initial IO w/ P&amp;I following",Calculations!Y227,IF('Input and Monthly Results'!$C$10="P&amp;I",Calculations!W227,Calculations!Z227))),U227))</f>
        <v/>
      </c>
      <c r="AB227" s="1" t="str">
        <f t="shared" si="79"/>
        <v/>
      </c>
      <c r="AC227" s="1" t="str">
        <f t="shared" si="80"/>
        <v/>
      </c>
      <c r="AD227" s="1" t="str">
        <f t="shared" si="81"/>
        <v/>
      </c>
      <c r="AE227" s="1" t="str">
        <f t="shared" si="82"/>
        <v/>
      </c>
      <c r="AF227" s="1" t="str">
        <f t="shared" si="83"/>
        <v/>
      </c>
      <c r="AG227" s="1" t="str">
        <f>IF(A227="","",'Input and Monthly Results'!$C$12)</f>
        <v/>
      </c>
      <c r="AH227" s="1" t="str">
        <f t="shared" si="84"/>
        <v/>
      </c>
      <c r="AI227" s="1" t="str">
        <f t="shared" si="85"/>
        <v/>
      </c>
      <c r="AJ227" s="1" t="str">
        <f t="shared" si="86"/>
        <v/>
      </c>
      <c r="AK227" s="1" t="str">
        <f>IF(A227="","",IF(AI227=0,0,'Input and Monthly Results'!$C$13))</f>
        <v/>
      </c>
    </row>
    <row r="228" spans="1:37" x14ac:dyDescent="0.3">
      <c r="A228" s="10" t="str">
        <f>IF(A227&gt;='Input and Monthly Results'!$F$3,"",EDATE(A227,1))</f>
        <v/>
      </c>
      <c r="B228" s="10">
        <f t="shared" si="66"/>
        <v>1</v>
      </c>
      <c r="C228" t="str">
        <f t="shared" si="67"/>
        <v/>
      </c>
      <c r="D228" s="14" t="str">
        <f>IF(A228="","",'Input and Monthly Results'!$C$7)</f>
        <v/>
      </c>
      <c r="E228" s="14" t="str">
        <f t="shared" si="68"/>
        <v/>
      </c>
      <c r="F228" s="14" t="str">
        <f t="shared" si="69"/>
        <v/>
      </c>
      <c r="G228" s="14" t="str">
        <f t="shared" si="70"/>
        <v/>
      </c>
      <c r="H228" s="14" t="str">
        <f>IF(A228="","",VLOOKUP(A228,'Input and Monthly Results'!$B$18:$C$429,2,FALSE))</f>
        <v/>
      </c>
      <c r="I228" s="14" t="str">
        <f>IF(A228="","",'Input and Monthly Results'!$C$8)</f>
        <v/>
      </c>
      <c r="J228" s="5" t="str">
        <f t="shared" si="71"/>
        <v/>
      </c>
      <c r="K228" s="14" t="str">
        <f t="shared" si="72"/>
        <v/>
      </c>
      <c r="L228" s="14" t="str">
        <f t="shared" si="73"/>
        <v/>
      </c>
      <c r="M228" s="14" t="str">
        <f t="shared" si="74"/>
        <v/>
      </c>
      <c r="N228" t="str">
        <f>IF(A228="","",'Input and Monthly Results'!$C$9)</f>
        <v/>
      </c>
      <c r="O228" s="14" t="str">
        <f>IF(A228="","",IF('Input and Monthly Results'!$C$6="Constant",IF('Input and Monthly Results'!$C$9="30 / 360",E228,IF('Input and Monthly Results'!$C$9="Actual Days / 360",F228,G228)),IF('Input and Monthly Results'!$C$9="30 / 360",K228,IF('Input and Monthly Results'!$C$9="Actual Days / 360",L228,M228))))</f>
        <v/>
      </c>
      <c r="P228" s="1" t="str">
        <f t="shared" si="87"/>
        <v/>
      </c>
      <c r="Q228" s="20" t="str">
        <f t="shared" si="75"/>
        <v/>
      </c>
      <c r="R228" s="20" t="str">
        <f t="shared" si="76"/>
        <v/>
      </c>
      <c r="S228" s="20" t="str">
        <f t="shared" si="77"/>
        <v/>
      </c>
      <c r="T228" s="20" t="str">
        <f t="shared" si="78"/>
        <v/>
      </c>
      <c r="U228" s="15" t="str">
        <f>IF(A228="","",IF(A229="",O228*P228+P228,IF(P228&gt;='Input and Monthly Results'!$C$14,'Input and Monthly Results'!$C$14,P228)))</f>
        <v/>
      </c>
      <c r="V228" s="1" t="str">
        <f>IF(A228="","",IF(A228&lt;'Input and Monthly Results'!$F$3,Calculations!O228*Calculations!P228,IF(A228='Input and Monthly Results'!$F$3,Calculations!O228*Calculations!P228 + Calculations!P228,0)))</f>
        <v/>
      </c>
      <c r="W228" s="1" t="str">
        <f>IF(A228="","",IF(A228&lt;'Input and Monthly Results'!$F$3,Loan_Amount*(Calculations!O228/(1-(1+Calculations!O228)^(-'Input and Monthly Results'!$C$5))),IF(Calculations!A228='Input and Monthly Results'!$F$3,Calculations!P228*Calculations!O228+Calculations!P228,0)))</f>
        <v/>
      </c>
      <c r="X228" s="1" t="str">
        <f>IF(A228="","",IF(A228&lt;'Input and Monthly Results'!$C$11,1,0))</f>
        <v/>
      </c>
      <c r="Y228" s="1" t="str">
        <f>IF(A228="","",IF(A228&lt;'Input and Monthly Results'!$C$11,Calculations!O228*Calculations!P228,IF(A228&lt;'Input and Monthly Results'!$F$3,Loan_Amount*(Calculations!O228/(1-(1+Calculations!O228)^(-('Input and Monthly Results'!$C$5-SUM(Calculations!$X$3:$X$362))))),IF(Calculations!A228='Input and Monthly Results'!$F$3,Calculations!O228*Calculations!P228+Calculations!P228,0))))</f>
        <v/>
      </c>
      <c r="Z228" s="1" t="str">
        <f>IF(A228="","",IF(A228&lt;'Input and Monthly Results'!$F$3,Loan_Amount/'Input and Monthly Results'!$C$5+Calculations!O228*Calculations!P228,IF(A228='Input and Monthly Results'!$F$3,Calculations!O228*Calculations!P228+Calculations!P228,0)))</f>
        <v/>
      </c>
      <c r="AA228" s="1" t="str">
        <f>IF(A228="","",IF('Input and Monthly Results'!$C$14="",IF('Input and Monthly Results'!$C$10="IO (Interest Only)",Calculations!V228,IF('Input and Monthly Results'!$C$10="Initial IO w/ P&amp;I following",Calculations!Y228,IF('Input and Monthly Results'!$C$10="P&amp;I",Calculations!W228,Calculations!Z228))),U228))</f>
        <v/>
      </c>
      <c r="AB228" s="1" t="str">
        <f t="shared" si="79"/>
        <v/>
      </c>
      <c r="AC228" s="1" t="str">
        <f t="shared" si="80"/>
        <v/>
      </c>
      <c r="AD228" s="1" t="str">
        <f t="shared" si="81"/>
        <v/>
      </c>
      <c r="AE228" s="1" t="str">
        <f t="shared" si="82"/>
        <v/>
      </c>
      <c r="AF228" s="1" t="str">
        <f t="shared" si="83"/>
        <v/>
      </c>
      <c r="AG228" s="1" t="str">
        <f>IF(A228="","",'Input and Monthly Results'!$C$12)</f>
        <v/>
      </c>
      <c r="AH228" s="1" t="str">
        <f t="shared" si="84"/>
        <v/>
      </c>
      <c r="AI228" s="1" t="str">
        <f t="shared" si="85"/>
        <v/>
      </c>
      <c r="AJ228" s="1" t="str">
        <f t="shared" si="86"/>
        <v/>
      </c>
      <c r="AK228" s="1" t="str">
        <f>IF(A228="","",IF(AI228=0,0,'Input and Monthly Results'!$C$13))</f>
        <v/>
      </c>
    </row>
    <row r="229" spans="1:37" x14ac:dyDescent="0.3">
      <c r="A229" s="10" t="str">
        <f>IF(A228&gt;='Input and Monthly Results'!$F$3,"",EDATE(A228,1))</f>
        <v/>
      </c>
      <c r="B229" s="10">
        <f t="shared" si="66"/>
        <v>1</v>
      </c>
      <c r="C229" t="str">
        <f t="shared" si="67"/>
        <v/>
      </c>
      <c r="D229" s="14" t="str">
        <f>IF(A229="","",'Input and Monthly Results'!$C$7)</f>
        <v/>
      </c>
      <c r="E229" s="14" t="str">
        <f t="shared" si="68"/>
        <v/>
      </c>
      <c r="F229" s="14" t="str">
        <f t="shared" si="69"/>
        <v/>
      </c>
      <c r="G229" s="14" t="str">
        <f t="shared" si="70"/>
        <v/>
      </c>
      <c r="H229" s="14" t="str">
        <f>IF(A229="","",VLOOKUP(A229,'Input and Monthly Results'!$B$18:$C$429,2,FALSE))</f>
        <v/>
      </c>
      <c r="I229" s="14" t="str">
        <f>IF(A229="","",'Input and Monthly Results'!$C$8)</f>
        <v/>
      </c>
      <c r="J229" s="5" t="str">
        <f t="shared" si="71"/>
        <v/>
      </c>
      <c r="K229" s="14" t="str">
        <f t="shared" si="72"/>
        <v/>
      </c>
      <c r="L229" s="14" t="str">
        <f t="shared" si="73"/>
        <v/>
      </c>
      <c r="M229" s="14" t="str">
        <f t="shared" si="74"/>
        <v/>
      </c>
      <c r="N229" t="str">
        <f>IF(A229="","",'Input and Monthly Results'!$C$9)</f>
        <v/>
      </c>
      <c r="O229" s="14" t="str">
        <f>IF(A229="","",IF('Input and Monthly Results'!$C$6="Constant",IF('Input and Monthly Results'!$C$9="30 / 360",E229,IF('Input and Monthly Results'!$C$9="Actual Days / 360",F229,G229)),IF('Input and Monthly Results'!$C$9="30 / 360",K229,IF('Input and Monthly Results'!$C$9="Actual Days / 360",L229,M229))))</f>
        <v/>
      </c>
      <c r="P229" s="1" t="str">
        <f t="shared" si="87"/>
        <v/>
      </c>
      <c r="Q229" s="20" t="str">
        <f t="shared" si="75"/>
        <v/>
      </c>
      <c r="R229" s="20" t="str">
        <f t="shared" si="76"/>
        <v/>
      </c>
      <c r="S229" s="20" t="str">
        <f t="shared" si="77"/>
        <v/>
      </c>
      <c r="T229" s="20" t="str">
        <f t="shared" si="78"/>
        <v/>
      </c>
      <c r="U229" s="15" t="str">
        <f>IF(A229="","",IF(A230="",O229*P229+P229,IF(P229&gt;='Input and Monthly Results'!$C$14,'Input and Monthly Results'!$C$14,P229)))</f>
        <v/>
      </c>
      <c r="V229" s="1" t="str">
        <f>IF(A229="","",IF(A229&lt;'Input and Monthly Results'!$F$3,Calculations!O229*Calculations!P229,IF(A229='Input and Monthly Results'!$F$3,Calculations!O229*Calculations!P229 + Calculations!P229,0)))</f>
        <v/>
      </c>
      <c r="W229" s="1" t="str">
        <f>IF(A229="","",IF(A229&lt;'Input and Monthly Results'!$F$3,Loan_Amount*(Calculations!O229/(1-(1+Calculations!O229)^(-'Input and Monthly Results'!$C$5))),IF(Calculations!A229='Input and Monthly Results'!$F$3,Calculations!P229*Calculations!O229+Calculations!P229,0)))</f>
        <v/>
      </c>
      <c r="X229" s="1" t="str">
        <f>IF(A229="","",IF(A229&lt;'Input and Monthly Results'!$C$11,1,0))</f>
        <v/>
      </c>
      <c r="Y229" s="1" t="str">
        <f>IF(A229="","",IF(A229&lt;'Input and Monthly Results'!$C$11,Calculations!O229*Calculations!P229,IF(A229&lt;'Input and Monthly Results'!$F$3,Loan_Amount*(Calculations!O229/(1-(1+Calculations!O229)^(-('Input and Monthly Results'!$C$5-SUM(Calculations!$X$3:$X$362))))),IF(Calculations!A229='Input and Monthly Results'!$F$3,Calculations!O229*Calculations!P229+Calculations!P229,0))))</f>
        <v/>
      </c>
      <c r="Z229" s="1" t="str">
        <f>IF(A229="","",IF(A229&lt;'Input and Monthly Results'!$F$3,Loan_Amount/'Input and Monthly Results'!$C$5+Calculations!O229*Calculations!P229,IF(A229='Input and Monthly Results'!$F$3,Calculations!O229*Calculations!P229+Calculations!P229,0)))</f>
        <v/>
      </c>
      <c r="AA229" s="1" t="str">
        <f>IF(A229="","",IF('Input and Monthly Results'!$C$14="",IF('Input and Monthly Results'!$C$10="IO (Interest Only)",Calculations!V229,IF('Input and Monthly Results'!$C$10="Initial IO w/ P&amp;I following",Calculations!Y229,IF('Input and Monthly Results'!$C$10="P&amp;I",Calculations!W229,Calculations!Z229))),U229))</f>
        <v/>
      </c>
      <c r="AB229" s="1" t="str">
        <f t="shared" si="79"/>
        <v/>
      </c>
      <c r="AC229" s="1" t="str">
        <f t="shared" si="80"/>
        <v/>
      </c>
      <c r="AD229" s="1" t="str">
        <f t="shared" si="81"/>
        <v/>
      </c>
      <c r="AE229" s="1" t="str">
        <f t="shared" si="82"/>
        <v/>
      </c>
      <c r="AF229" s="1" t="str">
        <f t="shared" si="83"/>
        <v/>
      </c>
      <c r="AG229" s="1" t="str">
        <f>IF(A229="","",'Input and Monthly Results'!$C$12)</f>
        <v/>
      </c>
      <c r="AH229" s="1" t="str">
        <f t="shared" si="84"/>
        <v/>
      </c>
      <c r="AI229" s="1" t="str">
        <f t="shared" si="85"/>
        <v/>
      </c>
      <c r="AJ229" s="1" t="str">
        <f t="shared" si="86"/>
        <v/>
      </c>
      <c r="AK229" s="1" t="str">
        <f>IF(A229="","",IF(AI229=0,0,'Input and Monthly Results'!$C$13))</f>
        <v/>
      </c>
    </row>
    <row r="230" spans="1:37" x14ac:dyDescent="0.3">
      <c r="A230" s="10" t="str">
        <f>IF(A229&gt;='Input and Monthly Results'!$F$3,"",EDATE(A229,1))</f>
        <v/>
      </c>
      <c r="B230" s="10">
        <f t="shared" si="66"/>
        <v>1</v>
      </c>
      <c r="C230" t="str">
        <f t="shared" si="67"/>
        <v/>
      </c>
      <c r="D230" s="14" t="str">
        <f>IF(A230="","",'Input and Monthly Results'!$C$7)</f>
        <v/>
      </c>
      <c r="E230" s="14" t="str">
        <f t="shared" si="68"/>
        <v/>
      </c>
      <c r="F230" s="14" t="str">
        <f t="shared" si="69"/>
        <v/>
      </c>
      <c r="G230" s="14" t="str">
        <f t="shared" si="70"/>
        <v/>
      </c>
      <c r="H230" s="14" t="str">
        <f>IF(A230="","",VLOOKUP(A230,'Input and Monthly Results'!$B$18:$C$429,2,FALSE))</f>
        <v/>
      </c>
      <c r="I230" s="14" t="str">
        <f>IF(A230="","",'Input and Monthly Results'!$C$8)</f>
        <v/>
      </c>
      <c r="J230" s="5" t="str">
        <f t="shared" si="71"/>
        <v/>
      </c>
      <c r="K230" s="14" t="str">
        <f t="shared" si="72"/>
        <v/>
      </c>
      <c r="L230" s="14" t="str">
        <f t="shared" si="73"/>
        <v/>
      </c>
      <c r="M230" s="14" t="str">
        <f t="shared" si="74"/>
        <v/>
      </c>
      <c r="N230" t="str">
        <f>IF(A230="","",'Input and Monthly Results'!$C$9)</f>
        <v/>
      </c>
      <c r="O230" s="14" t="str">
        <f>IF(A230="","",IF('Input and Monthly Results'!$C$6="Constant",IF('Input and Monthly Results'!$C$9="30 / 360",E230,IF('Input and Monthly Results'!$C$9="Actual Days / 360",F230,G230)),IF('Input and Monthly Results'!$C$9="30 / 360",K230,IF('Input and Monthly Results'!$C$9="Actual Days / 360",L230,M230))))</f>
        <v/>
      </c>
      <c r="P230" s="1" t="str">
        <f t="shared" si="87"/>
        <v/>
      </c>
      <c r="Q230" s="20" t="str">
        <f t="shared" si="75"/>
        <v/>
      </c>
      <c r="R230" s="20" t="str">
        <f t="shared" si="76"/>
        <v/>
      </c>
      <c r="S230" s="20" t="str">
        <f t="shared" si="77"/>
        <v/>
      </c>
      <c r="T230" s="20" t="str">
        <f t="shared" si="78"/>
        <v/>
      </c>
      <c r="U230" s="15" t="str">
        <f>IF(A230="","",IF(A231="",O230*P230+P230,IF(P230&gt;='Input and Monthly Results'!$C$14,'Input and Monthly Results'!$C$14,P230)))</f>
        <v/>
      </c>
      <c r="V230" s="1" t="str">
        <f>IF(A230="","",IF(A230&lt;'Input and Monthly Results'!$F$3,Calculations!O230*Calculations!P230,IF(A230='Input and Monthly Results'!$F$3,Calculations!O230*Calculations!P230 + Calculations!P230,0)))</f>
        <v/>
      </c>
      <c r="W230" s="1" t="str">
        <f>IF(A230="","",IF(A230&lt;'Input and Monthly Results'!$F$3,Loan_Amount*(Calculations!O230/(1-(1+Calculations!O230)^(-'Input and Monthly Results'!$C$5))),IF(Calculations!A230='Input and Monthly Results'!$F$3,Calculations!P230*Calculations!O230+Calculations!P230,0)))</f>
        <v/>
      </c>
      <c r="X230" s="1" t="str">
        <f>IF(A230="","",IF(A230&lt;'Input and Monthly Results'!$C$11,1,0))</f>
        <v/>
      </c>
      <c r="Y230" s="1" t="str">
        <f>IF(A230="","",IF(A230&lt;'Input and Monthly Results'!$C$11,Calculations!O230*Calculations!P230,IF(A230&lt;'Input and Monthly Results'!$F$3,Loan_Amount*(Calculations!O230/(1-(1+Calculations!O230)^(-('Input and Monthly Results'!$C$5-SUM(Calculations!$X$3:$X$362))))),IF(Calculations!A230='Input and Monthly Results'!$F$3,Calculations!O230*Calculations!P230+Calculations!P230,0))))</f>
        <v/>
      </c>
      <c r="Z230" s="1" t="str">
        <f>IF(A230="","",IF(A230&lt;'Input and Monthly Results'!$F$3,Loan_Amount/'Input and Monthly Results'!$C$5+Calculations!O230*Calculations!P230,IF(A230='Input and Monthly Results'!$F$3,Calculations!O230*Calculations!P230+Calculations!P230,0)))</f>
        <v/>
      </c>
      <c r="AA230" s="1" t="str">
        <f>IF(A230="","",IF('Input and Monthly Results'!$C$14="",IF('Input and Monthly Results'!$C$10="IO (Interest Only)",Calculations!V230,IF('Input and Monthly Results'!$C$10="Initial IO w/ P&amp;I following",Calculations!Y230,IF('Input and Monthly Results'!$C$10="P&amp;I",Calculations!W230,Calculations!Z230))),U230))</f>
        <v/>
      </c>
      <c r="AB230" s="1" t="str">
        <f t="shared" si="79"/>
        <v/>
      </c>
      <c r="AC230" s="1" t="str">
        <f t="shared" si="80"/>
        <v/>
      </c>
      <c r="AD230" s="1" t="str">
        <f t="shared" si="81"/>
        <v/>
      </c>
      <c r="AE230" s="1" t="str">
        <f t="shared" si="82"/>
        <v/>
      </c>
      <c r="AF230" s="1" t="str">
        <f t="shared" si="83"/>
        <v/>
      </c>
      <c r="AG230" s="1" t="str">
        <f>IF(A230="","",'Input and Monthly Results'!$C$12)</f>
        <v/>
      </c>
      <c r="AH230" s="1" t="str">
        <f t="shared" si="84"/>
        <v/>
      </c>
      <c r="AI230" s="1" t="str">
        <f t="shared" si="85"/>
        <v/>
      </c>
      <c r="AJ230" s="1" t="str">
        <f t="shared" si="86"/>
        <v/>
      </c>
      <c r="AK230" s="1" t="str">
        <f>IF(A230="","",IF(AI230=0,0,'Input and Monthly Results'!$C$13))</f>
        <v/>
      </c>
    </row>
    <row r="231" spans="1:37" x14ac:dyDescent="0.3">
      <c r="A231" s="10" t="str">
        <f>IF(A230&gt;='Input and Monthly Results'!$F$3,"",EDATE(A230,1))</f>
        <v/>
      </c>
      <c r="B231" s="10">
        <f t="shared" si="66"/>
        <v>1</v>
      </c>
      <c r="C231" t="str">
        <f t="shared" si="67"/>
        <v/>
      </c>
      <c r="D231" s="14" t="str">
        <f>IF(A231="","",'Input and Monthly Results'!$C$7)</f>
        <v/>
      </c>
      <c r="E231" s="14" t="str">
        <f t="shared" si="68"/>
        <v/>
      </c>
      <c r="F231" s="14" t="str">
        <f t="shared" si="69"/>
        <v/>
      </c>
      <c r="G231" s="14" t="str">
        <f t="shared" si="70"/>
        <v/>
      </c>
      <c r="H231" s="14" t="str">
        <f>IF(A231="","",VLOOKUP(A231,'Input and Monthly Results'!$B$18:$C$429,2,FALSE))</f>
        <v/>
      </c>
      <c r="I231" s="14" t="str">
        <f>IF(A231="","",'Input and Monthly Results'!$C$8)</f>
        <v/>
      </c>
      <c r="J231" s="5" t="str">
        <f t="shared" si="71"/>
        <v/>
      </c>
      <c r="K231" s="14" t="str">
        <f t="shared" si="72"/>
        <v/>
      </c>
      <c r="L231" s="14" t="str">
        <f t="shared" si="73"/>
        <v/>
      </c>
      <c r="M231" s="14" t="str">
        <f t="shared" si="74"/>
        <v/>
      </c>
      <c r="N231" t="str">
        <f>IF(A231="","",'Input and Monthly Results'!$C$9)</f>
        <v/>
      </c>
      <c r="O231" s="14" t="str">
        <f>IF(A231="","",IF('Input and Monthly Results'!$C$6="Constant",IF('Input and Monthly Results'!$C$9="30 / 360",E231,IF('Input and Monthly Results'!$C$9="Actual Days / 360",F231,G231)),IF('Input and Monthly Results'!$C$9="30 / 360",K231,IF('Input and Monthly Results'!$C$9="Actual Days / 360",L231,M231))))</f>
        <v/>
      </c>
      <c r="P231" s="1" t="str">
        <f t="shared" si="87"/>
        <v/>
      </c>
      <c r="Q231" s="20" t="str">
        <f t="shared" si="75"/>
        <v/>
      </c>
      <c r="R231" s="20" t="str">
        <f t="shared" si="76"/>
        <v/>
      </c>
      <c r="S231" s="20" t="str">
        <f t="shared" si="77"/>
        <v/>
      </c>
      <c r="T231" s="20" t="str">
        <f t="shared" si="78"/>
        <v/>
      </c>
      <c r="U231" s="15" t="str">
        <f>IF(A231="","",IF(A232="",O231*P231+P231,IF(P231&gt;='Input and Monthly Results'!$C$14,'Input and Monthly Results'!$C$14,P231)))</f>
        <v/>
      </c>
      <c r="V231" s="1" t="str">
        <f>IF(A231="","",IF(A231&lt;'Input and Monthly Results'!$F$3,Calculations!O231*Calculations!P231,IF(A231='Input and Monthly Results'!$F$3,Calculations!O231*Calculations!P231 + Calculations!P231,0)))</f>
        <v/>
      </c>
      <c r="W231" s="1" t="str">
        <f>IF(A231="","",IF(A231&lt;'Input and Monthly Results'!$F$3,Loan_Amount*(Calculations!O231/(1-(1+Calculations!O231)^(-'Input and Monthly Results'!$C$5))),IF(Calculations!A231='Input and Monthly Results'!$F$3,Calculations!P231*Calculations!O231+Calculations!P231,0)))</f>
        <v/>
      </c>
      <c r="X231" s="1" t="str">
        <f>IF(A231="","",IF(A231&lt;'Input and Monthly Results'!$C$11,1,0))</f>
        <v/>
      </c>
      <c r="Y231" s="1" t="str">
        <f>IF(A231="","",IF(A231&lt;'Input and Monthly Results'!$C$11,Calculations!O231*Calculations!P231,IF(A231&lt;'Input and Monthly Results'!$F$3,Loan_Amount*(Calculations!O231/(1-(1+Calculations!O231)^(-('Input and Monthly Results'!$C$5-SUM(Calculations!$X$3:$X$362))))),IF(Calculations!A231='Input and Monthly Results'!$F$3,Calculations!O231*Calculations!P231+Calculations!P231,0))))</f>
        <v/>
      </c>
      <c r="Z231" s="1" t="str">
        <f>IF(A231="","",IF(A231&lt;'Input and Monthly Results'!$F$3,Loan_Amount/'Input and Monthly Results'!$C$5+Calculations!O231*Calculations!P231,IF(A231='Input and Monthly Results'!$F$3,Calculations!O231*Calculations!P231+Calculations!P231,0)))</f>
        <v/>
      </c>
      <c r="AA231" s="1" t="str">
        <f>IF(A231="","",IF('Input and Monthly Results'!$C$14="",IF('Input and Monthly Results'!$C$10="IO (Interest Only)",Calculations!V231,IF('Input and Monthly Results'!$C$10="Initial IO w/ P&amp;I following",Calculations!Y231,IF('Input and Monthly Results'!$C$10="P&amp;I",Calculations!W231,Calculations!Z231))),U231))</f>
        <v/>
      </c>
      <c r="AB231" s="1" t="str">
        <f t="shared" si="79"/>
        <v/>
      </c>
      <c r="AC231" s="1" t="str">
        <f t="shared" si="80"/>
        <v/>
      </c>
      <c r="AD231" s="1" t="str">
        <f t="shared" si="81"/>
        <v/>
      </c>
      <c r="AE231" s="1" t="str">
        <f t="shared" si="82"/>
        <v/>
      </c>
      <c r="AF231" s="1" t="str">
        <f t="shared" si="83"/>
        <v/>
      </c>
      <c r="AG231" s="1" t="str">
        <f>IF(A231="","",'Input and Monthly Results'!$C$12)</f>
        <v/>
      </c>
      <c r="AH231" s="1" t="str">
        <f t="shared" si="84"/>
        <v/>
      </c>
      <c r="AI231" s="1" t="str">
        <f t="shared" si="85"/>
        <v/>
      </c>
      <c r="AJ231" s="1" t="str">
        <f t="shared" si="86"/>
        <v/>
      </c>
      <c r="AK231" s="1" t="str">
        <f>IF(A231="","",IF(AI231=0,0,'Input and Monthly Results'!$C$13))</f>
        <v/>
      </c>
    </row>
    <row r="232" spans="1:37" x14ac:dyDescent="0.3">
      <c r="A232" s="10" t="str">
        <f>IF(A231&gt;='Input and Monthly Results'!$F$3,"",EDATE(A231,1))</f>
        <v/>
      </c>
      <c r="B232" s="10">
        <f t="shared" si="66"/>
        <v>1</v>
      </c>
      <c r="C232" t="str">
        <f t="shared" si="67"/>
        <v/>
      </c>
      <c r="D232" s="14" t="str">
        <f>IF(A232="","",'Input and Monthly Results'!$C$7)</f>
        <v/>
      </c>
      <c r="E232" s="14" t="str">
        <f t="shared" si="68"/>
        <v/>
      </c>
      <c r="F232" s="14" t="str">
        <f t="shared" si="69"/>
        <v/>
      </c>
      <c r="G232" s="14" t="str">
        <f t="shared" si="70"/>
        <v/>
      </c>
      <c r="H232" s="14" t="str">
        <f>IF(A232="","",VLOOKUP(A232,'Input and Monthly Results'!$B$18:$C$429,2,FALSE))</f>
        <v/>
      </c>
      <c r="I232" s="14" t="str">
        <f>IF(A232="","",'Input and Monthly Results'!$C$8)</f>
        <v/>
      </c>
      <c r="J232" s="5" t="str">
        <f t="shared" si="71"/>
        <v/>
      </c>
      <c r="K232" s="14" t="str">
        <f t="shared" si="72"/>
        <v/>
      </c>
      <c r="L232" s="14" t="str">
        <f t="shared" si="73"/>
        <v/>
      </c>
      <c r="M232" s="14" t="str">
        <f t="shared" si="74"/>
        <v/>
      </c>
      <c r="N232" t="str">
        <f>IF(A232="","",'Input and Monthly Results'!$C$9)</f>
        <v/>
      </c>
      <c r="O232" s="14" t="str">
        <f>IF(A232="","",IF('Input and Monthly Results'!$C$6="Constant",IF('Input and Monthly Results'!$C$9="30 / 360",E232,IF('Input and Monthly Results'!$C$9="Actual Days / 360",F232,G232)),IF('Input and Monthly Results'!$C$9="30 / 360",K232,IF('Input and Monthly Results'!$C$9="Actual Days / 360",L232,M232))))</f>
        <v/>
      </c>
      <c r="P232" s="1" t="str">
        <f t="shared" si="87"/>
        <v/>
      </c>
      <c r="Q232" s="20" t="str">
        <f t="shared" si="75"/>
        <v/>
      </c>
      <c r="R232" s="20" t="str">
        <f t="shared" si="76"/>
        <v/>
      </c>
      <c r="S232" s="20" t="str">
        <f t="shared" si="77"/>
        <v/>
      </c>
      <c r="T232" s="20" t="str">
        <f t="shared" si="78"/>
        <v/>
      </c>
      <c r="U232" s="15" t="str">
        <f>IF(A232="","",IF(A233="",O232*P232+P232,IF(P232&gt;='Input and Monthly Results'!$C$14,'Input and Monthly Results'!$C$14,P232)))</f>
        <v/>
      </c>
      <c r="V232" s="1" t="str">
        <f>IF(A232="","",IF(A232&lt;'Input and Monthly Results'!$F$3,Calculations!O232*Calculations!P232,IF(A232='Input and Monthly Results'!$F$3,Calculations!O232*Calculations!P232 + Calculations!P232,0)))</f>
        <v/>
      </c>
      <c r="W232" s="1" t="str">
        <f>IF(A232="","",IF(A232&lt;'Input and Monthly Results'!$F$3,Loan_Amount*(Calculations!O232/(1-(1+Calculations!O232)^(-'Input and Monthly Results'!$C$5))),IF(Calculations!A232='Input and Monthly Results'!$F$3,Calculations!P232*Calculations!O232+Calculations!P232,0)))</f>
        <v/>
      </c>
      <c r="X232" s="1" t="str">
        <f>IF(A232="","",IF(A232&lt;'Input and Monthly Results'!$C$11,1,0))</f>
        <v/>
      </c>
      <c r="Y232" s="1" t="str">
        <f>IF(A232="","",IF(A232&lt;'Input and Monthly Results'!$C$11,Calculations!O232*Calculations!P232,IF(A232&lt;'Input and Monthly Results'!$F$3,Loan_Amount*(Calculations!O232/(1-(1+Calculations!O232)^(-('Input and Monthly Results'!$C$5-SUM(Calculations!$X$3:$X$362))))),IF(Calculations!A232='Input and Monthly Results'!$F$3,Calculations!O232*Calculations!P232+Calculations!P232,0))))</f>
        <v/>
      </c>
      <c r="Z232" s="1" t="str">
        <f>IF(A232="","",IF(A232&lt;'Input and Monthly Results'!$F$3,Loan_Amount/'Input and Monthly Results'!$C$5+Calculations!O232*Calculations!P232,IF(A232='Input and Monthly Results'!$F$3,Calculations!O232*Calculations!P232+Calculations!P232,0)))</f>
        <v/>
      </c>
      <c r="AA232" s="1" t="str">
        <f>IF(A232="","",IF('Input and Monthly Results'!$C$14="",IF('Input and Monthly Results'!$C$10="IO (Interest Only)",Calculations!V232,IF('Input and Monthly Results'!$C$10="Initial IO w/ P&amp;I following",Calculations!Y232,IF('Input and Monthly Results'!$C$10="P&amp;I",Calculations!W232,Calculations!Z232))),U232))</f>
        <v/>
      </c>
      <c r="AB232" s="1" t="str">
        <f t="shared" si="79"/>
        <v/>
      </c>
      <c r="AC232" s="1" t="str">
        <f t="shared" si="80"/>
        <v/>
      </c>
      <c r="AD232" s="1" t="str">
        <f t="shared" si="81"/>
        <v/>
      </c>
      <c r="AE232" s="1" t="str">
        <f t="shared" si="82"/>
        <v/>
      </c>
      <c r="AF232" s="1" t="str">
        <f t="shared" si="83"/>
        <v/>
      </c>
      <c r="AG232" s="1" t="str">
        <f>IF(A232="","",'Input and Monthly Results'!$C$12)</f>
        <v/>
      </c>
      <c r="AH232" s="1" t="str">
        <f t="shared" si="84"/>
        <v/>
      </c>
      <c r="AI232" s="1" t="str">
        <f t="shared" si="85"/>
        <v/>
      </c>
      <c r="AJ232" s="1" t="str">
        <f t="shared" si="86"/>
        <v/>
      </c>
      <c r="AK232" s="1" t="str">
        <f>IF(A232="","",IF(AI232=0,0,'Input and Monthly Results'!$C$13))</f>
        <v/>
      </c>
    </row>
    <row r="233" spans="1:37" x14ac:dyDescent="0.3">
      <c r="A233" s="10" t="str">
        <f>IF(A232&gt;='Input and Monthly Results'!$F$3,"",EDATE(A232,1))</f>
        <v/>
      </c>
      <c r="B233" s="10">
        <f t="shared" si="66"/>
        <v>1</v>
      </c>
      <c r="C233" t="str">
        <f t="shared" si="67"/>
        <v/>
      </c>
      <c r="D233" s="14" t="str">
        <f>IF(A233="","",'Input and Monthly Results'!$C$7)</f>
        <v/>
      </c>
      <c r="E233" s="14" t="str">
        <f t="shared" si="68"/>
        <v/>
      </c>
      <c r="F233" s="14" t="str">
        <f t="shared" si="69"/>
        <v/>
      </c>
      <c r="G233" s="14" t="str">
        <f t="shared" si="70"/>
        <v/>
      </c>
      <c r="H233" s="14" t="str">
        <f>IF(A233="","",VLOOKUP(A233,'Input and Monthly Results'!$B$18:$C$429,2,FALSE))</f>
        <v/>
      </c>
      <c r="I233" s="14" t="str">
        <f>IF(A233="","",'Input and Monthly Results'!$C$8)</f>
        <v/>
      </c>
      <c r="J233" s="5" t="str">
        <f t="shared" si="71"/>
        <v/>
      </c>
      <c r="K233" s="14" t="str">
        <f t="shared" si="72"/>
        <v/>
      </c>
      <c r="L233" s="14" t="str">
        <f t="shared" si="73"/>
        <v/>
      </c>
      <c r="M233" s="14" t="str">
        <f t="shared" si="74"/>
        <v/>
      </c>
      <c r="N233" t="str">
        <f>IF(A233="","",'Input and Monthly Results'!$C$9)</f>
        <v/>
      </c>
      <c r="O233" s="14" t="str">
        <f>IF(A233="","",IF('Input and Monthly Results'!$C$6="Constant",IF('Input and Monthly Results'!$C$9="30 / 360",E233,IF('Input and Monthly Results'!$C$9="Actual Days / 360",F233,G233)),IF('Input and Monthly Results'!$C$9="30 / 360",K233,IF('Input and Monthly Results'!$C$9="Actual Days / 360",L233,M233))))</f>
        <v/>
      </c>
      <c r="P233" s="1" t="str">
        <f t="shared" si="87"/>
        <v/>
      </c>
      <c r="Q233" s="20" t="str">
        <f t="shared" si="75"/>
        <v/>
      </c>
      <c r="R233" s="20" t="str">
        <f t="shared" si="76"/>
        <v/>
      </c>
      <c r="S233" s="20" t="str">
        <f t="shared" si="77"/>
        <v/>
      </c>
      <c r="T233" s="20" t="str">
        <f t="shared" si="78"/>
        <v/>
      </c>
      <c r="U233" s="15" t="str">
        <f>IF(A233="","",IF(A234="",O233*P233+P233,IF(P233&gt;='Input and Monthly Results'!$C$14,'Input and Monthly Results'!$C$14,P233)))</f>
        <v/>
      </c>
      <c r="V233" s="1" t="str">
        <f>IF(A233="","",IF(A233&lt;'Input and Monthly Results'!$F$3,Calculations!O233*Calculations!P233,IF(A233='Input and Monthly Results'!$F$3,Calculations!O233*Calculations!P233 + Calculations!P233,0)))</f>
        <v/>
      </c>
      <c r="W233" s="1" t="str">
        <f>IF(A233="","",IF(A233&lt;'Input and Monthly Results'!$F$3,Loan_Amount*(Calculations!O233/(1-(1+Calculations!O233)^(-'Input and Monthly Results'!$C$5))),IF(Calculations!A233='Input and Monthly Results'!$F$3,Calculations!P233*Calculations!O233+Calculations!P233,0)))</f>
        <v/>
      </c>
      <c r="X233" s="1" t="str">
        <f>IF(A233="","",IF(A233&lt;'Input and Monthly Results'!$C$11,1,0))</f>
        <v/>
      </c>
      <c r="Y233" s="1" t="str">
        <f>IF(A233="","",IF(A233&lt;'Input and Monthly Results'!$C$11,Calculations!O233*Calculations!P233,IF(A233&lt;'Input and Monthly Results'!$F$3,Loan_Amount*(Calculations!O233/(1-(1+Calculations!O233)^(-('Input and Monthly Results'!$C$5-SUM(Calculations!$X$3:$X$362))))),IF(Calculations!A233='Input and Monthly Results'!$F$3,Calculations!O233*Calculations!P233+Calculations!P233,0))))</f>
        <v/>
      </c>
      <c r="Z233" s="1" t="str">
        <f>IF(A233="","",IF(A233&lt;'Input and Monthly Results'!$F$3,Loan_Amount/'Input and Monthly Results'!$C$5+Calculations!O233*Calculations!P233,IF(A233='Input and Monthly Results'!$F$3,Calculations!O233*Calculations!P233+Calculations!P233,0)))</f>
        <v/>
      </c>
      <c r="AA233" s="1" t="str">
        <f>IF(A233="","",IF('Input and Monthly Results'!$C$14="",IF('Input and Monthly Results'!$C$10="IO (Interest Only)",Calculations!V233,IF('Input and Monthly Results'!$C$10="Initial IO w/ P&amp;I following",Calculations!Y233,IF('Input and Monthly Results'!$C$10="P&amp;I",Calculations!W233,Calculations!Z233))),U233))</f>
        <v/>
      </c>
      <c r="AB233" s="1" t="str">
        <f t="shared" si="79"/>
        <v/>
      </c>
      <c r="AC233" s="1" t="str">
        <f t="shared" si="80"/>
        <v/>
      </c>
      <c r="AD233" s="1" t="str">
        <f t="shared" si="81"/>
        <v/>
      </c>
      <c r="AE233" s="1" t="str">
        <f t="shared" si="82"/>
        <v/>
      </c>
      <c r="AF233" s="1" t="str">
        <f t="shared" si="83"/>
        <v/>
      </c>
      <c r="AG233" s="1" t="str">
        <f>IF(A233="","",'Input and Monthly Results'!$C$12)</f>
        <v/>
      </c>
      <c r="AH233" s="1" t="str">
        <f t="shared" si="84"/>
        <v/>
      </c>
      <c r="AI233" s="1" t="str">
        <f t="shared" si="85"/>
        <v/>
      </c>
      <c r="AJ233" s="1" t="str">
        <f t="shared" si="86"/>
        <v/>
      </c>
      <c r="AK233" s="1" t="str">
        <f>IF(A233="","",IF(AI233=0,0,'Input and Monthly Results'!$C$13))</f>
        <v/>
      </c>
    </row>
    <row r="234" spans="1:37" x14ac:dyDescent="0.3">
      <c r="A234" s="10" t="str">
        <f>IF(A233&gt;='Input and Monthly Results'!$F$3,"",EDATE(A233,1))</f>
        <v/>
      </c>
      <c r="B234" s="10">
        <f t="shared" si="66"/>
        <v>1</v>
      </c>
      <c r="C234" t="str">
        <f t="shared" si="67"/>
        <v/>
      </c>
      <c r="D234" s="14" t="str">
        <f>IF(A234="","",'Input and Monthly Results'!$C$7)</f>
        <v/>
      </c>
      <c r="E234" s="14" t="str">
        <f t="shared" si="68"/>
        <v/>
      </c>
      <c r="F234" s="14" t="str">
        <f t="shared" si="69"/>
        <v/>
      </c>
      <c r="G234" s="14" t="str">
        <f t="shared" si="70"/>
        <v/>
      </c>
      <c r="H234" s="14" t="str">
        <f>IF(A234="","",VLOOKUP(A234,'Input and Monthly Results'!$B$18:$C$429,2,FALSE))</f>
        <v/>
      </c>
      <c r="I234" s="14" t="str">
        <f>IF(A234="","",'Input and Monthly Results'!$C$8)</f>
        <v/>
      </c>
      <c r="J234" s="5" t="str">
        <f t="shared" si="71"/>
        <v/>
      </c>
      <c r="K234" s="14" t="str">
        <f t="shared" si="72"/>
        <v/>
      </c>
      <c r="L234" s="14" t="str">
        <f t="shared" si="73"/>
        <v/>
      </c>
      <c r="M234" s="14" t="str">
        <f t="shared" si="74"/>
        <v/>
      </c>
      <c r="N234" t="str">
        <f>IF(A234="","",'Input and Monthly Results'!$C$9)</f>
        <v/>
      </c>
      <c r="O234" s="14" t="str">
        <f>IF(A234="","",IF('Input and Monthly Results'!$C$6="Constant",IF('Input and Monthly Results'!$C$9="30 / 360",E234,IF('Input and Monthly Results'!$C$9="Actual Days / 360",F234,G234)),IF('Input and Monthly Results'!$C$9="30 / 360",K234,IF('Input and Monthly Results'!$C$9="Actual Days / 360",L234,M234))))</f>
        <v/>
      </c>
      <c r="P234" s="1" t="str">
        <f t="shared" si="87"/>
        <v/>
      </c>
      <c r="Q234" s="20" t="str">
        <f t="shared" si="75"/>
        <v/>
      </c>
      <c r="R234" s="20" t="str">
        <f t="shared" si="76"/>
        <v/>
      </c>
      <c r="S234" s="20" t="str">
        <f t="shared" si="77"/>
        <v/>
      </c>
      <c r="T234" s="20" t="str">
        <f t="shared" si="78"/>
        <v/>
      </c>
      <c r="U234" s="15" t="str">
        <f>IF(A234="","",IF(A235="",O234*P234+P234,IF(P234&gt;='Input and Monthly Results'!$C$14,'Input and Monthly Results'!$C$14,P234)))</f>
        <v/>
      </c>
      <c r="V234" s="1" t="str">
        <f>IF(A234="","",IF(A234&lt;'Input and Monthly Results'!$F$3,Calculations!O234*Calculations!P234,IF(A234='Input and Monthly Results'!$F$3,Calculations!O234*Calculations!P234 + Calculations!P234,0)))</f>
        <v/>
      </c>
      <c r="W234" s="1" t="str">
        <f>IF(A234="","",IF(A234&lt;'Input and Monthly Results'!$F$3,Loan_Amount*(Calculations!O234/(1-(1+Calculations!O234)^(-'Input and Monthly Results'!$C$5))),IF(Calculations!A234='Input and Monthly Results'!$F$3,Calculations!P234*Calculations!O234+Calculations!P234,0)))</f>
        <v/>
      </c>
      <c r="X234" s="1" t="str">
        <f>IF(A234="","",IF(A234&lt;'Input and Monthly Results'!$C$11,1,0))</f>
        <v/>
      </c>
      <c r="Y234" s="1" t="str">
        <f>IF(A234="","",IF(A234&lt;'Input and Monthly Results'!$C$11,Calculations!O234*Calculations!P234,IF(A234&lt;'Input and Monthly Results'!$F$3,Loan_Amount*(Calculations!O234/(1-(1+Calculations!O234)^(-('Input and Monthly Results'!$C$5-SUM(Calculations!$X$3:$X$362))))),IF(Calculations!A234='Input and Monthly Results'!$F$3,Calculations!O234*Calculations!P234+Calculations!P234,0))))</f>
        <v/>
      </c>
      <c r="Z234" s="1" t="str">
        <f>IF(A234="","",IF(A234&lt;'Input and Monthly Results'!$F$3,Loan_Amount/'Input and Monthly Results'!$C$5+Calculations!O234*Calculations!P234,IF(A234='Input and Monthly Results'!$F$3,Calculations!O234*Calculations!P234+Calculations!P234,0)))</f>
        <v/>
      </c>
      <c r="AA234" s="1" t="str">
        <f>IF(A234="","",IF('Input and Monthly Results'!$C$14="",IF('Input and Monthly Results'!$C$10="IO (Interest Only)",Calculations!V234,IF('Input and Monthly Results'!$C$10="Initial IO w/ P&amp;I following",Calculations!Y234,IF('Input and Monthly Results'!$C$10="P&amp;I",Calculations!W234,Calculations!Z234))),U234))</f>
        <v/>
      </c>
      <c r="AB234" s="1" t="str">
        <f t="shared" si="79"/>
        <v/>
      </c>
      <c r="AC234" s="1" t="str">
        <f t="shared" si="80"/>
        <v/>
      </c>
      <c r="AD234" s="1" t="str">
        <f t="shared" si="81"/>
        <v/>
      </c>
      <c r="AE234" s="1" t="str">
        <f t="shared" si="82"/>
        <v/>
      </c>
      <c r="AF234" s="1" t="str">
        <f t="shared" si="83"/>
        <v/>
      </c>
      <c r="AG234" s="1" t="str">
        <f>IF(A234="","",'Input and Monthly Results'!$C$12)</f>
        <v/>
      </c>
      <c r="AH234" s="1" t="str">
        <f t="shared" si="84"/>
        <v/>
      </c>
      <c r="AI234" s="1" t="str">
        <f t="shared" si="85"/>
        <v/>
      </c>
      <c r="AJ234" s="1" t="str">
        <f t="shared" si="86"/>
        <v/>
      </c>
      <c r="AK234" s="1" t="str">
        <f>IF(A234="","",IF(AI234=0,0,'Input and Monthly Results'!$C$13))</f>
        <v/>
      </c>
    </row>
    <row r="235" spans="1:37" x14ac:dyDescent="0.3">
      <c r="A235" s="10" t="str">
        <f>IF(A234&gt;='Input and Monthly Results'!$F$3,"",EDATE(A234,1))</f>
        <v/>
      </c>
      <c r="B235" s="10">
        <f t="shared" si="66"/>
        <v>1</v>
      </c>
      <c r="C235" t="str">
        <f t="shared" si="67"/>
        <v/>
      </c>
      <c r="D235" s="14" t="str">
        <f>IF(A235="","",'Input and Monthly Results'!$C$7)</f>
        <v/>
      </c>
      <c r="E235" s="14" t="str">
        <f t="shared" si="68"/>
        <v/>
      </c>
      <c r="F235" s="14" t="str">
        <f t="shared" si="69"/>
        <v/>
      </c>
      <c r="G235" s="14" t="str">
        <f t="shared" si="70"/>
        <v/>
      </c>
      <c r="H235" s="14" t="str">
        <f>IF(A235="","",VLOOKUP(A235,'Input and Monthly Results'!$B$18:$C$429,2,FALSE))</f>
        <v/>
      </c>
      <c r="I235" s="14" t="str">
        <f>IF(A235="","",'Input and Monthly Results'!$C$8)</f>
        <v/>
      </c>
      <c r="J235" s="5" t="str">
        <f t="shared" si="71"/>
        <v/>
      </c>
      <c r="K235" s="14" t="str">
        <f t="shared" si="72"/>
        <v/>
      </c>
      <c r="L235" s="14" t="str">
        <f t="shared" si="73"/>
        <v/>
      </c>
      <c r="M235" s="14" t="str">
        <f t="shared" si="74"/>
        <v/>
      </c>
      <c r="N235" t="str">
        <f>IF(A235="","",'Input and Monthly Results'!$C$9)</f>
        <v/>
      </c>
      <c r="O235" s="14" t="str">
        <f>IF(A235="","",IF('Input and Monthly Results'!$C$6="Constant",IF('Input and Monthly Results'!$C$9="30 / 360",E235,IF('Input and Monthly Results'!$C$9="Actual Days / 360",F235,G235)),IF('Input and Monthly Results'!$C$9="30 / 360",K235,IF('Input and Monthly Results'!$C$9="Actual Days / 360",L235,M235))))</f>
        <v/>
      </c>
      <c r="P235" s="1" t="str">
        <f t="shared" si="87"/>
        <v/>
      </c>
      <c r="Q235" s="20" t="str">
        <f t="shared" si="75"/>
        <v/>
      </c>
      <c r="R235" s="20" t="str">
        <f t="shared" si="76"/>
        <v/>
      </c>
      <c r="S235" s="20" t="str">
        <f t="shared" si="77"/>
        <v/>
      </c>
      <c r="T235" s="20" t="str">
        <f t="shared" si="78"/>
        <v/>
      </c>
      <c r="U235" s="15" t="str">
        <f>IF(A235="","",IF(A236="",O235*P235+P235,IF(P235&gt;='Input and Monthly Results'!$C$14,'Input and Monthly Results'!$C$14,P235)))</f>
        <v/>
      </c>
      <c r="V235" s="1" t="str">
        <f>IF(A235="","",IF(A235&lt;'Input and Monthly Results'!$F$3,Calculations!O235*Calculations!P235,IF(A235='Input and Monthly Results'!$F$3,Calculations!O235*Calculations!P235 + Calculations!P235,0)))</f>
        <v/>
      </c>
      <c r="W235" s="1" t="str">
        <f>IF(A235="","",IF(A235&lt;'Input and Monthly Results'!$F$3,Loan_Amount*(Calculations!O235/(1-(1+Calculations!O235)^(-'Input and Monthly Results'!$C$5))),IF(Calculations!A235='Input and Monthly Results'!$F$3,Calculations!P235*Calculations!O235+Calculations!P235,0)))</f>
        <v/>
      </c>
      <c r="X235" s="1" t="str">
        <f>IF(A235="","",IF(A235&lt;'Input and Monthly Results'!$C$11,1,0))</f>
        <v/>
      </c>
      <c r="Y235" s="1" t="str">
        <f>IF(A235="","",IF(A235&lt;'Input and Monthly Results'!$C$11,Calculations!O235*Calculations!P235,IF(A235&lt;'Input and Monthly Results'!$F$3,Loan_Amount*(Calculations!O235/(1-(1+Calculations!O235)^(-('Input and Monthly Results'!$C$5-SUM(Calculations!$X$3:$X$362))))),IF(Calculations!A235='Input and Monthly Results'!$F$3,Calculations!O235*Calculations!P235+Calculations!P235,0))))</f>
        <v/>
      </c>
      <c r="Z235" s="1" t="str">
        <f>IF(A235="","",IF(A235&lt;'Input and Monthly Results'!$F$3,Loan_Amount/'Input and Monthly Results'!$C$5+Calculations!O235*Calculations!P235,IF(A235='Input and Monthly Results'!$F$3,Calculations!O235*Calculations!P235+Calculations!P235,0)))</f>
        <v/>
      </c>
      <c r="AA235" s="1" t="str">
        <f>IF(A235="","",IF('Input and Monthly Results'!$C$14="",IF('Input and Monthly Results'!$C$10="IO (Interest Only)",Calculations!V235,IF('Input and Monthly Results'!$C$10="Initial IO w/ P&amp;I following",Calculations!Y235,IF('Input and Monthly Results'!$C$10="P&amp;I",Calculations!W235,Calculations!Z235))),U235))</f>
        <v/>
      </c>
      <c r="AB235" s="1" t="str">
        <f t="shared" si="79"/>
        <v/>
      </c>
      <c r="AC235" s="1" t="str">
        <f t="shared" si="80"/>
        <v/>
      </c>
      <c r="AD235" s="1" t="str">
        <f t="shared" si="81"/>
        <v/>
      </c>
      <c r="AE235" s="1" t="str">
        <f t="shared" si="82"/>
        <v/>
      </c>
      <c r="AF235" s="1" t="str">
        <f t="shared" si="83"/>
        <v/>
      </c>
      <c r="AG235" s="1" t="str">
        <f>IF(A235="","",'Input and Monthly Results'!$C$12)</f>
        <v/>
      </c>
      <c r="AH235" s="1" t="str">
        <f t="shared" si="84"/>
        <v/>
      </c>
      <c r="AI235" s="1" t="str">
        <f t="shared" si="85"/>
        <v/>
      </c>
      <c r="AJ235" s="1" t="str">
        <f t="shared" si="86"/>
        <v/>
      </c>
      <c r="AK235" s="1" t="str">
        <f>IF(A235="","",IF(AI235=0,0,'Input and Monthly Results'!$C$13))</f>
        <v/>
      </c>
    </row>
    <row r="236" spans="1:37" x14ac:dyDescent="0.3">
      <c r="A236" s="10" t="str">
        <f>IF(A235&gt;='Input and Monthly Results'!$F$3,"",EDATE(A235,1))</f>
        <v/>
      </c>
      <c r="B236" s="10">
        <f t="shared" si="66"/>
        <v>1</v>
      </c>
      <c r="C236" t="str">
        <f t="shared" si="67"/>
        <v/>
      </c>
      <c r="D236" s="14" t="str">
        <f>IF(A236="","",'Input and Monthly Results'!$C$7)</f>
        <v/>
      </c>
      <c r="E236" s="14" t="str">
        <f t="shared" si="68"/>
        <v/>
      </c>
      <c r="F236" s="14" t="str">
        <f t="shared" si="69"/>
        <v/>
      </c>
      <c r="G236" s="14" t="str">
        <f t="shared" si="70"/>
        <v/>
      </c>
      <c r="H236" s="14" t="str">
        <f>IF(A236="","",VLOOKUP(A236,'Input and Monthly Results'!$B$18:$C$429,2,FALSE))</f>
        <v/>
      </c>
      <c r="I236" s="14" t="str">
        <f>IF(A236="","",'Input and Monthly Results'!$C$8)</f>
        <v/>
      </c>
      <c r="J236" s="5" t="str">
        <f t="shared" si="71"/>
        <v/>
      </c>
      <c r="K236" s="14" t="str">
        <f t="shared" si="72"/>
        <v/>
      </c>
      <c r="L236" s="14" t="str">
        <f t="shared" si="73"/>
        <v/>
      </c>
      <c r="M236" s="14" t="str">
        <f t="shared" si="74"/>
        <v/>
      </c>
      <c r="N236" t="str">
        <f>IF(A236="","",'Input and Monthly Results'!$C$9)</f>
        <v/>
      </c>
      <c r="O236" s="14" t="str">
        <f>IF(A236="","",IF('Input and Monthly Results'!$C$6="Constant",IF('Input and Monthly Results'!$C$9="30 / 360",E236,IF('Input and Monthly Results'!$C$9="Actual Days / 360",F236,G236)),IF('Input and Monthly Results'!$C$9="30 / 360",K236,IF('Input and Monthly Results'!$C$9="Actual Days / 360",L236,M236))))</f>
        <v/>
      </c>
      <c r="P236" s="1" t="str">
        <f t="shared" si="87"/>
        <v/>
      </c>
      <c r="Q236" s="20" t="str">
        <f t="shared" si="75"/>
        <v/>
      </c>
      <c r="R236" s="20" t="str">
        <f t="shared" si="76"/>
        <v/>
      </c>
      <c r="S236" s="20" t="str">
        <f t="shared" si="77"/>
        <v/>
      </c>
      <c r="T236" s="20" t="str">
        <f t="shared" si="78"/>
        <v/>
      </c>
      <c r="U236" s="15" t="str">
        <f>IF(A236="","",IF(A237="",O236*P236+P236,IF(P236&gt;='Input and Monthly Results'!$C$14,'Input and Monthly Results'!$C$14,P236)))</f>
        <v/>
      </c>
      <c r="V236" s="1" t="str">
        <f>IF(A236="","",IF(A236&lt;'Input and Monthly Results'!$F$3,Calculations!O236*Calculations!P236,IF(A236='Input and Monthly Results'!$F$3,Calculations!O236*Calculations!P236 + Calculations!P236,0)))</f>
        <v/>
      </c>
      <c r="W236" s="1" t="str">
        <f>IF(A236="","",IF(A236&lt;'Input and Monthly Results'!$F$3,Loan_Amount*(Calculations!O236/(1-(1+Calculations!O236)^(-'Input and Monthly Results'!$C$5))),IF(Calculations!A236='Input and Monthly Results'!$F$3,Calculations!P236*Calculations!O236+Calculations!P236,0)))</f>
        <v/>
      </c>
      <c r="X236" s="1" t="str">
        <f>IF(A236="","",IF(A236&lt;'Input and Monthly Results'!$C$11,1,0))</f>
        <v/>
      </c>
      <c r="Y236" s="1" t="str">
        <f>IF(A236="","",IF(A236&lt;'Input and Monthly Results'!$C$11,Calculations!O236*Calculations!P236,IF(A236&lt;'Input and Monthly Results'!$F$3,Loan_Amount*(Calculations!O236/(1-(1+Calculations!O236)^(-('Input and Monthly Results'!$C$5-SUM(Calculations!$X$3:$X$362))))),IF(Calculations!A236='Input and Monthly Results'!$F$3,Calculations!O236*Calculations!P236+Calculations!P236,0))))</f>
        <v/>
      </c>
      <c r="Z236" s="1" t="str">
        <f>IF(A236="","",IF(A236&lt;'Input and Monthly Results'!$F$3,Loan_Amount/'Input and Monthly Results'!$C$5+Calculations!O236*Calculations!P236,IF(A236='Input and Monthly Results'!$F$3,Calculations!O236*Calculations!P236+Calculations!P236,0)))</f>
        <v/>
      </c>
      <c r="AA236" s="1" t="str">
        <f>IF(A236="","",IF('Input and Monthly Results'!$C$14="",IF('Input and Monthly Results'!$C$10="IO (Interest Only)",Calculations!V236,IF('Input and Monthly Results'!$C$10="Initial IO w/ P&amp;I following",Calculations!Y236,IF('Input and Monthly Results'!$C$10="P&amp;I",Calculations!W236,Calculations!Z236))),U236))</f>
        <v/>
      </c>
      <c r="AB236" s="1" t="str">
        <f t="shared" si="79"/>
        <v/>
      </c>
      <c r="AC236" s="1" t="str">
        <f t="shared" si="80"/>
        <v/>
      </c>
      <c r="AD236" s="1" t="str">
        <f t="shared" si="81"/>
        <v/>
      </c>
      <c r="AE236" s="1" t="str">
        <f t="shared" si="82"/>
        <v/>
      </c>
      <c r="AF236" s="1" t="str">
        <f t="shared" si="83"/>
        <v/>
      </c>
      <c r="AG236" s="1" t="str">
        <f>IF(A236="","",'Input and Monthly Results'!$C$12)</f>
        <v/>
      </c>
      <c r="AH236" s="1" t="str">
        <f t="shared" si="84"/>
        <v/>
      </c>
      <c r="AI236" s="1" t="str">
        <f t="shared" si="85"/>
        <v/>
      </c>
      <c r="AJ236" s="1" t="str">
        <f t="shared" si="86"/>
        <v/>
      </c>
      <c r="AK236" s="1" t="str">
        <f>IF(A236="","",IF(AI236=0,0,'Input and Monthly Results'!$C$13))</f>
        <v/>
      </c>
    </row>
    <row r="237" spans="1:37" x14ac:dyDescent="0.3">
      <c r="A237" s="10" t="str">
        <f>IF(A236&gt;='Input and Monthly Results'!$F$3,"",EDATE(A236,1))</f>
        <v/>
      </c>
      <c r="B237" s="10">
        <f t="shared" si="66"/>
        <v>1</v>
      </c>
      <c r="C237" t="str">
        <f t="shared" si="67"/>
        <v/>
      </c>
      <c r="D237" s="14" t="str">
        <f>IF(A237="","",'Input and Monthly Results'!$C$7)</f>
        <v/>
      </c>
      <c r="E237" s="14" t="str">
        <f t="shared" si="68"/>
        <v/>
      </c>
      <c r="F237" s="14" t="str">
        <f t="shared" si="69"/>
        <v/>
      </c>
      <c r="G237" s="14" t="str">
        <f t="shared" si="70"/>
        <v/>
      </c>
      <c r="H237" s="14" t="str">
        <f>IF(A237="","",VLOOKUP(A237,'Input and Monthly Results'!$B$18:$C$429,2,FALSE))</f>
        <v/>
      </c>
      <c r="I237" s="14" t="str">
        <f>IF(A237="","",'Input and Monthly Results'!$C$8)</f>
        <v/>
      </c>
      <c r="J237" s="5" t="str">
        <f t="shared" si="71"/>
        <v/>
      </c>
      <c r="K237" s="14" t="str">
        <f t="shared" si="72"/>
        <v/>
      </c>
      <c r="L237" s="14" t="str">
        <f t="shared" si="73"/>
        <v/>
      </c>
      <c r="M237" s="14" t="str">
        <f t="shared" si="74"/>
        <v/>
      </c>
      <c r="N237" t="str">
        <f>IF(A237="","",'Input and Monthly Results'!$C$9)</f>
        <v/>
      </c>
      <c r="O237" s="14" t="str">
        <f>IF(A237="","",IF('Input and Monthly Results'!$C$6="Constant",IF('Input and Monthly Results'!$C$9="30 / 360",E237,IF('Input and Monthly Results'!$C$9="Actual Days / 360",F237,G237)),IF('Input and Monthly Results'!$C$9="30 / 360",K237,IF('Input and Monthly Results'!$C$9="Actual Days / 360",L237,M237))))</f>
        <v/>
      </c>
      <c r="P237" s="1" t="str">
        <f t="shared" si="87"/>
        <v/>
      </c>
      <c r="Q237" s="20" t="str">
        <f t="shared" si="75"/>
        <v/>
      </c>
      <c r="R237" s="20" t="str">
        <f t="shared" si="76"/>
        <v/>
      </c>
      <c r="S237" s="20" t="str">
        <f t="shared" si="77"/>
        <v/>
      </c>
      <c r="T237" s="20" t="str">
        <f t="shared" si="78"/>
        <v/>
      </c>
      <c r="U237" s="15" t="str">
        <f>IF(A237="","",IF(A238="",O237*P237+P237,IF(P237&gt;='Input and Monthly Results'!$C$14,'Input and Monthly Results'!$C$14,P237)))</f>
        <v/>
      </c>
      <c r="V237" s="1" t="str">
        <f>IF(A237="","",IF(A237&lt;'Input and Monthly Results'!$F$3,Calculations!O237*Calculations!P237,IF(A237='Input and Monthly Results'!$F$3,Calculations!O237*Calculations!P237 + Calculations!P237,0)))</f>
        <v/>
      </c>
      <c r="W237" s="1" t="str">
        <f>IF(A237="","",IF(A237&lt;'Input and Monthly Results'!$F$3,Loan_Amount*(Calculations!O237/(1-(1+Calculations!O237)^(-'Input and Monthly Results'!$C$5))),IF(Calculations!A237='Input and Monthly Results'!$F$3,Calculations!P237*Calculations!O237+Calculations!P237,0)))</f>
        <v/>
      </c>
      <c r="X237" s="1" t="str">
        <f>IF(A237="","",IF(A237&lt;'Input and Monthly Results'!$C$11,1,0))</f>
        <v/>
      </c>
      <c r="Y237" s="1" t="str">
        <f>IF(A237="","",IF(A237&lt;'Input and Monthly Results'!$C$11,Calculations!O237*Calculations!P237,IF(A237&lt;'Input and Monthly Results'!$F$3,Loan_Amount*(Calculations!O237/(1-(1+Calculations!O237)^(-('Input and Monthly Results'!$C$5-SUM(Calculations!$X$3:$X$362))))),IF(Calculations!A237='Input and Monthly Results'!$F$3,Calculations!O237*Calculations!P237+Calculations!P237,0))))</f>
        <v/>
      </c>
      <c r="Z237" s="1" t="str">
        <f>IF(A237="","",IF(A237&lt;'Input and Monthly Results'!$F$3,Loan_Amount/'Input and Monthly Results'!$C$5+Calculations!O237*Calculations!P237,IF(A237='Input and Monthly Results'!$F$3,Calculations!O237*Calculations!P237+Calculations!P237,0)))</f>
        <v/>
      </c>
      <c r="AA237" s="1" t="str">
        <f>IF(A237="","",IF('Input and Monthly Results'!$C$14="",IF('Input and Monthly Results'!$C$10="IO (Interest Only)",Calculations!V237,IF('Input and Monthly Results'!$C$10="Initial IO w/ P&amp;I following",Calculations!Y237,IF('Input and Monthly Results'!$C$10="P&amp;I",Calculations!W237,Calculations!Z237))),U237))</f>
        <v/>
      </c>
      <c r="AB237" s="1" t="str">
        <f t="shared" si="79"/>
        <v/>
      </c>
      <c r="AC237" s="1" t="str">
        <f t="shared" si="80"/>
        <v/>
      </c>
      <c r="AD237" s="1" t="str">
        <f t="shared" si="81"/>
        <v/>
      </c>
      <c r="AE237" s="1" t="str">
        <f t="shared" si="82"/>
        <v/>
      </c>
      <c r="AF237" s="1" t="str">
        <f t="shared" si="83"/>
        <v/>
      </c>
      <c r="AG237" s="1" t="str">
        <f>IF(A237="","",'Input and Monthly Results'!$C$12)</f>
        <v/>
      </c>
      <c r="AH237" s="1" t="str">
        <f t="shared" si="84"/>
        <v/>
      </c>
      <c r="AI237" s="1" t="str">
        <f t="shared" si="85"/>
        <v/>
      </c>
      <c r="AJ237" s="1" t="str">
        <f t="shared" si="86"/>
        <v/>
      </c>
      <c r="AK237" s="1" t="str">
        <f>IF(A237="","",IF(AI237=0,0,'Input and Monthly Results'!$C$13))</f>
        <v/>
      </c>
    </row>
    <row r="238" spans="1:37" x14ac:dyDescent="0.3">
      <c r="A238" s="10" t="str">
        <f>IF(A237&gt;='Input and Monthly Results'!$F$3,"",EDATE(A237,1))</f>
        <v/>
      </c>
      <c r="B238" s="10">
        <f t="shared" si="66"/>
        <v>1</v>
      </c>
      <c r="C238" t="str">
        <f t="shared" si="67"/>
        <v/>
      </c>
      <c r="D238" s="14" t="str">
        <f>IF(A238="","",'Input and Monthly Results'!$C$7)</f>
        <v/>
      </c>
      <c r="E238" s="14" t="str">
        <f t="shared" si="68"/>
        <v/>
      </c>
      <c r="F238" s="14" t="str">
        <f t="shared" si="69"/>
        <v/>
      </c>
      <c r="G238" s="14" t="str">
        <f t="shared" si="70"/>
        <v/>
      </c>
      <c r="H238" s="14" t="str">
        <f>IF(A238="","",VLOOKUP(A238,'Input and Monthly Results'!$B$18:$C$429,2,FALSE))</f>
        <v/>
      </c>
      <c r="I238" s="14" t="str">
        <f>IF(A238="","",'Input and Monthly Results'!$C$8)</f>
        <v/>
      </c>
      <c r="J238" s="5" t="str">
        <f t="shared" si="71"/>
        <v/>
      </c>
      <c r="K238" s="14" t="str">
        <f t="shared" si="72"/>
        <v/>
      </c>
      <c r="L238" s="14" t="str">
        <f t="shared" si="73"/>
        <v/>
      </c>
      <c r="M238" s="14" t="str">
        <f t="shared" si="74"/>
        <v/>
      </c>
      <c r="N238" t="str">
        <f>IF(A238="","",'Input and Monthly Results'!$C$9)</f>
        <v/>
      </c>
      <c r="O238" s="14" t="str">
        <f>IF(A238="","",IF('Input and Monthly Results'!$C$6="Constant",IF('Input and Monthly Results'!$C$9="30 / 360",E238,IF('Input and Monthly Results'!$C$9="Actual Days / 360",F238,G238)),IF('Input and Monthly Results'!$C$9="30 / 360",K238,IF('Input and Monthly Results'!$C$9="Actual Days / 360",L238,M238))))</f>
        <v/>
      </c>
      <c r="P238" s="1" t="str">
        <f t="shared" si="87"/>
        <v/>
      </c>
      <c r="Q238" s="20" t="str">
        <f t="shared" si="75"/>
        <v/>
      </c>
      <c r="R238" s="20" t="str">
        <f t="shared" si="76"/>
        <v/>
      </c>
      <c r="S238" s="20" t="str">
        <f t="shared" si="77"/>
        <v/>
      </c>
      <c r="T238" s="20" t="str">
        <f t="shared" si="78"/>
        <v/>
      </c>
      <c r="U238" s="15" t="str">
        <f>IF(A238="","",IF(A239="",O238*P238+P238,IF(P238&gt;='Input and Monthly Results'!$C$14,'Input and Monthly Results'!$C$14,P238)))</f>
        <v/>
      </c>
      <c r="V238" s="1" t="str">
        <f>IF(A238="","",IF(A238&lt;'Input and Monthly Results'!$F$3,Calculations!O238*Calculations!P238,IF(A238='Input and Monthly Results'!$F$3,Calculations!O238*Calculations!P238 + Calculations!P238,0)))</f>
        <v/>
      </c>
      <c r="W238" s="1" t="str">
        <f>IF(A238="","",IF(A238&lt;'Input and Monthly Results'!$F$3,Loan_Amount*(Calculations!O238/(1-(1+Calculations!O238)^(-'Input and Monthly Results'!$C$5))),IF(Calculations!A238='Input and Monthly Results'!$F$3,Calculations!P238*Calculations!O238+Calculations!P238,0)))</f>
        <v/>
      </c>
      <c r="X238" s="1" t="str">
        <f>IF(A238="","",IF(A238&lt;'Input and Monthly Results'!$C$11,1,0))</f>
        <v/>
      </c>
      <c r="Y238" s="1" t="str">
        <f>IF(A238="","",IF(A238&lt;'Input and Monthly Results'!$C$11,Calculations!O238*Calculations!P238,IF(A238&lt;'Input and Monthly Results'!$F$3,Loan_Amount*(Calculations!O238/(1-(1+Calculations!O238)^(-('Input and Monthly Results'!$C$5-SUM(Calculations!$X$3:$X$362))))),IF(Calculations!A238='Input and Monthly Results'!$F$3,Calculations!O238*Calculations!P238+Calculations!P238,0))))</f>
        <v/>
      </c>
      <c r="Z238" s="1" t="str">
        <f>IF(A238="","",IF(A238&lt;'Input and Monthly Results'!$F$3,Loan_Amount/'Input and Monthly Results'!$C$5+Calculations!O238*Calculations!P238,IF(A238='Input and Monthly Results'!$F$3,Calculations!O238*Calculations!P238+Calculations!P238,0)))</f>
        <v/>
      </c>
      <c r="AA238" s="1" t="str">
        <f>IF(A238="","",IF('Input and Monthly Results'!$C$14="",IF('Input and Monthly Results'!$C$10="IO (Interest Only)",Calculations!V238,IF('Input and Monthly Results'!$C$10="Initial IO w/ P&amp;I following",Calculations!Y238,IF('Input and Monthly Results'!$C$10="P&amp;I",Calculations!W238,Calculations!Z238))),U238))</f>
        <v/>
      </c>
      <c r="AB238" s="1" t="str">
        <f t="shared" si="79"/>
        <v/>
      </c>
      <c r="AC238" s="1" t="str">
        <f t="shared" si="80"/>
        <v/>
      </c>
      <c r="AD238" s="1" t="str">
        <f t="shared" si="81"/>
        <v/>
      </c>
      <c r="AE238" s="1" t="str">
        <f t="shared" si="82"/>
        <v/>
      </c>
      <c r="AF238" s="1" t="str">
        <f t="shared" si="83"/>
        <v/>
      </c>
      <c r="AG238" s="1" t="str">
        <f>IF(A238="","",'Input and Monthly Results'!$C$12)</f>
        <v/>
      </c>
      <c r="AH238" s="1" t="str">
        <f t="shared" si="84"/>
        <v/>
      </c>
      <c r="AI238" s="1" t="str">
        <f t="shared" si="85"/>
        <v/>
      </c>
      <c r="AJ238" s="1" t="str">
        <f t="shared" si="86"/>
        <v/>
      </c>
      <c r="AK238" s="1" t="str">
        <f>IF(A238="","",IF(AI238=0,0,'Input and Monthly Results'!$C$13))</f>
        <v/>
      </c>
    </row>
    <row r="239" spans="1:37" x14ac:dyDescent="0.3">
      <c r="A239" s="10" t="str">
        <f>IF(A238&gt;='Input and Monthly Results'!$F$3,"",EDATE(A238,1))</f>
        <v/>
      </c>
      <c r="B239" s="10">
        <f t="shared" si="66"/>
        <v>1</v>
      </c>
      <c r="C239" t="str">
        <f t="shared" si="67"/>
        <v/>
      </c>
      <c r="D239" s="14" t="str">
        <f>IF(A239="","",'Input and Monthly Results'!$C$7)</f>
        <v/>
      </c>
      <c r="E239" s="14" t="str">
        <f t="shared" si="68"/>
        <v/>
      </c>
      <c r="F239" s="14" t="str">
        <f t="shared" si="69"/>
        <v/>
      </c>
      <c r="G239" s="14" t="str">
        <f t="shared" si="70"/>
        <v/>
      </c>
      <c r="H239" s="14" t="str">
        <f>IF(A239="","",VLOOKUP(A239,'Input and Monthly Results'!$B$18:$C$429,2,FALSE))</f>
        <v/>
      </c>
      <c r="I239" s="14" t="str">
        <f>IF(A239="","",'Input and Monthly Results'!$C$8)</f>
        <v/>
      </c>
      <c r="J239" s="5" t="str">
        <f t="shared" si="71"/>
        <v/>
      </c>
      <c r="K239" s="14" t="str">
        <f t="shared" si="72"/>
        <v/>
      </c>
      <c r="L239" s="14" t="str">
        <f t="shared" si="73"/>
        <v/>
      </c>
      <c r="M239" s="14" t="str">
        <f t="shared" si="74"/>
        <v/>
      </c>
      <c r="N239" t="str">
        <f>IF(A239="","",'Input and Monthly Results'!$C$9)</f>
        <v/>
      </c>
      <c r="O239" s="14" t="str">
        <f>IF(A239="","",IF('Input and Monthly Results'!$C$6="Constant",IF('Input and Monthly Results'!$C$9="30 / 360",E239,IF('Input and Monthly Results'!$C$9="Actual Days / 360",F239,G239)),IF('Input and Monthly Results'!$C$9="30 / 360",K239,IF('Input and Monthly Results'!$C$9="Actual Days / 360",L239,M239))))</f>
        <v/>
      </c>
      <c r="P239" s="1" t="str">
        <f t="shared" si="87"/>
        <v/>
      </c>
      <c r="Q239" s="20" t="str">
        <f t="shared" si="75"/>
        <v/>
      </c>
      <c r="R239" s="20" t="str">
        <f t="shared" si="76"/>
        <v/>
      </c>
      <c r="S239" s="20" t="str">
        <f t="shared" si="77"/>
        <v/>
      </c>
      <c r="T239" s="20" t="str">
        <f t="shared" si="78"/>
        <v/>
      </c>
      <c r="U239" s="15" t="str">
        <f>IF(A239="","",IF(A240="",O239*P239+P239,IF(P239&gt;='Input and Monthly Results'!$C$14,'Input and Monthly Results'!$C$14,P239)))</f>
        <v/>
      </c>
      <c r="V239" s="1" t="str">
        <f>IF(A239="","",IF(A239&lt;'Input and Monthly Results'!$F$3,Calculations!O239*Calculations!P239,IF(A239='Input and Monthly Results'!$F$3,Calculations!O239*Calculations!P239 + Calculations!P239,0)))</f>
        <v/>
      </c>
      <c r="W239" s="1" t="str">
        <f>IF(A239="","",IF(A239&lt;'Input and Monthly Results'!$F$3,Loan_Amount*(Calculations!O239/(1-(1+Calculations!O239)^(-'Input and Monthly Results'!$C$5))),IF(Calculations!A239='Input and Monthly Results'!$F$3,Calculations!P239*Calculations!O239+Calculations!P239,0)))</f>
        <v/>
      </c>
      <c r="X239" s="1" t="str">
        <f>IF(A239="","",IF(A239&lt;'Input and Monthly Results'!$C$11,1,0))</f>
        <v/>
      </c>
      <c r="Y239" s="1" t="str">
        <f>IF(A239="","",IF(A239&lt;'Input and Monthly Results'!$C$11,Calculations!O239*Calculations!P239,IF(A239&lt;'Input and Monthly Results'!$F$3,Loan_Amount*(Calculations!O239/(1-(1+Calculations!O239)^(-('Input and Monthly Results'!$C$5-SUM(Calculations!$X$3:$X$362))))),IF(Calculations!A239='Input and Monthly Results'!$F$3,Calculations!O239*Calculations!P239+Calculations!P239,0))))</f>
        <v/>
      </c>
      <c r="Z239" s="1" t="str">
        <f>IF(A239="","",IF(A239&lt;'Input and Monthly Results'!$F$3,Loan_Amount/'Input and Monthly Results'!$C$5+Calculations!O239*Calculations!P239,IF(A239='Input and Monthly Results'!$F$3,Calculations!O239*Calculations!P239+Calculations!P239,0)))</f>
        <v/>
      </c>
      <c r="AA239" s="1" t="str">
        <f>IF(A239="","",IF('Input and Monthly Results'!$C$14="",IF('Input and Monthly Results'!$C$10="IO (Interest Only)",Calculations!V239,IF('Input and Monthly Results'!$C$10="Initial IO w/ P&amp;I following",Calculations!Y239,IF('Input and Monthly Results'!$C$10="P&amp;I",Calculations!W239,Calculations!Z239))),U239))</f>
        <v/>
      </c>
      <c r="AB239" s="1" t="str">
        <f t="shared" si="79"/>
        <v/>
      </c>
      <c r="AC239" s="1" t="str">
        <f t="shared" si="80"/>
        <v/>
      </c>
      <c r="AD239" s="1" t="str">
        <f t="shared" si="81"/>
        <v/>
      </c>
      <c r="AE239" s="1" t="str">
        <f t="shared" si="82"/>
        <v/>
      </c>
      <c r="AF239" s="1" t="str">
        <f t="shared" si="83"/>
        <v/>
      </c>
      <c r="AG239" s="1" t="str">
        <f>IF(A239="","",'Input and Monthly Results'!$C$12)</f>
        <v/>
      </c>
      <c r="AH239" s="1" t="str">
        <f t="shared" si="84"/>
        <v/>
      </c>
      <c r="AI239" s="1" t="str">
        <f t="shared" si="85"/>
        <v/>
      </c>
      <c r="AJ239" s="1" t="str">
        <f t="shared" si="86"/>
        <v/>
      </c>
      <c r="AK239" s="1" t="str">
        <f>IF(A239="","",IF(AI239=0,0,'Input and Monthly Results'!$C$13))</f>
        <v/>
      </c>
    </row>
    <row r="240" spans="1:37" x14ac:dyDescent="0.3">
      <c r="A240" s="10" t="str">
        <f>IF(A239&gt;='Input and Monthly Results'!$F$3,"",EDATE(A239,1))</f>
        <v/>
      </c>
      <c r="B240" s="10">
        <f t="shared" si="66"/>
        <v>1</v>
      </c>
      <c r="C240" t="str">
        <f t="shared" si="67"/>
        <v/>
      </c>
      <c r="D240" s="14" t="str">
        <f>IF(A240="","",'Input and Monthly Results'!$C$7)</f>
        <v/>
      </c>
      <c r="E240" s="14" t="str">
        <f t="shared" si="68"/>
        <v/>
      </c>
      <c r="F240" s="14" t="str">
        <f t="shared" si="69"/>
        <v/>
      </c>
      <c r="G240" s="14" t="str">
        <f t="shared" si="70"/>
        <v/>
      </c>
      <c r="H240" s="14" t="str">
        <f>IF(A240="","",VLOOKUP(A240,'Input and Monthly Results'!$B$18:$C$429,2,FALSE))</f>
        <v/>
      </c>
      <c r="I240" s="14" t="str">
        <f>IF(A240="","",'Input and Monthly Results'!$C$8)</f>
        <v/>
      </c>
      <c r="J240" s="5" t="str">
        <f t="shared" si="71"/>
        <v/>
      </c>
      <c r="K240" s="14" t="str">
        <f t="shared" si="72"/>
        <v/>
      </c>
      <c r="L240" s="14" t="str">
        <f t="shared" si="73"/>
        <v/>
      </c>
      <c r="M240" s="14" t="str">
        <f t="shared" si="74"/>
        <v/>
      </c>
      <c r="N240" t="str">
        <f>IF(A240="","",'Input and Monthly Results'!$C$9)</f>
        <v/>
      </c>
      <c r="O240" s="14" t="str">
        <f>IF(A240="","",IF('Input and Monthly Results'!$C$6="Constant",IF('Input and Monthly Results'!$C$9="30 / 360",E240,IF('Input and Monthly Results'!$C$9="Actual Days / 360",F240,G240)),IF('Input and Monthly Results'!$C$9="30 / 360",K240,IF('Input and Monthly Results'!$C$9="Actual Days / 360",L240,M240))))</f>
        <v/>
      </c>
      <c r="P240" s="1" t="str">
        <f t="shared" si="87"/>
        <v/>
      </c>
      <c r="Q240" s="20" t="str">
        <f t="shared" si="75"/>
        <v/>
      </c>
      <c r="R240" s="20" t="str">
        <f t="shared" si="76"/>
        <v/>
      </c>
      <c r="S240" s="20" t="str">
        <f t="shared" si="77"/>
        <v/>
      </c>
      <c r="T240" s="20" t="str">
        <f t="shared" si="78"/>
        <v/>
      </c>
      <c r="U240" s="15" t="str">
        <f>IF(A240="","",IF(A241="",O240*P240+P240,IF(P240&gt;='Input and Monthly Results'!$C$14,'Input and Monthly Results'!$C$14,P240)))</f>
        <v/>
      </c>
      <c r="V240" s="1" t="str">
        <f>IF(A240="","",IF(A240&lt;'Input and Monthly Results'!$F$3,Calculations!O240*Calculations!P240,IF(A240='Input and Monthly Results'!$F$3,Calculations!O240*Calculations!P240 + Calculations!P240,0)))</f>
        <v/>
      </c>
      <c r="W240" s="1" t="str">
        <f>IF(A240="","",IF(A240&lt;'Input and Monthly Results'!$F$3,Loan_Amount*(Calculations!O240/(1-(1+Calculations!O240)^(-'Input and Monthly Results'!$C$5))),IF(Calculations!A240='Input and Monthly Results'!$F$3,Calculations!P240*Calculations!O240+Calculations!P240,0)))</f>
        <v/>
      </c>
      <c r="X240" s="1" t="str">
        <f>IF(A240="","",IF(A240&lt;'Input and Monthly Results'!$C$11,1,0))</f>
        <v/>
      </c>
      <c r="Y240" s="1" t="str">
        <f>IF(A240="","",IF(A240&lt;'Input and Monthly Results'!$C$11,Calculations!O240*Calculations!P240,IF(A240&lt;'Input and Monthly Results'!$F$3,Loan_Amount*(Calculations!O240/(1-(1+Calculations!O240)^(-('Input and Monthly Results'!$C$5-SUM(Calculations!$X$3:$X$362))))),IF(Calculations!A240='Input and Monthly Results'!$F$3,Calculations!O240*Calculations!P240+Calculations!P240,0))))</f>
        <v/>
      </c>
      <c r="Z240" s="1" t="str">
        <f>IF(A240="","",IF(A240&lt;'Input and Monthly Results'!$F$3,Loan_Amount/'Input and Monthly Results'!$C$5+Calculations!O240*Calculations!P240,IF(A240='Input and Monthly Results'!$F$3,Calculations!O240*Calculations!P240+Calculations!P240,0)))</f>
        <v/>
      </c>
      <c r="AA240" s="1" t="str">
        <f>IF(A240="","",IF('Input and Monthly Results'!$C$14="",IF('Input and Monthly Results'!$C$10="IO (Interest Only)",Calculations!V240,IF('Input and Monthly Results'!$C$10="Initial IO w/ P&amp;I following",Calculations!Y240,IF('Input and Monthly Results'!$C$10="P&amp;I",Calculations!W240,Calculations!Z240))),U240))</f>
        <v/>
      </c>
      <c r="AB240" s="1" t="str">
        <f t="shared" si="79"/>
        <v/>
      </c>
      <c r="AC240" s="1" t="str">
        <f t="shared" si="80"/>
        <v/>
      </c>
      <c r="AD240" s="1" t="str">
        <f t="shared" si="81"/>
        <v/>
      </c>
      <c r="AE240" s="1" t="str">
        <f t="shared" si="82"/>
        <v/>
      </c>
      <c r="AF240" s="1" t="str">
        <f t="shared" si="83"/>
        <v/>
      </c>
      <c r="AG240" s="1" t="str">
        <f>IF(A240="","",'Input and Monthly Results'!$C$12)</f>
        <v/>
      </c>
      <c r="AH240" s="1" t="str">
        <f t="shared" si="84"/>
        <v/>
      </c>
      <c r="AI240" s="1" t="str">
        <f t="shared" si="85"/>
        <v/>
      </c>
      <c r="AJ240" s="1" t="str">
        <f t="shared" si="86"/>
        <v/>
      </c>
      <c r="AK240" s="1" t="str">
        <f>IF(A240="","",IF(AI240=0,0,'Input and Monthly Results'!$C$13))</f>
        <v/>
      </c>
    </row>
    <row r="241" spans="1:37" x14ac:dyDescent="0.3">
      <c r="A241" s="10" t="str">
        <f>IF(A240&gt;='Input and Monthly Results'!$F$3,"",EDATE(A240,1))</f>
        <v/>
      </c>
      <c r="B241" s="10">
        <f t="shared" si="66"/>
        <v>1</v>
      </c>
      <c r="C241" t="str">
        <f t="shared" si="67"/>
        <v/>
      </c>
      <c r="D241" s="14" t="str">
        <f>IF(A241="","",'Input and Monthly Results'!$C$7)</f>
        <v/>
      </c>
      <c r="E241" s="14" t="str">
        <f t="shared" si="68"/>
        <v/>
      </c>
      <c r="F241" s="14" t="str">
        <f t="shared" si="69"/>
        <v/>
      </c>
      <c r="G241" s="14" t="str">
        <f t="shared" si="70"/>
        <v/>
      </c>
      <c r="H241" s="14" t="str">
        <f>IF(A241="","",VLOOKUP(A241,'Input and Monthly Results'!$B$18:$C$429,2,FALSE))</f>
        <v/>
      </c>
      <c r="I241" s="14" t="str">
        <f>IF(A241="","",'Input and Monthly Results'!$C$8)</f>
        <v/>
      </c>
      <c r="J241" s="5" t="str">
        <f t="shared" si="71"/>
        <v/>
      </c>
      <c r="K241" s="14" t="str">
        <f t="shared" si="72"/>
        <v/>
      </c>
      <c r="L241" s="14" t="str">
        <f t="shared" si="73"/>
        <v/>
      </c>
      <c r="M241" s="14" t="str">
        <f t="shared" si="74"/>
        <v/>
      </c>
      <c r="N241" t="str">
        <f>IF(A241="","",'Input and Monthly Results'!$C$9)</f>
        <v/>
      </c>
      <c r="O241" s="14" t="str">
        <f>IF(A241="","",IF('Input and Monthly Results'!$C$6="Constant",IF('Input and Monthly Results'!$C$9="30 / 360",E241,IF('Input and Monthly Results'!$C$9="Actual Days / 360",F241,G241)),IF('Input and Monthly Results'!$C$9="30 / 360",K241,IF('Input and Monthly Results'!$C$9="Actual Days / 360",L241,M241))))</f>
        <v/>
      </c>
      <c r="P241" s="1" t="str">
        <f t="shared" si="87"/>
        <v/>
      </c>
      <c r="Q241" s="20" t="str">
        <f t="shared" si="75"/>
        <v/>
      </c>
      <c r="R241" s="20" t="str">
        <f t="shared" si="76"/>
        <v/>
      </c>
      <c r="S241" s="20" t="str">
        <f t="shared" si="77"/>
        <v/>
      </c>
      <c r="T241" s="20" t="str">
        <f t="shared" si="78"/>
        <v/>
      </c>
      <c r="U241" s="15" t="str">
        <f>IF(A241="","",IF(A242="",O241*P241+P241,IF(P241&gt;='Input and Monthly Results'!$C$14,'Input and Monthly Results'!$C$14,P241)))</f>
        <v/>
      </c>
      <c r="V241" s="1" t="str">
        <f>IF(A241="","",IF(A241&lt;'Input and Monthly Results'!$F$3,Calculations!O241*Calculations!P241,IF(A241='Input and Monthly Results'!$F$3,Calculations!O241*Calculations!P241 + Calculations!P241,0)))</f>
        <v/>
      </c>
      <c r="W241" s="1" t="str">
        <f>IF(A241="","",IF(A241&lt;'Input and Monthly Results'!$F$3,Loan_Amount*(Calculations!O241/(1-(1+Calculations!O241)^(-'Input and Monthly Results'!$C$5))),IF(Calculations!A241='Input and Monthly Results'!$F$3,Calculations!P241*Calculations!O241+Calculations!P241,0)))</f>
        <v/>
      </c>
      <c r="X241" s="1" t="str">
        <f>IF(A241="","",IF(A241&lt;'Input and Monthly Results'!$C$11,1,0))</f>
        <v/>
      </c>
      <c r="Y241" s="1" t="str">
        <f>IF(A241="","",IF(A241&lt;'Input and Monthly Results'!$C$11,Calculations!O241*Calculations!P241,IF(A241&lt;'Input and Monthly Results'!$F$3,Loan_Amount*(Calculations!O241/(1-(1+Calculations!O241)^(-('Input and Monthly Results'!$C$5-SUM(Calculations!$X$3:$X$362))))),IF(Calculations!A241='Input and Monthly Results'!$F$3,Calculations!O241*Calculations!P241+Calculations!P241,0))))</f>
        <v/>
      </c>
      <c r="Z241" s="1" t="str">
        <f>IF(A241="","",IF(A241&lt;'Input and Monthly Results'!$F$3,Loan_Amount/'Input and Monthly Results'!$C$5+Calculations!O241*Calculations!P241,IF(A241='Input and Monthly Results'!$F$3,Calculations!O241*Calculations!P241+Calculations!P241,0)))</f>
        <v/>
      </c>
      <c r="AA241" s="1" t="str">
        <f>IF(A241="","",IF('Input and Monthly Results'!$C$14="",IF('Input and Monthly Results'!$C$10="IO (Interest Only)",Calculations!V241,IF('Input and Monthly Results'!$C$10="Initial IO w/ P&amp;I following",Calculations!Y241,IF('Input and Monthly Results'!$C$10="P&amp;I",Calculations!W241,Calculations!Z241))),U241))</f>
        <v/>
      </c>
      <c r="AB241" s="1" t="str">
        <f t="shared" si="79"/>
        <v/>
      </c>
      <c r="AC241" s="1" t="str">
        <f t="shared" si="80"/>
        <v/>
      </c>
      <c r="AD241" s="1" t="str">
        <f t="shared" si="81"/>
        <v/>
      </c>
      <c r="AE241" s="1" t="str">
        <f t="shared" si="82"/>
        <v/>
      </c>
      <c r="AF241" s="1" t="str">
        <f t="shared" si="83"/>
        <v/>
      </c>
      <c r="AG241" s="1" t="str">
        <f>IF(A241="","",'Input and Monthly Results'!$C$12)</f>
        <v/>
      </c>
      <c r="AH241" s="1" t="str">
        <f t="shared" si="84"/>
        <v/>
      </c>
      <c r="AI241" s="1" t="str">
        <f t="shared" si="85"/>
        <v/>
      </c>
      <c r="AJ241" s="1" t="str">
        <f t="shared" si="86"/>
        <v/>
      </c>
      <c r="AK241" s="1" t="str">
        <f>IF(A241="","",IF(AI241=0,0,'Input and Monthly Results'!$C$13))</f>
        <v/>
      </c>
    </row>
    <row r="242" spans="1:37" x14ac:dyDescent="0.3">
      <c r="A242" s="10" t="str">
        <f>IF(A241&gt;='Input and Monthly Results'!$F$3,"",EDATE(A241,1))</f>
        <v/>
      </c>
      <c r="B242" s="10">
        <f t="shared" si="66"/>
        <v>1</v>
      </c>
      <c r="C242" t="str">
        <f t="shared" si="67"/>
        <v/>
      </c>
      <c r="D242" s="14" t="str">
        <f>IF(A242="","",'Input and Monthly Results'!$C$7)</f>
        <v/>
      </c>
      <c r="E242" s="14" t="str">
        <f t="shared" si="68"/>
        <v/>
      </c>
      <c r="F242" s="14" t="str">
        <f t="shared" si="69"/>
        <v/>
      </c>
      <c r="G242" s="14" t="str">
        <f t="shared" si="70"/>
        <v/>
      </c>
      <c r="H242" s="14" t="str">
        <f>IF(A242="","",VLOOKUP(A242,'Input and Monthly Results'!$B$18:$C$429,2,FALSE))</f>
        <v/>
      </c>
      <c r="I242" s="14" t="str">
        <f>IF(A242="","",'Input and Monthly Results'!$C$8)</f>
        <v/>
      </c>
      <c r="J242" s="5" t="str">
        <f t="shared" si="71"/>
        <v/>
      </c>
      <c r="K242" s="14" t="str">
        <f t="shared" si="72"/>
        <v/>
      </c>
      <c r="L242" s="14" t="str">
        <f t="shared" si="73"/>
        <v/>
      </c>
      <c r="M242" s="14" t="str">
        <f t="shared" si="74"/>
        <v/>
      </c>
      <c r="N242" t="str">
        <f>IF(A242="","",'Input and Monthly Results'!$C$9)</f>
        <v/>
      </c>
      <c r="O242" s="14" t="str">
        <f>IF(A242="","",IF('Input and Monthly Results'!$C$6="Constant",IF('Input and Monthly Results'!$C$9="30 / 360",E242,IF('Input and Monthly Results'!$C$9="Actual Days / 360",F242,G242)),IF('Input and Monthly Results'!$C$9="30 / 360",K242,IF('Input and Monthly Results'!$C$9="Actual Days / 360",L242,M242))))</f>
        <v/>
      </c>
      <c r="P242" s="1" t="str">
        <f t="shared" si="87"/>
        <v/>
      </c>
      <c r="Q242" s="20" t="str">
        <f t="shared" si="75"/>
        <v/>
      </c>
      <c r="R242" s="20" t="str">
        <f t="shared" si="76"/>
        <v/>
      </c>
      <c r="S242" s="20" t="str">
        <f t="shared" si="77"/>
        <v/>
      </c>
      <c r="T242" s="20" t="str">
        <f t="shared" si="78"/>
        <v/>
      </c>
      <c r="U242" s="15" t="str">
        <f>IF(A242="","",IF(A243="",O242*P242+P242,IF(P242&gt;='Input and Monthly Results'!$C$14,'Input and Monthly Results'!$C$14,P242)))</f>
        <v/>
      </c>
      <c r="V242" s="1" t="str">
        <f>IF(A242="","",IF(A242&lt;'Input and Monthly Results'!$F$3,Calculations!O242*Calculations!P242,IF(A242='Input and Monthly Results'!$F$3,Calculations!O242*Calculations!P242 + Calculations!P242,0)))</f>
        <v/>
      </c>
      <c r="W242" s="1" t="str">
        <f>IF(A242="","",IF(A242&lt;'Input and Monthly Results'!$F$3,Loan_Amount*(Calculations!O242/(1-(1+Calculations!O242)^(-'Input and Monthly Results'!$C$5))),IF(Calculations!A242='Input and Monthly Results'!$F$3,Calculations!P242*Calculations!O242+Calculations!P242,0)))</f>
        <v/>
      </c>
      <c r="X242" s="1" t="str">
        <f>IF(A242="","",IF(A242&lt;'Input and Monthly Results'!$C$11,1,0))</f>
        <v/>
      </c>
      <c r="Y242" s="1" t="str">
        <f>IF(A242="","",IF(A242&lt;'Input and Monthly Results'!$C$11,Calculations!O242*Calculations!P242,IF(A242&lt;'Input and Monthly Results'!$F$3,Loan_Amount*(Calculations!O242/(1-(1+Calculations!O242)^(-('Input and Monthly Results'!$C$5-SUM(Calculations!$X$3:$X$362))))),IF(Calculations!A242='Input and Monthly Results'!$F$3,Calculations!O242*Calculations!P242+Calculations!P242,0))))</f>
        <v/>
      </c>
      <c r="Z242" s="1" t="str">
        <f>IF(A242="","",IF(A242&lt;'Input and Monthly Results'!$F$3,Loan_Amount/'Input and Monthly Results'!$C$5+Calculations!O242*Calculations!P242,IF(A242='Input and Monthly Results'!$F$3,Calculations!O242*Calculations!P242+Calculations!P242,0)))</f>
        <v/>
      </c>
      <c r="AA242" s="1" t="str">
        <f>IF(A242="","",IF('Input and Monthly Results'!$C$14="",IF('Input and Monthly Results'!$C$10="IO (Interest Only)",Calculations!V242,IF('Input and Monthly Results'!$C$10="Initial IO w/ P&amp;I following",Calculations!Y242,IF('Input and Monthly Results'!$C$10="P&amp;I",Calculations!W242,Calculations!Z242))),U242))</f>
        <v/>
      </c>
      <c r="AB242" s="1" t="str">
        <f t="shared" si="79"/>
        <v/>
      </c>
      <c r="AC242" s="1" t="str">
        <f t="shared" si="80"/>
        <v/>
      </c>
      <c r="AD242" s="1" t="str">
        <f t="shared" si="81"/>
        <v/>
      </c>
      <c r="AE242" s="1" t="str">
        <f t="shared" si="82"/>
        <v/>
      </c>
      <c r="AF242" s="1" t="str">
        <f t="shared" si="83"/>
        <v/>
      </c>
      <c r="AG242" s="1" t="str">
        <f>IF(A242="","",'Input and Monthly Results'!$C$12)</f>
        <v/>
      </c>
      <c r="AH242" s="1" t="str">
        <f t="shared" si="84"/>
        <v/>
      </c>
      <c r="AI242" s="1" t="str">
        <f t="shared" si="85"/>
        <v/>
      </c>
      <c r="AJ242" s="1" t="str">
        <f t="shared" si="86"/>
        <v/>
      </c>
      <c r="AK242" s="1" t="str">
        <f>IF(A242="","",IF(AI242=0,0,'Input and Monthly Results'!$C$13))</f>
        <v/>
      </c>
    </row>
    <row r="243" spans="1:37" x14ac:dyDescent="0.3">
      <c r="A243" s="10" t="str">
        <f>IF(A242&gt;='Input and Monthly Results'!$F$3,"",EDATE(A242,1))</f>
        <v/>
      </c>
      <c r="B243" s="10">
        <f t="shared" si="66"/>
        <v>1</v>
      </c>
      <c r="C243" t="str">
        <f t="shared" si="67"/>
        <v/>
      </c>
      <c r="D243" s="14" t="str">
        <f>IF(A243="","",'Input and Monthly Results'!$C$7)</f>
        <v/>
      </c>
      <c r="E243" s="14" t="str">
        <f t="shared" si="68"/>
        <v/>
      </c>
      <c r="F243" s="14" t="str">
        <f t="shared" si="69"/>
        <v/>
      </c>
      <c r="G243" s="14" t="str">
        <f t="shared" si="70"/>
        <v/>
      </c>
      <c r="H243" s="14" t="str">
        <f>IF(A243="","",VLOOKUP(A243,'Input and Monthly Results'!$B$18:$C$429,2,FALSE))</f>
        <v/>
      </c>
      <c r="I243" s="14" t="str">
        <f>IF(A243="","",'Input and Monthly Results'!$C$8)</f>
        <v/>
      </c>
      <c r="J243" s="5" t="str">
        <f t="shared" si="71"/>
        <v/>
      </c>
      <c r="K243" s="14" t="str">
        <f t="shared" si="72"/>
        <v/>
      </c>
      <c r="L243" s="14" t="str">
        <f t="shared" si="73"/>
        <v/>
      </c>
      <c r="M243" s="14" t="str">
        <f t="shared" si="74"/>
        <v/>
      </c>
      <c r="N243" t="str">
        <f>IF(A243="","",'Input and Monthly Results'!$C$9)</f>
        <v/>
      </c>
      <c r="O243" s="14" t="str">
        <f>IF(A243="","",IF('Input and Monthly Results'!$C$6="Constant",IF('Input and Monthly Results'!$C$9="30 / 360",E243,IF('Input and Monthly Results'!$C$9="Actual Days / 360",F243,G243)),IF('Input and Monthly Results'!$C$9="30 / 360",K243,IF('Input and Monthly Results'!$C$9="Actual Days / 360",L243,M243))))</f>
        <v/>
      </c>
      <c r="P243" s="1" t="str">
        <f t="shared" si="87"/>
        <v/>
      </c>
      <c r="Q243" s="20" t="str">
        <f t="shared" si="75"/>
        <v/>
      </c>
      <c r="R243" s="20" t="str">
        <f t="shared" si="76"/>
        <v/>
      </c>
      <c r="S243" s="20" t="str">
        <f t="shared" si="77"/>
        <v/>
      </c>
      <c r="T243" s="20" t="str">
        <f t="shared" si="78"/>
        <v/>
      </c>
      <c r="U243" s="15" t="str">
        <f>IF(A243="","",IF(A244="",O243*P243+P243,IF(P243&gt;='Input and Monthly Results'!$C$14,'Input and Monthly Results'!$C$14,P243)))</f>
        <v/>
      </c>
      <c r="V243" s="1" t="str">
        <f>IF(A243="","",IF(A243&lt;'Input and Monthly Results'!$F$3,Calculations!O243*Calculations!P243,IF(A243='Input and Monthly Results'!$F$3,Calculations!O243*Calculations!P243 + Calculations!P243,0)))</f>
        <v/>
      </c>
      <c r="W243" s="1" t="str">
        <f>IF(A243="","",IF(A243&lt;'Input and Monthly Results'!$F$3,Loan_Amount*(Calculations!O243/(1-(1+Calculations!O243)^(-'Input and Monthly Results'!$C$5))),IF(Calculations!A243='Input and Monthly Results'!$F$3,Calculations!P243*Calculations!O243+Calculations!P243,0)))</f>
        <v/>
      </c>
      <c r="X243" s="1" t="str">
        <f>IF(A243="","",IF(A243&lt;'Input and Monthly Results'!$C$11,1,0))</f>
        <v/>
      </c>
      <c r="Y243" s="1" t="str">
        <f>IF(A243="","",IF(A243&lt;'Input and Monthly Results'!$C$11,Calculations!O243*Calculations!P243,IF(A243&lt;'Input and Monthly Results'!$F$3,Loan_Amount*(Calculations!O243/(1-(1+Calculations!O243)^(-('Input and Monthly Results'!$C$5-SUM(Calculations!$X$3:$X$362))))),IF(Calculations!A243='Input and Monthly Results'!$F$3,Calculations!O243*Calculations!P243+Calculations!P243,0))))</f>
        <v/>
      </c>
      <c r="Z243" s="1" t="str">
        <f>IF(A243="","",IF(A243&lt;'Input and Monthly Results'!$F$3,Loan_Amount/'Input and Monthly Results'!$C$5+Calculations!O243*Calculations!P243,IF(A243='Input and Monthly Results'!$F$3,Calculations!O243*Calculations!P243+Calculations!P243,0)))</f>
        <v/>
      </c>
      <c r="AA243" s="1" t="str">
        <f>IF(A243="","",IF('Input and Monthly Results'!$C$14="",IF('Input and Monthly Results'!$C$10="IO (Interest Only)",Calculations!V243,IF('Input and Monthly Results'!$C$10="Initial IO w/ P&amp;I following",Calculations!Y243,IF('Input and Monthly Results'!$C$10="P&amp;I",Calculations!W243,Calculations!Z243))),U243))</f>
        <v/>
      </c>
      <c r="AB243" s="1" t="str">
        <f t="shared" si="79"/>
        <v/>
      </c>
      <c r="AC243" s="1" t="str">
        <f t="shared" si="80"/>
        <v/>
      </c>
      <c r="AD243" s="1" t="str">
        <f t="shared" si="81"/>
        <v/>
      </c>
      <c r="AE243" s="1" t="str">
        <f t="shared" si="82"/>
        <v/>
      </c>
      <c r="AF243" s="1" t="str">
        <f t="shared" si="83"/>
        <v/>
      </c>
      <c r="AG243" s="1" t="str">
        <f>IF(A243="","",'Input and Monthly Results'!$C$12)</f>
        <v/>
      </c>
      <c r="AH243" s="1" t="str">
        <f t="shared" si="84"/>
        <v/>
      </c>
      <c r="AI243" s="1" t="str">
        <f t="shared" si="85"/>
        <v/>
      </c>
      <c r="AJ243" s="1" t="str">
        <f t="shared" si="86"/>
        <v/>
      </c>
      <c r="AK243" s="1" t="str">
        <f>IF(A243="","",IF(AI243=0,0,'Input and Monthly Results'!$C$13))</f>
        <v/>
      </c>
    </row>
    <row r="244" spans="1:37" x14ac:dyDescent="0.3">
      <c r="A244" s="10" t="str">
        <f>IF(A243&gt;='Input and Monthly Results'!$F$3,"",EDATE(A243,1))</f>
        <v/>
      </c>
      <c r="B244" s="10">
        <f t="shared" si="66"/>
        <v>1</v>
      </c>
      <c r="C244" t="str">
        <f t="shared" si="67"/>
        <v/>
      </c>
      <c r="D244" s="14" t="str">
        <f>IF(A244="","",'Input and Monthly Results'!$C$7)</f>
        <v/>
      </c>
      <c r="E244" s="14" t="str">
        <f t="shared" si="68"/>
        <v/>
      </c>
      <c r="F244" s="14" t="str">
        <f t="shared" si="69"/>
        <v/>
      </c>
      <c r="G244" s="14" t="str">
        <f t="shared" si="70"/>
        <v/>
      </c>
      <c r="H244" s="14" t="str">
        <f>IF(A244="","",VLOOKUP(A244,'Input and Monthly Results'!$B$18:$C$429,2,FALSE))</f>
        <v/>
      </c>
      <c r="I244" s="14" t="str">
        <f>IF(A244="","",'Input and Monthly Results'!$C$8)</f>
        <v/>
      </c>
      <c r="J244" s="5" t="str">
        <f t="shared" si="71"/>
        <v/>
      </c>
      <c r="K244" s="14" t="str">
        <f t="shared" si="72"/>
        <v/>
      </c>
      <c r="L244" s="14" t="str">
        <f t="shared" si="73"/>
        <v/>
      </c>
      <c r="M244" s="14" t="str">
        <f t="shared" si="74"/>
        <v/>
      </c>
      <c r="N244" t="str">
        <f>IF(A244="","",'Input and Monthly Results'!$C$9)</f>
        <v/>
      </c>
      <c r="O244" s="14" t="str">
        <f>IF(A244="","",IF('Input and Monthly Results'!$C$6="Constant",IF('Input and Monthly Results'!$C$9="30 / 360",E244,IF('Input and Monthly Results'!$C$9="Actual Days / 360",F244,G244)),IF('Input and Monthly Results'!$C$9="30 / 360",K244,IF('Input and Monthly Results'!$C$9="Actual Days / 360",L244,M244))))</f>
        <v/>
      </c>
      <c r="P244" s="1" t="str">
        <f t="shared" si="87"/>
        <v/>
      </c>
      <c r="Q244" s="20" t="str">
        <f t="shared" si="75"/>
        <v/>
      </c>
      <c r="R244" s="20" t="str">
        <f t="shared" si="76"/>
        <v/>
      </c>
      <c r="S244" s="20" t="str">
        <f t="shared" si="77"/>
        <v/>
      </c>
      <c r="T244" s="20" t="str">
        <f t="shared" si="78"/>
        <v/>
      </c>
      <c r="U244" s="15" t="str">
        <f>IF(A244="","",IF(A245="",O244*P244+P244,IF(P244&gt;='Input and Monthly Results'!$C$14,'Input and Monthly Results'!$C$14,P244)))</f>
        <v/>
      </c>
      <c r="V244" s="1" t="str">
        <f>IF(A244="","",IF(A244&lt;'Input and Monthly Results'!$F$3,Calculations!O244*Calculations!P244,IF(A244='Input and Monthly Results'!$F$3,Calculations!O244*Calculations!P244 + Calculations!P244,0)))</f>
        <v/>
      </c>
      <c r="W244" s="1" t="str">
        <f>IF(A244="","",IF(A244&lt;'Input and Monthly Results'!$F$3,Loan_Amount*(Calculations!O244/(1-(1+Calculations!O244)^(-'Input and Monthly Results'!$C$5))),IF(Calculations!A244='Input and Monthly Results'!$F$3,Calculations!P244*Calculations!O244+Calculations!P244,0)))</f>
        <v/>
      </c>
      <c r="X244" s="1" t="str">
        <f>IF(A244="","",IF(A244&lt;'Input and Monthly Results'!$C$11,1,0))</f>
        <v/>
      </c>
      <c r="Y244" s="1" t="str">
        <f>IF(A244="","",IF(A244&lt;'Input and Monthly Results'!$C$11,Calculations!O244*Calculations!P244,IF(A244&lt;'Input and Monthly Results'!$F$3,Loan_Amount*(Calculations!O244/(1-(1+Calculations!O244)^(-('Input and Monthly Results'!$C$5-SUM(Calculations!$X$3:$X$362))))),IF(Calculations!A244='Input and Monthly Results'!$F$3,Calculations!O244*Calculations!P244+Calculations!P244,0))))</f>
        <v/>
      </c>
      <c r="Z244" s="1" t="str">
        <f>IF(A244="","",IF(A244&lt;'Input and Monthly Results'!$F$3,Loan_Amount/'Input and Monthly Results'!$C$5+Calculations!O244*Calculations!P244,IF(A244='Input and Monthly Results'!$F$3,Calculations!O244*Calculations!P244+Calculations!P244,0)))</f>
        <v/>
      </c>
      <c r="AA244" s="1" t="str">
        <f>IF(A244="","",IF('Input and Monthly Results'!$C$14="",IF('Input and Monthly Results'!$C$10="IO (Interest Only)",Calculations!V244,IF('Input and Monthly Results'!$C$10="Initial IO w/ P&amp;I following",Calculations!Y244,IF('Input and Monthly Results'!$C$10="P&amp;I",Calculations!W244,Calculations!Z244))),U244))</f>
        <v/>
      </c>
      <c r="AB244" s="1" t="str">
        <f t="shared" si="79"/>
        <v/>
      </c>
      <c r="AC244" s="1" t="str">
        <f t="shared" si="80"/>
        <v/>
      </c>
      <c r="AD244" s="1" t="str">
        <f t="shared" si="81"/>
        <v/>
      </c>
      <c r="AE244" s="1" t="str">
        <f t="shared" si="82"/>
        <v/>
      </c>
      <c r="AF244" s="1" t="str">
        <f t="shared" si="83"/>
        <v/>
      </c>
      <c r="AG244" s="1" t="str">
        <f>IF(A244="","",'Input and Monthly Results'!$C$12)</f>
        <v/>
      </c>
      <c r="AH244" s="1" t="str">
        <f t="shared" si="84"/>
        <v/>
      </c>
      <c r="AI244" s="1" t="str">
        <f t="shared" si="85"/>
        <v/>
      </c>
      <c r="AJ244" s="1" t="str">
        <f t="shared" si="86"/>
        <v/>
      </c>
      <c r="AK244" s="1" t="str">
        <f>IF(A244="","",IF(AI244=0,0,'Input and Monthly Results'!$C$13))</f>
        <v/>
      </c>
    </row>
    <row r="245" spans="1:37" x14ac:dyDescent="0.3">
      <c r="A245" s="10" t="str">
        <f>IF(A244&gt;='Input and Monthly Results'!$F$3,"",EDATE(A244,1))</f>
        <v/>
      </c>
      <c r="B245" s="10">
        <f t="shared" si="66"/>
        <v>1</v>
      </c>
      <c r="C245" t="str">
        <f t="shared" si="67"/>
        <v/>
      </c>
      <c r="D245" s="14" t="str">
        <f>IF(A245="","",'Input and Monthly Results'!$C$7)</f>
        <v/>
      </c>
      <c r="E245" s="14" t="str">
        <f t="shared" si="68"/>
        <v/>
      </c>
      <c r="F245" s="14" t="str">
        <f t="shared" si="69"/>
        <v/>
      </c>
      <c r="G245" s="14" t="str">
        <f t="shared" si="70"/>
        <v/>
      </c>
      <c r="H245" s="14" t="str">
        <f>IF(A245="","",VLOOKUP(A245,'Input and Monthly Results'!$B$18:$C$429,2,FALSE))</f>
        <v/>
      </c>
      <c r="I245" s="14" t="str">
        <f>IF(A245="","",'Input and Monthly Results'!$C$8)</f>
        <v/>
      </c>
      <c r="J245" s="5" t="str">
        <f t="shared" si="71"/>
        <v/>
      </c>
      <c r="K245" s="14" t="str">
        <f t="shared" si="72"/>
        <v/>
      </c>
      <c r="L245" s="14" t="str">
        <f t="shared" si="73"/>
        <v/>
      </c>
      <c r="M245" s="14" t="str">
        <f t="shared" si="74"/>
        <v/>
      </c>
      <c r="N245" t="str">
        <f>IF(A245="","",'Input and Monthly Results'!$C$9)</f>
        <v/>
      </c>
      <c r="O245" s="14" t="str">
        <f>IF(A245="","",IF('Input and Monthly Results'!$C$6="Constant",IF('Input and Monthly Results'!$C$9="30 / 360",E245,IF('Input and Monthly Results'!$C$9="Actual Days / 360",F245,G245)),IF('Input and Monthly Results'!$C$9="30 / 360",K245,IF('Input and Monthly Results'!$C$9="Actual Days / 360",L245,M245))))</f>
        <v/>
      </c>
      <c r="P245" s="1" t="str">
        <f t="shared" si="87"/>
        <v/>
      </c>
      <c r="Q245" s="20" t="str">
        <f t="shared" si="75"/>
        <v/>
      </c>
      <c r="R245" s="20" t="str">
        <f t="shared" si="76"/>
        <v/>
      </c>
      <c r="S245" s="20" t="str">
        <f t="shared" si="77"/>
        <v/>
      </c>
      <c r="T245" s="20" t="str">
        <f t="shared" si="78"/>
        <v/>
      </c>
      <c r="U245" s="15" t="str">
        <f>IF(A245="","",IF(A246="",O245*P245+P245,IF(P245&gt;='Input and Monthly Results'!$C$14,'Input and Monthly Results'!$C$14,P245)))</f>
        <v/>
      </c>
      <c r="V245" s="1" t="str">
        <f>IF(A245="","",IF(A245&lt;'Input and Monthly Results'!$F$3,Calculations!O245*Calculations!P245,IF(A245='Input and Monthly Results'!$F$3,Calculations!O245*Calculations!P245 + Calculations!P245,0)))</f>
        <v/>
      </c>
      <c r="W245" s="1" t="str">
        <f>IF(A245="","",IF(A245&lt;'Input and Monthly Results'!$F$3,Loan_Amount*(Calculations!O245/(1-(1+Calculations!O245)^(-'Input and Monthly Results'!$C$5))),IF(Calculations!A245='Input and Monthly Results'!$F$3,Calculations!P245*Calculations!O245+Calculations!P245,0)))</f>
        <v/>
      </c>
      <c r="X245" s="1" t="str">
        <f>IF(A245="","",IF(A245&lt;'Input and Monthly Results'!$C$11,1,0))</f>
        <v/>
      </c>
      <c r="Y245" s="1" t="str">
        <f>IF(A245="","",IF(A245&lt;'Input and Monthly Results'!$C$11,Calculations!O245*Calculations!P245,IF(A245&lt;'Input and Monthly Results'!$F$3,Loan_Amount*(Calculations!O245/(1-(1+Calculations!O245)^(-('Input and Monthly Results'!$C$5-SUM(Calculations!$X$3:$X$362))))),IF(Calculations!A245='Input and Monthly Results'!$F$3,Calculations!O245*Calculations!P245+Calculations!P245,0))))</f>
        <v/>
      </c>
      <c r="Z245" s="1" t="str">
        <f>IF(A245="","",IF(A245&lt;'Input and Monthly Results'!$F$3,Loan_Amount/'Input and Monthly Results'!$C$5+Calculations!O245*Calculations!P245,IF(A245='Input and Monthly Results'!$F$3,Calculations!O245*Calculations!P245+Calculations!P245,0)))</f>
        <v/>
      </c>
      <c r="AA245" s="1" t="str">
        <f>IF(A245="","",IF('Input and Monthly Results'!$C$14="",IF('Input and Monthly Results'!$C$10="IO (Interest Only)",Calculations!V245,IF('Input and Monthly Results'!$C$10="Initial IO w/ P&amp;I following",Calculations!Y245,IF('Input and Monthly Results'!$C$10="P&amp;I",Calculations!W245,Calculations!Z245))),U245))</f>
        <v/>
      </c>
      <c r="AB245" s="1" t="str">
        <f t="shared" si="79"/>
        <v/>
      </c>
      <c r="AC245" s="1" t="str">
        <f t="shared" si="80"/>
        <v/>
      </c>
      <c r="AD245" s="1" t="str">
        <f t="shared" si="81"/>
        <v/>
      </c>
      <c r="AE245" s="1" t="str">
        <f t="shared" si="82"/>
        <v/>
      </c>
      <c r="AF245" s="1" t="str">
        <f t="shared" si="83"/>
        <v/>
      </c>
      <c r="AG245" s="1" t="str">
        <f>IF(A245="","",'Input and Monthly Results'!$C$12)</f>
        <v/>
      </c>
      <c r="AH245" s="1" t="str">
        <f t="shared" si="84"/>
        <v/>
      </c>
      <c r="AI245" s="1" t="str">
        <f t="shared" si="85"/>
        <v/>
      </c>
      <c r="AJ245" s="1" t="str">
        <f t="shared" si="86"/>
        <v/>
      </c>
      <c r="AK245" s="1" t="str">
        <f>IF(A245="","",IF(AI245=0,0,'Input and Monthly Results'!$C$13))</f>
        <v/>
      </c>
    </row>
    <row r="246" spans="1:37" x14ac:dyDescent="0.3">
      <c r="A246" s="10" t="str">
        <f>IF(A245&gt;='Input and Monthly Results'!$F$3,"",EDATE(A245,1))</f>
        <v/>
      </c>
      <c r="B246" s="10">
        <f t="shared" si="66"/>
        <v>1</v>
      </c>
      <c r="C246" t="str">
        <f t="shared" si="67"/>
        <v/>
      </c>
      <c r="D246" s="14" t="str">
        <f>IF(A246="","",'Input and Monthly Results'!$C$7)</f>
        <v/>
      </c>
      <c r="E246" s="14" t="str">
        <f t="shared" si="68"/>
        <v/>
      </c>
      <c r="F246" s="14" t="str">
        <f t="shared" si="69"/>
        <v/>
      </c>
      <c r="G246" s="14" t="str">
        <f t="shared" si="70"/>
        <v/>
      </c>
      <c r="H246" s="14" t="str">
        <f>IF(A246="","",VLOOKUP(A246,'Input and Monthly Results'!$B$18:$C$429,2,FALSE))</f>
        <v/>
      </c>
      <c r="I246" s="14" t="str">
        <f>IF(A246="","",'Input and Monthly Results'!$C$8)</f>
        <v/>
      </c>
      <c r="J246" s="5" t="str">
        <f t="shared" si="71"/>
        <v/>
      </c>
      <c r="K246" s="14" t="str">
        <f t="shared" si="72"/>
        <v/>
      </c>
      <c r="L246" s="14" t="str">
        <f t="shared" si="73"/>
        <v/>
      </c>
      <c r="M246" s="14" t="str">
        <f t="shared" si="74"/>
        <v/>
      </c>
      <c r="N246" t="str">
        <f>IF(A246="","",'Input and Monthly Results'!$C$9)</f>
        <v/>
      </c>
      <c r="O246" s="14" t="str">
        <f>IF(A246="","",IF('Input and Monthly Results'!$C$6="Constant",IF('Input and Monthly Results'!$C$9="30 / 360",E246,IF('Input and Monthly Results'!$C$9="Actual Days / 360",F246,G246)),IF('Input and Monthly Results'!$C$9="30 / 360",K246,IF('Input and Monthly Results'!$C$9="Actual Days / 360",L246,M246))))</f>
        <v/>
      </c>
      <c r="P246" s="1" t="str">
        <f t="shared" si="87"/>
        <v/>
      </c>
      <c r="Q246" s="20" t="str">
        <f t="shared" si="75"/>
        <v/>
      </c>
      <c r="R246" s="20" t="str">
        <f t="shared" si="76"/>
        <v/>
      </c>
      <c r="S246" s="20" t="str">
        <f t="shared" si="77"/>
        <v/>
      </c>
      <c r="T246" s="20" t="str">
        <f t="shared" si="78"/>
        <v/>
      </c>
      <c r="U246" s="15" t="str">
        <f>IF(A246="","",IF(A247="",O246*P246+P246,IF(P246&gt;='Input and Monthly Results'!$C$14,'Input and Monthly Results'!$C$14,P246)))</f>
        <v/>
      </c>
      <c r="V246" s="1" t="str">
        <f>IF(A246="","",IF(A246&lt;'Input and Monthly Results'!$F$3,Calculations!O246*Calculations!P246,IF(A246='Input and Monthly Results'!$F$3,Calculations!O246*Calculations!P246 + Calculations!P246,0)))</f>
        <v/>
      </c>
      <c r="W246" s="1" t="str">
        <f>IF(A246="","",IF(A246&lt;'Input and Monthly Results'!$F$3,Loan_Amount*(Calculations!O246/(1-(1+Calculations!O246)^(-'Input and Monthly Results'!$C$5))),IF(Calculations!A246='Input and Monthly Results'!$F$3,Calculations!P246*Calculations!O246+Calculations!P246,0)))</f>
        <v/>
      </c>
      <c r="X246" s="1" t="str">
        <f>IF(A246="","",IF(A246&lt;'Input and Monthly Results'!$C$11,1,0))</f>
        <v/>
      </c>
      <c r="Y246" s="1" t="str">
        <f>IF(A246="","",IF(A246&lt;'Input and Monthly Results'!$C$11,Calculations!O246*Calculations!P246,IF(A246&lt;'Input and Monthly Results'!$F$3,Loan_Amount*(Calculations!O246/(1-(1+Calculations!O246)^(-('Input and Monthly Results'!$C$5-SUM(Calculations!$X$3:$X$362))))),IF(Calculations!A246='Input and Monthly Results'!$F$3,Calculations!O246*Calculations!P246+Calculations!P246,0))))</f>
        <v/>
      </c>
      <c r="Z246" s="1" t="str">
        <f>IF(A246="","",IF(A246&lt;'Input and Monthly Results'!$F$3,Loan_Amount/'Input and Monthly Results'!$C$5+Calculations!O246*Calculations!P246,IF(A246='Input and Monthly Results'!$F$3,Calculations!O246*Calculations!P246+Calculations!P246,0)))</f>
        <v/>
      </c>
      <c r="AA246" s="1" t="str">
        <f>IF(A246="","",IF('Input and Monthly Results'!$C$14="",IF('Input and Monthly Results'!$C$10="IO (Interest Only)",Calculations!V246,IF('Input and Monthly Results'!$C$10="Initial IO w/ P&amp;I following",Calculations!Y246,IF('Input and Monthly Results'!$C$10="P&amp;I",Calculations!W246,Calculations!Z246))),U246))</f>
        <v/>
      </c>
      <c r="AB246" s="1" t="str">
        <f t="shared" si="79"/>
        <v/>
      </c>
      <c r="AC246" s="1" t="str">
        <f t="shared" si="80"/>
        <v/>
      </c>
      <c r="AD246" s="1" t="str">
        <f t="shared" si="81"/>
        <v/>
      </c>
      <c r="AE246" s="1" t="str">
        <f t="shared" si="82"/>
        <v/>
      </c>
      <c r="AF246" s="1" t="str">
        <f t="shared" si="83"/>
        <v/>
      </c>
      <c r="AG246" s="1" t="str">
        <f>IF(A246="","",'Input and Monthly Results'!$C$12)</f>
        <v/>
      </c>
      <c r="AH246" s="1" t="str">
        <f t="shared" si="84"/>
        <v/>
      </c>
      <c r="AI246" s="1" t="str">
        <f t="shared" si="85"/>
        <v/>
      </c>
      <c r="AJ246" s="1" t="str">
        <f t="shared" si="86"/>
        <v/>
      </c>
      <c r="AK246" s="1" t="str">
        <f>IF(A246="","",IF(AI246=0,0,'Input and Monthly Results'!$C$13))</f>
        <v/>
      </c>
    </row>
    <row r="247" spans="1:37" x14ac:dyDescent="0.3">
      <c r="A247" s="10" t="str">
        <f>IF(A246&gt;='Input and Monthly Results'!$F$3,"",EDATE(A246,1))</f>
        <v/>
      </c>
      <c r="B247" s="10">
        <f t="shared" si="66"/>
        <v>1</v>
      </c>
      <c r="C247" t="str">
        <f t="shared" si="67"/>
        <v/>
      </c>
      <c r="D247" s="14" t="str">
        <f>IF(A247="","",'Input and Monthly Results'!$C$7)</f>
        <v/>
      </c>
      <c r="E247" s="14" t="str">
        <f t="shared" si="68"/>
        <v/>
      </c>
      <c r="F247" s="14" t="str">
        <f t="shared" si="69"/>
        <v/>
      </c>
      <c r="G247" s="14" t="str">
        <f t="shared" si="70"/>
        <v/>
      </c>
      <c r="H247" s="14" t="str">
        <f>IF(A247="","",VLOOKUP(A247,'Input and Monthly Results'!$B$18:$C$429,2,FALSE))</f>
        <v/>
      </c>
      <c r="I247" s="14" t="str">
        <f>IF(A247="","",'Input and Monthly Results'!$C$8)</f>
        <v/>
      </c>
      <c r="J247" s="5" t="str">
        <f t="shared" si="71"/>
        <v/>
      </c>
      <c r="K247" s="14" t="str">
        <f t="shared" si="72"/>
        <v/>
      </c>
      <c r="L247" s="14" t="str">
        <f t="shared" si="73"/>
        <v/>
      </c>
      <c r="M247" s="14" t="str">
        <f t="shared" si="74"/>
        <v/>
      </c>
      <c r="N247" t="str">
        <f>IF(A247="","",'Input and Monthly Results'!$C$9)</f>
        <v/>
      </c>
      <c r="O247" s="14" t="str">
        <f>IF(A247="","",IF('Input and Monthly Results'!$C$6="Constant",IF('Input and Monthly Results'!$C$9="30 / 360",E247,IF('Input and Monthly Results'!$C$9="Actual Days / 360",F247,G247)),IF('Input and Monthly Results'!$C$9="30 / 360",K247,IF('Input and Monthly Results'!$C$9="Actual Days / 360",L247,M247))))</f>
        <v/>
      </c>
      <c r="P247" s="1" t="str">
        <f t="shared" si="87"/>
        <v/>
      </c>
      <c r="Q247" s="20" t="str">
        <f t="shared" si="75"/>
        <v/>
      </c>
      <c r="R247" s="20" t="str">
        <f t="shared" si="76"/>
        <v/>
      </c>
      <c r="S247" s="20" t="str">
        <f t="shared" si="77"/>
        <v/>
      </c>
      <c r="T247" s="20" t="str">
        <f t="shared" si="78"/>
        <v/>
      </c>
      <c r="U247" s="15" t="str">
        <f>IF(A247="","",IF(A248="",O247*P247+P247,IF(P247&gt;='Input and Monthly Results'!$C$14,'Input and Monthly Results'!$C$14,P247)))</f>
        <v/>
      </c>
      <c r="V247" s="1" t="str">
        <f>IF(A247="","",IF(A247&lt;'Input and Monthly Results'!$F$3,Calculations!O247*Calculations!P247,IF(A247='Input and Monthly Results'!$F$3,Calculations!O247*Calculations!P247 + Calculations!P247,0)))</f>
        <v/>
      </c>
      <c r="W247" s="1" t="str">
        <f>IF(A247="","",IF(A247&lt;'Input and Monthly Results'!$F$3,Loan_Amount*(Calculations!O247/(1-(1+Calculations!O247)^(-'Input and Monthly Results'!$C$5))),IF(Calculations!A247='Input and Monthly Results'!$F$3,Calculations!P247*Calculations!O247+Calculations!P247,0)))</f>
        <v/>
      </c>
      <c r="X247" s="1" t="str">
        <f>IF(A247="","",IF(A247&lt;'Input and Monthly Results'!$C$11,1,0))</f>
        <v/>
      </c>
      <c r="Y247" s="1" t="str">
        <f>IF(A247="","",IF(A247&lt;'Input and Monthly Results'!$C$11,Calculations!O247*Calculations!P247,IF(A247&lt;'Input and Monthly Results'!$F$3,Loan_Amount*(Calculations!O247/(1-(1+Calculations!O247)^(-('Input and Monthly Results'!$C$5-SUM(Calculations!$X$3:$X$362))))),IF(Calculations!A247='Input and Monthly Results'!$F$3,Calculations!O247*Calculations!P247+Calculations!P247,0))))</f>
        <v/>
      </c>
      <c r="Z247" s="1" t="str">
        <f>IF(A247="","",IF(A247&lt;'Input and Monthly Results'!$F$3,Loan_Amount/'Input and Monthly Results'!$C$5+Calculations!O247*Calculations!P247,IF(A247='Input and Monthly Results'!$F$3,Calculations!O247*Calculations!P247+Calculations!P247,0)))</f>
        <v/>
      </c>
      <c r="AA247" s="1" t="str">
        <f>IF(A247="","",IF('Input and Monthly Results'!$C$14="",IF('Input and Monthly Results'!$C$10="IO (Interest Only)",Calculations!V247,IF('Input and Monthly Results'!$C$10="Initial IO w/ P&amp;I following",Calculations!Y247,IF('Input and Monthly Results'!$C$10="P&amp;I",Calculations!W247,Calculations!Z247))),U247))</f>
        <v/>
      </c>
      <c r="AB247" s="1" t="str">
        <f t="shared" si="79"/>
        <v/>
      </c>
      <c r="AC247" s="1" t="str">
        <f t="shared" si="80"/>
        <v/>
      </c>
      <c r="AD247" s="1" t="str">
        <f t="shared" si="81"/>
        <v/>
      </c>
      <c r="AE247" s="1" t="str">
        <f t="shared" si="82"/>
        <v/>
      </c>
      <c r="AF247" s="1" t="str">
        <f t="shared" si="83"/>
        <v/>
      </c>
      <c r="AG247" s="1" t="str">
        <f>IF(A247="","",'Input and Monthly Results'!$C$12)</f>
        <v/>
      </c>
      <c r="AH247" s="1" t="str">
        <f t="shared" si="84"/>
        <v/>
      </c>
      <c r="AI247" s="1" t="str">
        <f t="shared" si="85"/>
        <v/>
      </c>
      <c r="AJ247" s="1" t="str">
        <f t="shared" si="86"/>
        <v/>
      </c>
      <c r="AK247" s="1" t="str">
        <f>IF(A247="","",IF(AI247=0,0,'Input and Monthly Results'!$C$13))</f>
        <v/>
      </c>
    </row>
    <row r="248" spans="1:37" x14ac:dyDescent="0.3">
      <c r="A248" s="10" t="str">
        <f>IF(A247&gt;='Input and Monthly Results'!$F$3,"",EDATE(A247,1))</f>
        <v/>
      </c>
      <c r="B248" s="10">
        <f t="shared" si="66"/>
        <v>1</v>
      </c>
      <c r="C248" t="str">
        <f t="shared" si="67"/>
        <v/>
      </c>
      <c r="D248" s="14" t="str">
        <f>IF(A248="","",'Input and Monthly Results'!$C$7)</f>
        <v/>
      </c>
      <c r="E248" s="14" t="str">
        <f t="shared" si="68"/>
        <v/>
      </c>
      <c r="F248" s="14" t="str">
        <f t="shared" si="69"/>
        <v/>
      </c>
      <c r="G248" s="14" t="str">
        <f t="shared" si="70"/>
        <v/>
      </c>
      <c r="H248" s="14" t="str">
        <f>IF(A248="","",VLOOKUP(A248,'Input and Monthly Results'!$B$18:$C$429,2,FALSE))</f>
        <v/>
      </c>
      <c r="I248" s="14" t="str">
        <f>IF(A248="","",'Input and Monthly Results'!$C$8)</f>
        <v/>
      </c>
      <c r="J248" s="5" t="str">
        <f t="shared" si="71"/>
        <v/>
      </c>
      <c r="K248" s="14" t="str">
        <f t="shared" si="72"/>
        <v/>
      </c>
      <c r="L248" s="14" t="str">
        <f t="shared" si="73"/>
        <v/>
      </c>
      <c r="M248" s="14" t="str">
        <f t="shared" si="74"/>
        <v/>
      </c>
      <c r="N248" t="str">
        <f>IF(A248="","",'Input and Monthly Results'!$C$9)</f>
        <v/>
      </c>
      <c r="O248" s="14" t="str">
        <f>IF(A248="","",IF('Input and Monthly Results'!$C$6="Constant",IF('Input and Monthly Results'!$C$9="30 / 360",E248,IF('Input and Monthly Results'!$C$9="Actual Days / 360",F248,G248)),IF('Input and Monthly Results'!$C$9="30 / 360",K248,IF('Input and Monthly Results'!$C$9="Actual Days / 360",L248,M248))))</f>
        <v/>
      </c>
      <c r="P248" s="1" t="str">
        <f t="shared" si="87"/>
        <v/>
      </c>
      <c r="Q248" s="20" t="str">
        <f t="shared" si="75"/>
        <v/>
      </c>
      <c r="R248" s="20" t="str">
        <f t="shared" si="76"/>
        <v/>
      </c>
      <c r="S248" s="20" t="str">
        <f t="shared" si="77"/>
        <v/>
      </c>
      <c r="T248" s="20" t="str">
        <f t="shared" si="78"/>
        <v/>
      </c>
      <c r="U248" s="15" t="str">
        <f>IF(A248="","",IF(A249="",O248*P248+P248,IF(P248&gt;='Input and Monthly Results'!$C$14,'Input and Monthly Results'!$C$14,P248)))</f>
        <v/>
      </c>
      <c r="V248" s="1" t="str">
        <f>IF(A248="","",IF(A248&lt;'Input and Monthly Results'!$F$3,Calculations!O248*Calculations!P248,IF(A248='Input and Monthly Results'!$F$3,Calculations!O248*Calculations!P248 + Calculations!P248,0)))</f>
        <v/>
      </c>
      <c r="W248" s="1" t="str">
        <f>IF(A248="","",IF(A248&lt;'Input and Monthly Results'!$F$3,Loan_Amount*(Calculations!O248/(1-(1+Calculations!O248)^(-'Input and Monthly Results'!$C$5))),IF(Calculations!A248='Input and Monthly Results'!$F$3,Calculations!P248*Calculations!O248+Calculations!P248,0)))</f>
        <v/>
      </c>
      <c r="X248" s="1" t="str">
        <f>IF(A248="","",IF(A248&lt;'Input and Monthly Results'!$C$11,1,0))</f>
        <v/>
      </c>
      <c r="Y248" s="1" t="str">
        <f>IF(A248="","",IF(A248&lt;'Input and Monthly Results'!$C$11,Calculations!O248*Calculations!P248,IF(A248&lt;'Input and Monthly Results'!$F$3,Loan_Amount*(Calculations!O248/(1-(1+Calculations!O248)^(-('Input and Monthly Results'!$C$5-SUM(Calculations!$X$3:$X$362))))),IF(Calculations!A248='Input and Monthly Results'!$F$3,Calculations!O248*Calculations!P248+Calculations!P248,0))))</f>
        <v/>
      </c>
      <c r="Z248" s="1" t="str">
        <f>IF(A248="","",IF(A248&lt;'Input and Monthly Results'!$F$3,Loan_Amount/'Input and Monthly Results'!$C$5+Calculations!O248*Calculations!P248,IF(A248='Input and Monthly Results'!$F$3,Calculations!O248*Calculations!P248+Calculations!P248,0)))</f>
        <v/>
      </c>
      <c r="AA248" s="1" t="str">
        <f>IF(A248="","",IF('Input and Monthly Results'!$C$14="",IF('Input and Monthly Results'!$C$10="IO (Interest Only)",Calculations!V248,IF('Input and Monthly Results'!$C$10="Initial IO w/ P&amp;I following",Calculations!Y248,IF('Input and Monthly Results'!$C$10="P&amp;I",Calculations!W248,Calculations!Z248))),U248))</f>
        <v/>
      </c>
      <c r="AB248" s="1" t="str">
        <f t="shared" si="79"/>
        <v/>
      </c>
      <c r="AC248" s="1" t="str">
        <f t="shared" si="80"/>
        <v/>
      </c>
      <c r="AD248" s="1" t="str">
        <f t="shared" si="81"/>
        <v/>
      </c>
      <c r="AE248" s="1" t="str">
        <f t="shared" si="82"/>
        <v/>
      </c>
      <c r="AF248" s="1" t="str">
        <f t="shared" si="83"/>
        <v/>
      </c>
      <c r="AG248" s="1" t="str">
        <f>IF(A248="","",'Input and Monthly Results'!$C$12)</f>
        <v/>
      </c>
      <c r="AH248" s="1" t="str">
        <f t="shared" si="84"/>
        <v/>
      </c>
      <c r="AI248" s="1" t="str">
        <f t="shared" si="85"/>
        <v/>
      </c>
      <c r="AJ248" s="1" t="str">
        <f t="shared" si="86"/>
        <v/>
      </c>
      <c r="AK248" s="1" t="str">
        <f>IF(A248="","",IF(AI248=0,0,'Input and Monthly Results'!$C$13))</f>
        <v/>
      </c>
    </row>
    <row r="249" spans="1:37" x14ac:dyDescent="0.3">
      <c r="A249" s="10" t="str">
        <f>IF(A248&gt;='Input and Monthly Results'!$F$3,"",EDATE(A248,1))</f>
        <v/>
      </c>
      <c r="B249" s="10">
        <f t="shared" si="66"/>
        <v>1</v>
      </c>
      <c r="C249" t="str">
        <f t="shared" si="67"/>
        <v/>
      </c>
      <c r="D249" s="14" t="str">
        <f>IF(A249="","",'Input and Monthly Results'!$C$7)</f>
        <v/>
      </c>
      <c r="E249" s="14" t="str">
        <f t="shared" si="68"/>
        <v/>
      </c>
      <c r="F249" s="14" t="str">
        <f t="shared" si="69"/>
        <v/>
      </c>
      <c r="G249" s="14" t="str">
        <f t="shared" si="70"/>
        <v/>
      </c>
      <c r="H249" s="14" t="str">
        <f>IF(A249="","",VLOOKUP(A249,'Input and Monthly Results'!$B$18:$C$429,2,FALSE))</f>
        <v/>
      </c>
      <c r="I249" s="14" t="str">
        <f>IF(A249="","",'Input and Monthly Results'!$C$8)</f>
        <v/>
      </c>
      <c r="J249" s="5" t="str">
        <f t="shared" si="71"/>
        <v/>
      </c>
      <c r="K249" s="14" t="str">
        <f t="shared" si="72"/>
        <v/>
      </c>
      <c r="L249" s="14" t="str">
        <f t="shared" si="73"/>
        <v/>
      </c>
      <c r="M249" s="14" t="str">
        <f t="shared" si="74"/>
        <v/>
      </c>
      <c r="N249" t="str">
        <f>IF(A249="","",'Input and Monthly Results'!$C$9)</f>
        <v/>
      </c>
      <c r="O249" s="14" t="str">
        <f>IF(A249="","",IF('Input and Monthly Results'!$C$6="Constant",IF('Input and Monthly Results'!$C$9="30 / 360",E249,IF('Input and Monthly Results'!$C$9="Actual Days / 360",F249,G249)),IF('Input and Monthly Results'!$C$9="30 / 360",K249,IF('Input and Monthly Results'!$C$9="Actual Days / 360",L249,M249))))</f>
        <v/>
      </c>
      <c r="P249" s="1" t="str">
        <f t="shared" si="87"/>
        <v/>
      </c>
      <c r="Q249" s="20" t="str">
        <f t="shared" si="75"/>
        <v/>
      </c>
      <c r="R249" s="20" t="str">
        <f t="shared" si="76"/>
        <v/>
      </c>
      <c r="S249" s="20" t="str">
        <f t="shared" si="77"/>
        <v/>
      </c>
      <c r="T249" s="20" t="str">
        <f t="shared" si="78"/>
        <v/>
      </c>
      <c r="U249" s="15" t="str">
        <f>IF(A249="","",IF(A250="",O249*P249+P249,IF(P249&gt;='Input and Monthly Results'!$C$14,'Input and Monthly Results'!$C$14,P249)))</f>
        <v/>
      </c>
      <c r="V249" s="1" t="str">
        <f>IF(A249="","",IF(A249&lt;'Input and Monthly Results'!$F$3,Calculations!O249*Calculations!P249,IF(A249='Input and Monthly Results'!$F$3,Calculations!O249*Calculations!P249 + Calculations!P249,0)))</f>
        <v/>
      </c>
      <c r="W249" s="1" t="str">
        <f>IF(A249="","",IF(A249&lt;'Input and Monthly Results'!$F$3,Loan_Amount*(Calculations!O249/(1-(1+Calculations!O249)^(-'Input and Monthly Results'!$C$5))),IF(Calculations!A249='Input and Monthly Results'!$F$3,Calculations!P249*Calculations!O249+Calculations!P249,0)))</f>
        <v/>
      </c>
      <c r="X249" s="1" t="str">
        <f>IF(A249="","",IF(A249&lt;'Input and Monthly Results'!$C$11,1,0))</f>
        <v/>
      </c>
      <c r="Y249" s="1" t="str">
        <f>IF(A249="","",IF(A249&lt;'Input and Monthly Results'!$C$11,Calculations!O249*Calculations!P249,IF(A249&lt;'Input and Monthly Results'!$F$3,Loan_Amount*(Calculations!O249/(1-(1+Calculations!O249)^(-('Input and Monthly Results'!$C$5-SUM(Calculations!$X$3:$X$362))))),IF(Calculations!A249='Input and Monthly Results'!$F$3,Calculations!O249*Calculations!P249+Calculations!P249,0))))</f>
        <v/>
      </c>
      <c r="Z249" s="1" t="str">
        <f>IF(A249="","",IF(A249&lt;'Input and Monthly Results'!$F$3,Loan_Amount/'Input and Monthly Results'!$C$5+Calculations!O249*Calculations!P249,IF(A249='Input and Monthly Results'!$F$3,Calculations!O249*Calculations!P249+Calculations!P249,0)))</f>
        <v/>
      </c>
      <c r="AA249" s="1" t="str">
        <f>IF(A249="","",IF('Input and Monthly Results'!$C$14="",IF('Input and Monthly Results'!$C$10="IO (Interest Only)",Calculations!V249,IF('Input and Monthly Results'!$C$10="Initial IO w/ P&amp;I following",Calculations!Y249,IF('Input and Monthly Results'!$C$10="P&amp;I",Calculations!W249,Calculations!Z249))),U249))</f>
        <v/>
      </c>
      <c r="AB249" s="1" t="str">
        <f t="shared" si="79"/>
        <v/>
      </c>
      <c r="AC249" s="1" t="str">
        <f t="shared" si="80"/>
        <v/>
      </c>
      <c r="AD249" s="1" t="str">
        <f t="shared" si="81"/>
        <v/>
      </c>
      <c r="AE249" s="1" t="str">
        <f t="shared" si="82"/>
        <v/>
      </c>
      <c r="AF249" s="1" t="str">
        <f t="shared" si="83"/>
        <v/>
      </c>
      <c r="AG249" s="1" t="str">
        <f>IF(A249="","",'Input and Monthly Results'!$C$12)</f>
        <v/>
      </c>
      <c r="AH249" s="1" t="str">
        <f t="shared" si="84"/>
        <v/>
      </c>
      <c r="AI249" s="1" t="str">
        <f t="shared" si="85"/>
        <v/>
      </c>
      <c r="AJ249" s="1" t="str">
        <f t="shared" si="86"/>
        <v/>
      </c>
      <c r="AK249" s="1" t="str">
        <f>IF(A249="","",IF(AI249=0,0,'Input and Monthly Results'!$C$13))</f>
        <v/>
      </c>
    </row>
    <row r="250" spans="1:37" x14ac:dyDescent="0.3">
      <c r="A250" s="10" t="str">
        <f>IF(A249&gt;='Input and Monthly Results'!$F$3,"",EDATE(A249,1))</f>
        <v/>
      </c>
      <c r="B250" s="10">
        <f t="shared" si="66"/>
        <v>1</v>
      </c>
      <c r="C250" t="str">
        <f t="shared" si="67"/>
        <v/>
      </c>
      <c r="D250" s="14" t="str">
        <f>IF(A250="","",'Input and Monthly Results'!$C$7)</f>
        <v/>
      </c>
      <c r="E250" s="14" t="str">
        <f t="shared" si="68"/>
        <v/>
      </c>
      <c r="F250" s="14" t="str">
        <f t="shared" si="69"/>
        <v/>
      </c>
      <c r="G250" s="14" t="str">
        <f t="shared" si="70"/>
        <v/>
      </c>
      <c r="H250" s="14" t="str">
        <f>IF(A250="","",VLOOKUP(A250,'Input and Monthly Results'!$B$18:$C$429,2,FALSE))</f>
        <v/>
      </c>
      <c r="I250" s="14" t="str">
        <f>IF(A250="","",'Input and Monthly Results'!$C$8)</f>
        <v/>
      </c>
      <c r="J250" s="5" t="str">
        <f t="shared" si="71"/>
        <v/>
      </c>
      <c r="K250" s="14" t="str">
        <f t="shared" si="72"/>
        <v/>
      </c>
      <c r="L250" s="14" t="str">
        <f t="shared" si="73"/>
        <v/>
      </c>
      <c r="M250" s="14" t="str">
        <f t="shared" si="74"/>
        <v/>
      </c>
      <c r="N250" t="str">
        <f>IF(A250="","",'Input and Monthly Results'!$C$9)</f>
        <v/>
      </c>
      <c r="O250" s="14" t="str">
        <f>IF(A250="","",IF('Input and Monthly Results'!$C$6="Constant",IF('Input and Monthly Results'!$C$9="30 / 360",E250,IF('Input and Monthly Results'!$C$9="Actual Days / 360",F250,G250)),IF('Input and Monthly Results'!$C$9="30 / 360",K250,IF('Input and Monthly Results'!$C$9="Actual Days / 360",L250,M250))))</f>
        <v/>
      </c>
      <c r="P250" s="1" t="str">
        <f t="shared" si="87"/>
        <v/>
      </c>
      <c r="Q250" s="20" t="str">
        <f t="shared" si="75"/>
        <v/>
      </c>
      <c r="R250" s="20" t="str">
        <f t="shared" si="76"/>
        <v/>
      </c>
      <c r="S250" s="20" t="str">
        <f t="shared" si="77"/>
        <v/>
      </c>
      <c r="T250" s="20" t="str">
        <f t="shared" si="78"/>
        <v/>
      </c>
      <c r="U250" s="15" t="str">
        <f>IF(A250="","",IF(A251="",O250*P250+P250,IF(P250&gt;='Input and Monthly Results'!$C$14,'Input and Monthly Results'!$C$14,P250)))</f>
        <v/>
      </c>
      <c r="V250" s="1" t="str">
        <f>IF(A250="","",IF(A250&lt;'Input and Monthly Results'!$F$3,Calculations!O250*Calculations!P250,IF(A250='Input and Monthly Results'!$F$3,Calculations!O250*Calculations!P250 + Calculations!P250,0)))</f>
        <v/>
      </c>
      <c r="W250" s="1" t="str">
        <f>IF(A250="","",IF(A250&lt;'Input and Monthly Results'!$F$3,Loan_Amount*(Calculations!O250/(1-(1+Calculations!O250)^(-'Input and Monthly Results'!$C$5))),IF(Calculations!A250='Input and Monthly Results'!$F$3,Calculations!P250*Calculations!O250+Calculations!P250,0)))</f>
        <v/>
      </c>
      <c r="X250" s="1" t="str">
        <f>IF(A250="","",IF(A250&lt;'Input and Monthly Results'!$C$11,1,0))</f>
        <v/>
      </c>
      <c r="Y250" s="1" t="str">
        <f>IF(A250="","",IF(A250&lt;'Input and Monthly Results'!$C$11,Calculations!O250*Calculations!P250,IF(A250&lt;'Input and Monthly Results'!$F$3,Loan_Amount*(Calculations!O250/(1-(1+Calculations!O250)^(-('Input and Monthly Results'!$C$5-SUM(Calculations!$X$3:$X$362))))),IF(Calculations!A250='Input and Monthly Results'!$F$3,Calculations!O250*Calculations!P250+Calculations!P250,0))))</f>
        <v/>
      </c>
      <c r="Z250" s="1" t="str">
        <f>IF(A250="","",IF(A250&lt;'Input and Monthly Results'!$F$3,Loan_Amount/'Input and Monthly Results'!$C$5+Calculations!O250*Calculations!P250,IF(A250='Input and Monthly Results'!$F$3,Calculations!O250*Calculations!P250+Calculations!P250,0)))</f>
        <v/>
      </c>
      <c r="AA250" s="1" t="str">
        <f>IF(A250="","",IF('Input and Monthly Results'!$C$14="",IF('Input and Monthly Results'!$C$10="IO (Interest Only)",Calculations!V250,IF('Input and Monthly Results'!$C$10="Initial IO w/ P&amp;I following",Calculations!Y250,IF('Input and Monthly Results'!$C$10="P&amp;I",Calculations!W250,Calculations!Z250))),U250))</f>
        <v/>
      </c>
      <c r="AB250" s="1" t="str">
        <f t="shared" si="79"/>
        <v/>
      </c>
      <c r="AC250" s="1" t="str">
        <f t="shared" si="80"/>
        <v/>
      </c>
      <c r="AD250" s="1" t="str">
        <f t="shared" si="81"/>
        <v/>
      </c>
      <c r="AE250" s="1" t="str">
        <f t="shared" si="82"/>
        <v/>
      </c>
      <c r="AF250" s="1" t="str">
        <f t="shared" si="83"/>
        <v/>
      </c>
      <c r="AG250" s="1" t="str">
        <f>IF(A250="","",'Input and Monthly Results'!$C$12)</f>
        <v/>
      </c>
      <c r="AH250" s="1" t="str">
        <f t="shared" si="84"/>
        <v/>
      </c>
      <c r="AI250" s="1" t="str">
        <f t="shared" si="85"/>
        <v/>
      </c>
      <c r="AJ250" s="1" t="str">
        <f t="shared" si="86"/>
        <v/>
      </c>
      <c r="AK250" s="1" t="str">
        <f>IF(A250="","",IF(AI250=0,0,'Input and Monthly Results'!$C$13))</f>
        <v/>
      </c>
    </row>
    <row r="251" spans="1:37" x14ac:dyDescent="0.3">
      <c r="A251" s="10" t="str">
        <f>IF(A250&gt;='Input and Monthly Results'!$F$3,"",EDATE(A250,1))</f>
        <v/>
      </c>
      <c r="B251" s="10">
        <f t="shared" si="66"/>
        <v>1</v>
      </c>
      <c r="C251" t="str">
        <f t="shared" si="67"/>
        <v/>
      </c>
      <c r="D251" s="14" t="str">
        <f>IF(A251="","",'Input and Monthly Results'!$C$7)</f>
        <v/>
      </c>
      <c r="E251" s="14" t="str">
        <f t="shared" si="68"/>
        <v/>
      </c>
      <c r="F251" s="14" t="str">
        <f t="shared" si="69"/>
        <v/>
      </c>
      <c r="G251" s="14" t="str">
        <f t="shared" si="70"/>
        <v/>
      </c>
      <c r="H251" s="14" t="str">
        <f>IF(A251="","",VLOOKUP(A251,'Input and Monthly Results'!$B$18:$C$429,2,FALSE))</f>
        <v/>
      </c>
      <c r="I251" s="14" t="str">
        <f>IF(A251="","",'Input and Monthly Results'!$C$8)</f>
        <v/>
      </c>
      <c r="J251" s="5" t="str">
        <f t="shared" si="71"/>
        <v/>
      </c>
      <c r="K251" s="14" t="str">
        <f t="shared" si="72"/>
        <v/>
      </c>
      <c r="L251" s="14" t="str">
        <f t="shared" si="73"/>
        <v/>
      </c>
      <c r="M251" s="14" t="str">
        <f t="shared" si="74"/>
        <v/>
      </c>
      <c r="N251" t="str">
        <f>IF(A251="","",'Input and Monthly Results'!$C$9)</f>
        <v/>
      </c>
      <c r="O251" s="14" t="str">
        <f>IF(A251="","",IF('Input and Monthly Results'!$C$6="Constant",IF('Input and Monthly Results'!$C$9="30 / 360",E251,IF('Input and Monthly Results'!$C$9="Actual Days / 360",F251,G251)),IF('Input and Monthly Results'!$C$9="30 / 360",K251,IF('Input and Monthly Results'!$C$9="Actual Days / 360",L251,M251))))</f>
        <v/>
      </c>
      <c r="P251" s="1" t="str">
        <f t="shared" si="87"/>
        <v/>
      </c>
      <c r="Q251" s="20" t="str">
        <f t="shared" si="75"/>
        <v/>
      </c>
      <c r="R251" s="20" t="str">
        <f t="shared" si="76"/>
        <v/>
      </c>
      <c r="S251" s="20" t="str">
        <f t="shared" si="77"/>
        <v/>
      </c>
      <c r="T251" s="20" t="str">
        <f t="shared" si="78"/>
        <v/>
      </c>
      <c r="U251" s="15" t="str">
        <f>IF(A251="","",IF(A252="",O251*P251+P251,IF(P251&gt;='Input and Monthly Results'!$C$14,'Input and Monthly Results'!$C$14,P251)))</f>
        <v/>
      </c>
      <c r="V251" s="1" t="str">
        <f>IF(A251="","",IF(A251&lt;'Input and Monthly Results'!$F$3,Calculations!O251*Calculations!P251,IF(A251='Input and Monthly Results'!$F$3,Calculations!O251*Calculations!P251 + Calculations!P251,0)))</f>
        <v/>
      </c>
      <c r="W251" s="1" t="str">
        <f>IF(A251="","",IF(A251&lt;'Input and Monthly Results'!$F$3,Loan_Amount*(Calculations!O251/(1-(1+Calculations!O251)^(-'Input and Monthly Results'!$C$5))),IF(Calculations!A251='Input and Monthly Results'!$F$3,Calculations!P251*Calculations!O251+Calculations!P251,0)))</f>
        <v/>
      </c>
      <c r="X251" s="1" t="str">
        <f>IF(A251="","",IF(A251&lt;'Input and Monthly Results'!$C$11,1,0))</f>
        <v/>
      </c>
      <c r="Y251" s="1" t="str">
        <f>IF(A251="","",IF(A251&lt;'Input and Monthly Results'!$C$11,Calculations!O251*Calculations!P251,IF(A251&lt;'Input and Monthly Results'!$F$3,Loan_Amount*(Calculations!O251/(1-(1+Calculations!O251)^(-('Input and Monthly Results'!$C$5-SUM(Calculations!$X$3:$X$362))))),IF(Calculations!A251='Input and Monthly Results'!$F$3,Calculations!O251*Calculations!P251+Calculations!P251,0))))</f>
        <v/>
      </c>
      <c r="Z251" s="1" t="str">
        <f>IF(A251="","",IF(A251&lt;'Input and Monthly Results'!$F$3,Loan_Amount/'Input and Monthly Results'!$C$5+Calculations!O251*Calculations!P251,IF(A251='Input and Monthly Results'!$F$3,Calculations!O251*Calculations!P251+Calculations!P251,0)))</f>
        <v/>
      </c>
      <c r="AA251" s="1" t="str">
        <f>IF(A251="","",IF('Input and Monthly Results'!$C$14="",IF('Input and Monthly Results'!$C$10="IO (Interest Only)",Calculations!V251,IF('Input and Monthly Results'!$C$10="Initial IO w/ P&amp;I following",Calculations!Y251,IF('Input and Monthly Results'!$C$10="P&amp;I",Calculations!W251,Calculations!Z251))),U251))</f>
        <v/>
      </c>
      <c r="AB251" s="1" t="str">
        <f t="shared" si="79"/>
        <v/>
      </c>
      <c r="AC251" s="1" t="str">
        <f t="shared" si="80"/>
        <v/>
      </c>
      <c r="AD251" s="1" t="str">
        <f t="shared" si="81"/>
        <v/>
      </c>
      <c r="AE251" s="1" t="str">
        <f t="shared" si="82"/>
        <v/>
      </c>
      <c r="AF251" s="1" t="str">
        <f t="shared" si="83"/>
        <v/>
      </c>
      <c r="AG251" s="1" t="str">
        <f>IF(A251="","",'Input and Monthly Results'!$C$12)</f>
        <v/>
      </c>
      <c r="AH251" s="1" t="str">
        <f t="shared" si="84"/>
        <v/>
      </c>
      <c r="AI251" s="1" t="str">
        <f t="shared" si="85"/>
        <v/>
      </c>
      <c r="AJ251" s="1" t="str">
        <f t="shared" si="86"/>
        <v/>
      </c>
      <c r="AK251" s="1" t="str">
        <f>IF(A251="","",IF(AI251=0,0,'Input and Monthly Results'!$C$13))</f>
        <v/>
      </c>
    </row>
    <row r="252" spans="1:37" x14ac:dyDescent="0.3">
      <c r="A252" s="10" t="str">
        <f>IF(A251&gt;='Input and Monthly Results'!$F$3,"",EDATE(A251,1))</f>
        <v/>
      </c>
      <c r="B252" s="10">
        <f t="shared" si="66"/>
        <v>1</v>
      </c>
      <c r="C252" t="str">
        <f t="shared" si="67"/>
        <v/>
      </c>
      <c r="D252" s="14" t="str">
        <f>IF(A252="","",'Input and Monthly Results'!$C$7)</f>
        <v/>
      </c>
      <c r="E252" s="14" t="str">
        <f t="shared" si="68"/>
        <v/>
      </c>
      <c r="F252" s="14" t="str">
        <f t="shared" si="69"/>
        <v/>
      </c>
      <c r="G252" s="14" t="str">
        <f t="shared" si="70"/>
        <v/>
      </c>
      <c r="H252" s="14" t="str">
        <f>IF(A252="","",VLOOKUP(A252,'Input and Monthly Results'!$B$18:$C$429,2,FALSE))</f>
        <v/>
      </c>
      <c r="I252" s="14" t="str">
        <f>IF(A252="","",'Input and Monthly Results'!$C$8)</f>
        <v/>
      </c>
      <c r="J252" s="5" t="str">
        <f t="shared" si="71"/>
        <v/>
      </c>
      <c r="K252" s="14" t="str">
        <f t="shared" si="72"/>
        <v/>
      </c>
      <c r="L252" s="14" t="str">
        <f t="shared" si="73"/>
        <v/>
      </c>
      <c r="M252" s="14" t="str">
        <f t="shared" si="74"/>
        <v/>
      </c>
      <c r="N252" t="str">
        <f>IF(A252="","",'Input and Monthly Results'!$C$9)</f>
        <v/>
      </c>
      <c r="O252" s="14" t="str">
        <f>IF(A252="","",IF('Input and Monthly Results'!$C$6="Constant",IF('Input and Monthly Results'!$C$9="30 / 360",E252,IF('Input and Monthly Results'!$C$9="Actual Days / 360",F252,G252)),IF('Input and Monthly Results'!$C$9="30 / 360",K252,IF('Input and Monthly Results'!$C$9="Actual Days / 360",L252,M252))))</f>
        <v/>
      </c>
      <c r="P252" s="1" t="str">
        <f t="shared" si="87"/>
        <v/>
      </c>
      <c r="Q252" s="20" t="str">
        <f t="shared" si="75"/>
        <v/>
      </c>
      <c r="R252" s="20" t="str">
        <f t="shared" si="76"/>
        <v/>
      </c>
      <c r="S252" s="20" t="str">
        <f t="shared" si="77"/>
        <v/>
      </c>
      <c r="T252" s="20" t="str">
        <f t="shared" si="78"/>
        <v/>
      </c>
      <c r="U252" s="15" t="str">
        <f>IF(A252="","",IF(A253="",O252*P252+P252,IF(P252&gt;='Input and Monthly Results'!$C$14,'Input and Monthly Results'!$C$14,P252)))</f>
        <v/>
      </c>
      <c r="V252" s="1" t="str">
        <f>IF(A252="","",IF(A252&lt;'Input and Monthly Results'!$F$3,Calculations!O252*Calculations!P252,IF(A252='Input and Monthly Results'!$F$3,Calculations!O252*Calculations!P252 + Calculations!P252,0)))</f>
        <v/>
      </c>
      <c r="W252" s="1" t="str">
        <f>IF(A252="","",IF(A252&lt;'Input and Monthly Results'!$F$3,Loan_Amount*(Calculations!O252/(1-(1+Calculations!O252)^(-'Input and Monthly Results'!$C$5))),IF(Calculations!A252='Input and Monthly Results'!$F$3,Calculations!P252*Calculations!O252+Calculations!P252,0)))</f>
        <v/>
      </c>
      <c r="X252" s="1" t="str">
        <f>IF(A252="","",IF(A252&lt;'Input and Monthly Results'!$C$11,1,0))</f>
        <v/>
      </c>
      <c r="Y252" s="1" t="str">
        <f>IF(A252="","",IF(A252&lt;'Input and Monthly Results'!$C$11,Calculations!O252*Calculations!P252,IF(A252&lt;'Input and Monthly Results'!$F$3,Loan_Amount*(Calculations!O252/(1-(1+Calculations!O252)^(-('Input and Monthly Results'!$C$5-SUM(Calculations!$X$3:$X$362))))),IF(Calculations!A252='Input and Monthly Results'!$F$3,Calculations!O252*Calculations!P252+Calculations!P252,0))))</f>
        <v/>
      </c>
      <c r="Z252" s="1" t="str">
        <f>IF(A252="","",IF(A252&lt;'Input and Monthly Results'!$F$3,Loan_Amount/'Input and Monthly Results'!$C$5+Calculations!O252*Calculations!P252,IF(A252='Input and Monthly Results'!$F$3,Calculations!O252*Calculations!P252+Calculations!P252,0)))</f>
        <v/>
      </c>
      <c r="AA252" s="1" t="str">
        <f>IF(A252="","",IF('Input and Monthly Results'!$C$14="",IF('Input and Monthly Results'!$C$10="IO (Interest Only)",Calculations!V252,IF('Input and Monthly Results'!$C$10="Initial IO w/ P&amp;I following",Calculations!Y252,IF('Input and Monthly Results'!$C$10="P&amp;I",Calculations!W252,Calculations!Z252))),U252))</f>
        <v/>
      </c>
      <c r="AB252" s="1" t="str">
        <f t="shared" si="79"/>
        <v/>
      </c>
      <c r="AC252" s="1" t="str">
        <f t="shared" si="80"/>
        <v/>
      </c>
      <c r="AD252" s="1" t="str">
        <f t="shared" si="81"/>
        <v/>
      </c>
      <c r="AE252" s="1" t="str">
        <f t="shared" si="82"/>
        <v/>
      </c>
      <c r="AF252" s="1" t="str">
        <f t="shared" si="83"/>
        <v/>
      </c>
      <c r="AG252" s="1" t="str">
        <f>IF(A252="","",'Input and Monthly Results'!$C$12)</f>
        <v/>
      </c>
      <c r="AH252" s="1" t="str">
        <f t="shared" si="84"/>
        <v/>
      </c>
      <c r="AI252" s="1" t="str">
        <f t="shared" si="85"/>
        <v/>
      </c>
      <c r="AJ252" s="1" t="str">
        <f t="shared" si="86"/>
        <v/>
      </c>
      <c r="AK252" s="1" t="str">
        <f>IF(A252="","",IF(AI252=0,0,'Input and Monthly Results'!$C$13))</f>
        <v/>
      </c>
    </row>
    <row r="253" spans="1:37" x14ac:dyDescent="0.3">
      <c r="A253" s="10" t="str">
        <f>IF(A252&gt;='Input and Monthly Results'!$F$3,"",EDATE(A252,1))</f>
        <v/>
      </c>
      <c r="B253" s="10">
        <f t="shared" si="66"/>
        <v>1</v>
      </c>
      <c r="C253" t="str">
        <f t="shared" si="67"/>
        <v/>
      </c>
      <c r="D253" s="14" t="str">
        <f>IF(A253="","",'Input and Monthly Results'!$C$7)</f>
        <v/>
      </c>
      <c r="E253" s="14" t="str">
        <f t="shared" si="68"/>
        <v/>
      </c>
      <c r="F253" s="14" t="str">
        <f t="shared" si="69"/>
        <v/>
      </c>
      <c r="G253" s="14" t="str">
        <f t="shared" si="70"/>
        <v/>
      </c>
      <c r="H253" s="14" t="str">
        <f>IF(A253="","",VLOOKUP(A253,'Input and Monthly Results'!$B$18:$C$429,2,FALSE))</f>
        <v/>
      </c>
      <c r="I253" s="14" t="str">
        <f>IF(A253="","",'Input and Monthly Results'!$C$8)</f>
        <v/>
      </c>
      <c r="J253" s="5" t="str">
        <f t="shared" si="71"/>
        <v/>
      </c>
      <c r="K253" s="14" t="str">
        <f t="shared" si="72"/>
        <v/>
      </c>
      <c r="L253" s="14" t="str">
        <f t="shared" si="73"/>
        <v/>
      </c>
      <c r="M253" s="14" t="str">
        <f t="shared" si="74"/>
        <v/>
      </c>
      <c r="N253" t="str">
        <f>IF(A253="","",'Input and Monthly Results'!$C$9)</f>
        <v/>
      </c>
      <c r="O253" s="14" t="str">
        <f>IF(A253="","",IF('Input and Monthly Results'!$C$6="Constant",IF('Input and Monthly Results'!$C$9="30 / 360",E253,IF('Input and Monthly Results'!$C$9="Actual Days / 360",F253,G253)),IF('Input and Monthly Results'!$C$9="30 / 360",K253,IF('Input and Monthly Results'!$C$9="Actual Days / 360",L253,M253))))</f>
        <v/>
      </c>
      <c r="P253" s="1" t="str">
        <f t="shared" si="87"/>
        <v/>
      </c>
      <c r="Q253" s="20" t="str">
        <f t="shared" si="75"/>
        <v/>
      </c>
      <c r="R253" s="20" t="str">
        <f t="shared" si="76"/>
        <v/>
      </c>
      <c r="S253" s="20" t="str">
        <f t="shared" si="77"/>
        <v/>
      </c>
      <c r="T253" s="20" t="str">
        <f t="shared" si="78"/>
        <v/>
      </c>
      <c r="U253" s="15" t="str">
        <f>IF(A253="","",IF(A254="",O253*P253+P253,IF(P253&gt;='Input and Monthly Results'!$C$14,'Input and Monthly Results'!$C$14,P253)))</f>
        <v/>
      </c>
      <c r="V253" s="1" t="str">
        <f>IF(A253="","",IF(A253&lt;'Input and Monthly Results'!$F$3,Calculations!O253*Calculations!P253,IF(A253='Input and Monthly Results'!$F$3,Calculations!O253*Calculations!P253 + Calculations!P253,0)))</f>
        <v/>
      </c>
      <c r="W253" s="1" t="str">
        <f>IF(A253="","",IF(A253&lt;'Input and Monthly Results'!$F$3,Loan_Amount*(Calculations!O253/(1-(1+Calculations!O253)^(-'Input and Monthly Results'!$C$5))),IF(Calculations!A253='Input and Monthly Results'!$F$3,Calculations!P253*Calculations!O253+Calculations!P253,0)))</f>
        <v/>
      </c>
      <c r="X253" s="1" t="str">
        <f>IF(A253="","",IF(A253&lt;'Input and Monthly Results'!$C$11,1,0))</f>
        <v/>
      </c>
      <c r="Y253" s="1" t="str">
        <f>IF(A253="","",IF(A253&lt;'Input and Monthly Results'!$C$11,Calculations!O253*Calculations!P253,IF(A253&lt;'Input and Monthly Results'!$F$3,Loan_Amount*(Calculations!O253/(1-(1+Calculations!O253)^(-('Input and Monthly Results'!$C$5-SUM(Calculations!$X$3:$X$362))))),IF(Calculations!A253='Input and Monthly Results'!$F$3,Calculations!O253*Calculations!P253+Calculations!P253,0))))</f>
        <v/>
      </c>
      <c r="Z253" s="1" t="str">
        <f>IF(A253="","",IF(A253&lt;'Input and Monthly Results'!$F$3,Loan_Amount/'Input and Monthly Results'!$C$5+Calculations!O253*Calculations!P253,IF(A253='Input and Monthly Results'!$F$3,Calculations!O253*Calculations!P253+Calculations!P253,0)))</f>
        <v/>
      </c>
      <c r="AA253" s="1" t="str">
        <f>IF(A253="","",IF('Input and Monthly Results'!$C$14="",IF('Input and Monthly Results'!$C$10="IO (Interest Only)",Calculations!V253,IF('Input and Monthly Results'!$C$10="Initial IO w/ P&amp;I following",Calculations!Y253,IF('Input and Monthly Results'!$C$10="P&amp;I",Calculations!W253,Calculations!Z253))),U253))</f>
        <v/>
      </c>
      <c r="AB253" s="1" t="str">
        <f t="shared" si="79"/>
        <v/>
      </c>
      <c r="AC253" s="1" t="str">
        <f t="shared" si="80"/>
        <v/>
      </c>
      <c r="AD253" s="1" t="str">
        <f t="shared" si="81"/>
        <v/>
      </c>
      <c r="AE253" s="1" t="str">
        <f t="shared" si="82"/>
        <v/>
      </c>
      <c r="AF253" s="1" t="str">
        <f t="shared" si="83"/>
        <v/>
      </c>
      <c r="AG253" s="1" t="str">
        <f>IF(A253="","",'Input and Monthly Results'!$C$12)</f>
        <v/>
      </c>
      <c r="AH253" s="1" t="str">
        <f t="shared" si="84"/>
        <v/>
      </c>
      <c r="AI253" s="1" t="str">
        <f t="shared" si="85"/>
        <v/>
      </c>
      <c r="AJ253" s="1" t="str">
        <f t="shared" si="86"/>
        <v/>
      </c>
      <c r="AK253" s="1" t="str">
        <f>IF(A253="","",IF(AI253=0,0,'Input and Monthly Results'!$C$13))</f>
        <v/>
      </c>
    </row>
    <row r="254" spans="1:37" x14ac:dyDescent="0.3">
      <c r="A254" s="10" t="str">
        <f>IF(A253&gt;='Input and Monthly Results'!$F$3,"",EDATE(A253,1))</f>
        <v/>
      </c>
      <c r="B254" s="10">
        <f t="shared" si="66"/>
        <v>1</v>
      </c>
      <c r="C254" t="str">
        <f t="shared" si="67"/>
        <v/>
      </c>
      <c r="D254" s="14" t="str">
        <f>IF(A254="","",'Input and Monthly Results'!$C$7)</f>
        <v/>
      </c>
      <c r="E254" s="14" t="str">
        <f t="shared" si="68"/>
        <v/>
      </c>
      <c r="F254" s="14" t="str">
        <f t="shared" si="69"/>
        <v/>
      </c>
      <c r="G254" s="14" t="str">
        <f t="shared" si="70"/>
        <v/>
      </c>
      <c r="H254" s="14" t="str">
        <f>IF(A254="","",VLOOKUP(A254,'Input and Monthly Results'!$B$18:$C$429,2,FALSE))</f>
        <v/>
      </c>
      <c r="I254" s="14" t="str">
        <f>IF(A254="","",'Input and Monthly Results'!$C$8)</f>
        <v/>
      </c>
      <c r="J254" s="5" t="str">
        <f t="shared" si="71"/>
        <v/>
      </c>
      <c r="K254" s="14" t="str">
        <f t="shared" si="72"/>
        <v/>
      </c>
      <c r="L254" s="14" t="str">
        <f t="shared" si="73"/>
        <v/>
      </c>
      <c r="M254" s="14" t="str">
        <f t="shared" si="74"/>
        <v/>
      </c>
      <c r="N254" t="str">
        <f>IF(A254="","",'Input and Monthly Results'!$C$9)</f>
        <v/>
      </c>
      <c r="O254" s="14" t="str">
        <f>IF(A254="","",IF('Input and Monthly Results'!$C$6="Constant",IF('Input and Monthly Results'!$C$9="30 / 360",E254,IF('Input and Monthly Results'!$C$9="Actual Days / 360",F254,G254)),IF('Input and Monthly Results'!$C$9="30 / 360",K254,IF('Input and Monthly Results'!$C$9="Actual Days / 360",L254,M254))))</f>
        <v/>
      </c>
      <c r="P254" s="1" t="str">
        <f t="shared" si="87"/>
        <v/>
      </c>
      <c r="Q254" s="20" t="str">
        <f t="shared" si="75"/>
        <v/>
      </c>
      <c r="R254" s="20" t="str">
        <f t="shared" si="76"/>
        <v/>
      </c>
      <c r="S254" s="20" t="str">
        <f t="shared" si="77"/>
        <v/>
      </c>
      <c r="T254" s="20" t="str">
        <f t="shared" si="78"/>
        <v/>
      </c>
      <c r="U254" s="15" t="str">
        <f>IF(A254="","",IF(A255="",O254*P254+P254,IF(P254&gt;='Input and Monthly Results'!$C$14,'Input and Monthly Results'!$C$14,P254)))</f>
        <v/>
      </c>
      <c r="V254" s="1" t="str">
        <f>IF(A254="","",IF(A254&lt;'Input and Monthly Results'!$F$3,Calculations!O254*Calculations!P254,IF(A254='Input and Monthly Results'!$F$3,Calculations!O254*Calculations!P254 + Calculations!P254,0)))</f>
        <v/>
      </c>
      <c r="W254" s="1" t="str">
        <f>IF(A254="","",IF(A254&lt;'Input and Monthly Results'!$F$3,Loan_Amount*(Calculations!O254/(1-(1+Calculations!O254)^(-'Input and Monthly Results'!$C$5))),IF(Calculations!A254='Input and Monthly Results'!$F$3,Calculations!P254*Calculations!O254+Calculations!P254,0)))</f>
        <v/>
      </c>
      <c r="X254" s="1" t="str">
        <f>IF(A254="","",IF(A254&lt;'Input and Monthly Results'!$C$11,1,0))</f>
        <v/>
      </c>
      <c r="Y254" s="1" t="str">
        <f>IF(A254="","",IF(A254&lt;'Input and Monthly Results'!$C$11,Calculations!O254*Calculations!P254,IF(A254&lt;'Input and Monthly Results'!$F$3,Loan_Amount*(Calculations!O254/(1-(1+Calculations!O254)^(-('Input and Monthly Results'!$C$5-SUM(Calculations!$X$3:$X$362))))),IF(Calculations!A254='Input and Monthly Results'!$F$3,Calculations!O254*Calculations!P254+Calculations!P254,0))))</f>
        <v/>
      </c>
      <c r="Z254" s="1" t="str">
        <f>IF(A254="","",IF(A254&lt;'Input and Monthly Results'!$F$3,Loan_Amount/'Input and Monthly Results'!$C$5+Calculations!O254*Calculations!P254,IF(A254='Input and Monthly Results'!$F$3,Calculations!O254*Calculations!P254+Calculations!P254,0)))</f>
        <v/>
      </c>
      <c r="AA254" s="1" t="str">
        <f>IF(A254="","",IF('Input and Monthly Results'!$C$14="",IF('Input and Monthly Results'!$C$10="IO (Interest Only)",Calculations!V254,IF('Input and Monthly Results'!$C$10="Initial IO w/ P&amp;I following",Calculations!Y254,IF('Input and Monthly Results'!$C$10="P&amp;I",Calculations!W254,Calculations!Z254))),U254))</f>
        <v/>
      </c>
      <c r="AB254" s="1" t="str">
        <f t="shared" si="79"/>
        <v/>
      </c>
      <c r="AC254" s="1" t="str">
        <f t="shared" si="80"/>
        <v/>
      </c>
      <c r="AD254" s="1" t="str">
        <f t="shared" si="81"/>
        <v/>
      </c>
      <c r="AE254" s="1" t="str">
        <f t="shared" si="82"/>
        <v/>
      </c>
      <c r="AF254" s="1" t="str">
        <f t="shared" si="83"/>
        <v/>
      </c>
      <c r="AG254" s="1" t="str">
        <f>IF(A254="","",'Input and Monthly Results'!$C$12)</f>
        <v/>
      </c>
      <c r="AH254" s="1" t="str">
        <f t="shared" si="84"/>
        <v/>
      </c>
      <c r="AI254" s="1" t="str">
        <f t="shared" si="85"/>
        <v/>
      </c>
      <c r="AJ254" s="1" t="str">
        <f t="shared" si="86"/>
        <v/>
      </c>
      <c r="AK254" s="1" t="str">
        <f>IF(A254="","",IF(AI254=0,0,'Input and Monthly Results'!$C$13))</f>
        <v/>
      </c>
    </row>
    <row r="255" spans="1:37" x14ac:dyDescent="0.3">
      <c r="A255" s="10" t="str">
        <f>IF(A254&gt;='Input and Monthly Results'!$F$3,"",EDATE(A254,1))</f>
        <v/>
      </c>
      <c r="B255" s="10">
        <f t="shared" si="66"/>
        <v>1</v>
      </c>
      <c r="C255" t="str">
        <f t="shared" si="67"/>
        <v/>
      </c>
      <c r="D255" s="14" t="str">
        <f>IF(A255="","",'Input and Monthly Results'!$C$7)</f>
        <v/>
      </c>
      <c r="E255" s="14" t="str">
        <f t="shared" si="68"/>
        <v/>
      </c>
      <c r="F255" s="14" t="str">
        <f t="shared" si="69"/>
        <v/>
      </c>
      <c r="G255" s="14" t="str">
        <f t="shared" si="70"/>
        <v/>
      </c>
      <c r="H255" s="14" t="str">
        <f>IF(A255="","",VLOOKUP(A255,'Input and Monthly Results'!$B$18:$C$429,2,FALSE))</f>
        <v/>
      </c>
      <c r="I255" s="14" t="str">
        <f>IF(A255="","",'Input and Monthly Results'!$C$8)</f>
        <v/>
      </c>
      <c r="J255" s="5" t="str">
        <f t="shared" si="71"/>
        <v/>
      </c>
      <c r="K255" s="14" t="str">
        <f t="shared" si="72"/>
        <v/>
      </c>
      <c r="L255" s="14" t="str">
        <f t="shared" si="73"/>
        <v/>
      </c>
      <c r="M255" s="14" t="str">
        <f t="shared" si="74"/>
        <v/>
      </c>
      <c r="N255" t="str">
        <f>IF(A255="","",'Input and Monthly Results'!$C$9)</f>
        <v/>
      </c>
      <c r="O255" s="14" t="str">
        <f>IF(A255="","",IF('Input and Monthly Results'!$C$6="Constant",IF('Input and Monthly Results'!$C$9="30 / 360",E255,IF('Input and Monthly Results'!$C$9="Actual Days / 360",F255,G255)),IF('Input and Monthly Results'!$C$9="30 / 360",K255,IF('Input and Monthly Results'!$C$9="Actual Days / 360",L255,M255))))</f>
        <v/>
      </c>
      <c r="P255" s="1" t="str">
        <f t="shared" si="87"/>
        <v/>
      </c>
      <c r="Q255" s="20" t="str">
        <f t="shared" si="75"/>
        <v/>
      </c>
      <c r="R255" s="20" t="str">
        <f t="shared" si="76"/>
        <v/>
      </c>
      <c r="S255" s="20" t="str">
        <f t="shared" si="77"/>
        <v/>
      </c>
      <c r="T255" s="20" t="str">
        <f t="shared" si="78"/>
        <v/>
      </c>
      <c r="U255" s="15" t="str">
        <f>IF(A255="","",IF(A256="",O255*P255+P255,IF(P255&gt;='Input and Monthly Results'!$C$14,'Input and Monthly Results'!$C$14,P255)))</f>
        <v/>
      </c>
      <c r="V255" s="1" t="str">
        <f>IF(A255="","",IF(A255&lt;'Input and Monthly Results'!$F$3,Calculations!O255*Calculations!P255,IF(A255='Input and Monthly Results'!$F$3,Calculations!O255*Calculations!P255 + Calculations!P255,0)))</f>
        <v/>
      </c>
      <c r="W255" s="1" t="str">
        <f>IF(A255="","",IF(A255&lt;'Input and Monthly Results'!$F$3,Loan_Amount*(Calculations!O255/(1-(1+Calculations!O255)^(-'Input and Monthly Results'!$C$5))),IF(Calculations!A255='Input and Monthly Results'!$F$3,Calculations!P255*Calculations!O255+Calculations!P255,0)))</f>
        <v/>
      </c>
      <c r="X255" s="1" t="str">
        <f>IF(A255="","",IF(A255&lt;'Input and Monthly Results'!$C$11,1,0))</f>
        <v/>
      </c>
      <c r="Y255" s="1" t="str">
        <f>IF(A255="","",IF(A255&lt;'Input and Monthly Results'!$C$11,Calculations!O255*Calculations!P255,IF(A255&lt;'Input and Monthly Results'!$F$3,Loan_Amount*(Calculations!O255/(1-(1+Calculations!O255)^(-('Input and Monthly Results'!$C$5-SUM(Calculations!$X$3:$X$362))))),IF(Calculations!A255='Input and Monthly Results'!$F$3,Calculations!O255*Calculations!P255+Calculations!P255,0))))</f>
        <v/>
      </c>
      <c r="Z255" s="1" t="str">
        <f>IF(A255="","",IF(A255&lt;'Input and Monthly Results'!$F$3,Loan_Amount/'Input and Monthly Results'!$C$5+Calculations!O255*Calculations!P255,IF(A255='Input and Monthly Results'!$F$3,Calculations!O255*Calculations!P255+Calculations!P255,0)))</f>
        <v/>
      </c>
      <c r="AA255" s="1" t="str">
        <f>IF(A255="","",IF('Input and Monthly Results'!$C$14="",IF('Input and Monthly Results'!$C$10="IO (Interest Only)",Calculations!V255,IF('Input and Monthly Results'!$C$10="Initial IO w/ P&amp;I following",Calculations!Y255,IF('Input and Monthly Results'!$C$10="P&amp;I",Calculations!W255,Calculations!Z255))),U255))</f>
        <v/>
      </c>
      <c r="AB255" s="1" t="str">
        <f t="shared" si="79"/>
        <v/>
      </c>
      <c r="AC255" s="1" t="str">
        <f t="shared" si="80"/>
        <v/>
      </c>
      <c r="AD255" s="1" t="str">
        <f t="shared" si="81"/>
        <v/>
      </c>
      <c r="AE255" s="1" t="str">
        <f t="shared" si="82"/>
        <v/>
      </c>
      <c r="AF255" s="1" t="str">
        <f t="shared" si="83"/>
        <v/>
      </c>
      <c r="AG255" s="1" t="str">
        <f>IF(A255="","",'Input and Monthly Results'!$C$12)</f>
        <v/>
      </c>
      <c r="AH255" s="1" t="str">
        <f t="shared" si="84"/>
        <v/>
      </c>
      <c r="AI255" s="1" t="str">
        <f t="shared" si="85"/>
        <v/>
      </c>
      <c r="AJ255" s="1" t="str">
        <f t="shared" si="86"/>
        <v/>
      </c>
      <c r="AK255" s="1" t="str">
        <f>IF(A255="","",IF(AI255=0,0,'Input and Monthly Results'!$C$13))</f>
        <v/>
      </c>
    </row>
    <row r="256" spans="1:37" x14ac:dyDescent="0.3">
      <c r="A256" s="10" t="str">
        <f>IF(A255&gt;='Input and Monthly Results'!$F$3,"",EDATE(A255,1))</f>
        <v/>
      </c>
      <c r="B256" s="10">
        <f t="shared" si="66"/>
        <v>1</v>
      </c>
      <c r="C256" t="str">
        <f t="shared" si="67"/>
        <v/>
      </c>
      <c r="D256" s="14" t="str">
        <f>IF(A256="","",'Input and Monthly Results'!$C$7)</f>
        <v/>
      </c>
      <c r="E256" s="14" t="str">
        <f t="shared" si="68"/>
        <v/>
      </c>
      <c r="F256" s="14" t="str">
        <f t="shared" si="69"/>
        <v/>
      </c>
      <c r="G256" s="14" t="str">
        <f t="shared" si="70"/>
        <v/>
      </c>
      <c r="H256" s="14" t="str">
        <f>IF(A256="","",VLOOKUP(A256,'Input and Monthly Results'!$B$18:$C$429,2,FALSE))</f>
        <v/>
      </c>
      <c r="I256" s="14" t="str">
        <f>IF(A256="","",'Input and Monthly Results'!$C$8)</f>
        <v/>
      </c>
      <c r="J256" s="5" t="str">
        <f t="shared" si="71"/>
        <v/>
      </c>
      <c r="K256" s="14" t="str">
        <f t="shared" si="72"/>
        <v/>
      </c>
      <c r="L256" s="14" t="str">
        <f t="shared" si="73"/>
        <v/>
      </c>
      <c r="M256" s="14" t="str">
        <f t="shared" si="74"/>
        <v/>
      </c>
      <c r="N256" t="str">
        <f>IF(A256="","",'Input and Monthly Results'!$C$9)</f>
        <v/>
      </c>
      <c r="O256" s="14" t="str">
        <f>IF(A256="","",IF('Input and Monthly Results'!$C$6="Constant",IF('Input and Monthly Results'!$C$9="30 / 360",E256,IF('Input and Monthly Results'!$C$9="Actual Days / 360",F256,G256)),IF('Input and Monthly Results'!$C$9="30 / 360",K256,IF('Input and Monthly Results'!$C$9="Actual Days / 360",L256,M256))))</f>
        <v/>
      </c>
      <c r="P256" s="1" t="str">
        <f t="shared" si="87"/>
        <v/>
      </c>
      <c r="Q256" s="20" t="str">
        <f t="shared" si="75"/>
        <v/>
      </c>
      <c r="R256" s="20" t="str">
        <f t="shared" si="76"/>
        <v/>
      </c>
      <c r="S256" s="20" t="str">
        <f t="shared" si="77"/>
        <v/>
      </c>
      <c r="T256" s="20" t="str">
        <f t="shared" si="78"/>
        <v/>
      </c>
      <c r="U256" s="15" t="str">
        <f>IF(A256="","",IF(A257="",O256*P256+P256,IF(P256&gt;='Input and Monthly Results'!$C$14,'Input and Monthly Results'!$C$14,P256)))</f>
        <v/>
      </c>
      <c r="V256" s="1" t="str">
        <f>IF(A256="","",IF(A256&lt;'Input and Monthly Results'!$F$3,Calculations!O256*Calculations!P256,IF(A256='Input and Monthly Results'!$F$3,Calculations!O256*Calculations!P256 + Calculations!P256,0)))</f>
        <v/>
      </c>
      <c r="W256" s="1" t="str">
        <f>IF(A256="","",IF(A256&lt;'Input and Monthly Results'!$F$3,Loan_Amount*(Calculations!O256/(1-(1+Calculations!O256)^(-'Input and Monthly Results'!$C$5))),IF(Calculations!A256='Input and Monthly Results'!$F$3,Calculations!P256*Calculations!O256+Calculations!P256,0)))</f>
        <v/>
      </c>
      <c r="X256" s="1" t="str">
        <f>IF(A256="","",IF(A256&lt;'Input and Monthly Results'!$C$11,1,0))</f>
        <v/>
      </c>
      <c r="Y256" s="1" t="str">
        <f>IF(A256="","",IF(A256&lt;'Input and Monthly Results'!$C$11,Calculations!O256*Calculations!P256,IF(A256&lt;'Input and Monthly Results'!$F$3,Loan_Amount*(Calculations!O256/(1-(1+Calculations!O256)^(-('Input and Monthly Results'!$C$5-SUM(Calculations!$X$3:$X$362))))),IF(Calculations!A256='Input and Monthly Results'!$F$3,Calculations!O256*Calculations!P256+Calculations!P256,0))))</f>
        <v/>
      </c>
      <c r="Z256" s="1" t="str">
        <f>IF(A256="","",IF(A256&lt;'Input and Monthly Results'!$F$3,Loan_Amount/'Input and Monthly Results'!$C$5+Calculations!O256*Calculations!P256,IF(A256='Input and Monthly Results'!$F$3,Calculations!O256*Calculations!P256+Calculations!P256,0)))</f>
        <v/>
      </c>
      <c r="AA256" s="1" t="str">
        <f>IF(A256="","",IF('Input and Monthly Results'!$C$14="",IF('Input and Monthly Results'!$C$10="IO (Interest Only)",Calculations!V256,IF('Input and Monthly Results'!$C$10="Initial IO w/ P&amp;I following",Calculations!Y256,IF('Input and Monthly Results'!$C$10="P&amp;I",Calculations!W256,Calculations!Z256))),U256))</f>
        <v/>
      </c>
      <c r="AB256" s="1" t="str">
        <f t="shared" si="79"/>
        <v/>
      </c>
      <c r="AC256" s="1" t="str">
        <f t="shared" si="80"/>
        <v/>
      </c>
      <c r="AD256" s="1" t="str">
        <f t="shared" si="81"/>
        <v/>
      </c>
      <c r="AE256" s="1" t="str">
        <f t="shared" si="82"/>
        <v/>
      </c>
      <c r="AF256" s="1" t="str">
        <f t="shared" si="83"/>
        <v/>
      </c>
      <c r="AG256" s="1" t="str">
        <f>IF(A256="","",'Input and Monthly Results'!$C$12)</f>
        <v/>
      </c>
      <c r="AH256" s="1" t="str">
        <f t="shared" si="84"/>
        <v/>
      </c>
      <c r="AI256" s="1" t="str">
        <f t="shared" si="85"/>
        <v/>
      </c>
      <c r="AJ256" s="1" t="str">
        <f t="shared" si="86"/>
        <v/>
      </c>
      <c r="AK256" s="1" t="str">
        <f>IF(A256="","",IF(AI256=0,0,'Input and Monthly Results'!$C$13))</f>
        <v/>
      </c>
    </row>
    <row r="257" spans="1:37" x14ac:dyDescent="0.3">
      <c r="A257" s="10" t="str">
        <f>IF(A256&gt;='Input and Monthly Results'!$F$3,"",EDATE(A256,1))</f>
        <v/>
      </c>
      <c r="B257" s="10">
        <f t="shared" si="66"/>
        <v>1</v>
      </c>
      <c r="C257" t="str">
        <f t="shared" si="67"/>
        <v/>
      </c>
      <c r="D257" s="14" t="str">
        <f>IF(A257="","",'Input and Monthly Results'!$C$7)</f>
        <v/>
      </c>
      <c r="E257" s="14" t="str">
        <f t="shared" si="68"/>
        <v/>
      </c>
      <c r="F257" s="14" t="str">
        <f t="shared" si="69"/>
        <v/>
      </c>
      <c r="G257" s="14" t="str">
        <f t="shared" si="70"/>
        <v/>
      </c>
      <c r="H257" s="14" t="str">
        <f>IF(A257="","",VLOOKUP(A257,'Input and Monthly Results'!$B$18:$C$429,2,FALSE))</f>
        <v/>
      </c>
      <c r="I257" s="14" t="str">
        <f>IF(A257="","",'Input and Monthly Results'!$C$8)</f>
        <v/>
      </c>
      <c r="J257" s="5" t="str">
        <f t="shared" si="71"/>
        <v/>
      </c>
      <c r="K257" s="14" t="str">
        <f t="shared" si="72"/>
        <v/>
      </c>
      <c r="L257" s="14" t="str">
        <f t="shared" si="73"/>
        <v/>
      </c>
      <c r="M257" s="14" t="str">
        <f t="shared" si="74"/>
        <v/>
      </c>
      <c r="N257" t="str">
        <f>IF(A257="","",'Input and Monthly Results'!$C$9)</f>
        <v/>
      </c>
      <c r="O257" s="14" t="str">
        <f>IF(A257="","",IF('Input and Monthly Results'!$C$6="Constant",IF('Input and Monthly Results'!$C$9="30 / 360",E257,IF('Input and Monthly Results'!$C$9="Actual Days / 360",F257,G257)),IF('Input and Monthly Results'!$C$9="30 / 360",K257,IF('Input and Monthly Results'!$C$9="Actual Days / 360",L257,M257))))</f>
        <v/>
      </c>
      <c r="P257" s="1" t="str">
        <f t="shared" si="87"/>
        <v/>
      </c>
      <c r="Q257" s="20" t="str">
        <f t="shared" si="75"/>
        <v/>
      </c>
      <c r="R257" s="20" t="str">
        <f t="shared" si="76"/>
        <v/>
      </c>
      <c r="S257" s="20" t="str">
        <f t="shared" si="77"/>
        <v/>
      </c>
      <c r="T257" s="20" t="str">
        <f t="shared" si="78"/>
        <v/>
      </c>
      <c r="U257" s="15" t="str">
        <f>IF(A257="","",IF(A258="",O257*P257+P257,IF(P257&gt;='Input and Monthly Results'!$C$14,'Input and Monthly Results'!$C$14,P257)))</f>
        <v/>
      </c>
      <c r="V257" s="1" t="str">
        <f>IF(A257="","",IF(A257&lt;'Input and Monthly Results'!$F$3,Calculations!O257*Calculations!P257,IF(A257='Input and Monthly Results'!$F$3,Calculations!O257*Calculations!P257 + Calculations!P257,0)))</f>
        <v/>
      </c>
      <c r="W257" s="1" t="str">
        <f>IF(A257="","",IF(A257&lt;'Input and Monthly Results'!$F$3,Loan_Amount*(Calculations!O257/(1-(1+Calculations!O257)^(-'Input and Monthly Results'!$C$5))),IF(Calculations!A257='Input and Monthly Results'!$F$3,Calculations!P257*Calculations!O257+Calculations!P257,0)))</f>
        <v/>
      </c>
      <c r="X257" s="1" t="str">
        <f>IF(A257="","",IF(A257&lt;'Input and Monthly Results'!$C$11,1,0))</f>
        <v/>
      </c>
      <c r="Y257" s="1" t="str">
        <f>IF(A257="","",IF(A257&lt;'Input and Monthly Results'!$C$11,Calculations!O257*Calculations!P257,IF(A257&lt;'Input and Monthly Results'!$F$3,Loan_Amount*(Calculations!O257/(1-(1+Calculations!O257)^(-('Input and Monthly Results'!$C$5-SUM(Calculations!$X$3:$X$362))))),IF(Calculations!A257='Input and Monthly Results'!$F$3,Calculations!O257*Calculations!P257+Calculations!P257,0))))</f>
        <v/>
      </c>
      <c r="Z257" s="1" t="str">
        <f>IF(A257="","",IF(A257&lt;'Input and Monthly Results'!$F$3,Loan_Amount/'Input and Monthly Results'!$C$5+Calculations!O257*Calculations!P257,IF(A257='Input and Monthly Results'!$F$3,Calculations!O257*Calculations!P257+Calculations!P257,0)))</f>
        <v/>
      </c>
      <c r="AA257" s="1" t="str">
        <f>IF(A257="","",IF('Input and Monthly Results'!$C$14="",IF('Input and Monthly Results'!$C$10="IO (Interest Only)",Calculations!V257,IF('Input and Monthly Results'!$C$10="Initial IO w/ P&amp;I following",Calculations!Y257,IF('Input and Monthly Results'!$C$10="P&amp;I",Calculations!W257,Calculations!Z257))),U257))</f>
        <v/>
      </c>
      <c r="AB257" s="1" t="str">
        <f t="shared" si="79"/>
        <v/>
      </c>
      <c r="AC257" s="1" t="str">
        <f t="shared" si="80"/>
        <v/>
      </c>
      <c r="AD257" s="1" t="str">
        <f t="shared" si="81"/>
        <v/>
      </c>
      <c r="AE257" s="1" t="str">
        <f t="shared" si="82"/>
        <v/>
      </c>
      <c r="AF257" s="1" t="str">
        <f t="shared" si="83"/>
        <v/>
      </c>
      <c r="AG257" s="1" t="str">
        <f>IF(A257="","",'Input and Monthly Results'!$C$12)</f>
        <v/>
      </c>
      <c r="AH257" s="1" t="str">
        <f t="shared" si="84"/>
        <v/>
      </c>
      <c r="AI257" s="1" t="str">
        <f t="shared" si="85"/>
        <v/>
      </c>
      <c r="AJ257" s="1" t="str">
        <f t="shared" si="86"/>
        <v/>
      </c>
      <c r="AK257" s="1" t="str">
        <f>IF(A257="","",IF(AI257=0,0,'Input and Monthly Results'!$C$13))</f>
        <v/>
      </c>
    </row>
    <row r="258" spans="1:37" x14ac:dyDescent="0.3">
      <c r="A258" s="10" t="str">
        <f>IF(A257&gt;='Input and Monthly Results'!$F$3,"",EDATE(A257,1))</f>
        <v/>
      </c>
      <c r="B258" s="10">
        <f t="shared" si="66"/>
        <v>1</v>
      </c>
      <c r="C258" t="str">
        <f t="shared" si="67"/>
        <v/>
      </c>
      <c r="D258" s="14" t="str">
        <f>IF(A258="","",'Input and Monthly Results'!$C$7)</f>
        <v/>
      </c>
      <c r="E258" s="14" t="str">
        <f t="shared" si="68"/>
        <v/>
      </c>
      <c r="F258" s="14" t="str">
        <f t="shared" si="69"/>
        <v/>
      </c>
      <c r="G258" s="14" t="str">
        <f t="shared" si="70"/>
        <v/>
      </c>
      <c r="H258" s="14" t="str">
        <f>IF(A258="","",VLOOKUP(A258,'Input and Monthly Results'!$B$18:$C$429,2,FALSE))</f>
        <v/>
      </c>
      <c r="I258" s="14" t="str">
        <f>IF(A258="","",'Input and Monthly Results'!$C$8)</f>
        <v/>
      </c>
      <c r="J258" s="5" t="str">
        <f t="shared" si="71"/>
        <v/>
      </c>
      <c r="K258" s="14" t="str">
        <f t="shared" si="72"/>
        <v/>
      </c>
      <c r="L258" s="14" t="str">
        <f t="shared" si="73"/>
        <v/>
      </c>
      <c r="M258" s="14" t="str">
        <f t="shared" si="74"/>
        <v/>
      </c>
      <c r="N258" t="str">
        <f>IF(A258="","",'Input and Monthly Results'!$C$9)</f>
        <v/>
      </c>
      <c r="O258" s="14" t="str">
        <f>IF(A258="","",IF('Input and Monthly Results'!$C$6="Constant",IF('Input and Monthly Results'!$C$9="30 / 360",E258,IF('Input and Monthly Results'!$C$9="Actual Days / 360",F258,G258)),IF('Input and Monthly Results'!$C$9="30 / 360",K258,IF('Input and Monthly Results'!$C$9="Actual Days / 360",L258,M258))))</f>
        <v/>
      </c>
      <c r="P258" s="1" t="str">
        <f t="shared" si="87"/>
        <v/>
      </c>
      <c r="Q258" s="20" t="str">
        <f t="shared" si="75"/>
        <v/>
      </c>
      <c r="R258" s="20" t="str">
        <f t="shared" si="76"/>
        <v/>
      </c>
      <c r="S258" s="20" t="str">
        <f t="shared" si="77"/>
        <v/>
      </c>
      <c r="T258" s="20" t="str">
        <f t="shared" si="78"/>
        <v/>
      </c>
      <c r="U258" s="15" t="str">
        <f>IF(A258="","",IF(A259="",O258*P258+P258,IF(P258&gt;='Input and Monthly Results'!$C$14,'Input and Monthly Results'!$C$14,P258)))</f>
        <v/>
      </c>
      <c r="V258" s="1" t="str">
        <f>IF(A258="","",IF(A258&lt;'Input and Monthly Results'!$F$3,Calculations!O258*Calculations!P258,IF(A258='Input and Monthly Results'!$F$3,Calculations!O258*Calculations!P258 + Calculations!P258,0)))</f>
        <v/>
      </c>
      <c r="W258" s="1" t="str">
        <f>IF(A258="","",IF(A258&lt;'Input and Monthly Results'!$F$3,Loan_Amount*(Calculations!O258/(1-(1+Calculations!O258)^(-'Input and Monthly Results'!$C$5))),IF(Calculations!A258='Input and Monthly Results'!$F$3,Calculations!P258*Calculations!O258+Calculations!P258,0)))</f>
        <v/>
      </c>
      <c r="X258" s="1" t="str">
        <f>IF(A258="","",IF(A258&lt;'Input and Monthly Results'!$C$11,1,0))</f>
        <v/>
      </c>
      <c r="Y258" s="1" t="str">
        <f>IF(A258="","",IF(A258&lt;'Input and Monthly Results'!$C$11,Calculations!O258*Calculations!P258,IF(A258&lt;'Input and Monthly Results'!$F$3,Loan_Amount*(Calculations!O258/(1-(1+Calculations!O258)^(-('Input and Monthly Results'!$C$5-SUM(Calculations!$X$3:$X$362))))),IF(Calculations!A258='Input and Monthly Results'!$F$3,Calculations!O258*Calculations!P258+Calculations!P258,0))))</f>
        <v/>
      </c>
      <c r="Z258" s="1" t="str">
        <f>IF(A258="","",IF(A258&lt;'Input and Monthly Results'!$F$3,Loan_Amount/'Input and Monthly Results'!$C$5+Calculations!O258*Calculations!P258,IF(A258='Input and Monthly Results'!$F$3,Calculations!O258*Calculations!P258+Calculations!P258,0)))</f>
        <v/>
      </c>
      <c r="AA258" s="1" t="str">
        <f>IF(A258="","",IF('Input and Monthly Results'!$C$14="",IF('Input and Monthly Results'!$C$10="IO (Interest Only)",Calculations!V258,IF('Input and Monthly Results'!$C$10="Initial IO w/ P&amp;I following",Calculations!Y258,IF('Input and Monthly Results'!$C$10="P&amp;I",Calculations!W258,Calculations!Z258))),U258))</f>
        <v/>
      </c>
      <c r="AB258" s="1" t="str">
        <f t="shared" si="79"/>
        <v/>
      </c>
      <c r="AC258" s="1" t="str">
        <f t="shared" si="80"/>
        <v/>
      </c>
      <c r="AD258" s="1" t="str">
        <f t="shared" si="81"/>
        <v/>
      </c>
      <c r="AE258" s="1" t="str">
        <f t="shared" si="82"/>
        <v/>
      </c>
      <c r="AF258" s="1" t="str">
        <f t="shared" si="83"/>
        <v/>
      </c>
      <c r="AG258" s="1" t="str">
        <f>IF(A258="","",'Input and Monthly Results'!$C$12)</f>
        <v/>
      </c>
      <c r="AH258" s="1" t="str">
        <f t="shared" si="84"/>
        <v/>
      </c>
      <c r="AI258" s="1" t="str">
        <f t="shared" si="85"/>
        <v/>
      </c>
      <c r="AJ258" s="1" t="str">
        <f t="shared" si="86"/>
        <v/>
      </c>
      <c r="AK258" s="1" t="str">
        <f>IF(A258="","",IF(AI258=0,0,'Input and Monthly Results'!$C$13))</f>
        <v/>
      </c>
    </row>
    <row r="259" spans="1:37" x14ac:dyDescent="0.3">
      <c r="A259" s="10" t="str">
        <f>IF(A258&gt;='Input and Monthly Results'!$F$3,"",EDATE(A258,1))</f>
        <v/>
      </c>
      <c r="B259" s="10">
        <f t="shared" si="66"/>
        <v>1</v>
      </c>
      <c r="C259" t="str">
        <f t="shared" si="67"/>
        <v/>
      </c>
      <c r="D259" s="14" t="str">
        <f>IF(A259="","",'Input and Monthly Results'!$C$7)</f>
        <v/>
      </c>
      <c r="E259" s="14" t="str">
        <f t="shared" si="68"/>
        <v/>
      </c>
      <c r="F259" s="14" t="str">
        <f t="shared" si="69"/>
        <v/>
      </c>
      <c r="G259" s="14" t="str">
        <f t="shared" si="70"/>
        <v/>
      </c>
      <c r="H259" s="14" t="str">
        <f>IF(A259="","",VLOOKUP(A259,'Input and Monthly Results'!$B$18:$C$429,2,FALSE))</f>
        <v/>
      </c>
      <c r="I259" s="14" t="str">
        <f>IF(A259="","",'Input and Monthly Results'!$C$8)</f>
        <v/>
      </c>
      <c r="J259" s="5" t="str">
        <f t="shared" si="71"/>
        <v/>
      </c>
      <c r="K259" s="14" t="str">
        <f t="shared" si="72"/>
        <v/>
      </c>
      <c r="L259" s="14" t="str">
        <f t="shared" si="73"/>
        <v/>
      </c>
      <c r="M259" s="14" t="str">
        <f t="shared" si="74"/>
        <v/>
      </c>
      <c r="N259" t="str">
        <f>IF(A259="","",'Input and Monthly Results'!$C$9)</f>
        <v/>
      </c>
      <c r="O259" s="14" t="str">
        <f>IF(A259="","",IF('Input and Monthly Results'!$C$6="Constant",IF('Input and Monthly Results'!$C$9="30 / 360",E259,IF('Input and Monthly Results'!$C$9="Actual Days / 360",F259,G259)),IF('Input and Monthly Results'!$C$9="30 / 360",K259,IF('Input and Monthly Results'!$C$9="Actual Days / 360",L259,M259))))</f>
        <v/>
      </c>
      <c r="P259" s="1" t="str">
        <f t="shared" si="87"/>
        <v/>
      </c>
      <c r="Q259" s="20" t="str">
        <f t="shared" si="75"/>
        <v/>
      </c>
      <c r="R259" s="20" t="str">
        <f t="shared" si="76"/>
        <v/>
      </c>
      <c r="S259" s="20" t="str">
        <f t="shared" si="77"/>
        <v/>
      </c>
      <c r="T259" s="20" t="str">
        <f t="shared" si="78"/>
        <v/>
      </c>
      <c r="U259" s="15" t="str">
        <f>IF(A259="","",IF(A260="",O259*P259+P259,IF(P259&gt;='Input and Monthly Results'!$C$14,'Input and Monthly Results'!$C$14,P259)))</f>
        <v/>
      </c>
      <c r="V259" s="1" t="str">
        <f>IF(A259="","",IF(A259&lt;'Input and Monthly Results'!$F$3,Calculations!O259*Calculations!P259,IF(A259='Input and Monthly Results'!$F$3,Calculations!O259*Calculations!P259 + Calculations!P259,0)))</f>
        <v/>
      </c>
      <c r="W259" s="1" t="str">
        <f>IF(A259="","",IF(A259&lt;'Input and Monthly Results'!$F$3,Loan_Amount*(Calculations!O259/(1-(1+Calculations!O259)^(-'Input and Monthly Results'!$C$5))),IF(Calculations!A259='Input and Monthly Results'!$F$3,Calculations!P259*Calculations!O259+Calculations!P259,0)))</f>
        <v/>
      </c>
      <c r="X259" s="1" t="str">
        <f>IF(A259="","",IF(A259&lt;'Input and Monthly Results'!$C$11,1,0))</f>
        <v/>
      </c>
      <c r="Y259" s="1" t="str">
        <f>IF(A259="","",IF(A259&lt;'Input and Monthly Results'!$C$11,Calculations!O259*Calculations!P259,IF(A259&lt;'Input and Monthly Results'!$F$3,Loan_Amount*(Calculations!O259/(1-(1+Calculations!O259)^(-('Input and Monthly Results'!$C$5-SUM(Calculations!$X$3:$X$362))))),IF(Calculations!A259='Input and Monthly Results'!$F$3,Calculations!O259*Calculations!P259+Calculations!P259,0))))</f>
        <v/>
      </c>
      <c r="Z259" s="1" t="str">
        <f>IF(A259="","",IF(A259&lt;'Input and Monthly Results'!$F$3,Loan_Amount/'Input and Monthly Results'!$C$5+Calculations!O259*Calculations!P259,IF(A259='Input and Monthly Results'!$F$3,Calculations!O259*Calculations!P259+Calculations!P259,0)))</f>
        <v/>
      </c>
      <c r="AA259" s="1" t="str">
        <f>IF(A259="","",IF('Input and Monthly Results'!$C$14="",IF('Input and Monthly Results'!$C$10="IO (Interest Only)",Calculations!V259,IF('Input and Monthly Results'!$C$10="Initial IO w/ P&amp;I following",Calculations!Y259,IF('Input and Monthly Results'!$C$10="P&amp;I",Calculations!W259,Calculations!Z259))),U259))</f>
        <v/>
      </c>
      <c r="AB259" s="1" t="str">
        <f t="shared" si="79"/>
        <v/>
      </c>
      <c r="AC259" s="1" t="str">
        <f t="shared" si="80"/>
        <v/>
      </c>
      <c r="AD259" s="1" t="str">
        <f t="shared" si="81"/>
        <v/>
      </c>
      <c r="AE259" s="1" t="str">
        <f t="shared" si="82"/>
        <v/>
      </c>
      <c r="AF259" s="1" t="str">
        <f t="shared" si="83"/>
        <v/>
      </c>
      <c r="AG259" s="1" t="str">
        <f>IF(A259="","",'Input and Monthly Results'!$C$12)</f>
        <v/>
      </c>
      <c r="AH259" s="1" t="str">
        <f t="shared" si="84"/>
        <v/>
      </c>
      <c r="AI259" s="1" t="str">
        <f t="shared" si="85"/>
        <v/>
      </c>
      <c r="AJ259" s="1" t="str">
        <f t="shared" si="86"/>
        <v/>
      </c>
      <c r="AK259" s="1" t="str">
        <f>IF(A259="","",IF(AI259=0,0,'Input and Monthly Results'!$C$13))</f>
        <v/>
      </c>
    </row>
    <row r="260" spans="1:37" x14ac:dyDescent="0.3">
      <c r="A260" s="10" t="str">
        <f>IF(A259&gt;='Input and Monthly Results'!$F$3,"",EDATE(A259,1))</f>
        <v/>
      </c>
      <c r="B260" s="10">
        <f t="shared" ref="B260:B323" si="88">IF(ISNUMBER(A260), A260, DATE(1900,1,1))</f>
        <v>1</v>
      </c>
      <c r="C260" t="str">
        <f t="shared" ref="C260:C323" si="89">IF(A260="","",DAY(EOMONTH(A260,0)))</f>
        <v/>
      </c>
      <c r="D260" s="14" t="str">
        <f>IF(A260="","",'Input and Monthly Results'!$C$7)</f>
        <v/>
      </c>
      <c r="E260" s="14" t="str">
        <f t="shared" ref="E260:E323" si="90">IF(A260="","",D260*(30/360))</f>
        <v/>
      </c>
      <c r="F260" s="14" t="str">
        <f t="shared" ref="F260:F323" si="91">IF(A260="","",D260*(C260/360))</f>
        <v/>
      </c>
      <c r="G260" s="14" t="str">
        <f t="shared" ref="G260:G323" si="92">IF(A260="","",D260*(C260/365))</f>
        <v/>
      </c>
      <c r="H260" s="14" t="str">
        <f>IF(A260="","",VLOOKUP(A260,'Input and Monthly Results'!$B$18:$C$429,2,FALSE))</f>
        <v/>
      </c>
      <c r="I260" s="14" t="str">
        <f>IF(A260="","",'Input and Monthly Results'!$C$8)</f>
        <v/>
      </c>
      <c r="J260" s="5" t="str">
        <f t="shared" ref="J260:J323" si="93">IF(A260="","",H260+I260)</f>
        <v/>
      </c>
      <c r="K260" s="14" t="str">
        <f t="shared" ref="K260:K323" si="94">IF(A260="","",J260*(30/360))</f>
        <v/>
      </c>
      <c r="L260" s="14" t="str">
        <f t="shared" ref="L260:L323" si="95">IF(A260="","",J260*(C260/360))</f>
        <v/>
      </c>
      <c r="M260" s="14" t="str">
        <f t="shared" ref="M260:M323" si="96">IF(A260="","",J260*(C260/365))</f>
        <v/>
      </c>
      <c r="N260" t="str">
        <f>IF(A260="","",'Input and Monthly Results'!$C$9)</f>
        <v/>
      </c>
      <c r="O260" s="14" t="str">
        <f>IF(A260="","",IF('Input and Monthly Results'!$C$6="Constant",IF('Input and Monthly Results'!$C$9="30 / 360",E260,IF('Input and Monthly Results'!$C$9="Actual Days / 360",F260,G260)),IF('Input and Monthly Results'!$C$9="30 / 360",K260,IF('Input and Monthly Results'!$C$9="Actual Days / 360",L260,M260))))</f>
        <v/>
      </c>
      <c r="P260" s="1" t="str">
        <f t="shared" si="87"/>
        <v/>
      </c>
      <c r="Q260" s="20" t="str">
        <f t="shared" ref="Q260:Q323" si="97">IF(A260="","",AA260)</f>
        <v/>
      </c>
      <c r="R260" s="20" t="str">
        <f t="shared" ref="R260:R323" si="98">IF(A260="","",AC260)</f>
        <v/>
      </c>
      <c r="S260" s="20" t="str">
        <f t="shared" ref="S260:S323" si="99">IF(A260="","",AE260)</f>
        <v/>
      </c>
      <c r="T260" s="20" t="str">
        <f t="shared" ref="T260:T323" si="100">IF(A260="","",AF260)</f>
        <v/>
      </c>
      <c r="U260" s="15" t="str">
        <f>IF(A260="","",IF(A261="",O260*P260+P260,IF(P260&gt;='Input and Monthly Results'!$C$14,'Input and Monthly Results'!$C$14,P260)))</f>
        <v/>
      </c>
      <c r="V260" s="1" t="str">
        <f>IF(A260="","",IF(A260&lt;'Input and Monthly Results'!$F$3,Calculations!O260*Calculations!P260,IF(A260='Input and Monthly Results'!$F$3,Calculations!O260*Calculations!P260 + Calculations!P260,0)))</f>
        <v/>
      </c>
      <c r="W260" s="1" t="str">
        <f>IF(A260="","",IF(A260&lt;'Input and Monthly Results'!$F$3,Loan_Amount*(Calculations!O260/(1-(1+Calculations!O260)^(-'Input and Monthly Results'!$C$5))),IF(Calculations!A260='Input and Monthly Results'!$F$3,Calculations!P260*Calculations!O260+Calculations!P260,0)))</f>
        <v/>
      </c>
      <c r="X260" s="1" t="str">
        <f>IF(A260="","",IF(A260&lt;'Input and Monthly Results'!$C$11,1,0))</f>
        <v/>
      </c>
      <c r="Y260" s="1" t="str">
        <f>IF(A260="","",IF(A260&lt;'Input and Monthly Results'!$C$11,Calculations!O260*Calculations!P260,IF(A260&lt;'Input and Monthly Results'!$F$3,Loan_Amount*(Calculations!O260/(1-(1+Calculations!O260)^(-('Input and Monthly Results'!$C$5-SUM(Calculations!$X$3:$X$362))))),IF(Calculations!A260='Input and Monthly Results'!$F$3,Calculations!O260*Calculations!P260+Calculations!P260,0))))</f>
        <v/>
      </c>
      <c r="Z260" s="1" t="str">
        <f>IF(A260="","",IF(A260&lt;'Input and Monthly Results'!$F$3,Loan_Amount/'Input and Monthly Results'!$C$5+Calculations!O260*Calculations!P260,IF(A260='Input and Monthly Results'!$F$3,Calculations!O260*Calculations!P260+Calculations!P260,0)))</f>
        <v/>
      </c>
      <c r="AA260" s="1" t="str">
        <f>IF(A260="","",IF('Input and Monthly Results'!$C$14="",IF('Input and Monthly Results'!$C$10="IO (Interest Only)",Calculations!V260,IF('Input and Monthly Results'!$C$10="Initial IO w/ P&amp;I following",Calculations!Y260,IF('Input and Monthly Results'!$C$10="P&amp;I",Calculations!W260,Calculations!Z260))),U260))</f>
        <v/>
      </c>
      <c r="AB260" s="1" t="str">
        <f t="shared" ref="AB260:AB323" si="101">IF(A260="","",O260*P260)</f>
        <v/>
      </c>
      <c r="AC260" s="1" t="str">
        <f t="shared" ref="AC260:AC323" si="102">IF(A260="","",IF(AA260&gt;=AB260,AB260,AA260))</f>
        <v/>
      </c>
      <c r="AD260" s="1" t="str">
        <f t="shared" ref="AD260:AD323" si="103">IF(A260="","",IF(AC260&lt;AB260,AB260-AC260,0))</f>
        <v/>
      </c>
      <c r="AE260" s="1" t="str">
        <f t="shared" ref="AE260:AE323" si="104">IF(A260="","",MAX(0,AA260-AC260))</f>
        <v/>
      </c>
      <c r="AF260" s="1" t="str">
        <f t="shared" ref="AF260:AF323" si="105">IF(A260="","",P260-AA260+AB260)</f>
        <v/>
      </c>
      <c r="AG260" s="1" t="str">
        <f>IF(A260="","",'Input and Monthly Results'!$C$12)</f>
        <v/>
      </c>
      <c r="AH260" s="1" t="str">
        <f t="shared" ref="AH260:AH323" si="106">IF(A260="","",AA260)</f>
        <v/>
      </c>
      <c r="AI260" s="1" t="str">
        <f t="shared" ref="AI260:AI323" si="107">IF(A260="","",IF(MONTH(A260)=1,P260,0))</f>
        <v/>
      </c>
      <c r="AJ260" s="1" t="str">
        <f t="shared" ref="AJ260:AJ323" si="108">IF(A260="","",IF(A261="",T260,IF(MONTH(A260)=12,T260,0)))</f>
        <v/>
      </c>
      <c r="AK260" s="1" t="str">
        <f>IF(A260="","",IF(AI260=0,0,'Input and Monthly Results'!$C$13))</f>
        <v/>
      </c>
    </row>
    <row r="261" spans="1:37" x14ac:dyDescent="0.3">
      <c r="A261" s="10" t="str">
        <f>IF(A260&gt;='Input and Monthly Results'!$F$3,"",EDATE(A260,1))</f>
        <v/>
      </c>
      <c r="B261" s="10">
        <f t="shared" si="88"/>
        <v>1</v>
      </c>
      <c r="C261" t="str">
        <f t="shared" si="89"/>
        <v/>
      </c>
      <c r="D261" s="14" t="str">
        <f>IF(A261="","",'Input and Monthly Results'!$C$7)</f>
        <v/>
      </c>
      <c r="E261" s="14" t="str">
        <f t="shared" si="90"/>
        <v/>
      </c>
      <c r="F261" s="14" t="str">
        <f t="shared" si="91"/>
        <v/>
      </c>
      <c r="G261" s="14" t="str">
        <f t="shared" si="92"/>
        <v/>
      </c>
      <c r="H261" s="14" t="str">
        <f>IF(A261="","",VLOOKUP(A261,'Input and Monthly Results'!$B$18:$C$429,2,FALSE))</f>
        <v/>
      </c>
      <c r="I261" s="14" t="str">
        <f>IF(A261="","",'Input and Monthly Results'!$C$8)</f>
        <v/>
      </c>
      <c r="J261" s="5" t="str">
        <f t="shared" si="93"/>
        <v/>
      </c>
      <c r="K261" s="14" t="str">
        <f t="shared" si="94"/>
        <v/>
      </c>
      <c r="L261" s="14" t="str">
        <f t="shared" si="95"/>
        <v/>
      </c>
      <c r="M261" s="14" t="str">
        <f t="shared" si="96"/>
        <v/>
      </c>
      <c r="N261" t="str">
        <f>IF(A261="","",'Input and Monthly Results'!$C$9)</f>
        <v/>
      </c>
      <c r="O261" s="14" t="str">
        <f>IF(A261="","",IF('Input and Monthly Results'!$C$6="Constant",IF('Input and Monthly Results'!$C$9="30 / 360",E261,IF('Input and Monthly Results'!$C$9="Actual Days / 360",F261,G261)),IF('Input and Monthly Results'!$C$9="30 / 360",K261,IF('Input and Monthly Results'!$C$9="Actual Days / 360",L261,M261))))</f>
        <v/>
      </c>
      <c r="P261" s="1" t="str">
        <f t="shared" ref="P261:P324" si="109">IF(A261="","",T260)</f>
        <v/>
      </c>
      <c r="Q261" s="20" t="str">
        <f t="shared" si="97"/>
        <v/>
      </c>
      <c r="R261" s="20" t="str">
        <f t="shared" si="98"/>
        <v/>
      </c>
      <c r="S261" s="20" t="str">
        <f t="shared" si="99"/>
        <v/>
      </c>
      <c r="T261" s="20" t="str">
        <f t="shared" si="100"/>
        <v/>
      </c>
      <c r="U261" s="15" t="str">
        <f>IF(A261="","",IF(A262="",O261*P261+P261,IF(P261&gt;='Input and Monthly Results'!$C$14,'Input and Monthly Results'!$C$14,P261)))</f>
        <v/>
      </c>
      <c r="V261" s="1" t="str">
        <f>IF(A261="","",IF(A261&lt;'Input and Monthly Results'!$F$3,Calculations!O261*Calculations!P261,IF(A261='Input and Monthly Results'!$F$3,Calculations!O261*Calculations!P261 + Calculations!P261,0)))</f>
        <v/>
      </c>
      <c r="W261" s="1" t="str">
        <f>IF(A261="","",IF(A261&lt;'Input and Monthly Results'!$F$3,Loan_Amount*(Calculations!O261/(1-(1+Calculations!O261)^(-'Input and Monthly Results'!$C$5))),IF(Calculations!A261='Input and Monthly Results'!$F$3,Calculations!P261*Calculations!O261+Calculations!P261,0)))</f>
        <v/>
      </c>
      <c r="X261" s="1" t="str">
        <f>IF(A261="","",IF(A261&lt;'Input and Monthly Results'!$C$11,1,0))</f>
        <v/>
      </c>
      <c r="Y261" s="1" t="str">
        <f>IF(A261="","",IF(A261&lt;'Input and Monthly Results'!$C$11,Calculations!O261*Calculations!P261,IF(A261&lt;'Input and Monthly Results'!$F$3,Loan_Amount*(Calculations!O261/(1-(1+Calculations!O261)^(-('Input and Monthly Results'!$C$5-SUM(Calculations!$X$3:$X$362))))),IF(Calculations!A261='Input and Monthly Results'!$F$3,Calculations!O261*Calculations!P261+Calculations!P261,0))))</f>
        <v/>
      </c>
      <c r="Z261" s="1" t="str">
        <f>IF(A261="","",IF(A261&lt;'Input and Monthly Results'!$F$3,Loan_Amount/'Input and Monthly Results'!$C$5+Calculations!O261*Calculations!P261,IF(A261='Input and Monthly Results'!$F$3,Calculations!O261*Calculations!P261+Calculations!P261,0)))</f>
        <v/>
      </c>
      <c r="AA261" s="1" t="str">
        <f>IF(A261="","",IF('Input and Monthly Results'!$C$14="",IF('Input and Monthly Results'!$C$10="IO (Interest Only)",Calculations!V261,IF('Input and Monthly Results'!$C$10="Initial IO w/ P&amp;I following",Calculations!Y261,IF('Input and Monthly Results'!$C$10="P&amp;I",Calculations!W261,Calculations!Z261))),U261))</f>
        <v/>
      </c>
      <c r="AB261" s="1" t="str">
        <f t="shared" si="101"/>
        <v/>
      </c>
      <c r="AC261" s="1" t="str">
        <f t="shared" si="102"/>
        <v/>
      </c>
      <c r="AD261" s="1" t="str">
        <f t="shared" si="103"/>
        <v/>
      </c>
      <c r="AE261" s="1" t="str">
        <f t="shared" si="104"/>
        <v/>
      </c>
      <c r="AF261" s="1" t="str">
        <f t="shared" si="105"/>
        <v/>
      </c>
      <c r="AG261" s="1" t="str">
        <f>IF(A261="","",'Input and Monthly Results'!$C$12)</f>
        <v/>
      </c>
      <c r="AH261" s="1" t="str">
        <f t="shared" si="106"/>
        <v/>
      </c>
      <c r="AI261" s="1" t="str">
        <f t="shared" si="107"/>
        <v/>
      </c>
      <c r="AJ261" s="1" t="str">
        <f t="shared" si="108"/>
        <v/>
      </c>
      <c r="AK261" s="1" t="str">
        <f>IF(A261="","",IF(AI261=0,0,'Input and Monthly Results'!$C$13))</f>
        <v/>
      </c>
    </row>
    <row r="262" spans="1:37" x14ac:dyDescent="0.3">
      <c r="A262" s="10" t="str">
        <f>IF(A261&gt;='Input and Monthly Results'!$F$3,"",EDATE(A261,1))</f>
        <v/>
      </c>
      <c r="B262" s="10">
        <f t="shared" si="88"/>
        <v>1</v>
      </c>
      <c r="C262" t="str">
        <f t="shared" si="89"/>
        <v/>
      </c>
      <c r="D262" s="14" t="str">
        <f>IF(A262="","",'Input and Monthly Results'!$C$7)</f>
        <v/>
      </c>
      <c r="E262" s="14" t="str">
        <f t="shared" si="90"/>
        <v/>
      </c>
      <c r="F262" s="14" t="str">
        <f t="shared" si="91"/>
        <v/>
      </c>
      <c r="G262" s="14" t="str">
        <f t="shared" si="92"/>
        <v/>
      </c>
      <c r="H262" s="14" t="str">
        <f>IF(A262="","",VLOOKUP(A262,'Input and Monthly Results'!$B$18:$C$429,2,FALSE))</f>
        <v/>
      </c>
      <c r="I262" s="14" t="str">
        <f>IF(A262="","",'Input and Monthly Results'!$C$8)</f>
        <v/>
      </c>
      <c r="J262" s="5" t="str">
        <f t="shared" si="93"/>
        <v/>
      </c>
      <c r="K262" s="14" t="str">
        <f t="shared" si="94"/>
        <v/>
      </c>
      <c r="L262" s="14" t="str">
        <f t="shared" si="95"/>
        <v/>
      </c>
      <c r="M262" s="14" t="str">
        <f t="shared" si="96"/>
        <v/>
      </c>
      <c r="N262" t="str">
        <f>IF(A262="","",'Input and Monthly Results'!$C$9)</f>
        <v/>
      </c>
      <c r="O262" s="14" t="str">
        <f>IF(A262="","",IF('Input and Monthly Results'!$C$6="Constant",IF('Input and Monthly Results'!$C$9="30 / 360",E262,IF('Input and Monthly Results'!$C$9="Actual Days / 360",F262,G262)),IF('Input and Monthly Results'!$C$9="30 / 360",K262,IF('Input and Monthly Results'!$C$9="Actual Days / 360",L262,M262))))</f>
        <v/>
      </c>
      <c r="P262" s="1" t="str">
        <f t="shared" si="109"/>
        <v/>
      </c>
      <c r="Q262" s="20" t="str">
        <f t="shared" si="97"/>
        <v/>
      </c>
      <c r="R262" s="20" t="str">
        <f t="shared" si="98"/>
        <v/>
      </c>
      <c r="S262" s="20" t="str">
        <f t="shared" si="99"/>
        <v/>
      </c>
      <c r="T262" s="20" t="str">
        <f t="shared" si="100"/>
        <v/>
      </c>
      <c r="U262" s="15" t="str">
        <f>IF(A262="","",IF(A263="",O262*P262+P262,IF(P262&gt;='Input and Monthly Results'!$C$14,'Input and Monthly Results'!$C$14,P262)))</f>
        <v/>
      </c>
      <c r="V262" s="1" t="str">
        <f>IF(A262="","",IF(A262&lt;'Input and Monthly Results'!$F$3,Calculations!O262*Calculations!P262,IF(A262='Input and Monthly Results'!$F$3,Calculations!O262*Calculations!P262 + Calculations!P262,0)))</f>
        <v/>
      </c>
      <c r="W262" s="1" t="str">
        <f>IF(A262="","",IF(A262&lt;'Input and Monthly Results'!$F$3,Loan_Amount*(Calculations!O262/(1-(1+Calculations!O262)^(-'Input and Monthly Results'!$C$5))),IF(Calculations!A262='Input and Monthly Results'!$F$3,Calculations!P262*Calculations!O262+Calculations!P262,0)))</f>
        <v/>
      </c>
      <c r="X262" s="1" t="str">
        <f>IF(A262="","",IF(A262&lt;'Input and Monthly Results'!$C$11,1,0))</f>
        <v/>
      </c>
      <c r="Y262" s="1" t="str">
        <f>IF(A262="","",IF(A262&lt;'Input and Monthly Results'!$C$11,Calculations!O262*Calculations!P262,IF(A262&lt;'Input and Monthly Results'!$F$3,Loan_Amount*(Calculations!O262/(1-(1+Calculations!O262)^(-('Input and Monthly Results'!$C$5-SUM(Calculations!$X$3:$X$362))))),IF(Calculations!A262='Input and Monthly Results'!$F$3,Calculations!O262*Calculations!P262+Calculations!P262,0))))</f>
        <v/>
      </c>
      <c r="Z262" s="1" t="str">
        <f>IF(A262="","",IF(A262&lt;'Input and Monthly Results'!$F$3,Loan_Amount/'Input and Monthly Results'!$C$5+Calculations!O262*Calculations!P262,IF(A262='Input and Monthly Results'!$F$3,Calculations!O262*Calculations!P262+Calculations!P262,0)))</f>
        <v/>
      </c>
      <c r="AA262" s="1" t="str">
        <f>IF(A262="","",IF('Input and Monthly Results'!$C$14="",IF('Input and Monthly Results'!$C$10="IO (Interest Only)",Calculations!V262,IF('Input and Monthly Results'!$C$10="Initial IO w/ P&amp;I following",Calculations!Y262,IF('Input and Monthly Results'!$C$10="P&amp;I",Calculations!W262,Calculations!Z262))),U262))</f>
        <v/>
      </c>
      <c r="AB262" s="1" t="str">
        <f t="shared" si="101"/>
        <v/>
      </c>
      <c r="AC262" s="1" t="str">
        <f t="shared" si="102"/>
        <v/>
      </c>
      <c r="AD262" s="1" t="str">
        <f t="shared" si="103"/>
        <v/>
      </c>
      <c r="AE262" s="1" t="str">
        <f t="shared" si="104"/>
        <v/>
      </c>
      <c r="AF262" s="1" t="str">
        <f t="shared" si="105"/>
        <v/>
      </c>
      <c r="AG262" s="1" t="str">
        <f>IF(A262="","",'Input and Monthly Results'!$C$12)</f>
        <v/>
      </c>
      <c r="AH262" s="1" t="str">
        <f t="shared" si="106"/>
        <v/>
      </c>
      <c r="AI262" s="1" t="str">
        <f t="shared" si="107"/>
        <v/>
      </c>
      <c r="AJ262" s="1" t="str">
        <f t="shared" si="108"/>
        <v/>
      </c>
      <c r="AK262" s="1" t="str">
        <f>IF(A262="","",IF(AI262=0,0,'Input and Monthly Results'!$C$13))</f>
        <v/>
      </c>
    </row>
    <row r="263" spans="1:37" x14ac:dyDescent="0.3">
      <c r="A263" s="10" t="str">
        <f>IF(A262&gt;='Input and Monthly Results'!$F$3,"",EDATE(A262,1))</f>
        <v/>
      </c>
      <c r="B263" s="10">
        <f t="shared" si="88"/>
        <v>1</v>
      </c>
      <c r="C263" t="str">
        <f t="shared" si="89"/>
        <v/>
      </c>
      <c r="D263" s="14" t="str">
        <f>IF(A263="","",'Input and Monthly Results'!$C$7)</f>
        <v/>
      </c>
      <c r="E263" s="14" t="str">
        <f t="shared" si="90"/>
        <v/>
      </c>
      <c r="F263" s="14" t="str">
        <f t="shared" si="91"/>
        <v/>
      </c>
      <c r="G263" s="14" t="str">
        <f t="shared" si="92"/>
        <v/>
      </c>
      <c r="H263" s="14" t="str">
        <f>IF(A263="","",VLOOKUP(A263,'Input and Monthly Results'!$B$18:$C$429,2,FALSE))</f>
        <v/>
      </c>
      <c r="I263" s="14" t="str">
        <f>IF(A263="","",'Input and Monthly Results'!$C$8)</f>
        <v/>
      </c>
      <c r="J263" s="5" t="str">
        <f t="shared" si="93"/>
        <v/>
      </c>
      <c r="K263" s="14" t="str">
        <f t="shared" si="94"/>
        <v/>
      </c>
      <c r="L263" s="14" t="str">
        <f t="shared" si="95"/>
        <v/>
      </c>
      <c r="M263" s="14" t="str">
        <f t="shared" si="96"/>
        <v/>
      </c>
      <c r="N263" t="str">
        <f>IF(A263="","",'Input and Monthly Results'!$C$9)</f>
        <v/>
      </c>
      <c r="O263" s="14" t="str">
        <f>IF(A263="","",IF('Input and Monthly Results'!$C$6="Constant",IF('Input and Monthly Results'!$C$9="30 / 360",E263,IF('Input and Monthly Results'!$C$9="Actual Days / 360",F263,G263)),IF('Input and Monthly Results'!$C$9="30 / 360",K263,IF('Input and Monthly Results'!$C$9="Actual Days / 360",L263,M263))))</f>
        <v/>
      </c>
      <c r="P263" s="1" t="str">
        <f t="shared" si="109"/>
        <v/>
      </c>
      <c r="Q263" s="20" t="str">
        <f t="shared" si="97"/>
        <v/>
      </c>
      <c r="R263" s="20" t="str">
        <f t="shared" si="98"/>
        <v/>
      </c>
      <c r="S263" s="20" t="str">
        <f t="shared" si="99"/>
        <v/>
      </c>
      <c r="T263" s="20" t="str">
        <f t="shared" si="100"/>
        <v/>
      </c>
      <c r="U263" s="15" t="str">
        <f>IF(A263="","",IF(A264="",O263*P263+P263,IF(P263&gt;='Input and Monthly Results'!$C$14,'Input and Monthly Results'!$C$14,P263)))</f>
        <v/>
      </c>
      <c r="V263" s="1" t="str">
        <f>IF(A263="","",IF(A263&lt;'Input and Monthly Results'!$F$3,Calculations!O263*Calculations!P263,IF(A263='Input and Monthly Results'!$F$3,Calculations!O263*Calculations!P263 + Calculations!P263,0)))</f>
        <v/>
      </c>
      <c r="W263" s="1" t="str">
        <f>IF(A263="","",IF(A263&lt;'Input and Monthly Results'!$F$3,Loan_Amount*(Calculations!O263/(1-(1+Calculations!O263)^(-'Input and Monthly Results'!$C$5))),IF(Calculations!A263='Input and Monthly Results'!$F$3,Calculations!P263*Calculations!O263+Calculations!P263,0)))</f>
        <v/>
      </c>
      <c r="X263" s="1" t="str">
        <f>IF(A263="","",IF(A263&lt;'Input and Monthly Results'!$C$11,1,0))</f>
        <v/>
      </c>
      <c r="Y263" s="1" t="str">
        <f>IF(A263="","",IF(A263&lt;'Input and Monthly Results'!$C$11,Calculations!O263*Calculations!P263,IF(A263&lt;'Input and Monthly Results'!$F$3,Loan_Amount*(Calculations!O263/(1-(1+Calculations!O263)^(-('Input and Monthly Results'!$C$5-SUM(Calculations!$X$3:$X$362))))),IF(Calculations!A263='Input and Monthly Results'!$F$3,Calculations!O263*Calculations!P263+Calculations!P263,0))))</f>
        <v/>
      </c>
      <c r="Z263" s="1" t="str">
        <f>IF(A263="","",IF(A263&lt;'Input and Monthly Results'!$F$3,Loan_Amount/'Input and Monthly Results'!$C$5+Calculations!O263*Calculations!P263,IF(A263='Input and Monthly Results'!$F$3,Calculations!O263*Calculations!P263+Calculations!P263,0)))</f>
        <v/>
      </c>
      <c r="AA263" s="1" t="str">
        <f>IF(A263="","",IF('Input and Monthly Results'!$C$14="",IF('Input and Monthly Results'!$C$10="IO (Interest Only)",Calculations!V263,IF('Input and Monthly Results'!$C$10="Initial IO w/ P&amp;I following",Calculations!Y263,IF('Input and Monthly Results'!$C$10="P&amp;I",Calculations!W263,Calculations!Z263))),U263))</f>
        <v/>
      </c>
      <c r="AB263" s="1" t="str">
        <f t="shared" si="101"/>
        <v/>
      </c>
      <c r="AC263" s="1" t="str">
        <f t="shared" si="102"/>
        <v/>
      </c>
      <c r="AD263" s="1" t="str">
        <f t="shared" si="103"/>
        <v/>
      </c>
      <c r="AE263" s="1" t="str">
        <f t="shared" si="104"/>
        <v/>
      </c>
      <c r="AF263" s="1" t="str">
        <f t="shared" si="105"/>
        <v/>
      </c>
      <c r="AG263" s="1" t="str">
        <f>IF(A263="","",'Input and Monthly Results'!$C$12)</f>
        <v/>
      </c>
      <c r="AH263" s="1" t="str">
        <f t="shared" si="106"/>
        <v/>
      </c>
      <c r="AI263" s="1" t="str">
        <f t="shared" si="107"/>
        <v/>
      </c>
      <c r="AJ263" s="1" t="str">
        <f t="shared" si="108"/>
        <v/>
      </c>
      <c r="AK263" s="1" t="str">
        <f>IF(A263="","",IF(AI263=0,0,'Input and Monthly Results'!$C$13))</f>
        <v/>
      </c>
    </row>
    <row r="264" spans="1:37" x14ac:dyDescent="0.3">
      <c r="A264" s="10" t="str">
        <f>IF(A263&gt;='Input and Monthly Results'!$F$3,"",EDATE(A263,1))</f>
        <v/>
      </c>
      <c r="B264" s="10">
        <f t="shared" si="88"/>
        <v>1</v>
      </c>
      <c r="C264" t="str">
        <f t="shared" si="89"/>
        <v/>
      </c>
      <c r="D264" s="14" t="str">
        <f>IF(A264="","",'Input and Monthly Results'!$C$7)</f>
        <v/>
      </c>
      <c r="E264" s="14" t="str">
        <f t="shared" si="90"/>
        <v/>
      </c>
      <c r="F264" s="14" t="str">
        <f t="shared" si="91"/>
        <v/>
      </c>
      <c r="G264" s="14" t="str">
        <f t="shared" si="92"/>
        <v/>
      </c>
      <c r="H264" s="14" t="str">
        <f>IF(A264="","",VLOOKUP(A264,'Input and Monthly Results'!$B$18:$C$429,2,FALSE))</f>
        <v/>
      </c>
      <c r="I264" s="14" t="str">
        <f>IF(A264="","",'Input and Monthly Results'!$C$8)</f>
        <v/>
      </c>
      <c r="J264" s="5" t="str">
        <f t="shared" si="93"/>
        <v/>
      </c>
      <c r="K264" s="14" t="str">
        <f t="shared" si="94"/>
        <v/>
      </c>
      <c r="L264" s="14" t="str">
        <f t="shared" si="95"/>
        <v/>
      </c>
      <c r="M264" s="14" t="str">
        <f t="shared" si="96"/>
        <v/>
      </c>
      <c r="N264" t="str">
        <f>IF(A264="","",'Input and Monthly Results'!$C$9)</f>
        <v/>
      </c>
      <c r="O264" s="14" t="str">
        <f>IF(A264="","",IF('Input and Monthly Results'!$C$6="Constant",IF('Input and Monthly Results'!$C$9="30 / 360",E264,IF('Input and Monthly Results'!$C$9="Actual Days / 360",F264,G264)),IF('Input and Monthly Results'!$C$9="30 / 360",K264,IF('Input and Monthly Results'!$C$9="Actual Days / 360",L264,M264))))</f>
        <v/>
      </c>
      <c r="P264" s="1" t="str">
        <f t="shared" si="109"/>
        <v/>
      </c>
      <c r="Q264" s="20" t="str">
        <f t="shared" si="97"/>
        <v/>
      </c>
      <c r="R264" s="20" t="str">
        <f t="shared" si="98"/>
        <v/>
      </c>
      <c r="S264" s="20" t="str">
        <f t="shared" si="99"/>
        <v/>
      </c>
      <c r="T264" s="20" t="str">
        <f t="shared" si="100"/>
        <v/>
      </c>
      <c r="U264" s="15" t="str">
        <f>IF(A264="","",IF(A265="",O264*P264+P264,IF(P264&gt;='Input and Monthly Results'!$C$14,'Input and Monthly Results'!$C$14,P264)))</f>
        <v/>
      </c>
      <c r="V264" s="1" t="str">
        <f>IF(A264="","",IF(A264&lt;'Input and Monthly Results'!$F$3,Calculations!O264*Calculations!P264,IF(A264='Input and Monthly Results'!$F$3,Calculations!O264*Calculations!P264 + Calculations!P264,0)))</f>
        <v/>
      </c>
      <c r="W264" s="1" t="str">
        <f>IF(A264="","",IF(A264&lt;'Input and Monthly Results'!$F$3,Loan_Amount*(Calculations!O264/(1-(1+Calculations!O264)^(-'Input and Monthly Results'!$C$5))),IF(Calculations!A264='Input and Monthly Results'!$F$3,Calculations!P264*Calculations!O264+Calculations!P264,0)))</f>
        <v/>
      </c>
      <c r="X264" s="1" t="str">
        <f>IF(A264="","",IF(A264&lt;'Input and Monthly Results'!$C$11,1,0))</f>
        <v/>
      </c>
      <c r="Y264" s="1" t="str">
        <f>IF(A264="","",IF(A264&lt;'Input and Monthly Results'!$C$11,Calculations!O264*Calculations!P264,IF(A264&lt;'Input and Monthly Results'!$F$3,Loan_Amount*(Calculations!O264/(1-(1+Calculations!O264)^(-('Input and Monthly Results'!$C$5-SUM(Calculations!$X$3:$X$362))))),IF(Calculations!A264='Input and Monthly Results'!$F$3,Calculations!O264*Calculations!P264+Calculations!P264,0))))</f>
        <v/>
      </c>
      <c r="Z264" s="1" t="str">
        <f>IF(A264="","",IF(A264&lt;'Input and Monthly Results'!$F$3,Loan_Amount/'Input and Monthly Results'!$C$5+Calculations!O264*Calculations!P264,IF(A264='Input and Monthly Results'!$F$3,Calculations!O264*Calculations!P264+Calculations!P264,0)))</f>
        <v/>
      </c>
      <c r="AA264" s="1" t="str">
        <f>IF(A264="","",IF('Input and Monthly Results'!$C$14="",IF('Input and Monthly Results'!$C$10="IO (Interest Only)",Calculations!V264,IF('Input and Monthly Results'!$C$10="Initial IO w/ P&amp;I following",Calculations!Y264,IF('Input and Monthly Results'!$C$10="P&amp;I",Calculations!W264,Calculations!Z264))),U264))</f>
        <v/>
      </c>
      <c r="AB264" s="1" t="str">
        <f t="shared" si="101"/>
        <v/>
      </c>
      <c r="AC264" s="1" t="str">
        <f t="shared" si="102"/>
        <v/>
      </c>
      <c r="AD264" s="1" t="str">
        <f t="shared" si="103"/>
        <v/>
      </c>
      <c r="AE264" s="1" t="str">
        <f t="shared" si="104"/>
        <v/>
      </c>
      <c r="AF264" s="1" t="str">
        <f t="shared" si="105"/>
        <v/>
      </c>
      <c r="AG264" s="1" t="str">
        <f>IF(A264="","",'Input and Monthly Results'!$C$12)</f>
        <v/>
      </c>
      <c r="AH264" s="1" t="str">
        <f t="shared" si="106"/>
        <v/>
      </c>
      <c r="AI264" s="1" t="str">
        <f t="shared" si="107"/>
        <v/>
      </c>
      <c r="AJ264" s="1" t="str">
        <f t="shared" si="108"/>
        <v/>
      </c>
      <c r="AK264" s="1" t="str">
        <f>IF(A264="","",IF(AI264=0,0,'Input and Monthly Results'!$C$13))</f>
        <v/>
      </c>
    </row>
    <row r="265" spans="1:37" x14ac:dyDescent="0.3">
      <c r="A265" s="10" t="str">
        <f>IF(A264&gt;='Input and Monthly Results'!$F$3,"",EDATE(A264,1))</f>
        <v/>
      </c>
      <c r="B265" s="10">
        <f t="shared" si="88"/>
        <v>1</v>
      </c>
      <c r="C265" t="str">
        <f t="shared" si="89"/>
        <v/>
      </c>
      <c r="D265" s="14" t="str">
        <f>IF(A265="","",'Input and Monthly Results'!$C$7)</f>
        <v/>
      </c>
      <c r="E265" s="14" t="str">
        <f t="shared" si="90"/>
        <v/>
      </c>
      <c r="F265" s="14" t="str">
        <f t="shared" si="91"/>
        <v/>
      </c>
      <c r="G265" s="14" t="str">
        <f t="shared" si="92"/>
        <v/>
      </c>
      <c r="H265" s="14" t="str">
        <f>IF(A265="","",VLOOKUP(A265,'Input and Monthly Results'!$B$18:$C$429,2,FALSE))</f>
        <v/>
      </c>
      <c r="I265" s="14" t="str">
        <f>IF(A265="","",'Input and Monthly Results'!$C$8)</f>
        <v/>
      </c>
      <c r="J265" s="5" t="str">
        <f t="shared" si="93"/>
        <v/>
      </c>
      <c r="K265" s="14" t="str">
        <f t="shared" si="94"/>
        <v/>
      </c>
      <c r="L265" s="14" t="str">
        <f t="shared" si="95"/>
        <v/>
      </c>
      <c r="M265" s="14" t="str">
        <f t="shared" si="96"/>
        <v/>
      </c>
      <c r="N265" t="str">
        <f>IF(A265="","",'Input and Monthly Results'!$C$9)</f>
        <v/>
      </c>
      <c r="O265" s="14" t="str">
        <f>IF(A265="","",IF('Input and Monthly Results'!$C$6="Constant",IF('Input and Monthly Results'!$C$9="30 / 360",E265,IF('Input and Monthly Results'!$C$9="Actual Days / 360",F265,G265)),IF('Input and Monthly Results'!$C$9="30 / 360",K265,IF('Input and Monthly Results'!$C$9="Actual Days / 360",L265,M265))))</f>
        <v/>
      </c>
      <c r="P265" s="1" t="str">
        <f t="shared" si="109"/>
        <v/>
      </c>
      <c r="Q265" s="20" t="str">
        <f t="shared" si="97"/>
        <v/>
      </c>
      <c r="R265" s="20" t="str">
        <f t="shared" si="98"/>
        <v/>
      </c>
      <c r="S265" s="20" t="str">
        <f t="shared" si="99"/>
        <v/>
      </c>
      <c r="T265" s="20" t="str">
        <f t="shared" si="100"/>
        <v/>
      </c>
      <c r="U265" s="15" t="str">
        <f>IF(A265="","",IF(A266="",O265*P265+P265,IF(P265&gt;='Input and Monthly Results'!$C$14,'Input and Monthly Results'!$C$14,P265)))</f>
        <v/>
      </c>
      <c r="V265" s="1" t="str">
        <f>IF(A265="","",IF(A265&lt;'Input and Monthly Results'!$F$3,Calculations!O265*Calculations!P265,IF(A265='Input and Monthly Results'!$F$3,Calculations!O265*Calculations!P265 + Calculations!P265,0)))</f>
        <v/>
      </c>
      <c r="W265" s="1" t="str">
        <f>IF(A265="","",IF(A265&lt;'Input and Monthly Results'!$F$3,Loan_Amount*(Calculations!O265/(1-(1+Calculations!O265)^(-'Input and Monthly Results'!$C$5))),IF(Calculations!A265='Input and Monthly Results'!$F$3,Calculations!P265*Calculations!O265+Calculations!P265,0)))</f>
        <v/>
      </c>
      <c r="X265" s="1" t="str">
        <f>IF(A265="","",IF(A265&lt;'Input and Monthly Results'!$C$11,1,0))</f>
        <v/>
      </c>
      <c r="Y265" s="1" t="str">
        <f>IF(A265="","",IF(A265&lt;'Input and Monthly Results'!$C$11,Calculations!O265*Calculations!P265,IF(A265&lt;'Input and Monthly Results'!$F$3,Loan_Amount*(Calculations!O265/(1-(1+Calculations!O265)^(-('Input and Monthly Results'!$C$5-SUM(Calculations!$X$3:$X$362))))),IF(Calculations!A265='Input and Monthly Results'!$F$3,Calculations!O265*Calculations!P265+Calculations!P265,0))))</f>
        <v/>
      </c>
      <c r="Z265" s="1" t="str">
        <f>IF(A265="","",IF(A265&lt;'Input and Monthly Results'!$F$3,Loan_Amount/'Input and Monthly Results'!$C$5+Calculations!O265*Calculations!P265,IF(A265='Input and Monthly Results'!$F$3,Calculations!O265*Calculations!P265+Calculations!P265,0)))</f>
        <v/>
      </c>
      <c r="AA265" s="1" t="str">
        <f>IF(A265="","",IF('Input and Monthly Results'!$C$14="",IF('Input and Monthly Results'!$C$10="IO (Interest Only)",Calculations!V265,IF('Input and Monthly Results'!$C$10="Initial IO w/ P&amp;I following",Calculations!Y265,IF('Input and Monthly Results'!$C$10="P&amp;I",Calculations!W265,Calculations!Z265))),U265))</f>
        <v/>
      </c>
      <c r="AB265" s="1" t="str">
        <f t="shared" si="101"/>
        <v/>
      </c>
      <c r="AC265" s="1" t="str">
        <f t="shared" si="102"/>
        <v/>
      </c>
      <c r="AD265" s="1" t="str">
        <f t="shared" si="103"/>
        <v/>
      </c>
      <c r="AE265" s="1" t="str">
        <f t="shared" si="104"/>
        <v/>
      </c>
      <c r="AF265" s="1" t="str">
        <f t="shared" si="105"/>
        <v/>
      </c>
      <c r="AG265" s="1" t="str">
        <f>IF(A265="","",'Input and Monthly Results'!$C$12)</f>
        <v/>
      </c>
      <c r="AH265" s="1" t="str">
        <f t="shared" si="106"/>
        <v/>
      </c>
      <c r="AI265" s="1" t="str">
        <f t="shared" si="107"/>
        <v/>
      </c>
      <c r="AJ265" s="1" t="str">
        <f t="shared" si="108"/>
        <v/>
      </c>
      <c r="AK265" s="1" t="str">
        <f>IF(A265="","",IF(AI265=0,0,'Input and Monthly Results'!$C$13))</f>
        <v/>
      </c>
    </row>
    <row r="266" spans="1:37" x14ac:dyDescent="0.3">
      <c r="A266" s="10" t="str">
        <f>IF(A265&gt;='Input and Monthly Results'!$F$3,"",EDATE(A265,1))</f>
        <v/>
      </c>
      <c r="B266" s="10">
        <f t="shared" si="88"/>
        <v>1</v>
      </c>
      <c r="C266" t="str">
        <f t="shared" si="89"/>
        <v/>
      </c>
      <c r="D266" s="14" t="str">
        <f>IF(A266="","",'Input and Monthly Results'!$C$7)</f>
        <v/>
      </c>
      <c r="E266" s="14" t="str">
        <f t="shared" si="90"/>
        <v/>
      </c>
      <c r="F266" s="14" t="str">
        <f t="shared" si="91"/>
        <v/>
      </c>
      <c r="G266" s="14" t="str">
        <f t="shared" si="92"/>
        <v/>
      </c>
      <c r="H266" s="14" t="str">
        <f>IF(A266="","",VLOOKUP(A266,'Input and Monthly Results'!$B$18:$C$429,2,FALSE))</f>
        <v/>
      </c>
      <c r="I266" s="14" t="str">
        <f>IF(A266="","",'Input and Monthly Results'!$C$8)</f>
        <v/>
      </c>
      <c r="J266" s="5" t="str">
        <f t="shared" si="93"/>
        <v/>
      </c>
      <c r="K266" s="14" t="str">
        <f t="shared" si="94"/>
        <v/>
      </c>
      <c r="L266" s="14" t="str">
        <f t="shared" si="95"/>
        <v/>
      </c>
      <c r="M266" s="14" t="str">
        <f t="shared" si="96"/>
        <v/>
      </c>
      <c r="N266" t="str">
        <f>IF(A266="","",'Input and Monthly Results'!$C$9)</f>
        <v/>
      </c>
      <c r="O266" s="14" t="str">
        <f>IF(A266="","",IF('Input and Monthly Results'!$C$6="Constant",IF('Input and Monthly Results'!$C$9="30 / 360",E266,IF('Input and Monthly Results'!$C$9="Actual Days / 360",F266,G266)),IF('Input and Monthly Results'!$C$9="30 / 360",K266,IF('Input and Monthly Results'!$C$9="Actual Days / 360",L266,M266))))</f>
        <v/>
      </c>
      <c r="P266" s="1" t="str">
        <f t="shared" si="109"/>
        <v/>
      </c>
      <c r="Q266" s="20" t="str">
        <f t="shared" si="97"/>
        <v/>
      </c>
      <c r="R266" s="20" t="str">
        <f t="shared" si="98"/>
        <v/>
      </c>
      <c r="S266" s="20" t="str">
        <f t="shared" si="99"/>
        <v/>
      </c>
      <c r="T266" s="20" t="str">
        <f t="shared" si="100"/>
        <v/>
      </c>
      <c r="U266" s="15" t="str">
        <f>IF(A266="","",IF(A267="",O266*P266+P266,IF(P266&gt;='Input and Monthly Results'!$C$14,'Input and Monthly Results'!$C$14,P266)))</f>
        <v/>
      </c>
      <c r="V266" s="1" t="str">
        <f>IF(A266="","",IF(A266&lt;'Input and Monthly Results'!$F$3,Calculations!O266*Calculations!P266,IF(A266='Input and Monthly Results'!$F$3,Calculations!O266*Calculations!P266 + Calculations!P266,0)))</f>
        <v/>
      </c>
      <c r="W266" s="1" t="str">
        <f>IF(A266="","",IF(A266&lt;'Input and Monthly Results'!$F$3,Loan_Amount*(Calculations!O266/(1-(1+Calculations!O266)^(-'Input and Monthly Results'!$C$5))),IF(Calculations!A266='Input and Monthly Results'!$F$3,Calculations!P266*Calculations!O266+Calculations!P266,0)))</f>
        <v/>
      </c>
      <c r="X266" s="1" t="str">
        <f>IF(A266="","",IF(A266&lt;'Input and Monthly Results'!$C$11,1,0))</f>
        <v/>
      </c>
      <c r="Y266" s="1" t="str">
        <f>IF(A266="","",IF(A266&lt;'Input and Monthly Results'!$C$11,Calculations!O266*Calculations!P266,IF(A266&lt;'Input and Monthly Results'!$F$3,Loan_Amount*(Calculations!O266/(1-(1+Calculations!O266)^(-('Input and Monthly Results'!$C$5-SUM(Calculations!$X$3:$X$362))))),IF(Calculations!A266='Input and Monthly Results'!$F$3,Calculations!O266*Calculations!P266+Calculations!P266,0))))</f>
        <v/>
      </c>
      <c r="Z266" s="1" t="str">
        <f>IF(A266="","",IF(A266&lt;'Input and Monthly Results'!$F$3,Loan_Amount/'Input and Monthly Results'!$C$5+Calculations!O266*Calculations!P266,IF(A266='Input and Monthly Results'!$F$3,Calculations!O266*Calculations!P266+Calculations!P266,0)))</f>
        <v/>
      </c>
      <c r="AA266" s="1" t="str">
        <f>IF(A266="","",IF('Input and Monthly Results'!$C$14="",IF('Input and Monthly Results'!$C$10="IO (Interest Only)",Calculations!V266,IF('Input and Monthly Results'!$C$10="Initial IO w/ P&amp;I following",Calculations!Y266,IF('Input and Monthly Results'!$C$10="P&amp;I",Calculations!W266,Calculations!Z266))),U266))</f>
        <v/>
      </c>
      <c r="AB266" s="1" t="str">
        <f t="shared" si="101"/>
        <v/>
      </c>
      <c r="AC266" s="1" t="str">
        <f t="shared" si="102"/>
        <v/>
      </c>
      <c r="AD266" s="1" t="str">
        <f t="shared" si="103"/>
        <v/>
      </c>
      <c r="AE266" s="1" t="str">
        <f t="shared" si="104"/>
        <v/>
      </c>
      <c r="AF266" s="1" t="str">
        <f t="shared" si="105"/>
        <v/>
      </c>
      <c r="AG266" s="1" t="str">
        <f>IF(A266="","",'Input and Monthly Results'!$C$12)</f>
        <v/>
      </c>
      <c r="AH266" s="1" t="str">
        <f t="shared" si="106"/>
        <v/>
      </c>
      <c r="AI266" s="1" t="str">
        <f t="shared" si="107"/>
        <v/>
      </c>
      <c r="AJ266" s="1" t="str">
        <f t="shared" si="108"/>
        <v/>
      </c>
      <c r="AK266" s="1" t="str">
        <f>IF(A266="","",IF(AI266=0,0,'Input and Monthly Results'!$C$13))</f>
        <v/>
      </c>
    </row>
    <row r="267" spans="1:37" x14ac:dyDescent="0.3">
      <c r="A267" s="10" t="str">
        <f>IF(A266&gt;='Input and Monthly Results'!$F$3,"",EDATE(A266,1))</f>
        <v/>
      </c>
      <c r="B267" s="10">
        <f t="shared" si="88"/>
        <v>1</v>
      </c>
      <c r="C267" t="str">
        <f t="shared" si="89"/>
        <v/>
      </c>
      <c r="D267" s="14" t="str">
        <f>IF(A267="","",'Input and Monthly Results'!$C$7)</f>
        <v/>
      </c>
      <c r="E267" s="14" t="str">
        <f t="shared" si="90"/>
        <v/>
      </c>
      <c r="F267" s="14" t="str">
        <f t="shared" si="91"/>
        <v/>
      </c>
      <c r="G267" s="14" t="str">
        <f t="shared" si="92"/>
        <v/>
      </c>
      <c r="H267" s="14" t="str">
        <f>IF(A267="","",VLOOKUP(A267,'Input and Monthly Results'!$B$18:$C$429,2,FALSE))</f>
        <v/>
      </c>
      <c r="I267" s="14" t="str">
        <f>IF(A267="","",'Input and Monthly Results'!$C$8)</f>
        <v/>
      </c>
      <c r="J267" s="5" t="str">
        <f t="shared" si="93"/>
        <v/>
      </c>
      <c r="K267" s="14" t="str">
        <f t="shared" si="94"/>
        <v/>
      </c>
      <c r="L267" s="14" t="str">
        <f t="shared" si="95"/>
        <v/>
      </c>
      <c r="M267" s="14" t="str">
        <f t="shared" si="96"/>
        <v/>
      </c>
      <c r="N267" t="str">
        <f>IF(A267="","",'Input and Monthly Results'!$C$9)</f>
        <v/>
      </c>
      <c r="O267" s="14" t="str">
        <f>IF(A267="","",IF('Input and Monthly Results'!$C$6="Constant",IF('Input and Monthly Results'!$C$9="30 / 360",E267,IF('Input and Monthly Results'!$C$9="Actual Days / 360",F267,G267)),IF('Input and Monthly Results'!$C$9="30 / 360",K267,IF('Input and Monthly Results'!$C$9="Actual Days / 360",L267,M267))))</f>
        <v/>
      </c>
      <c r="P267" s="1" t="str">
        <f t="shared" si="109"/>
        <v/>
      </c>
      <c r="Q267" s="20" t="str">
        <f t="shared" si="97"/>
        <v/>
      </c>
      <c r="R267" s="20" t="str">
        <f t="shared" si="98"/>
        <v/>
      </c>
      <c r="S267" s="20" t="str">
        <f t="shared" si="99"/>
        <v/>
      </c>
      <c r="T267" s="20" t="str">
        <f t="shared" si="100"/>
        <v/>
      </c>
      <c r="U267" s="15" t="str">
        <f>IF(A267="","",IF(A268="",O267*P267+P267,IF(P267&gt;='Input and Monthly Results'!$C$14,'Input and Monthly Results'!$C$14,P267)))</f>
        <v/>
      </c>
      <c r="V267" s="1" t="str">
        <f>IF(A267="","",IF(A267&lt;'Input and Monthly Results'!$F$3,Calculations!O267*Calculations!P267,IF(A267='Input and Monthly Results'!$F$3,Calculations!O267*Calculations!P267 + Calculations!P267,0)))</f>
        <v/>
      </c>
      <c r="W267" s="1" t="str">
        <f>IF(A267="","",IF(A267&lt;'Input and Monthly Results'!$F$3,Loan_Amount*(Calculations!O267/(1-(1+Calculations!O267)^(-'Input and Monthly Results'!$C$5))),IF(Calculations!A267='Input and Monthly Results'!$F$3,Calculations!P267*Calculations!O267+Calculations!P267,0)))</f>
        <v/>
      </c>
      <c r="X267" s="1" t="str">
        <f>IF(A267="","",IF(A267&lt;'Input and Monthly Results'!$C$11,1,0))</f>
        <v/>
      </c>
      <c r="Y267" s="1" t="str">
        <f>IF(A267="","",IF(A267&lt;'Input and Monthly Results'!$C$11,Calculations!O267*Calculations!P267,IF(A267&lt;'Input and Monthly Results'!$F$3,Loan_Amount*(Calculations!O267/(1-(1+Calculations!O267)^(-('Input and Monthly Results'!$C$5-SUM(Calculations!$X$3:$X$362))))),IF(Calculations!A267='Input and Monthly Results'!$F$3,Calculations!O267*Calculations!P267+Calculations!P267,0))))</f>
        <v/>
      </c>
      <c r="Z267" s="1" t="str">
        <f>IF(A267="","",IF(A267&lt;'Input and Monthly Results'!$F$3,Loan_Amount/'Input and Monthly Results'!$C$5+Calculations!O267*Calculations!P267,IF(A267='Input and Monthly Results'!$F$3,Calculations!O267*Calculations!P267+Calculations!P267,0)))</f>
        <v/>
      </c>
      <c r="AA267" s="1" t="str">
        <f>IF(A267="","",IF('Input and Monthly Results'!$C$14="",IF('Input and Monthly Results'!$C$10="IO (Interest Only)",Calculations!V267,IF('Input and Monthly Results'!$C$10="Initial IO w/ P&amp;I following",Calculations!Y267,IF('Input and Monthly Results'!$C$10="P&amp;I",Calculations!W267,Calculations!Z267))),U267))</f>
        <v/>
      </c>
      <c r="AB267" s="1" t="str">
        <f t="shared" si="101"/>
        <v/>
      </c>
      <c r="AC267" s="1" t="str">
        <f t="shared" si="102"/>
        <v/>
      </c>
      <c r="AD267" s="1" t="str">
        <f t="shared" si="103"/>
        <v/>
      </c>
      <c r="AE267" s="1" t="str">
        <f t="shared" si="104"/>
        <v/>
      </c>
      <c r="AF267" s="1" t="str">
        <f t="shared" si="105"/>
        <v/>
      </c>
      <c r="AG267" s="1" t="str">
        <f>IF(A267="","",'Input and Monthly Results'!$C$12)</f>
        <v/>
      </c>
      <c r="AH267" s="1" t="str">
        <f t="shared" si="106"/>
        <v/>
      </c>
      <c r="AI267" s="1" t="str">
        <f t="shared" si="107"/>
        <v/>
      </c>
      <c r="AJ267" s="1" t="str">
        <f t="shared" si="108"/>
        <v/>
      </c>
      <c r="AK267" s="1" t="str">
        <f>IF(A267="","",IF(AI267=0,0,'Input and Monthly Results'!$C$13))</f>
        <v/>
      </c>
    </row>
    <row r="268" spans="1:37" x14ac:dyDescent="0.3">
      <c r="A268" s="10" t="str">
        <f>IF(A267&gt;='Input and Monthly Results'!$F$3,"",EDATE(A267,1))</f>
        <v/>
      </c>
      <c r="B268" s="10">
        <f t="shared" si="88"/>
        <v>1</v>
      </c>
      <c r="C268" t="str">
        <f t="shared" si="89"/>
        <v/>
      </c>
      <c r="D268" s="14" t="str">
        <f>IF(A268="","",'Input and Monthly Results'!$C$7)</f>
        <v/>
      </c>
      <c r="E268" s="14" t="str">
        <f t="shared" si="90"/>
        <v/>
      </c>
      <c r="F268" s="14" t="str">
        <f t="shared" si="91"/>
        <v/>
      </c>
      <c r="G268" s="14" t="str">
        <f t="shared" si="92"/>
        <v/>
      </c>
      <c r="H268" s="14" t="str">
        <f>IF(A268="","",VLOOKUP(A268,'Input and Monthly Results'!$B$18:$C$429,2,FALSE))</f>
        <v/>
      </c>
      <c r="I268" s="14" t="str">
        <f>IF(A268="","",'Input and Monthly Results'!$C$8)</f>
        <v/>
      </c>
      <c r="J268" s="5" t="str">
        <f t="shared" si="93"/>
        <v/>
      </c>
      <c r="K268" s="14" t="str">
        <f t="shared" si="94"/>
        <v/>
      </c>
      <c r="L268" s="14" t="str">
        <f t="shared" si="95"/>
        <v/>
      </c>
      <c r="M268" s="14" t="str">
        <f t="shared" si="96"/>
        <v/>
      </c>
      <c r="N268" t="str">
        <f>IF(A268="","",'Input and Monthly Results'!$C$9)</f>
        <v/>
      </c>
      <c r="O268" s="14" t="str">
        <f>IF(A268="","",IF('Input and Monthly Results'!$C$6="Constant",IF('Input and Monthly Results'!$C$9="30 / 360",E268,IF('Input and Monthly Results'!$C$9="Actual Days / 360",F268,G268)),IF('Input and Monthly Results'!$C$9="30 / 360",K268,IF('Input and Monthly Results'!$C$9="Actual Days / 360",L268,M268))))</f>
        <v/>
      </c>
      <c r="P268" s="1" t="str">
        <f t="shared" si="109"/>
        <v/>
      </c>
      <c r="Q268" s="20" t="str">
        <f t="shared" si="97"/>
        <v/>
      </c>
      <c r="R268" s="20" t="str">
        <f t="shared" si="98"/>
        <v/>
      </c>
      <c r="S268" s="20" t="str">
        <f t="shared" si="99"/>
        <v/>
      </c>
      <c r="T268" s="20" t="str">
        <f t="shared" si="100"/>
        <v/>
      </c>
      <c r="U268" s="15" t="str">
        <f>IF(A268="","",IF(A269="",O268*P268+P268,IF(P268&gt;='Input and Monthly Results'!$C$14,'Input and Monthly Results'!$C$14,P268)))</f>
        <v/>
      </c>
      <c r="V268" s="1" t="str">
        <f>IF(A268="","",IF(A268&lt;'Input and Monthly Results'!$F$3,Calculations!O268*Calculations!P268,IF(A268='Input and Monthly Results'!$F$3,Calculations!O268*Calculations!P268 + Calculations!P268,0)))</f>
        <v/>
      </c>
      <c r="W268" s="1" t="str">
        <f>IF(A268="","",IF(A268&lt;'Input and Monthly Results'!$F$3,Loan_Amount*(Calculations!O268/(1-(1+Calculations!O268)^(-'Input and Monthly Results'!$C$5))),IF(Calculations!A268='Input and Monthly Results'!$F$3,Calculations!P268*Calculations!O268+Calculations!P268,0)))</f>
        <v/>
      </c>
      <c r="X268" s="1" t="str">
        <f>IF(A268="","",IF(A268&lt;'Input and Monthly Results'!$C$11,1,0))</f>
        <v/>
      </c>
      <c r="Y268" s="1" t="str">
        <f>IF(A268="","",IF(A268&lt;'Input and Monthly Results'!$C$11,Calculations!O268*Calculations!P268,IF(A268&lt;'Input and Monthly Results'!$F$3,Loan_Amount*(Calculations!O268/(1-(1+Calculations!O268)^(-('Input and Monthly Results'!$C$5-SUM(Calculations!$X$3:$X$362))))),IF(Calculations!A268='Input and Monthly Results'!$F$3,Calculations!O268*Calculations!P268+Calculations!P268,0))))</f>
        <v/>
      </c>
      <c r="Z268" s="1" t="str">
        <f>IF(A268="","",IF(A268&lt;'Input and Monthly Results'!$F$3,Loan_Amount/'Input and Monthly Results'!$C$5+Calculations!O268*Calculations!P268,IF(A268='Input and Monthly Results'!$F$3,Calculations!O268*Calculations!P268+Calculations!P268,0)))</f>
        <v/>
      </c>
      <c r="AA268" s="1" t="str">
        <f>IF(A268="","",IF('Input and Monthly Results'!$C$14="",IF('Input and Monthly Results'!$C$10="IO (Interest Only)",Calculations!V268,IF('Input and Monthly Results'!$C$10="Initial IO w/ P&amp;I following",Calculations!Y268,IF('Input and Monthly Results'!$C$10="P&amp;I",Calculations!W268,Calculations!Z268))),U268))</f>
        <v/>
      </c>
      <c r="AB268" s="1" t="str">
        <f t="shared" si="101"/>
        <v/>
      </c>
      <c r="AC268" s="1" t="str">
        <f t="shared" si="102"/>
        <v/>
      </c>
      <c r="AD268" s="1" t="str">
        <f t="shared" si="103"/>
        <v/>
      </c>
      <c r="AE268" s="1" t="str">
        <f t="shared" si="104"/>
        <v/>
      </c>
      <c r="AF268" s="1" t="str">
        <f t="shared" si="105"/>
        <v/>
      </c>
      <c r="AG268" s="1" t="str">
        <f>IF(A268="","",'Input and Monthly Results'!$C$12)</f>
        <v/>
      </c>
      <c r="AH268" s="1" t="str">
        <f t="shared" si="106"/>
        <v/>
      </c>
      <c r="AI268" s="1" t="str">
        <f t="shared" si="107"/>
        <v/>
      </c>
      <c r="AJ268" s="1" t="str">
        <f t="shared" si="108"/>
        <v/>
      </c>
      <c r="AK268" s="1" t="str">
        <f>IF(A268="","",IF(AI268=0,0,'Input and Monthly Results'!$C$13))</f>
        <v/>
      </c>
    </row>
    <row r="269" spans="1:37" x14ac:dyDescent="0.3">
      <c r="A269" s="10" t="str">
        <f>IF(A268&gt;='Input and Monthly Results'!$F$3,"",EDATE(A268,1))</f>
        <v/>
      </c>
      <c r="B269" s="10">
        <f t="shared" si="88"/>
        <v>1</v>
      </c>
      <c r="C269" t="str">
        <f t="shared" si="89"/>
        <v/>
      </c>
      <c r="D269" s="14" t="str">
        <f>IF(A269="","",'Input and Monthly Results'!$C$7)</f>
        <v/>
      </c>
      <c r="E269" s="14" t="str">
        <f t="shared" si="90"/>
        <v/>
      </c>
      <c r="F269" s="14" t="str">
        <f t="shared" si="91"/>
        <v/>
      </c>
      <c r="G269" s="14" t="str">
        <f t="shared" si="92"/>
        <v/>
      </c>
      <c r="H269" s="14" t="str">
        <f>IF(A269="","",VLOOKUP(A269,'Input and Monthly Results'!$B$18:$C$429,2,FALSE))</f>
        <v/>
      </c>
      <c r="I269" s="14" t="str">
        <f>IF(A269="","",'Input and Monthly Results'!$C$8)</f>
        <v/>
      </c>
      <c r="J269" s="5" t="str">
        <f t="shared" si="93"/>
        <v/>
      </c>
      <c r="K269" s="14" t="str">
        <f t="shared" si="94"/>
        <v/>
      </c>
      <c r="L269" s="14" t="str">
        <f t="shared" si="95"/>
        <v/>
      </c>
      <c r="M269" s="14" t="str">
        <f t="shared" si="96"/>
        <v/>
      </c>
      <c r="N269" t="str">
        <f>IF(A269="","",'Input and Monthly Results'!$C$9)</f>
        <v/>
      </c>
      <c r="O269" s="14" t="str">
        <f>IF(A269="","",IF('Input and Monthly Results'!$C$6="Constant",IF('Input and Monthly Results'!$C$9="30 / 360",E269,IF('Input and Monthly Results'!$C$9="Actual Days / 360",F269,G269)),IF('Input and Monthly Results'!$C$9="30 / 360",K269,IF('Input and Monthly Results'!$C$9="Actual Days / 360",L269,M269))))</f>
        <v/>
      </c>
      <c r="P269" s="1" t="str">
        <f t="shared" si="109"/>
        <v/>
      </c>
      <c r="Q269" s="20" t="str">
        <f t="shared" si="97"/>
        <v/>
      </c>
      <c r="R269" s="20" t="str">
        <f t="shared" si="98"/>
        <v/>
      </c>
      <c r="S269" s="20" t="str">
        <f t="shared" si="99"/>
        <v/>
      </c>
      <c r="T269" s="20" t="str">
        <f t="shared" si="100"/>
        <v/>
      </c>
      <c r="U269" s="15" t="str">
        <f>IF(A269="","",IF(A270="",O269*P269+P269,IF(P269&gt;='Input and Monthly Results'!$C$14,'Input and Monthly Results'!$C$14,P269)))</f>
        <v/>
      </c>
      <c r="V269" s="1" t="str">
        <f>IF(A269="","",IF(A269&lt;'Input and Monthly Results'!$F$3,Calculations!O269*Calculations!P269,IF(A269='Input and Monthly Results'!$F$3,Calculations!O269*Calculations!P269 + Calculations!P269,0)))</f>
        <v/>
      </c>
      <c r="W269" s="1" t="str">
        <f>IF(A269="","",IF(A269&lt;'Input and Monthly Results'!$F$3,Loan_Amount*(Calculations!O269/(1-(1+Calculations!O269)^(-'Input and Monthly Results'!$C$5))),IF(Calculations!A269='Input and Monthly Results'!$F$3,Calculations!P269*Calculations!O269+Calculations!P269,0)))</f>
        <v/>
      </c>
      <c r="X269" s="1" t="str">
        <f>IF(A269="","",IF(A269&lt;'Input and Monthly Results'!$C$11,1,0))</f>
        <v/>
      </c>
      <c r="Y269" s="1" t="str">
        <f>IF(A269="","",IF(A269&lt;'Input and Monthly Results'!$C$11,Calculations!O269*Calculations!P269,IF(A269&lt;'Input and Monthly Results'!$F$3,Loan_Amount*(Calculations!O269/(1-(1+Calculations!O269)^(-('Input and Monthly Results'!$C$5-SUM(Calculations!$X$3:$X$362))))),IF(Calculations!A269='Input and Monthly Results'!$F$3,Calculations!O269*Calculations!P269+Calculations!P269,0))))</f>
        <v/>
      </c>
      <c r="Z269" s="1" t="str">
        <f>IF(A269="","",IF(A269&lt;'Input and Monthly Results'!$F$3,Loan_Amount/'Input and Monthly Results'!$C$5+Calculations!O269*Calculations!P269,IF(A269='Input and Monthly Results'!$F$3,Calculations!O269*Calculations!P269+Calculations!P269,0)))</f>
        <v/>
      </c>
      <c r="AA269" s="1" t="str">
        <f>IF(A269="","",IF('Input and Monthly Results'!$C$14="",IF('Input and Monthly Results'!$C$10="IO (Interest Only)",Calculations!V269,IF('Input and Monthly Results'!$C$10="Initial IO w/ P&amp;I following",Calculations!Y269,IF('Input and Monthly Results'!$C$10="P&amp;I",Calculations!W269,Calculations!Z269))),U269))</f>
        <v/>
      </c>
      <c r="AB269" s="1" t="str">
        <f t="shared" si="101"/>
        <v/>
      </c>
      <c r="AC269" s="1" t="str">
        <f t="shared" si="102"/>
        <v/>
      </c>
      <c r="AD269" s="1" t="str">
        <f t="shared" si="103"/>
        <v/>
      </c>
      <c r="AE269" s="1" t="str">
        <f t="shared" si="104"/>
        <v/>
      </c>
      <c r="AF269" s="1" t="str">
        <f t="shared" si="105"/>
        <v/>
      </c>
      <c r="AG269" s="1" t="str">
        <f>IF(A269="","",'Input and Monthly Results'!$C$12)</f>
        <v/>
      </c>
      <c r="AH269" s="1" t="str">
        <f t="shared" si="106"/>
        <v/>
      </c>
      <c r="AI269" s="1" t="str">
        <f t="shared" si="107"/>
        <v/>
      </c>
      <c r="AJ269" s="1" t="str">
        <f t="shared" si="108"/>
        <v/>
      </c>
      <c r="AK269" s="1" t="str">
        <f>IF(A269="","",IF(AI269=0,0,'Input and Monthly Results'!$C$13))</f>
        <v/>
      </c>
    </row>
    <row r="270" spans="1:37" x14ac:dyDescent="0.3">
      <c r="A270" s="10" t="str">
        <f>IF(A269&gt;='Input and Monthly Results'!$F$3,"",EDATE(A269,1))</f>
        <v/>
      </c>
      <c r="B270" s="10">
        <f t="shared" si="88"/>
        <v>1</v>
      </c>
      <c r="C270" t="str">
        <f t="shared" si="89"/>
        <v/>
      </c>
      <c r="D270" s="14" t="str">
        <f>IF(A270="","",'Input and Monthly Results'!$C$7)</f>
        <v/>
      </c>
      <c r="E270" s="14" t="str">
        <f t="shared" si="90"/>
        <v/>
      </c>
      <c r="F270" s="14" t="str">
        <f t="shared" si="91"/>
        <v/>
      </c>
      <c r="G270" s="14" t="str">
        <f t="shared" si="92"/>
        <v/>
      </c>
      <c r="H270" s="14" t="str">
        <f>IF(A270="","",VLOOKUP(A270,'Input and Monthly Results'!$B$18:$C$429,2,FALSE))</f>
        <v/>
      </c>
      <c r="I270" s="14" t="str">
        <f>IF(A270="","",'Input and Monthly Results'!$C$8)</f>
        <v/>
      </c>
      <c r="J270" s="5" t="str">
        <f t="shared" si="93"/>
        <v/>
      </c>
      <c r="K270" s="14" t="str">
        <f t="shared" si="94"/>
        <v/>
      </c>
      <c r="L270" s="14" t="str">
        <f t="shared" si="95"/>
        <v/>
      </c>
      <c r="M270" s="14" t="str">
        <f t="shared" si="96"/>
        <v/>
      </c>
      <c r="N270" t="str">
        <f>IF(A270="","",'Input and Monthly Results'!$C$9)</f>
        <v/>
      </c>
      <c r="O270" s="14" t="str">
        <f>IF(A270="","",IF('Input and Monthly Results'!$C$6="Constant",IF('Input and Monthly Results'!$C$9="30 / 360",E270,IF('Input and Monthly Results'!$C$9="Actual Days / 360",F270,G270)),IF('Input and Monthly Results'!$C$9="30 / 360",K270,IF('Input and Monthly Results'!$C$9="Actual Days / 360",L270,M270))))</f>
        <v/>
      </c>
      <c r="P270" s="1" t="str">
        <f t="shared" si="109"/>
        <v/>
      </c>
      <c r="Q270" s="20" t="str">
        <f t="shared" si="97"/>
        <v/>
      </c>
      <c r="R270" s="20" t="str">
        <f t="shared" si="98"/>
        <v/>
      </c>
      <c r="S270" s="20" t="str">
        <f t="shared" si="99"/>
        <v/>
      </c>
      <c r="T270" s="20" t="str">
        <f t="shared" si="100"/>
        <v/>
      </c>
      <c r="U270" s="15" t="str">
        <f>IF(A270="","",IF(A271="",O270*P270+P270,IF(P270&gt;='Input and Monthly Results'!$C$14,'Input and Monthly Results'!$C$14,P270)))</f>
        <v/>
      </c>
      <c r="V270" s="1" t="str">
        <f>IF(A270="","",IF(A270&lt;'Input and Monthly Results'!$F$3,Calculations!O270*Calculations!P270,IF(A270='Input and Monthly Results'!$F$3,Calculations!O270*Calculations!P270 + Calculations!P270,0)))</f>
        <v/>
      </c>
      <c r="W270" s="1" t="str">
        <f>IF(A270="","",IF(A270&lt;'Input and Monthly Results'!$F$3,Loan_Amount*(Calculations!O270/(1-(1+Calculations!O270)^(-'Input and Monthly Results'!$C$5))),IF(Calculations!A270='Input and Monthly Results'!$F$3,Calculations!P270*Calculations!O270+Calculations!P270,0)))</f>
        <v/>
      </c>
      <c r="X270" s="1" t="str">
        <f>IF(A270="","",IF(A270&lt;'Input and Monthly Results'!$C$11,1,0))</f>
        <v/>
      </c>
      <c r="Y270" s="1" t="str">
        <f>IF(A270="","",IF(A270&lt;'Input and Monthly Results'!$C$11,Calculations!O270*Calculations!P270,IF(A270&lt;'Input and Monthly Results'!$F$3,Loan_Amount*(Calculations!O270/(1-(1+Calculations!O270)^(-('Input and Monthly Results'!$C$5-SUM(Calculations!$X$3:$X$362))))),IF(Calculations!A270='Input and Monthly Results'!$F$3,Calculations!O270*Calculations!P270+Calculations!P270,0))))</f>
        <v/>
      </c>
      <c r="Z270" s="1" t="str">
        <f>IF(A270="","",IF(A270&lt;'Input and Monthly Results'!$F$3,Loan_Amount/'Input and Monthly Results'!$C$5+Calculations!O270*Calculations!P270,IF(A270='Input and Monthly Results'!$F$3,Calculations!O270*Calculations!P270+Calculations!P270,0)))</f>
        <v/>
      </c>
      <c r="AA270" s="1" t="str">
        <f>IF(A270="","",IF('Input and Monthly Results'!$C$14="",IF('Input and Monthly Results'!$C$10="IO (Interest Only)",Calculations!V270,IF('Input and Monthly Results'!$C$10="Initial IO w/ P&amp;I following",Calculations!Y270,IF('Input and Monthly Results'!$C$10="P&amp;I",Calculations!W270,Calculations!Z270))),U270))</f>
        <v/>
      </c>
      <c r="AB270" s="1" t="str">
        <f t="shared" si="101"/>
        <v/>
      </c>
      <c r="AC270" s="1" t="str">
        <f t="shared" si="102"/>
        <v/>
      </c>
      <c r="AD270" s="1" t="str">
        <f t="shared" si="103"/>
        <v/>
      </c>
      <c r="AE270" s="1" t="str">
        <f t="shared" si="104"/>
        <v/>
      </c>
      <c r="AF270" s="1" t="str">
        <f t="shared" si="105"/>
        <v/>
      </c>
      <c r="AG270" s="1" t="str">
        <f>IF(A270="","",'Input and Monthly Results'!$C$12)</f>
        <v/>
      </c>
      <c r="AH270" s="1" t="str">
        <f t="shared" si="106"/>
        <v/>
      </c>
      <c r="AI270" s="1" t="str">
        <f t="shared" si="107"/>
        <v/>
      </c>
      <c r="AJ270" s="1" t="str">
        <f t="shared" si="108"/>
        <v/>
      </c>
      <c r="AK270" s="1" t="str">
        <f>IF(A270="","",IF(AI270=0,0,'Input and Monthly Results'!$C$13))</f>
        <v/>
      </c>
    </row>
    <row r="271" spans="1:37" x14ac:dyDescent="0.3">
      <c r="A271" s="10" t="str">
        <f>IF(A270&gt;='Input and Monthly Results'!$F$3,"",EDATE(A270,1))</f>
        <v/>
      </c>
      <c r="B271" s="10">
        <f t="shared" si="88"/>
        <v>1</v>
      </c>
      <c r="C271" t="str">
        <f t="shared" si="89"/>
        <v/>
      </c>
      <c r="D271" s="14" t="str">
        <f>IF(A271="","",'Input and Monthly Results'!$C$7)</f>
        <v/>
      </c>
      <c r="E271" s="14" t="str">
        <f t="shared" si="90"/>
        <v/>
      </c>
      <c r="F271" s="14" t="str">
        <f t="shared" si="91"/>
        <v/>
      </c>
      <c r="G271" s="14" t="str">
        <f t="shared" si="92"/>
        <v/>
      </c>
      <c r="H271" s="14" t="str">
        <f>IF(A271="","",VLOOKUP(A271,'Input and Monthly Results'!$B$18:$C$429,2,FALSE))</f>
        <v/>
      </c>
      <c r="I271" s="14" t="str">
        <f>IF(A271="","",'Input and Monthly Results'!$C$8)</f>
        <v/>
      </c>
      <c r="J271" s="5" t="str">
        <f t="shared" si="93"/>
        <v/>
      </c>
      <c r="K271" s="14" t="str">
        <f t="shared" si="94"/>
        <v/>
      </c>
      <c r="L271" s="14" t="str">
        <f t="shared" si="95"/>
        <v/>
      </c>
      <c r="M271" s="14" t="str">
        <f t="shared" si="96"/>
        <v/>
      </c>
      <c r="N271" t="str">
        <f>IF(A271="","",'Input and Monthly Results'!$C$9)</f>
        <v/>
      </c>
      <c r="O271" s="14" t="str">
        <f>IF(A271="","",IF('Input and Monthly Results'!$C$6="Constant",IF('Input and Monthly Results'!$C$9="30 / 360",E271,IF('Input and Monthly Results'!$C$9="Actual Days / 360",F271,G271)),IF('Input and Monthly Results'!$C$9="30 / 360",K271,IF('Input and Monthly Results'!$C$9="Actual Days / 360",L271,M271))))</f>
        <v/>
      </c>
      <c r="P271" s="1" t="str">
        <f t="shared" si="109"/>
        <v/>
      </c>
      <c r="Q271" s="20" t="str">
        <f t="shared" si="97"/>
        <v/>
      </c>
      <c r="R271" s="20" t="str">
        <f t="shared" si="98"/>
        <v/>
      </c>
      <c r="S271" s="20" t="str">
        <f t="shared" si="99"/>
        <v/>
      </c>
      <c r="T271" s="20" t="str">
        <f t="shared" si="100"/>
        <v/>
      </c>
      <c r="U271" s="15" t="str">
        <f>IF(A271="","",IF(A272="",O271*P271+P271,IF(P271&gt;='Input and Monthly Results'!$C$14,'Input and Monthly Results'!$C$14,P271)))</f>
        <v/>
      </c>
      <c r="V271" s="1" t="str">
        <f>IF(A271="","",IF(A271&lt;'Input and Monthly Results'!$F$3,Calculations!O271*Calculations!P271,IF(A271='Input and Monthly Results'!$F$3,Calculations!O271*Calculations!P271 + Calculations!P271,0)))</f>
        <v/>
      </c>
      <c r="W271" s="1" t="str">
        <f>IF(A271="","",IF(A271&lt;'Input and Monthly Results'!$F$3,Loan_Amount*(Calculations!O271/(1-(1+Calculations!O271)^(-'Input and Monthly Results'!$C$5))),IF(Calculations!A271='Input and Monthly Results'!$F$3,Calculations!P271*Calculations!O271+Calculations!P271,0)))</f>
        <v/>
      </c>
      <c r="X271" s="1" t="str">
        <f>IF(A271="","",IF(A271&lt;'Input and Monthly Results'!$C$11,1,0))</f>
        <v/>
      </c>
      <c r="Y271" s="1" t="str">
        <f>IF(A271="","",IF(A271&lt;'Input and Monthly Results'!$C$11,Calculations!O271*Calculations!P271,IF(A271&lt;'Input and Monthly Results'!$F$3,Loan_Amount*(Calculations!O271/(1-(1+Calculations!O271)^(-('Input and Monthly Results'!$C$5-SUM(Calculations!$X$3:$X$362))))),IF(Calculations!A271='Input and Monthly Results'!$F$3,Calculations!O271*Calculations!P271+Calculations!P271,0))))</f>
        <v/>
      </c>
      <c r="Z271" s="1" t="str">
        <f>IF(A271="","",IF(A271&lt;'Input and Monthly Results'!$F$3,Loan_Amount/'Input and Monthly Results'!$C$5+Calculations!O271*Calculations!P271,IF(A271='Input and Monthly Results'!$F$3,Calculations!O271*Calculations!P271+Calculations!P271,0)))</f>
        <v/>
      </c>
      <c r="AA271" s="1" t="str">
        <f>IF(A271="","",IF('Input and Monthly Results'!$C$14="",IF('Input and Monthly Results'!$C$10="IO (Interest Only)",Calculations!V271,IF('Input and Monthly Results'!$C$10="Initial IO w/ P&amp;I following",Calculations!Y271,IF('Input and Monthly Results'!$C$10="P&amp;I",Calculations!W271,Calculations!Z271))),U271))</f>
        <v/>
      </c>
      <c r="AB271" s="1" t="str">
        <f t="shared" si="101"/>
        <v/>
      </c>
      <c r="AC271" s="1" t="str">
        <f t="shared" si="102"/>
        <v/>
      </c>
      <c r="AD271" s="1" t="str">
        <f t="shared" si="103"/>
        <v/>
      </c>
      <c r="AE271" s="1" t="str">
        <f t="shared" si="104"/>
        <v/>
      </c>
      <c r="AF271" s="1" t="str">
        <f t="shared" si="105"/>
        <v/>
      </c>
      <c r="AG271" s="1" t="str">
        <f>IF(A271="","",'Input and Monthly Results'!$C$12)</f>
        <v/>
      </c>
      <c r="AH271" s="1" t="str">
        <f t="shared" si="106"/>
        <v/>
      </c>
      <c r="AI271" s="1" t="str">
        <f t="shared" si="107"/>
        <v/>
      </c>
      <c r="AJ271" s="1" t="str">
        <f t="shared" si="108"/>
        <v/>
      </c>
      <c r="AK271" s="1" t="str">
        <f>IF(A271="","",IF(AI271=0,0,'Input and Monthly Results'!$C$13))</f>
        <v/>
      </c>
    </row>
    <row r="272" spans="1:37" x14ac:dyDescent="0.3">
      <c r="A272" s="10" t="str">
        <f>IF(A271&gt;='Input and Monthly Results'!$F$3,"",EDATE(A271,1))</f>
        <v/>
      </c>
      <c r="B272" s="10">
        <f t="shared" si="88"/>
        <v>1</v>
      </c>
      <c r="C272" t="str">
        <f t="shared" si="89"/>
        <v/>
      </c>
      <c r="D272" s="14" t="str">
        <f>IF(A272="","",'Input and Monthly Results'!$C$7)</f>
        <v/>
      </c>
      <c r="E272" s="14" t="str">
        <f t="shared" si="90"/>
        <v/>
      </c>
      <c r="F272" s="14" t="str">
        <f t="shared" si="91"/>
        <v/>
      </c>
      <c r="G272" s="14" t="str">
        <f t="shared" si="92"/>
        <v/>
      </c>
      <c r="H272" s="14" t="str">
        <f>IF(A272="","",VLOOKUP(A272,'Input and Monthly Results'!$B$18:$C$429,2,FALSE))</f>
        <v/>
      </c>
      <c r="I272" s="14" t="str">
        <f>IF(A272="","",'Input and Monthly Results'!$C$8)</f>
        <v/>
      </c>
      <c r="J272" s="5" t="str">
        <f t="shared" si="93"/>
        <v/>
      </c>
      <c r="K272" s="14" t="str">
        <f t="shared" si="94"/>
        <v/>
      </c>
      <c r="L272" s="14" t="str">
        <f t="shared" si="95"/>
        <v/>
      </c>
      <c r="M272" s="14" t="str">
        <f t="shared" si="96"/>
        <v/>
      </c>
      <c r="N272" t="str">
        <f>IF(A272="","",'Input and Monthly Results'!$C$9)</f>
        <v/>
      </c>
      <c r="O272" s="14" t="str">
        <f>IF(A272="","",IF('Input and Monthly Results'!$C$6="Constant",IF('Input and Monthly Results'!$C$9="30 / 360",E272,IF('Input and Monthly Results'!$C$9="Actual Days / 360",F272,G272)),IF('Input and Monthly Results'!$C$9="30 / 360",K272,IF('Input and Monthly Results'!$C$9="Actual Days / 360",L272,M272))))</f>
        <v/>
      </c>
      <c r="P272" s="1" t="str">
        <f t="shared" si="109"/>
        <v/>
      </c>
      <c r="Q272" s="20" t="str">
        <f t="shared" si="97"/>
        <v/>
      </c>
      <c r="R272" s="20" t="str">
        <f t="shared" si="98"/>
        <v/>
      </c>
      <c r="S272" s="20" t="str">
        <f t="shared" si="99"/>
        <v/>
      </c>
      <c r="T272" s="20" t="str">
        <f t="shared" si="100"/>
        <v/>
      </c>
      <c r="U272" s="15" t="str">
        <f>IF(A272="","",IF(A273="",O272*P272+P272,IF(P272&gt;='Input and Monthly Results'!$C$14,'Input and Monthly Results'!$C$14,P272)))</f>
        <v/>
      </c>
      <c r="V272" s="1" t="str">
        <f>IF(A272="","",IF(A272&lt;'Input and Monthly Results'!$F$3,Calculations!O272*Calculations!P272,IF(A272='Input and Monthly Results'!$F$3,Calculations!O272*Calculations!P272 + Calculations!P272,0)))</f>
        <v/>
      </c>
      <c r="W272" s="1" t="str">
        <f>IF(A272="","",IF(A272&lt;'Input and Monthly Results'!$F$3,Loan_Amount*(Calculations!O272/(1-(1+Calculations!O272)^(-'Input and Monthly Results'!$C$5))),IF(Calculations!A272='Input and Monthly Results'!$F$3,Calculations!P272*Calculations!O272+Calculations!P272,0)))</f>
        <v/>
      </c>
      <c r="X272" s="1" t="str">
        <f>IF(A272="","",IF(A272&lt;'Input and Monthly Results'!$C$11,1,0))</f>
        <v/>
      </c>
      <c r="Y272" s="1" t="str">
        <f>IF(A272="","",IF(A272&lt;'Input and Monthly Results'!$C$11,Calculations!O272*Calculations!P272,IF(A272&lt;'Input and Monthly Results'!$F$3,Loan_Amount*(Calculations!O272/(1-(1+Calculations!O272)^(-('Input and Monthly Results'!$C$5-SUM(Calculations!$X$3:$X$362))))),IF(Calculations!A272='Input and Monthly Results'!$F$3,Calculations!O272*Calculations!P272+Calculations!P272,0))))</f>
        <v/>
      </c>
      <c r="Z272" s="1" t="str">
        <f>IF(A272="","",IF(A272&lt;'Input and Monthly Results'!$F$3,Loan_Amount/'Input and Monthly Results'!$C$5+Calculations!O272*Calculations!P272,IF(A272='Input and Monthly Results'!$F$3,Calculations!O272*Calculations!P272+Calculations!P272,0)))</f>
        <v/>
      </c>
      <c r="AA272" s="1" t="str">
        <f>IF(A272="","",IF('Input and Monthly Results'!$C$14="",IF('Input and Monthly Results'!$C$10="IO (Interest Only)",Calculations!V272,IF('Input and Monthly Results'!$C$10="Initial IO w/ P&amp;I following",Calculations!Y272,IF('Input and Monthly Results'!$C$10="P&amp;I",Calculations!W272,Calculations!Z272))),U272))</f>
        <v/>
      </c>
      <c r="AB272" s="1" t="str">
        <f t="shared" si="101"/>
        <v/>
      </c>
      <c r="AC272" s="1" t="str">
        <f t="shared" si="102"/>
        <v/>
      </c>
      <c r="AD272" s="1" t="str">
        <f t="shared" si="103"/>
        <v/>
      </c>
      <c r="AE272" s="1" t="str">
        <f t="shared" si="104"/>
        <v/>
      </c>
      <c r="AF272" s="1" t="str">
        <f t="shared" si="105"/>
        <v/>
      </c>
      <c r="AG272" s="1" t="str">
        <f>IF(A272="","",'Input and Monthly Results'!$C$12)</f>
        <v/>
      </c>
      <c r="AH272" s="1" t="str">
        <f t="shared" si="106"/>
        <v/>
      </c>
      <c r="AI272" s="1" t="str">
        <f t="shared" si="107"/>
        <v/>
      </c>
      <c r="AJ272" s="1" t="str">
        <f t="shared" si="108"/>
        <v/>
      </c>
      <c r="AK272" s="1" t="str">
        <f>IF(A272="","",IF(AI272=0,0,'Input and Monthly Results'!$C$13))</f>
        <v/>
      </c>
    </row>
    <row r="273" spans="1:37" x14ac:dyDescent="0.3">
      <c r="A273" s="10" t="str">
        <f>IF(A272&gt;='Input and Monthly Results'!$F$3,"",EDATE(A272,1))</f>
        <v/>
      </c>
      <c r="B273" s="10">
        <f t="shared" si="88"/>
        <v>1</v>
      </c>
      <c r="C273" t="str">
        <f t="shared" si="89"/>
        <v/>
      </c>
      <c r="D273" s="14" t="str">
        <f>IF(A273="","",'Input and Monthly Results'!$C$7)</f>
        <v/>
      </c>
      <c r="E273" s="14" t="str">
        <f t="shared" si="90"/>
        <v/>
      </c>
      <c r="F273" s="14" t="str">
        <f t="shared" si="91"/>
        <v/>
      </c>
      <c r="G273" s="14" t="str">
        <f t="shared" si="92"/>
        <v/>
      </c>
      <c r="H273" s="14" t="str">
        <f>IF(A273="","",VLOOKUP(A273,'Input and Monthly Results'!$B$18:$C$429,2,FALSE))</f>
        <v/>
      </c>
      <c r="I273" s="14" t="str">
        <f>IF(A273="","",'Input and Monthly Results'!$C$8)</f>
        <v/>
      </c>
      <c r="J273" s="5" t="str">
        <f t="shared" si="93"/>
        <v/>
      </c>
      <c r="K273" s="14" t="str">
        <f t="shared" si="94"/>
        <v/>
      </c>
      <c r="L273" s="14" t="str">
        <f t="shared" si="95"/>
        <v/>
      </c>
      <c r="M273" s="14" t="str">
        <f t="shared" si="96"/>
        <v/>
      </c>
      <c r="N273" t="str">
        <f>IF(A273="","",'Input and Monthly Results'!$C$9)</f>
        <v/>
      </c>
      <c r="O273" s="14" t="str">
        <f>IF(A273="","",IF('Input and Monthly Results'!$C$6="Constant",IF('Input and Monthly Results'!$C$9="30 / 360",E273,IF('Input and Monthly Results'!$C$9="Actual Days / 360",F273,G273)),IF('Input and Monthly Results'!$C$9="30 / 360",K273,IF('Input and Monthly Results'!$C$9="Actual Days / 360",L273,M273))))</f>
        <v/>
      </c>
      <c r="P273" s="1" t="str">
        <f t="shared" si="109"/>
        <v/>
      </c>
      <c r="Q273" s="20" t="str">
        <f t="shared" si="97"/>
        <v/>
      </c>
      <c r="R273" s="20" t="str">
        <f t="shared" si="98"/>
        <v/>
      </c>
      <c r="S273" s="20" t="str">
        <f t="shared" si="99"/>
        <v/>
      </c>
      <c r="T273" s="20" t="str">
        <f t="shared" si="100"/>
        <v/>
      </c>
      <c r="U273" s="15" t="str">
        <f>IF(A273="","",IF(A274="",O273*P273+P273,IF(P273&gt;='Input and Monthly Results'!$C$14,'Input and Monthly Results'!$C$14,P273)))</f>
        <v/>
      </c>
      <c r="V273" s="1" t="str">
        <f>IF(A273="","",IF(A273&lt;'Input and Monthly Results'!$F$3,Calculations!O273*Calculations!P273,IF(A273='Input and Monthly Results'!$F$3,Calculations!O273*Calculations!P273 + Calculations!P273,0)))</f>
        <v/>
      </c>
      <c r="W273" s="1" t="str">
        <f>IF(A273="","",IF(A273&lt;'Input and Monthly Results'!$F$3,Loan_Amount*(Calculations!O273/(1-(1+Calculations!O273)^(-'Input and Monthly Results'!$C$5))),IF(Calculations!A273='Input and Monthly Results'!$F$3,Calculations!P273*Calculations!O273+Calculations!P273,0)))</f>
        <v/>
      </c>
      <c r="X273" s="1" t="str">
        <f>IF(A273="","",IF(A273&lt;'Input and Monthly Results'!$C$11,1,0))</f>
        <v/>
      </c>
      <c r="Y273" s="1" t="str">
        <f>IF(A273="","",IF(A273&lt;'Input and Monthly Results'!$C$11,Calculations!O273*Calculations!P273,IF(A273&lt;'Input and Monthly Results'!$F$3,Loan_Amount*(Calculations!O273/(1-(1+Calculations!O273)^(-('Input and Monthly Results'!$C$5-SUM(Calculations!$X$3:$X$362))))),IF(Calculations!A273='Input and Monthly Results'!$F$3,Calculations!O273*Calculations!P273+Calculations!P273,0))))</f>
        <v/>
      </c>
      <c r="Z273" s="1" t="str">
        <f>IF(A273="","",IF(A273&lt;'Input and Monthly Results'!$F$3,Loan_Amount/'Input and Monthly Results'!$C$5+Calculations!O273*Calculations!P273,IF(A273='Input and Monthly Results'!$F$3,Calculations!O273*Calculations!P273+Calculations!P273,0)))</f>
        <v/>
      </c>
      <c r="AA273" s="1" t="str">
        <f>IF(A273="","",IF('Input and Monthly Results'!$C$14="",IF('Input and Monthly Results'!$C$10="IO (Interest Only)",Calculations!V273,IF('Input and Monthly Results'!$C$10="Initial IO w/ P&amp;I following",Calculations!Y273,IF('Input and Monthly Results'!$C$10="P&amp;I",Calculations!W273,Calculations!Z273))),U273))</f>
        <v/>
      </c>
      <c r="AB273" s="1" t="str">
        <f t="shared" si="101"/>
        <v/>
      </c>
      <c r="AC273" s="1" t="str">
        <f t="shared" si="102"/>
        <v/>
      </c>
      <c r="AD273" s="1" t="str">
        <f t="shared" si="103"/>
        <v/>
      </c>
      <c r="AE273" s="1" t="str">
        <f t="shared" si="104"/>
        <v/>
      </c>
      <c r="AF273" s="1" t="str">
        <f t="shared" si="105"/>
        <v/>
      </c>
      <c r="AG273" s="1" t="str">
        <f>IF(A273="","",'Input and Monthly Results'!$C$12)</f>
        <v/>
      </c>
      <c r="AH273" s="1" t="str">
        <f t="shared" si="106"/>
        <v/>
      </c>
      <c r="AI273" s="1" t="str">
        <f t="shared" si="107"/>
        <v/>
      </c>
      <c r="AJ273" s="1" t="str">
        <f t="shared" si="108"/>
        <v/>
      </c>
      <c r="AK273" s="1" t="str">
        <f>IF(A273="","",IF(AI273=0,0,'Input and Monthly Results'!$C$13))</f>
        <v/>
      </c>
    </row>
    <row r="274" spans="1:37" x14ac:dyDescent="0.3">
      <c r="A274" s="10" t="str">
        <f>IF(A273&gt;='Input and Monthly Results'!$F$3,"",EDATE(A273,1))</f>
        <v/>
      </c>
      <c r="B274" s="10">
        <f t="shared" si="88"/>
        <v>1</v>
      </c>
      <c r="C274" t="str">
        <f t="shared" si="89"/>
        <v/>
      </c>
      <c r="D274" s="14" t="str">
        <f>IF(A274="","",'Input and Monthly Results'!$C$7)</f>
        <v/>
      </c>
      <c r="E274" s="14" t="str">
        <f t="shared" si="90"/>
        <v/>
      </c>
      <c r="F274" s="14" t="str">
        <f t="shared" si="91"/>
        <v/>
      </c>
      <c r="G274" s="14" t="str">
        <f t="shared" si="92"/>
        <v/>
      </c>
      <c r="H274" s="14" t="str">
        <f>IF(A274="","",VLOOKUP(A274,'Input and Monthly Results'!$B$18:$C$429,2,FALSE))</f>
        <v/>
      </c>
      <c r="I274" s="14" t="str">
        <f>IF(A274="","",'Input and Monthly Results'!$C$8)</f>
        <v/>
      </c>
      <c r="J274" s="5" t="str">
        <f t="shared" si="93"/>
        <v/>
      </c>
      <c r="K274" s="14" t="str">
        <f t="shared" si="94"/>
        <v/>
      </c>
      <c r="L274" s="14" t="str">
        <f t="shared" si="95"/>
        <v/>
      </c>
      <c r="M274" s="14" t="str">
        <f t="shared" si="96"/>
        <v/>
      </c>
      <c r="N274" t="str">
        <f>IF(A274="","",'Input and Monthly Results'!$C$9)</f>
        <v/>
      </c>
      <c r="O274" s="14" t="str">
        <f>IF(A274="","",IF('Input and Monthly Results'!$C$6="Constant",IF('Input and Monthly Results'!$C$9="30 / 360",E274,IF('Input and Monthly Results'!$C$9="Actual Days / 360",F274,G274)),IF('Input and Monthly Results'!$C$9="30 / 360",K274,IF('Input and Monthly Results'!$C$9="Actual Days / 360",L274,M274))))</f>
        <v/>
      </c>
      <c r="P274" s="1" t="str">
        <f t="shared" si="109"/>
        <v/>
      </c>
      <c r="Q274" s="20" t="str">
        <f t="shared" si="97"/>
        <v/>
      </c>
      <c r="R274" s="20" t="str">
        <f t="shared" si="98"/>
        <v/>
      </c>
      <c r="S274" s="20" t="str">
        <f t="shared" si="99"/>
        <v/>
      </c>
      <c r="T274" s="20" t="str">
        <f t="shared" si="100"/>
        <v/>
      </c>
      <c r="U274" s="15" t="str">
        <f>IF(A274="","",IF(A275="",O274*P274+P274,IF(P274&gt;='Input and Monthly Results'!$C$14,'Input and Monthly Results'!$C$14,P274)))</f>
        <v/>
      </c>
      <c r="V274" s="1" t="str">
        <f>IF(A274="","",IF(A274&lt;'Input and Monthly Results'!$F$3,Calculations!O274*Calculations!P274,IF(A274='Input and Monthly Results'!$F$3,Calculations!O274*Calculations!P274 + Calculations!P274,0)))</f>
        <v/>
      </c>
      <c r="W274" s="1" t="str">
        <f>IF(A274="","",IF(A274&lt;'Input and Monthly Results'!$F$3,Loan_Amount*(Calculations!O274/(1-(1+Calculations!O274)^(-'Input and Monthly Results'!$C$5))),IF(Calculations!A274='Input and Monthly Results'!$F$3,Calculations!P274*Calculations!O274+Calculations!P274,0)))</f>
        <v/>
      </c>
      <c r="X274" s="1" t="str">
        <f>IF(A274="","",IF(A274&lt;'Input and Monthly Results'!$C$11,1,0))</f>
        <v/>
      </c>
      <c r="Y274" s="1" t="str">
        <f>IF(A274="","",IF(A274&lt;'Input and Monthly Results'!$C$11,Calculations!O274*Calculations!P274,IF(A274&lt;'Input and Monthly Results'!$F$3,Loan_Amount*(Calculations!O274/(1-(1+Calculations!O274)^(-('Input and Monthly Results'!$C$5-SUM(Calculations!$X$3:$X$362))))),IF(Calculations!A274='Input and Monthly Results'!$F$3,Calculations!O274*Calculations!P274+Calculations!P274,0))))</f>
        <v/>
      </c>
      <c r="Z274" s="1" t="str">
        <f>IF(A274="","",IF(A274&lt;'Input and Monthly Results'!$F$3,Loan_Amount/'Input and Monthly Results'!$C$5+Calculations!O274*Calculations!P274,IF(A274='Input and Monthly Results'!$F$3,Calculations!O274*Calculations!P274+Calculations!P274,0)))</f>
        <v/>
      </c>
      <c r="AA274" s="1" t="str">
        <f>IF(A274="","",IF('Input and Monthly Results'!$C$14="",IF('Input and Monthly Results'!$C$10="IO (Interest Only)",Calculations!V274,IF('Input and Monthly Results'!$C$10="Initial IO w/ P&amp;I following",Calculations!Y274,IF('Input and Monthly Results'!$C$10="P&amp;I",Calculations!W274,Calculations!Z274))),U274))</f>
        <v/>
      </c>
      <c r="AB274" s="1" t="str">
        <f t="shared" si="101"/>
        <v/>
      </c>
      <c r="AC274" s="1" t="str">
        <f t="shared" si="102"/>
        <v/>
      </c>
      <c r="AD274" s="1" t="str">
        <f t="shared" si="103"/>
        <v/>
      </c>
      <c r="AE274" s="1" t="str">
        <f t="shared" si="104"/>
        <v/>
      </c>
      <c r="AF274" s="1" t="str">
        <f t="shared" si="105"/>
        <v/>
      </c>
      <c r="AG274" s="1" t="str">
        <f>IF(A274="","",'Input and Monthly Results'!$C$12)</f>
        <v/>
      </c>
      <c r="AH274" s="1" t="str">
        <f t="shared" si="106"/>
        <v/>
      </c>
      <c r="AI274" s="1" t="str">
        <f t="shared" si="107"/>
        <v/>
      </c>
      <c r="AJ274" s="1" t="str">
        <f t="shared" si="108"/>
        <v/>
      </c>
      <c r="AK274" s="1" t="str">
        <f>IF(A274="","",IF(AI274=0,0,'Input and Monthly Results'!$C$13))</f>
        <v/>
      </c>
    </row>
    <row r="275" spans="1:37" x14ac:dyDescent="0.3">
      <c r="A275" s="10" t="str">
        <f>IF(A274&gt;='Input and Monthly Results'!$F$3,"",EDATE(A274,1))</f>
        <v/>
      </c>
      <c r="B275" s="10">
        <f t="shared" si="88"/>
        <v>1</v>
      </c>
      <c r="C275" t="str">
        <f t="shared" si="89"/>
        <v/>
      </c>
      <c r="D275" s="14" t="str">
        <f>IF(A275="","",'Input and Monthly Results'!$C$7)</f>
        <v/>
      </c>
      <c r="E275" s="14" t="str">
        <f t="shared" si="90"/>
        <v/>
      </c>
      <c r="F275" s="14" t="str">
        <f t="shared" si="91"/>
        <v/>
      </c>
      <c r="G275" s="14" t="str">
        <f t="shared" si="92"/>
        <v/>
      </c>
      <c r="H275" s="14" t="str">
        <f>IF(A275="","",VLOOKUP(A275,'Input and Monthly Results'!$B$18:$C$429,2,FALSE))</f>
        <v/>
      </c>
      <c r="I275" s="14" t="str">
        <f>IF(A275="","",'Input and Monthly Results'!$C$8)</f>
        <v/>
      </c>
      <c r="J275" s="5" t="str">
        <f t="shared" si="93"/>
        <v/>
      </c>
      <c r="K275" s="14" t="str">
        <f t="shared" si="94"/>
        <v/>
      </c>
      <c r="L275" s="14" t="str">
        <f t="shared" si="95"/>
        <v/>
      </c>
      <c r="M275" s="14" t="str">
        <f t="shared" si="96"/>
        <v/>
      </c>
      <c r="N275" t="str">
        <f>IF(A275="","",'Input and Monthly Results'!$C$9)</f>
        <v/>
      </c>
      <c r="O275" s="14" t="str">
        <f>IF(A275="","",IF('Input and Monthly Results'!$C$6="Constant",IF('Input and Monthly Results'!$C$9="30 / 360",E275,IF('Input and Monthly Results'!$C$9="Actual Days / 360",F275,G275)),IF('Input and Monthly Results'!$C$9="30 / 360",K275,IF('Input and Monthly Results'!$C$9="Actual Days / 360",L275,M275))))</f>
        <v/>
      </c>
      <c r="P275" s="1" t="str">
        <f t="shared" si="109"/>
        <v/>
      </c>
      <c r="Q275" s="20" t="str">
        <f t="shared" si="97"/>
        <v/>
      </c>
      <c r="R275" s="20" t="str">
        <f t="shared" si="98"/>
        <v/>
      </c>
      <c r="S275" s="20" t="str">
        <f t="shared" si="99"/>
        <v/>
      </c>
      <c r="T275" s="20" t="str">
        <f t="shared" si="100"/>
        <v/>
      </c>
      <c r="U275" s="15" t="str">
        <f>IF(A275="","",IF(A276="",O275*P275+P275,IF(P275&gt;='Input and Monthly Results'!$C$14,'Input and Monthly Results'!$C$14,P275)))</f>
        <v/>
      </c>
      <c r="V275" s="1" t="str">
        <f>IF(A275="","",IF(A275&lt;'Input and Monthly Results'!$F$3,Calculations!O275*Calculations!P275,IF(A275='Input and Monthly Results'!$F$3,Calculations!O275*Calculations!P275 + Calculations!P275,0)))</f>
        <v/>
      </c>
      <c r="W275" s="1" t="str">
        <f>IF(A275="","",IF(A275&lt;'Input and Monthly Results'!$F$3,Loan_Amount*(Calculations!O275/(1-(1+Calculations!O275)^(-'Input and Monthly Results'!$C$5))),IF(Calculations!A275='Input and Monthly Results'!$F$3,Calculations!P275*Calculations!O275+Calculations!P275,0)))</f>
        <v/>
      </c>
      <c r="X275" s="1" t="str">
        <f>IF(A275="","",IF(A275&lt;'Input and Monthly Results'!$C$11,1,0))</f>
        <v/>
      </c>
      <c r="Y275" s="1" t="str">
        <f>IF(A275="","",IF(A275&lt;'Input and Monthly Results'!$C$11,Calculations!O275*Calculations!P275,IF(A275&lt;'Input and Monthly Results'!$F$3,Loan_Amount*(Calculations!O275/(1-(1+Calculations!O275)^(-('Input and Monthly Results'!$C$5-SUM(Calculations!$X$3:$X$362))))),IF(Calculations!A275='Input and Monthly Results'!$F$3,Calculations!O275*Calculations!P275+Calculations!P275,0))))</f>
        <v/>
      </c>
      <c r="Z275" s="1" t="str">
        <f>IF(A275="","",IF(A275&lt;'Input and Monthly Results'!$F$3,Loan_Amount/'Input and Monthly Results'!$C$5+Calculations!O275*Calculations!P275,IF(A275='Input and Monthly Results'!$F$3,Calculations!O275*Calculations!P275+Calculations!P275,0)))</f>
        <v/>
      </c>
      <c r="AA275" s="1" t="str">
        <f>IF(A275="","",IF('Input and Monthly Results'!$C$14="",IF('Input and Monthly Results'!$C$10="IO (Interest Only)",Calculations!V275,IF('Input and Monthly Results'!$C$10="Initial IO w/ P&amp;I following",Calculations!Y275,IF('Input and Monthly Results'!$C$10="P&amp;I",Calculations!W275,Calculations!Z275))),U275))</f>
        <v/>
      </c>
      <c r="AB275" s="1" t="str">
        <f t="shared" si="101"/>
        <v/>
      </c>
      <c r="AC275" s="1" t="str">
        <f t="shared" si="102"/>
        <v/>
      </c>
      <c r="AD275" s="1" t="str">
        <f t="shared" si="103"/>
        <v/>
      </c>
      <c r="AE275" s="1" t="str">
        <f t="shared" si="104"/>
        <v/>
      </c>
      <c r="AF275" s="1" t="str">
        <f t="shared" si="105"/>
        <v/>
      </c>
      <c r="AG275" s="1" t="str">
        <f>IF(A275="","",'Input and Monthly Results'!$C$12)</f>
        <v/>
      </c>
      <c r="AH275" s="1" t="str">
        <f t="shared" si="106"/>
        <v/>
      </c>
      <c r="AI275" s="1" t="str">
        <f t="shared" si="107"/>
        <v/>
      </c>
      <c r="AJ275" s="1" t="str">
        <f t="shared" si="108"/>
        <v/>
      </c>
      <c r="AK275" s="1" t="str">
        <f>IF(A275="","",IF(AI275=0,0,'Input and Monthly Results'!$C$13))</f>
        <v/>
      </c>
    </row>
    <row r="276" spans="1:37" x14ac:dyDescent="0.3">
      <c r="A276" s="10" t="str">
        <f>IF(A275&gt;='Input and Monthly Results'!$F$3,"",EDATE(A275,1))</f>
        <v/>
      </c>
      <c r="B276" s="10">
        <f t="shared" si="88"/>
        <v>1</v>
      </c>
      <c r="C276" t="str">
        <f t="shared" si="89"/>
        <v/>
      </c>
      <c r="D276" s="14" t="str">
        <f>IF(A276="","",'Input and Monthly Results'!$C$7)</f>
        <v/>
      </c>
      <c r="E276" s="14" t="str">
        <f t="shared" si="90"/>
        <v/>
      </c>
      <c r="F276" s="14" t="str">
        <f t="shared" si="91"/>
        <v/>
      </c>
      <c r="G276" s="14" t="str">
        <f t="shared" si="92"/>
        <v/>
      </c>
      <c r="H276" s="14" t="str">
        <f>IF(A276="","",VLOOKUP(A276,'Input and Monthly Results'!$B$18:$C$429,2,FALSE))</f>
        <v/>
      </c>
      <c r="I276" s="14" t="str">
        <f>IF(A276="","",'Input and Monthly Results'!$C$8)</f>
        <v/>
      </c>
      <c r="J276" s="5" t="str">
        <f t="shared" si="93"/>
        <v/>
      </c>
      <c r="K276" s="14" t="str">
        <f t="shared" si="94"/>
        <v/>
      </c>
      <c r="L276" s="14" t="str">
        <f t="shared" si="95"/>
        <v/>
      </c>
      <c r="M276" s="14" t="str">
        <f t="shared" si="96"/>
        <v/>
      </c>
      <c r="N276" t="str">
        <f>IF(A276="","",'Input and Monthly Results'!$C$9)</f>
        <v/>
      </c>
      <c r="O276" s="14" t="str">
        <f>IF(A276="","",IF('Input and Monthly Results'!$C$6="Constant",IF('Input and Monthly Results'!$C$9="30 / 360",E276,IF('Input and Monthly Results'!$C$9="Actual Days / 360",F276,G276)),IF('Input and Monthly Results'!$C$9="30 / 360",K276,IF('Input and Monthly Results'!$C$9="Actual Days / 360",L276,M276))))</f>
        <v/>
      </c>
      <c r="P276" s="1" t="str">
        <f t="shared" si="109"/>
        <v/>
      </c>
      <c r="Q276" s="20" t="str">
        <f t="shared" si="97"/>
        <v/>
      </c>
      <c r="R276" s="20" t="str">
        <f t="shared" si="98"/>
        <v/>
      </c>
      <c r="S276" s="20" t="str">
        <f t="shared" si="99"/>
        <v/>
      </c>
      <c r="T276" s="20" t="str">
        <f t="shared" si="100"/>
        <v/>
      </c>
      <c r="U276" s="15" t="str">
        <f>IF(A276="","",IF(A277="",O276*P276+P276,IF(P276&gt;='Input and Monthly Results'!$C$14,'Input and Monthly Results'!$C$14,P276)))</f>
        <v/>
      </c>
      <c r="V276" s="1" t="str">
        <f>IF(A276="","",IF(A276&lt;'Input and Monthly Results'!$F$3,Calculations!O276*Calculations!P276,IF(A276='Input and Monthly Results'!$F$3,Calculations!O276*Calculations!P276 + Calculations!P276,0)))</f>
        <v/>
      </c>
      <c r="W276" s="1" t="str">
        <f>IF(A276="","",IF(A276&lt;'Input and Monthly Results'!$F$3,Loan_Amount*(Calculations!O276/(1-(1+Calculations!O276)^(-'Input and Monthly Results'!$C$5))),IF(Calculations!A276='Input and Monthly Results'!$F$3,Calculations!P276*Calculations!O276+Calculations!P276,0)))</f>
        <v/>
      </c>
      <c r="X276" s="1" t="str">
        <f>IF(A276="","",IF(A276&lt;'Input and Monthly Results'!$C$11,1,0))</f>
        <v/>
      </c>
      <c r="Y276" s="1" t="str">
        <f>IF(A276="","",IF(A276&lt;'Input and Monthly Results'!$C$11,Calculations!O276*Calculations!P276,IF(A276&lt;'Input and Monthly Results'!$F$3,Loan_Amount*(Calculations!O276/(1-(1+Calculations!O276)^(-('Input and Monthly Results'!$C$5-SUM(Calculations!$X$3:$X$362))))),IF(Calculations!A276='Input and Monthly Results'!$F$3,Calculations!O276*Calculations!P276+Calculations!P276,0))))</f>
        <v/>
      </c>
      <c r="Z276" s="1" t="str">
        <f>IF(A276="","",IF(A276&lt;'Input and Monthly Results'!$F$3,Loan_Amount/'Input and Monthly Results'!$C$5+Calculations!O276*Calculations!P276,IF(A276='Input and Monthly Results'!$F$3,Calculations!O276*Calculations!P276+Calculations!P276,0)))</f>
        <v/>
      </c>
      <c r="AA276" s="1" t="str">
        <f>IF(A276="","",IF('Input and Monthly Results'!$C$14="",IF('Input and Monthly Results'!$C$10="IO (Interest Only)",Calculations!V276,IF('Input and Monthly Results'!$C$10="Initial IO w/ P&amp;I following",Calculations!Y276,IF('Input and Monthly Results'!$C$10="P&amp;I",Calculations!W276,Calculations!Z276))),U276))</f>
        <v/>
      </c>
      <c r="AB276" s="1" t="str">
        <f t="shared" si="101"/>
        <v/>
      </c>
      <c r="AC276" s="1" t="str">
        <f t="shared" si="102"/>
        <v/>
      </c>
      <c r="AD276" s="1" t="str">
        <f t="shared" si="103"/>
        <v/>
      </c>
      <c r="AE276" s="1" t="str">
        <f t="shared" si="104"/>
        <v/>
      </c>
      <c r="AF276" s="1" t="str">
        <f t="shared" si="105"/>
        <v/>
      </c>
      <c r="AG276" s="1" t="str">
        <f>IF(A276="","",'Input and Monthly Results'!$C$12)</f>
        <v/>
      </c>
      <c r="AH276" s="1" t="str">
        <f t="shared" si="106"/>
        <v/>
      </c>
      <c r="AI276" s="1" t="str">
        <f t="shared" si="107"/>
        <v/>
      </c>
      <c r="AJ276" s="1" t="str">
        <f t="shared" si="108"/>
        <v/>
      </c>
      <c r="AK276" s="1" t="str">
        <f>IF(A276="","",IF(AI276=0,0,'Input and Monthly Results'!$C$13))</f>
        <v/>
      </c>
    </row>
    <row r="277" spans="1:37" x14ac:dyDescent="0.3">
      <c r="A277" s="10" t="str">
        <f>IF(A276&gt;='Input and Monthly Results'!$F$3,"",EDATE(A276,1))</f>
        <v/>
      </c>
      <c r="B277" s="10">
        <f t="shared" si="88"/>
        <v>1</v>
      </c>
      <c r="C277" t="str">
        <f t="shared" si="89"/>
        <v/>
      </c>
      <c r="D277" s="14" t="str">
        <f>IF(A277="","",'Input and Monthly Results'!$C$7)</f>
        <v/>
      </c>
      <c r="E277" s="14" t="str">
        <f t="shared" si="90"/>
        <v/>
      </c>
      <c r="F277" s="14" t="str">
        <f t="shared" si="91"/>
        <v/>
      </c>
      <c r="G277" s="14" t="str">
        <f t="shared" si="92"/>
        <v/>
      </c>
      <c r="H277" s="14" t="str">
        <f>IF(A277="","",VLOOKUP(A277,'Input and Monthly Results'!$B$18:$C$429,2,FALSE))</f>
        <v/>
      </c>
      <c r="I277" s="14" t="str">
        <f>IF(A277="","",'Input and Monthly Results'!$C$8)</f>
        <v/>
      </c>
      <c r="J277" s="5" t="str">
        <f t="shared" si="93"/>
        <v/>
      </c>
      <c r="K277" s="14" t="str">
        <f t="shared" si="94"/>
        <v/>
      </c>
      <c r="L277" s="14" t="str">
        <f t="shared" si="95"/>
        <v/>
      </c>
      <c r="M277" s="14" t="str">
        <f t="shared" si="96"/>
        <v/>
      </c>
      <c r="N277" t="str">
        <f>IF(A277="","",'Input and Monthly Results'!$C$9)</f>
        <v/>
      </c>
      <c r="O277" s="14" t="str">
        <f>IF(A277="","",IF('Input and Monthly Results'!$C$6="Constant",IF('Input and Monthly Results'!$C$9="30 / 360",E277,IF('Input and Monthly Results'!$C$9="Actual Days / 360",F277,G277)),IF('Input and Monthly Results'!$C$9="30 / 360",K277,IF('Input and Monthly Results'!$C$9="Actual Days / 360",L277,M277))))</f>
        <v/>
      </c>
      <c r="P277" s="1" t="str">
        <f t="shared" si="109"/>
        <v/>
      </c>
      <c r="Q277" s="20" t="str">
        <f t="shared" si="97"/>
        <v/>
      </c>
      <c r="R277" s="20" t="str">
        <f t="shared" si="98"/>
        <v/>
      </c>
      <c r="S277" s="20" t="str">
        <f t="shared" si="99"/>
        <v/>
      </c>
      <c r="T277" s="20" t="str">
        <f t="shared" si="100"/>
        <v/>
      </c>
      <c r="U277" s="15" t="str">
        <f>IF(A277="","",IF(A278="",O277*P277+P277,IF(P277&gt;='Input and Monthly Results'!$C$14,'Input and Monthly Results'!$C$14,P277)))</f>
        <v/>
      </c>
      <c r="V277" s="1" t="str">
        <f>IF(A277="","",IF(A277&lt;'Input and Monthly Results'!$F$3,Calculations!O277*Calculations!P277,IF(A277='Input and Monthly Results'!$F$3,Calculations!O277*Calculations!P277 + Calculations!P277,0)))</f>
        <v/>
      </c>
      <c r="W277" s="1" t="str">
        <f>IF(A277="","",IF(A277&lt;'Input and Monthly Results'!$F$3,Loan_Amount*(Calculations!O277/(1-(1+Calculations!O277)^(-'Input and Monthly Results'!$C$5))),IF(Calculations!A277='Input and Monthly Results'!$F$3,Calculations!P277*Calculations!O277+Calculations!P277,0)))</f>
        <v/>
      </c>
      <c r="X277" s="1" t="str">
        <f>IF(A277="","",IF(A277&lt;'Input and Monthly Results'!$C$11,1,0))</f>
        <v/>
      </c>
      <c r="Y277" s="1" t="str">
        <f>IF(A277="","",IF(A277&lt;'Input and Monthly Results'!$C$11,Calculations!O277*Calculations!P277,IF(A277&lt;'Input and Monthly Results'!$F$3,Loan_Amount*(Calculations!O277/(1-(1+Calculations!O277)^(-('Input and Monthly Results'!$C$5-SUM(Calculations!$X$3:$X$362))))),IF(Calculations!A277='Input and Monthly Results'!$F$3,Calculations!O277*Calculations!P277+Calculations!P277,0))))</f>
        <v/>
      </c>
      <c r="Z277" s="1" t="str">
        <f>IF(A277="","",IF(A277&lt;'Input and Monthly Results'!$F$3,Loan_Amount/'Input and Monthly Results'!$C$5+Calculations!O277*Calculations!P277,IF(A277='Input and Monthly Results'!$F$3,Calculations!O277*Calculations!P277+Calculations!P277,0)))</f>
        <v/>
      </c>
      <c r="AA277" s="1" t="str">
        <f>IF(A277="","",IF('Input and Monthly Results'!$C$14="",IF('Input and Monthly Results'!$C$10="IO (Interest Only)",Calculations!V277,IF('Input and Monthly Results'!$C$10="Initial IO w/ P&amp;I following",Calculations!Y277,IF('Input and Monthly Results'!$C$10="P&amp;I",Calculations!W277,Calculations!Z277))),U277))</f>
        <v/>
      </c>
      <c r="AB277" s="1" t="str">
        <f t="shared" si="101"/>
        <v/>
      </c>
      <c r="AC277" s="1" t="str">
        <f t="shared" si="102"/>
        <v/>
      </c>
      <c r="AD277" s="1" t="str">
        <f t="shared" si="103"/>
        <v/>
      </c>
      <c r="AE277" s="1" t="str">
        <f t="shared" si="104"/>
        <v/>
      </c>
      <c r="AF277" s="1" t="str">
        <f t="shared" si="105"/>
        <v/>
      </c>
      <c r="AG277" s="1" t="str">
        <f>IF(A277="","",'Input and Monthly Results'!$C$12)</f>
        <v/>
      </c>
      <c r="AH277" s="1" t="str">
        <f t="shared" si="106"/>
        <v/>
      </c>
      <c r="AI277" s="1" t="str">
        <f t="shared" si="107"/>
        <v/>
      </c>
      <c r="AJ277" s="1" t="str">
        <f t="shared" si="108"/>
        <v/>
      </c>
      <c r="AK277" s="1" t="str">
        <f>IF(A277="","",IF(AI277=0,0,'Input and Monthly Results'!$C$13))</f>
        <v/>
      </c>
    </row>
    <row r="278" spans="1:37" x14ac:dyDescent="0.3">
      <c r="A278" s="10" t="str">
        <f>IF(A277&gt;='Input and Monthly Results'!$F$3,"",EDATE(A277,1))</f>
        <v/>
      </c>
      <c r="B278" s="10">
        <f t="shared" si="88"/>
        <v>1</v>
      </c>
      <c r="C278" t="str">
        <f t="shared" si="89"/>
        <v/>
      </c>
      <c r="D278" s="14" t="str">
        <f>IF(A278="","",'Input and Monthly Results'!$C$7)</f>
        <v/>
      </c>
      <c r="E278" s="14" t="str">
        <f t="shared" si="90"/>
        <v/>
      </c>
      <c r="F278" s="14" t="str">
        <f t="shared" si="91"/>
        <v/>
      </c>
      <c r="G278" s="14" t="str">
        <f t="shared" si="92"/>
        <v/>
      </c>
      <c r="H278" s="14" t="str">
        <f>IF(A278="","",VLOOKUP(A278,'Input and Monthly Results'!$B$18:$C$429,2,FALSE))</f>
        <v/>
      </c>
      <c r="I278" s="14" t="str">
        <f>IF(A278="","",'Input and Monthly Results'!$C$8)</f>
        <v/>
      </c>
      <c r="J278" s="5" t="str">
        <f t="shared" si="93"/>
        <v/>
      </c>
      <c r="K278" s="14" t="str">
        <f t="shared" si="94"/>
        <v/>
      </c>
      <c r="L278" s="14" t="str">
        <f t="shared" si="95"/>
        <v/>
      </c>
      <c r="M278" s="14" t="str">
        <f t="shared" si="96"/>
        <v/>
      </c>
      <c r="N278" t="str">
        <f>IF(A278="","",'Input and Monthly Results'!$C$9)</f>
        <v/>
      </c>
      <c r="O278" s="14" t="str">
        <f>IF(A278="","",IF('Input and Monthly Results'!$C$6="Constant",IF('Input and Monthly Results'!$C$9="30 / 360",E278,IF('Input and Monthly Results'!$C$9="Actual Days / 360",F278,G278)),IF('Input and Monthly Results'!$C$9="30 / 360",K278,IF('Input and Monthly Results'!$C$9="Actual Days / 360",L278,M278))))</f>
        <v/>
      </c>
      <c r="P278" s="1" t="str">
        <f t="shared" si="109"/>
        <v/>
      </c>
      <c r="Q278" s="20" t="str">
        <f t="shared" si="97"/>
        <v/>
      </c>
      <c r="R278" s="20" t="str">
        <f t="shared" si="98"/>
        <v/>
      </c>
      <c r="S278" s="20" t="str">
        <f t="shared" si="99"/>
        <v/>
      </c>
      <c r="T278" s="20" t="str">
        <f t="shared" si="100"/>
        <v/>
      </c>
      <c r="U278" s="15" t="str">
        <f>IF(A278="","",IF(A279="",O278*P278+P278,IF(P278&gt;='Input and Monthly Results'!$C$14,'Input and Monthly Results'!$C$14,P278)))</f>
        <v/>
      </c>
      <c r="V278" s="1" t="str">
        <f>IF(A278="","",IF(A278&lt;'Input and Monthly Results'!$F$3,Calculations!O278*Calculations!P278,IF(A278='Input and Monthly Results'!$F$3,Calculations!O278*Calculations!P278 + Calculations!P278,0)))</f>
        <v/>
      </c>
      <c r="W278" s="1" t="str">
        <f>IF(A278="","",IF(A278&lt;'Input and Monthly Results'!$F$3,Loan_Amount*(Calculations!O278/(1-(1+Calculations!O278)^(-'Input and Monthly Results'!$C$5))),IF(Calculations!A278='Input and Monthly Results'!$F$3,Calculations!P278*Calculations!O278+Calculations!P278,0)))</f>
        <v/>
      </c>
      <c r="X278" s="1" t="str">
        <f>IF(A278="","",IF(A278&lt;'Input and Monthly Results'!$C$11,1,0))</f>
        <v/>
      </c>
      <c r="Y278" s="1" t="str">
        <f>IF(A278="","",IF(A278&lt;'Input and Monthly Results'!$C$11,Calculations!O278*Calculations!P278,IF(A278&lt;'Input and Monthly Results'!$F$3,Loan_Amount*(Calculations!O278/(1-(1+Calculations!O278)^(-('Input and Monthly Results'!$C$5-SUM(Calculations!$X$3:$X$362))))),IF(Calculations!A278='Input and Monthly Results'!$F$3,Calculations!O278*Calculations!P278+Calculations!P278,0))))</f>
        <v/>
      </c>
      <c r="Z278" s="1" t="str">
        <f>IF(A278="","",IF(A278&lt;'Input and Monthly Results'!$F$3,Loan_Amount/'Input and Monthly Results'!$C$5+Calculations!O278*Calculations!P278,IF(A278='Input and Monthly Results'!$F$3,Calculations!O278*Calculations!P278+Calculations!P278,0)))</f>
        <v/>
      </c>
      <c r="AA278" s="1" t="str">
        <f>IF(A278="","",IF('Input and Monthly Results'!$C$14="",IF('Input and Monthly Results'!$C$10="IO (Interest Only)",Calculations!V278,IF('Input and Monthly Results'!$C$10="Initial IO w/ P&amp;I following",Calculations!Y278,IF('Input and Monthly Results'!$C$10="P&amp;I",Calculations!W278,Calculations!Z278))),U278))</f>
        <v/>
      </c>
      <c r="AB278" s="1" t="str">
        <f t="shared" si="101"/>
        <v/>
      </c>
      <c r="AC278" s="1" t="str">
        <f t="shared" si="102"/>
        <v/>
      </c>
      <c r="AD278" s="1" t="str">
        <f t="shared" si="103"/>
        <v/>
      </c>
      <c r="AE278" s="1" t="str">
        <f t="shared" si="104"/>
        <v/>
      </c>
      <c r="AF278" s="1" t="str">
        <f t="shared" si="105"/>
        <v/>
      </c>
      <c r="AG278" s="1" t="str">
        <f>IF(A278="","",'Input and Monthly Results'!$C$12)</f>
        <v/>
      </c>
      <c r="AH278" s="1" t="str">
        <f t="shared" si="106"/>
        <v/>
      </c>
      <c r="AI278" s="1" t="str">
        <f t="shared" si="107"/>
        <v/>
      </c>
      <c r="AJ278" s="1" t="str">
        <f t="shared" si="108"/>
        <v/>
      </c>
      <c r="AK278" s="1" t="str">
        <f>IF(A278="","",IF(AI278=0,0,'Input and Monthly Results'!$C$13))</f>
        <v/>
      </c>
    </row>
    <row r="279" spans="1:37" x14ac:dyDescent="0.3">
      <c r="A279" s="10" t="str">
        <f>IF(A278&gt;='Input and Monthly Results'!$F$3,"",EDATE(A278,1))</f>
        <v/>
      </c>
      <c r="B279" s="10">
        <f t="shared" si="88"/>
        <v>1</v>
      </c>
      <c r="C279" t="str">
        <f t="shared" si="89"/>
        <v/>
      </c>
      <c r="D279" s="14" t="str">
        <f>IF(A279="","",'Input and Monthly Results'!$C$7)</f>
        <v/>
      </c>
      <c r="E279" s="14" t="str">
        <f t="shared" si="90"/>
        <v/>
      </c>
      <c r="F279" s="14" t="str">
        <f t="shared" si="91"/>
        <v/>
      </c>
      <c r="G279" s="14" t="str">
        <f t="shared" si="92"/>
        <v/>
      </c>
      <c r="H279" s="14" t="str">
        <f>IF(A279="","",VLOOKUP(A279,'Input and Monthly Results'!$B$18:$C$429,2,FALSE))</f>
        <v/>
      </c>
      <c r="I279" s="14" t="str">
        <f>IF(A279="","",'Input and Monthly Results'!$C$8)</f>
        <v/>
      </c>
      <c r="J279" s="5" t="str">
        <f t="shared" si="93"/>
        <v/>
      </c>
      <c r="K279" s="14" t="str">
        <f t="shared" si="94"/>
        <v/>
      </c>
      <c r="L279" s="14" t="str">
        <f t="shared" si="95"/>
        <v/>
      </c>
      <c r="M279" s="14" t="str">
        <f t="shared" si="96"/>
        <v/>
      </c>
      <c r="N279" t="str">
        <f>IF(A279="","",'Input and Monthly Results'!$C$9)</f>
        <v/>
      </c>
      <c r="O279" s="14" t="str">
        <f>IF(A279="","",IF('Input and Monthly Results'!$C$6="Constant",IF('Input and Monthly Results'!$C$9="30 / 360",E279,IF('Input and Monthly Results'!$C$9="Actual Days / 360",F279,G279)),IF('Input and Monthly Results'!$C$9="30 / 360",K279,IF('Input and Monthly Results'!$C$9="Actual Days / 360",L279,M279))))</f>
        <v/>
      </c>
      <c r="P279" s="1" t="str">
        <f t="shared" si="109"/>
        <v/>
      </c>
      <c r="Q279" s="20" t="str">
        <f t="shared" si="97"/>
        <v/>
      </c>
      <c r="R279" s="20" t="str">
        <f t="shared" si="98"/>
        <v/>
      </c>
      <c r="S279" s="20" t="str">
        <f t="shared" si="99"/>
        <v/>
      </c>
      <c r="T279" s="20" t="str">
        <f t="shared" si="100"/>
        <v/>
      </c>
      <c r="U279" s="15" t="str">
        <f>IF(A279="","",IF(A280="",O279*P279+P279,IF(P279&gt;='Input and Monthly Results'!$C$14,'Input and Monthly Results'!$C$14,P279)))</f>
        <v/>
      </c>
      <c r="V279" s="1" t="str">
        <f>IF(A279="","",IF(A279&lt;'Input and Monthly Results'!$F$3,Calculations!O279*Calculations!P279,IF(A279='Input and Monthly Results'!$F$3,Calculations!O279*Calculations!P279 + Calculations!P279,0)))</f>
        <v/>
      </c>
      <c r="W279" s="1" t="str">
        <f>IF(A279="","",IF(A279&lt;'Input and Monthly Results'!$F$3,Loan_Amount*(Calculations!O279/(1-(1+Calculations!O279)^(-'Input and Monthly Results'!$C$5))),IF(Calculations!A279='Input and Monthly Results'!$F$3,Calculations!P279*Calculations!O279+Calculations!P279,0)))</f>
        <v/>
      </c>
      <c r="X279" s="1" t="str">
        <f>IF(A279="","",IF(A279&lt;'Input and Monthly Results'!$C$11,1,0))</f>
        <v/>
      </c>
      <c r="Y279" s="1" t="str">
        <f>IF(A279="","",IF(A279&lt;'Input and Monthly Results'!$C$11,Calculations!O279*Calculations!P279,IF(A279&lt;'Input and Monthly Results'!$F$3,Loan_Amount*(Calculations!O279/(1-(1+Calculations!O279)^(-('Input and Monthly Results'!$C$5-SUM(Calculations!$X$3:$X$362))))),IF(Calculations!A279='Input and Monthly Results'!$F$3,Calculations!O279*Calculations!P279+Calculations!P279,0))))</f>
        <v/>
      </c>
      <c r="Z279" s="1" t="str">
        <f>IF(A279="","",IF(A279&lt;'Input and Monthly Results'!$F$3,Loan_Amount/'Input and Monthly Results'!$C$5+Calculations!O279*Calculations!P279,IF(A279='Input and Monthly Results'!$F$3,Calculations!O279*Calculations!P279+Calculations!P279,0)))</f>
        <v/>
      </c>
      <c r="AA279" s="1" t="str">
        <f>IF(A279="","",IF('Input and Monthly Results'!$C$14="",IF('Input and Monthly Results'!$C$10="IO (Interest Only)",Calculations!V279,IF('Input and Monthly Results'!$C$10="Initial IO w/ P&amp;I following",Calculations!Y279,IF('Input and Monthly Results'!$C$10="P&amp;I",Calculations!W279,Calculations!Z279))),U279))</f>
        <v/>
      </c>
      <c r="AB279" s="1" t="str">
        <f t="shared" si="101"/>
        <v/>
      </c>
      <c r="AC279" s="1" t="str">
        <f t="shared" si="102"/>
        <v/>
      </c>
      <c r="AD279" s="1" t="str">
        <f t="shared" si="103"/>
        <v/>
      </c>
      <c r="AE279" s="1" t="str">
        <f t="shared" si="104"/>
        <v/>
      </c>
      <c r="AF279" s="1" t="str">
        <f t="shared" si="105"/>
        <v/>
      </c>
      <c r="AG279" s="1" t="str">
        <f>IF(A279="","",'Input and Monthly Results'!$C$12)</f>
        <v/>
      </c>
      <c r="AH279" s="1" t="str">
        <f t="shared" si="106"/>
        <v/>
      </c>
      <c r="AI279" s="1" t="str">
        <f t="shared" si="107"/>
        <v/>
      </c>
      <c r="AJ279" s="1" t="str">
        <f t="shared" si="108"/>
        <v/>
      </c>
      <c r="AK279" s="1" t="str">
        <f>IF(A279="","",IF(AI279=0,0,'Input and Monthly Results'!$C$13))</f>
        <v/>
      </c>
    </row>
    <row r="280" spans="1:37" x14ac:dyDescent="0.3">
      <c r="A280" s="10" t="str">
        <f>IF(A279&gt;='Input and Monthly Results'!$F$3,"",EDATE(A279,1))</f>
        <v/>
      </c>
      <c r="B280" s="10">
        <f t="shared" si="88"/>
        <v>1</v>
      </c>
      <c r="C280" t="str">
        <f t="shared" si="89"/>
        <v/>
      </c>
      <c r="D280" s="14" t="str">
        <f>IF(A280="","",'Input and Monthly Results'!$C$7)</f>
        <v/>
      </c>
      <c r="E280" s="14" t="str">
        <f t="shared" si="90"/>
        <v/>
      </c>
      <c r="F280" s="14" t="str">
        <f t="shared" si="91"/>
        <v/>
      </c>
      <c r="G280" s="14" t="str">
        <f t="shared" si="92"/>
        <v/>
      </c>
      <c r="H280" s="14" t="str">
        <f>IF(A280="","",VLOOKUP(A280,'Input and Monthly Results'!$B$18:$C$429,2,FALSE))</f>
        <v/>
      </c>
      <c r="I280" s="14" t="str">
        <f>IF(A280="","",'Input and Monthly Results'!$C$8)</f>
        <v/>
      </c>
      <c r="J280" s="5" t="str">
        <f t="shared" si="93"/>
        <v/>
      </c>
      <c r="K280" s="14" t="str">
        <f t="shared" si="94"/>
        <v/>
      </c>
      <c r="L280" s="14" t="str">
        <f t="shared" si="95"/>
        <v/>
      </c>
      <c r="M280" s="14" t="str">
        <f t="shared" si="96"/>
        <v/>
      </c>
      <c r="N280" t="str">
        <f>IF(A280="","",'Input and Monthly Results'!$C$9)</f>
        <v/>
      </c>
      <c r="O280" s="14" t="str">
        <f>IF(A280="","",IF('Input and Monthly Results'!$C$6="Constant",IF('Input and Monthly Results'!$C$9="30 / 360",E280,IF('Input and Monthly Results'!$C$9="Actual Days / 360",F280,G280)),IF('Input and Monthly Results'!$C$9="30 / 360",K280,IF('Input and Monthly Results'!$C$9="Actual Days / 360",L280,M280))))</f>
        <v/>
      </c>
      <c r="P280" s="1" t="str">
        <f t="shared" si="109"/>
        <v/>
      </c>
      <c r="Q280" s="20" t="str">
        <f t="shared" si="97"/>
        <v/>
      </c>
      <c r="R280" s="20" t="str">
        <f t="shared" si="98"/>
        <v/>
      </c>
      <c r="S280" s="20" t="str">
        <f t="shared" si="99"/>
        <v/>
      </c>
      <c r="T280" s="20" t="str">
        <f t="shared" si="100"/>
        <v/>
      </c>
      <c r="U280" s="15" t="str">
        <f>IF(A280="","",IF(A281="",O280*P280+P280,IF(P280&gt;='Input and Monthly Results'!$C$14,'Input and Monthly Results'!$C$14,P280)))</f>
        <v/>
      </c>
      <c r="V280" s="1" t="str">
        <f>IF(A280="","",IF(A280&lt;'Input and Monthly Results'!$F$3,Calculations!O280*Calculations!P280,IF(A280='Input and Monthly Results'!$F$3,Calculations!O280*Calculations!P280 + Calculations!P280,0)))</f>
        <v/>
      </c>
      <c r="W280" s="1" t="str">
        <f>IF(A280="","",IF(A280&lt;'Input and Monthly Results'!$F$3,Loan_Amount*(Calculations!O280/(1-(1+Calculations!O280)^(-'Input and Monthly Results'!$C$5))),IF(Calculations!A280='Input and Monthly Results'!$F$3,Calculations!P280*Calculations!O280+Calculations!P280,0)))</f>
        <v/>
      </c>
      <c r="X280" s="1" t="str">
        <f>IF(A280="","",IF(A280&lt;'Input and Monthly Results'!$C$11,1,0))</f>
        <v/>
      </c>
      <c r="Y280" s="1" t="str">
        <f>IF(A280="","",IF(A280&lt;'Input and Monthly Results'!$C$11,Calculations!O280*Calculations!P280,IF(A280&lt;'Input and Monthly Results'!$F$3,Loan_Amount*(Calculations!O280/(1-(1+Calculations!O280)^(-('Input and Monthly Results'!$C$5-SUM(Calculations!$X$3:$X$362))))),IF(Calculations!A280='Input and Monthly Results'!$F$3,Calculations!O280*Calculations!P280+Calculations!P280,0))))</f>
        <v/>
      </c>
      <c r="Z280" s="1" t="str">
        <f>IF(A280="","",IF(A280&lt;'Input and Monthly Results'!$F$3,Loan_Amount/'Input and Monthly Results'!$C$5+Calculations!O280*Calculations!P280,IF(A280='Input and Monthly Results'!$F$3,Calculations!O280*Calculations!P280+Calculations!P280,0)))</f>
        <v/>
      </c>
      <c r="AA280" s="1" t="str">
        <f>IF(A280="","",IF('Input and Monthly Results'!$C$14="",IF('Input and Monthly Results'!$C$10="IO (Interest Only)",Calculations!V280,IF('Input and Monthly Results'!$C$10="Initial IO w/ P&amp;I following",Calculations!Y280,IF('Input and Monthly Results'!$C$10="P&amp;I",Calculations!W280,Calculations!Z280))),U280))</f>
        <v/>
      </c>
      <c r="AB280" s="1" t="str">
        <f t="shared" si="101"/>
        <v/>
      </c>
      <c r="AC280" s="1" t="str">
        <f t="shared" si="102"/>
        <v/>
      </c>
      <c r="AD280" s="1" t="str">
        <f t="shared" si="103"/>
        <v/>
      </c>
      <c r="AE280" s="1" t="str">
        <f t="shared" si="104"/>
        <v/>
      </c>
      <c r="AF280" s="1" t="str">
        <f t="shared" si="105"/>
        <v/>
      </c>
      <c r="AG280" s="1" t="str">
        <f>IF(A280="","",'Input and Monthly Results'!$C$12)</f>
        <v/>
      </c>
      <c r="AH280" s="1" t="str">
        <f t="shared" si="106"/>
        <v/>
      </c>
      <c r="AI280" s="1" t="str">
        <f t="shared" si="107"/>
        <v/>
      </c>
      <c r="AJ280" s="1" t="str">
        <f t="shared" si="108"/>
        <v/>
      </c>
      <c r="AK280" s="1" t="str">
        <f>IF(A280="","",IF(AI280=0,0,'Input and Monthly Results'!$C$13))</f>
        <v/>
      </c>
    </row>
    <row r="281" spans="1:37" x14ac:dyDescent="0.3">
      <c r="A281" s="10" t="str">
        <f>IF(A280&gt;='Input and Monthly Results'!$F$3,"",EDATE(A280,1))</f>
        <v/>
      </c>
      <c r="B281" s="10">
        <f t="shared" si="88"/>
        <v>1</v>
      </c>
      <c r="C281" t="str">
        <f t="shared" si="89"/>
        <v/>
      </c>
      <c r="D281" s="14" t="str">
        <f>IF(A281="","",'Input and Monthly Results'!$C$7)</f>
        <v/>
      </c>
      <c r="E281" s="14" t="str">
        <f t="shared" si="90"/>
        <v/>
      </c>
      <c r="F281" s="14" t="str">
        <f t="shared" si="91"/>
        <v/>
      </c>
      <c r="G281" s="14" t="str">
        <f t="shared" si="92"/>
        <v/>
      </c>
      <c r="H281" s="14" t="str">
        <f>IF(A281="","",VLOOKUP(A281,'Input and Monthly Results'!$B$18:$C$429,2,FALSE))</f>
        <v/>
      </c>
      <c r="I281" s="14" t="str">
        <f>IF(A281="","",'Input and Monthly Results'!$C$8)</f>
        <v/>
      </c>
      <c r="J281" s="5" t="str">
        <f t="shared" si="93"/>
        <v/>
      </c>
      <c r="K281" s="14" t="str">
        <f t="shared" si="94"/>
        <v/>
      </c>
      <c r="L281" s="14" t="str">
        <f t="shared" si="95"/>
        <v/>
      </c>
      <c r="M281" s="14" t="str">
        <f t="shared" si="96"/>
        <v/>
      </c>
      <c r="N281" t="str">
        <f>IF(A281="","",'Input and Monthly Results'!$C$9)</f>
        <v/>
      </c>
      <c r="O281" s="14" t="str">
        <f>IF(A281="","",IF('Input and Monthly Results'!$C$6="Constant",IF('Input and Monthly Results'!$C$9="30 / 360",E281,IF('Input and Monthly Results'!$C$9="Actual Days / 360",F281,G281)),IF('Input and Monthly Results'!$C$9="30 / 360",K281,IF('Input and Monthly Results'!$C$9="Actual Days / 360",L281,M281))))</f>
        <v/>
      </c>
      <c r="P281" s="1" t="str">
        <f t="shared" si="109"/>
        <v/>
      </c>
      <c r="Q281" s="20" t="str">
        <f t="shared" si="97"/>
        <v/>
      </c>
      <c r="R281" s="20" t="str">
        <f t="shared" si="98"/>
        <v/>
      </c>
      <c r="S281" s="20" t="str">
        <f t="shared" si="99"/>
        <v/>
      </c>
      <c r="T281" s="20" t="str">
        <f t="shared" si="100"/>
        <v/>
      </c>
      <c r="U281" s="15" t="str">
        <f>IF(A281="","",IF(A282="",O281*P281+P281,IF(P281&gt;='Input and Monthly Results'!$C$14,'Input and Monthly Results'!$C$14,P281)))</f>
        <v/>
      </c>
      <c r="V281" s="1" t="str">
        <f>IF(A281="","",IF(A281&lt;'Input and Monthly Results'!$F$3,Calculations!O281*Calculations!P281,IF(A281='Input and Monthly Results'!$F$3,Calculations!O281*Calculations!P281 + Calculations!P281,0)))</f>
        <v/>
      </c>
      <c r="W281" s="1" t="str">
        <f>IF(A281="","",IF(A281&lt;'Input and Monthly Results'!$F$3,Loan_Amount*(Calculations!O281/(1-(1+Calculations!O281)^(-'Input and Monthly Results'!$C$5))),IF(Calculations!A281='Input and Monthly Results'!$F$3,Calculations!P281*Calculations!O281+Calculations!P281,0)))</f>
        <v/>
      </c>
      <c r="X281" s="1" t="str">
        <f>IF(A281="","",IF(A281&lt;'Input and Monthly Results'!$C$11,1,0))</f>
        <v/>
      </c>
      <c r="Y281" s="1" t="str">
        <f>IF(A281="","",IF(A281&lt;'Input and Monthly Results'!$C$11,Calculations!O281*Calculations!P281,IF(A281&lt;'Input and Monthly Results'!$F$3,Loan_Amount*(Calculations!O281/(1-(1+Calculations!O281)^(-('Input and Monthly Results'!$C$5-SUM(Calculations!$X$3:$X$362))))),IF(Calculations!A281='Input and Monthly Results'!$F$3,Calculations!O281*Calculations!P281+Calculations!P281,0))))</f>
        <v/>
      </c>
      <c r="Z281" s="1" t="str">
        <f>IF(A281="","",IF(A281&lt;'Input and Monthly Results'!$F$3,Loan_Amount/'Input and Monthly Results'!$C$5+Calculations!O281*Calculations!P281,IF(A281='Input and Monthly Results'!$F$3,Calculations!O281*Calculations!P281+Calculations!P281,0)))</f>
        <v/>
      </c>
      <c r="AA281" s="1" t="str">
        <f>IF(A281="","",IF('Input and Monthly Results'!$C$14="",IF('Input and Monthly Results'!$C$10="IO (Interest Only)",Calculations!V281,IF('Input and Monthly Results'!$C$10="Initial IO w/ P&amp;I following",Calculations!Y281,IF('Input and Monthly Results'!$C$10="P&amp;I",Calculations!W281,Calculations!Z281))),U281))</f>
        <v/>
      </c>
      <c r="AB281" s="1" t="str">
        <f t="shared" si="101"/>
        <v/>
      </c>
      <c r="AC281" s="1" t="str">
        <f t="shared" si="102"/>
        <v/>
      </c>
      <c r="AD281" s="1" t="str">
        <f t="shared" si="103"/>
        <v/>
      </c>
      <c r="AE281" s="1" t="str">
        <f t="shared" si="104"/>
        <v/>
      </c>
      <c r="AF281" s="1" t="str">
        <f t="shared" si="105"/>
        <v/>
      </c>
      <c r="AG281" s="1" t="str">
        <f>IF(A281="","",'Input and Monthly Results'!$C$12)</f>
        <v/>
      </c>
      <c r="AH281" s="1" t="str">
        <f t="shared" si="106"/>
        <v/>
      </c>
      <c r="AI281" s="1" t="str">
        <f t="shared" si="107"/>
        <v/>
      </c>
      <c r="AJ281" s="1" t="str">
        <f t="shared" si="108"/>
        <v/>
      </c>
      <c r="AK281" s="1" t="str">
        <f>IF(A281="","",IF(AI281=0,0,'Input and Monthly Results'!$C$13))</f>
        <v/>
      </c>
    </row>
    <row r="282" spans="1:37" x14ac:dyDescent="0.3">
      <c r="A282" s="10" t="str">
        <f>IF(A281&gt;='Input and Monthly Results'!$F$3,"",EDATE(A281,1))</f>
        <v/>
      </c>
      <c r="B282" s="10">
        <f t="shared" si="88"/>
        <v>1</v>
      </c>
      <c r="C282" t="str">
        <f t="shared" si="89"/>
        <v/>
      </c>
      <c r="D282" s="14" t="str">
        <f>IF(A282="","",'Input and Monthly Results'!$C$7)</f>
        <v/>
      </c>
      <c r="E282" s="14" t="str">
        <f t="shared" si="90"/>
        <v/>
      </c>
      <c r="F282" s="14" t="str">
        <f t="shared" si="91"/>
        <v/>
      </c>
      <c r="G282" s="14" t="str">
        <f t="shared" si="92"/>
        <v/>
      </c>
      <c r="H282" s="14" t="str">
        <f>IF(A282="","",VLOOKUP(A282,'Input and Monthly Results'!$B$18:$C$429,2,FALSE))</f>
        <v/>
      </c>
      <c r="I282" s="14" t="str">
        <f>IF(A282="","",'Input and Monthly Results'!$C$8)</f>
        <v/>
      </c>
      <c r="J282" s="5" t="str">
        <f t="shared" si="93"/>
        <v/>
      </c>
      <c r="K282" s="14" t="str">
        <f t="shared" si="94"/>
        <v/>
      </c>
      <c r="L282" s="14" t="str">
        <f t="shared" si="95"/>
        <v/>
      </c>
      <c r="M282" s="14" t="str">
        <f t="shared" si="96"/>
        <v/>
      </c>
      <c r="N282" t="str">
        <f>IF(A282="","",'Input and Monthly Results'!$C$9)</f>
        <v/>
      </c>
      <c r="O282" s="14" t="str">
        <f>IF(A282="","",IF('Input and Monthly Results'!$C$6="Constant",IF('Input and Monthly Results'!$C$9="30 / 360",E282,IF('Input and Monthly Results'!$C$9="Actual Days / 360",F282,G282)),IF('Input and Monthly Results'!$C$9="30 / 360",K282,IF('Input and Monthly Results'!$C$9="Actual Days / 360",L282,M282))))</f>
        <v/>
      </c>
      <c r="P282" s="1" t="str">
        <f t="shared" si="109"/>
        <v/>
      </c>
      <c r="Q282" s="20" t="str">
        <f t="shared" si="97"/>
        <v/>
      </c>
      <c r="R282" s="20" t="str">
        <f t="shared" si="98"/>
        <v/>
      </c>
      <c r="S282" s="20" t="str">
        <f t="shared" si="99"/>
        <v/>
      </c>
      <c r="T282" s="20" t="str">
        <f t="shared" si="100"/>
        <v/>
      </c>
      <c r="U282" s="15" t="str">
        <f>IF(A282="","",IF(A283="",O282*P282+P282,IF(P282&gt;='Input and Monthly Results'!$C$14,'Input and Monthly Results'!$C$14,P282)))</f>
        <v/>
      </c>
      <c r="V282" s="1" t="str">
        <f>IF(A282="","",IF(A282&lt;'Input and Monthly Results'!$F$3,Calculations!O282*Calculations!P282,IF(A282='Input and Monthly Results'!$F$3,Calculations!O282*Calculations!P282 + Calculations!P282,0)))</f>
        <v/>
      </c>
      <c r="W282" s="1" t="str">
        <f>IF(A282="","",IF(A282&lt;'Input and Monthly Results'!$F$3,Loan_Amount*(Calculations!O282/(1-(1+Calculations!O282)^(-'Input and Monthly Results'!$C$5))),IF(Calculations!A282='Input and Monthly Results'!$F$3,Calculations!P282*Calculations!O282+Calculations!P282,0)))</f>
        <v/>
      </c>
      <c r="X282" s="1" t="str">
        <f>IF(A282="","",IF(A282&lt;'Input and Monthly Results'!$C$11,1,0))</f>
        <v/>
      </c>
      <c r="Y282" s="1" t="str">
        <f>IF(A282="","",IF(A282&lt;'Input and Monthly Results'!$C$11,Calculations!O282*Calculations!P282,IF(A282&lt;'Input and Monthly Results'!$F$3,Loan_Amount*(Calculations!O282/(1-(1+Calculations!O282)^(-('Input and Monthly Results'!$C$5-SUM(Calculations!$X$3:$X$362))))),IF(Calculations!A282='Input and Monthly Results'!$F$3,Calculations!O282*Calculations!P282+Calculations!P282,0))))</f>
        <v/>
      </c>
      <c r="Z282" s="1" t="str">
        <f>IF(A282="","",IF(A282&lt;'Input and Monthly Results'!$F$3,Loan_Amount/'Input and Monthly Results'!$C$5+Calculations!O282*Calculations!P282,IF(A282='Input and Monthly Results'!$F$3,Calculations!O282*Calculations!P282+Calculations!P282,0)))</f>
        <v/>
      </c>
      <c r="AA282" s="1" t="str">
        <f>IF(A282="","",IF('Input and Monthly Results'!$C$14="",IF('Input and Monthly Results'!$C$10="IO (Interest Only)",Calculations!V282,IF('Input and Monthly Results'!$C$10="Initial IO w/ P&amp;I following",Calculations!Y282,IF('Input and Monthly Results'!$C$10="P&amp;I",Calculations!W282,Calculations!Z282))),U282))</f>
        <v/>
      </c>
      <c r="AB282" s="1" t="str">
        <f t="shared" si="101"/>
        <v/>
      </c>
      <c r="AC282" s="1" t="str">
        <f t="shared" si="102"/>
        <v/>
      </c>
      <c r="AD282" s="1" t="str">
        <f t="shared" si="103"/>
        <v/>
      </c>
      <c r="AE282" s="1" t="str">
        <f t="shared" si="104"/>
        <v/>
      </c>
      <c r="AF282" s="1" t="str">
        <f t="shared" si="105"/>
        <v/>
      </c>
      <c r="AG282" s="1" t="str">
        <f>IF(A282="","",'Input and Monthly Results'!$C$12)</f>
        <v/>
      </c>
      <c r="AH282" s="1" t="str">
        <f t="shared" si="106"/>
        <v/>
      </c>
      <c r="AI282" s="1" t="str">
        <f t="shared" si="107"/>
        <v/>
      </c>
      <c r="AJ282" s="1" t="str">
        <f t="shared" si="108"/>
        <v/>
      </c>
      <c r="AK282" s="1" t="str">
        <f>IF(A282="","",IF(AI282=0,0,'Input and Monthly Results'!$C$13))</f>
        <v/>
      </c>
    </row>
    <row r="283" spans="1:37" x14ac:dyDescent="0.3">
      <c r="A283" s="10" t="str">
        <f>IF(A282&gt;='Input and Monthly Results'!$F$3,"",EDATE(A282,1))</f>
        <v/>
      </c>
      <c r="B283" s="10">
        <f t="shared" si="88"/>
        <v>1</v>
      </c>
      <c r="C283" t="str">
        <f t="shared" si="89"/>
        <v/>
      </c>
      <c r="D283" s="14" t="str">
        <f>IF(A283="","",'Input and Monthly Results'!$C$7)</f>
        <v/>
      </c>
      <c r="E283" s="14" t="str">
        <f t="shared" si="90"/>
        <v/>
      </c>
      <c r="F283" s="14" t="str">
        <f t="shared" si="91"/>
        <v/>
      </c>
      <c r="G283" s="14" t="str">
        <f t="shared" si="92"/>
        <v/>
      </c>
      <c r="H283" s="14" t="str">
        <f>IF(A283="","",VLOOKUP(A283,'Input and Monthly Results'!$B$18:$C$429,2,FALSE))</f>
        <v/>
      </c>
      <c r="I283" s="14" t="str">
        <f>IF(A283="","",'Input and Monthly Results'!$C$8)</f>
        <v/>
      </c>
      <c r="J283" s="5" t="str">
        <f t="shared" si="93"/>
        <v/>
      </c>
      <c r="K283" s="14" t="str">
        <f t="shared" si="94"/>
        <v/>
      </c>
      <c r="L283" s="14" t="str">
        <f t="shared" si="95"/>
        <v/>
      </c>
      <c r="M283" s="14" t="str">
        <f t="shared" si="96"/>
        <v/>
      </c>
      <c r="N283" t="str">
        <f>IF(A283="","",'Input and Monthly Results'!$C$9)</f>
        <v/>
      </c>
      <c r="O283" s="14" t="str">
        <f>IF(A283="","",IF('Input and Monthly Results'!$C$6="Constant",IF('Input and Monthly Results'!$C$9="30 / 360",E283,IF('Input and Monthly Results'!$C$9="Actual Days / 360",F283,G283)),IF('Input and Monthly Results'!$C$9="30 / 360",K283,IF('Input and Monthly Results'!$C$9="Actual Days / 360",L283,M283))))</f>
        <v/>
      </c>
      <c r="P283" s="1" t="str">
        <f t="shared" si="109"/>
        <v/>
      </c>
      <c r="Q283" s="20" t="str">
        <f t="shared" si="97"/>
        <v/>
      </c>
      <c r="R283" s="20" t="str">
        <f t="shared" si="98"/>
        <v/>
      </c>
      <c r="S283" s="20" t="str">
        <f t="shared" si="99"/>
        <v/>
      </c>
      <c r="T283" s="20" t="str">
        <f t="shared" si="100"/>
        <v/>
      </c>
      <c r="U283" s="15" t="str">
        <f>IF(A283="","",IF(A284="",O283*P283+P283,IF(P283&gt;='Input and Monthly Results'!$C$14,'Input and Monthly Results'!$C$14,P283)))</f>
        <v/>
      </c>
      <c r="V283" s="1" t="str">
        <f>IF(A283="","",IF(A283&lt;'Input and Monthly Results'!$F$3,Calculations!O283*Calculations!P283,IF(A283='Input and Monthly Results'!$F$3,Calculations!O283*Calculations!P283 + Calculations!P283,0)))</f>
        <v/>
      </c>
      <c r="W283" s="1" t="str">
        <f>IF(A283="","",IF(A283&lt;'Input and Monthly Results'!$F$3,Loan_Amount*(Calculations!O283/(1-(1+Calculations!O283)^(-'Input and Monthly Results'!$C$5))),IF(Calculations!A283='Input and Monthly Results'!$F$3,Calculations!P283*Calculations!O283+Calculations!P283,0)))</f>
        <v/>
      </c>
      <c r="X283" s="1" t="str">
        <f>IF(A283="","",IF(A283&lt;'Input and Monthly Results'!$C$11,1,0))</f>
        <v/>
      </c>
      <c r="Y283" s="1" t="str">
        <f>IF(A283="","",IF(A283&lt;'Input and Monthly Results'!$C$11,Calculations!O283*Calculations!P283,IF(A283&lt;'Input and Monthly Results'!$F$3,Loan_Amount*(Calculations!O283/(1-(1+Calculations!O283)^(-('Input and Monthly Results'!$C$5-SUM(Calculations!$X$3:$X$362))))),IF(Calculations!A283='Input and Monthly Results'!$F$3,Calculations!O283*Calculations!P283+Calculations!P283,0))))</f>
        <v/>
      </c>
      <c r="Z283" s="1" t="str">
        <f>IF(A283="","",IF(A283&lt;'Input and Monthly Results'!$F$3,Loan_Amount/'Input and Monthly Results'!$C$5+Calculations!O283*Calculations!P283,IF(A283='Input and Monthly Results'!$F$3,Calculations!O283*Calculations!P283+Calculations!P283,0)))</f>
        <v/>
      </c>
      <c r="AA283" s="1" t="str">
        <f>IF(A283="","",IF('Input and Monthly Results'!$C$14="",IF('Input and Monthly Results'!$C$10="IO (Interest Only)",Calculations!V283,IF('Input and Monthly Results'!$C$10="Initial IO w/ P&amp;I following",Calculations!Y283,IF('Input and Monthly Results'!$C$10="P&amp;I",Calculations!W283,Calculations!Z283))),U283))</f>
        <v/>
      </c>
      <c r="AB283" s="1" t="str">
        <f t="shared" si="101"/>
        <v/>
      </c>
      <c r="AC283" s="1" t="str">
        <f t="shared" si="102"/>
        <v/>
      </c>
      <c r="AD283" s="1" t="str">
        <f t="shared" si="103"/>
        <v/>
      </c>
      <c r="AE283" s="1" t="str">
        <f t="shared" si="104"/>
        <v/>
      </c>
      <c r="AF283" s="1" t="str">
        <f t="shared" si="105"/>
        <v/>
      </c>
      <c r="AG283" s="1" t="str">
        <f>IF(A283="","",'Input and Monthly Results'!$C$12)</f>
        <v/>
      </c>
      <c r="AH283" s="1" t="str">
        <f t="shared" si="106"/>
        <v/>
      </c>
      <c r="AI283" s="1" t="str">
        <f t="shared" si="107"/>
        <v/>
      </c>
      <c r="AJ283" s="1" t="str">
        <f t="shared" si="108"/>
        <v/>
      </c>
      <c r="AK283" s="1" t="str">
        <f>IF(A283="","",IF(AI283=0,0,'Input and Monthly Results'!$C$13))</f>
        <v/>
      </c>
    </row>
    <row r="284" spans="1:37" x14ac:dyDescent="0.3">
      <c r="A284" s="10" t="str">
        <f>IF(A283&gt;='Input and Monthly Results'!$F$3,"",EDATE(A283,1))</f>
        <v/>
      </c>
      <c r="B284" s="10">
        <f t="shared" si="88"/>
        <v>1</v>
      </c>
      <c r="C284" t="str">
        <f t="shared" si="89"/>
        <v/>
      </c>
      <c r="D284" s="14" t="str">
        <f>IF(A284="","",'Input and Monthly Results'!$C$7)</f>
        <v/>
      </c>
      <c r="E284" s="14" t="str">
        <f t="shared" si="90"/>
        <v/>
      </c>
      <c r="F284" s="14" t="str">
        <f t="shared" si="91"/>
        <v/>
      </c>
      <c r="G284" s="14" t="str">
        <f t="shared" si="92"/>
        <v/>
      </c>
      <c r="H284" s="14" t="str">
        <f>IF(A284="","",VLOOKUP(A284,'Input and Monthly Results'!$B$18:$C$429,2,FALSE))</f>
        <v/>
      </c>
      <c r="I284" s="14" t="str">
        <f>IF(A284="","",'Input and Monthly Results'!$C$8)</f>
        <v/>
      </c>
      <c r="J284" s="5" t="str">
        <f t="shared" si="93"/>
        <v/>
      </c>
      <c r="K284" s="14" t="str">
        <f t="shared" si="94"/>
        <v/>
      </c>
      <c r="L284" s="14" t="str">
        <f t="shared" si="95"/>
        <v/>
      </c>
      <c r="M284" s="14" t="str">
        <f t="shared" si="96"/>
        <v/>
      </c>
      <c r="N284" t="str">
        <f>IF(A284="","",'Input and Monthly Results'!$C$9)</f>
        <v/>
      </c>
      <c r="O284" s="14" t="str">
        <f>IF(A284="","",IF('Input and Monthly Results'!$C$6="Constant",IF('Input and Monthly Results'!$C$9="30 / 360",E284,IF('Input and Monthly Results'!$C$9="Actual Days / 360",F284,G284)),IF('Input and Monthly Results'!$C$9="30 / 360",K284,IF('Input and Monthly Results'!$C$9="Actual Days / 360",L284,M284))))</f>
        <v/>
      </c>
      <c r="P284" s="1" t="str">
        <f t="shared" si="109"/>
        <v/>
      </c>
      <c r="Q284" s="20" t="str">
        <f t="shared" si="97"/>
        <v/>
      </c>
      <c r="R284" s="20" t="str">
        <f t="shared" si="98"/>
        <v/>
      </c>
      <c r="S284" s="20" t="str">
        <f t="shared" si="99"/>
        <v/>
      </c>
      <c r="T284" s="20" t="str">
        <f t="shared" si="100"/>
        <v/>
      </c>
      <c r="U284" s="15" t="str">
        <f>IF(A284="","",IF(A285="",O284*P284+P284,IF(P284&gt;='Input and Monthly Results'!$C$14,'Input and Monthly Results'!$C$14,P284)))</f>
        <v/>
      </c>
      <c r="V284" s="1" t="str">
        <f>IF(A284="","",IF(A284&lt;'Input and Monthly Results'!$F$3,Calculations!O284*Calculations!P284,IF(A284='Input and Monthly Results'!$F$3,Calculations!O284*Calculations!P284 + Calculations!P284,0)))</f>
        <v/>
      </c>
      <c r="W284" s="1" t="str">
        <f>IF(A284="","",IF(A284&lt;'Input and Monthly Results'!$F$3,Loan_Amount*(Calculations!O284/(1-(1+Calculations!O284)^(-'Input and Monthly Results'!$C$5))),IF(Calculations!A284='Input and Monthly Results'!$F$3,Calculations!P284*Calculations!O284+Calculations!P284,0)))</f>
        <v/>
      </c>
      <c r="X284" s="1" t="str">
        <f>IF(A284="","",IF(A284&lt;'Input and Monthly Results'!$C$11,1,0))</f>
        <v/>
      </c>
      <c r="Y284" s="1" t="str">
        <f>IF(A284="","",IF(A284&lt;'Input and Monthly Results'!$C$11,Calculations!O284*Calculations!P284,IF(A284&lt;'Input and Monthly Results'!$F$3,Loan_Amount*(Calculations!O284/(1-(1+Calculations!O284)^(-('Input and Monthly Results'!$C$5-SUM(Calculations!$X$3:$X$362))))),IF(Calculations!A284='Input and Monthly Results'!$F$3,Calculations!O284*Calculations!P284+Calculations!P284,0))))</f>
        <v/>
      </c>
      <c r="Z284" s="1" t="str">
        <f>IF(A284="","",IF(A284&lt;'Input and Monthly Results'!$F$3,Loan_Amount/'Input and Monthly Results'!$C$5+Calculations!O284*Calculations!P284,IF(A284='Input and Monthly Results'!$F$3,Calculations!O284*Calculations!P284+Calculations!P284,0)))</f>
        <v/>
      </c>
      <c r="AA284" s="1" t="str">
        <f>IF(A284="","",IF('Input and Monthly Results'!$C$14="",IF('Input and Monthly Results'!$C$10="IO (Interest Only)",Calculations!V284,IF('Input and Monthly Results'!$C$10="Initial IO w/ P&amp;I following",Calculations!Y284,IF('Input and Monthly Results'!$C$10="P&amp;I",Calculations!W284,Calculations!Z284))),U284))</f>
        <v/>
      </c>
      <c r="AB284" s="1" t="str">
        <f t="shared" si="101"/>
        <v/>
      </c>
      <c r="AC284" s="1" t="str">
        <f t="shared" si="102"/>
        <v/>
      </c>
      <c r="AD284" s="1" t="str">
        <f t="shared" si="103"/>
        <v/>
      </c>
      <c r="AE284" s="1" t="str">
        <f t="shared" si="104"/>
        <v/>
      </c>
      <c r="AF284" s="1" t="str">
        <f t="shared" si="105"/>
        <v/>
      </c>
      <c r="AG284" s="1" t="str">
        <f>IF(A284="","",'Input and Monthly Results'!$C$12)</f>
        <v/>
      </c>
      <c r="AH284" s="1" t="str">
        <f t="shared" si="106"/>
        <v/>
      </c>
      <c r="AI284" s="1" t="str">
        <f t="shared" si="107"/>
        <v/>
      </c>
      <c r="AJ284" s="1" t="str">
        <f t="shared" si="108"/>
        <v/>
      </c>
      <c r="AK284" s="1" t="str">
        <f>IF(A284="","",IF(AI284=0,0,'Input and Monthly Results'!$C$13))</f>
        <v/>
      </c>
    </row>
    <row r="285" spans="1:37" x14ac:dyDescent="0.3">
      <c r="A285" s="10" t="str">
        <f>IF(A284&gt;='Input and Monthly Results'!$F$3,"",EDATE(A284,1))</f>
        <v/>
      </c>
      <c r="B285" s="10">
        <f t="shared" si="88"/>
        <v>1</v>
      </c>
      <c r="C285" t="str">
        <f t="shared" si="89"/>
        <v/>
      </c>
      <c r="D285" s="14" t="str">
        <f>IF(A285="","",'Input and Monthly Results'!$C$7)</f>
        <v/>
      </c>
      <c r="E285" s="14" t="str">
        <f t="shared" si="90"/>
        <v/>
      </c>
      <c r="F285" s="14" t="str">
        <f t="shared" si="91"/>
        <v/>
      </c>
      <c r="G285" s="14" t="str">
        <f t="shared" si="92"/>
        <v/>
      </c>
      <c r="H285" s="14" t="str">
        <f>IF(A285="","",VLOOKUP(A285,'Input and Monthly Results'!$B$18:$C$429,2,FALSE))</f>
        <v/>
      </c>
      <c r="I285" s="14" t="str">
        <f>IF(A285="","",'Input and Monthly Results'!$C$8)</f>
        <v/>
      </c>
      <c r="J285" s="5" t="str">
        <f t="shared" si="93"/>
        <v/>
      </c>
      <c r="K285" s="14" t="str">
        <f t="shared" si="94"/>
        <v/>
      </c>
      <c r="L285" s="14" t="str">
        <f t="shared" si="95"/>
        <v/>
      </c>
      <c r="M285" s="14" t="str">
        <f t="shared" si="96"/>
        <v/>
      </c>
      <c r="N285" t="str">
        <f>IF(A285="","",'Input and Monthly Results'!$C$9)</f>
        <v/>
      </c>
      <c r="O285" s="14" t="str">
        <f>IF(A285="","",IF('Input and Monthly Results'!$C$6="Constant",IF('Input and Monthly Results'!$C$9="30 / 360",E285,IF('Input and Monthly Results'!$C$9="Actual Days / 360",F285,G285)),IF('Input and Monthly Results'!$C$9="30 / 360",K285,IF('Input and Monthly Results'!$C$9="Actual Days / 360",L285,M285))))</f>
        <v/>
      </c>
      <c r="P285" s="1" t="str">
        <f t="shared" si="109"/>
        <v/>
      </c>
      <c r="Q285" s="20" t="str">
        <f t="shared" si="97"/>
        <v/>
      </c>
      <c r="R285" s="20" t="str">
        <f t="shared" si="98"/>
        <v/>
      </c>
      <c r="S285" s="20" t="str">
        <f t="shared" si="99"/>
        <v/>
      </c>
      <c r="T285" s="20" t="str">
        <f t="shared" si="100"/>
        <v/>
      </c>
      <c r="U285" s="15" t="str">
        <f>IF(A285="","",IF(A286="",O285*P285+P285,IF(P285&gt;='Input and Monthly Results'!$C$14,'Input and Monthly Results'!$C$14,P285)))</f>
        <v/>
      </c>
      <c r="V285" s="1" t="str">
        <f>IF(A285="","",IF(A285&lt;'Input and Monthly Results'!$F$3,Calculations!O285*Calculations!P285,IF(A285='Input and Monthly Results'!$F$3,Calculations!O285*Calculations!P285 + Calculations!P285,0)))</f>
        <v/>
      </c>
      <c r="W285" s="1" t="str">
        <f>IF(A285="","",IF(A285&lt;'Input and Monthly Results'!$F$3,Loan_Amount*(Calculations!O285/(1-(1+Calculations!O285)^(-'Input and Monthly Results'!$C$5))),IF(Calculations!A285='Input and Monthly Results'!$F$3,Calculations!P285*Calculations!O285+Calculations!P285,0)))</f>
        <v/>
      </c>
      <c r="X285" s="1" t="str">
        <f>IF(A285="","",IF(A285&lt;'Input and Monthly Results'!$C$11,1,0))</f>
        <v/>
      </c>
      <c r="Y285" s="1" t="str">
        <f>IF(A285="","",IF(A285&lt;'Input and Monthly Results'!$C$11,Calculations!O285*Calculations!P285,IF(A285&lt;'Input and Monthly Results'!$F$3,Loan_Amount*(Calculations!O285/(1-(1+Calculations!O285)^(-('Input and Monthly Results'!$C$5-SUM(Calculations!$X$3:$X$362))))),IF(Calculations!A285='Input and Monthly Results'!$F$3,Calculations!O285*Calculations!P285+Calculations!P285,0))))</f>
        <v/>
      </c>
      <c r="Z285" s="1" t="str">
        <f>IF(A285="","",IF(A285&lt;'Input and Monthly Results'!$F$3,Loan_Amount/'Input and Monthly Results'!$C$5+Calculations!O285*Calculations!P285,IF(A285='Input and Monthly Results'!$F$3,Calculations!O285*Calculations!P285+Calculations!P285,0)))</f>
        <v/>
      </c>
      <c r="AA285" s="1" t="str">
        <f>IF(A285="","",IF('Input and Monthly Results'!$C$14="",IF('Input and Monthly Results'!$C$10="IO (Interest Only)",Calculations!V285,IF('Input and Monthly Results'!$C$10="Initial IO w/ P&amp;I following",Calculations!Y285,IF('Input and Monthly Results'!$C$10="P&amp;I",Calculations!W285,Calculations!Z285))),U285))</f>
        <v/>
      </c>
      <c r="AB285" s="1" t="str">
        <f t="shared" si="101"/>
        <v/>
      </c>
      <c r="AC285" s="1" t="str">
        <f t="shared" si="102"/>
        <v/>
      </c>
      <c r="AD285" s="1" t="str">
        <f t="shared" si="103"/>
        <v/>
      </c>
      <c r="AE285" s="1" t="str">
        <f t="shared" si="104"/>
        <v/>
      </c>
      <c r="AF285" s="1" t="str">
        <f t="shared" si="105"/>
        <v/>
      </c>
      <c r="AG285" s="1" t="str">
        <f>IF(A285="","",'Input and Monthly Results'!$C$12)</f>
        <v/>
      </c>
      <c r="AH285" s="1" t="str">
        <f t="shared" si="106"/>
        <v/>
      </c>
      <c r="AI285" s="1" t="str">
        <f t="shared" si="107"/>
        <v/>
      </c>
      <c r="AJ285" s="1" t="str">
        <f t="shared" si="108"/>
        <v/>
      </c>
      <c r="AK285" s="1" t="str">
        <f>IF(A285="","",IF(AI285=0,0,'Input and Monthly Results'!$C$13))</f>
        <v/>
      </c>
    </row>
    <row r="286" spans="1:37" x14ac:dyDescent="0.3">
      <c r="A286" s="10" t="str">
        <f>IF(A285&gt;='Input and Monthly Results'!$F$3,"",EDATE(A285,1))</f>
        <v/>
      </c>
      <c r="B286" s="10">
        <f t="shared" si="88"/>
        <v>1</v>
      </c>
      <c r="C286" t="str">
        <f t="shared" si="89"/>
        <v/>
      </c>
      <c r="D286" s="14" t="str">
        <f>IF(A286="","",'Input and Monthly Results'!$C$7)</f>
        <v/>
      </c>
      <c r="E286" s="14" t="str">
        <f t="shared" si="90"/>
        <v/>
      </c>
      <c r="F286" s="14" t="str">
        <f t="shared" si="91"/>
        <v/>
      </c>
      <c r="G286" s="14" t="str">
        <f t="shared" si="92"/>
        <v/>
      </c>
      <c r="H286" s="14" t="str">
        <f>IF(A286="","",VLOOKUP(A286,'Input and Monthly Results'!$B$18:$C$429,2,FALSE))</f>
        <v/>
      </c>
      <c r="I286" s="14" t="str">
        <f>IF(A286="","",'Input and Monthly Results'!$C$8)</f>
        <v/>
      </c>
      <c r="J286" s="5" t="str">
        <f t="shared" si="93"/>
        <v/>
      </c>
      <c r="K286" s="14" t="str">
        <f t="shared" si="94"/>
        <v/>
      </c>
      <c r="L286" s="14" t="str">
        <f t="shared" si="95"/>
        <v/>
      </c>
      <c r="M286" s="14" t="str">
        <f t="shared" si="96"/>
        <v/>
      </c>
      <c r="N286" t="str">
        <f>IF(A286="","",'Input and Monthly Results'!$C$9)</f>
        <v/>
      </c>
      <c r="O286" s="14" t="str">
        <f>IF(A286="","",IF('Input and Monthly Results'!$C$6="Constant",IF('Input and Monthly Results'!$C$9="30 / 360",E286,IF('Input and Monthly Results'!$C$9="Actual Days / 360",F286,G286)),IF('Input and Monthly Results'!$C$9="30 / 360",K286,IF('Input and Monthly Results'!$C$9="Actual Days / 360",L286,M286))))</f>
        <v/>
      </c>
      <c r="P286" s="1" t="str">
        <f t="shared" si="109"/>
        <v/>
      </c>
      <c r="Q286" s="20" t="str">
        <f t="shared" si="97"/>
        <v/>
      </c>
      <c r="R286" s="20" t="str">
        <f t="shared" si="98"/>
        <v/>
      </c>
      <c r="S286" s="20" t="str">
        <f t="shared" si="99"/>
        <v/>
      </c>
      <c r="T286" s="20" t="str">
        <f t="shared" si="100"/>
        <v/>
      </c>
      <c r="U286" s="15" t="str">
        <f>IF(A286="","",IF(A287="",O286*P286+P286,IF(P286&gt;='Input and Monthly Results'!$C$14,'Input and Monthly Results'!$C$14,P286)))</f>
        <v/>
      </c>
      <c r="V286" s="1" t="str">
        <f>IF(A286="","",IF(A286&lt;'Input and Monthly Results'!$F$3,Calculations!O286*Calculations!P286,IF(A286='Input and Monthly Results'!$F$3,Calculations!O286*Calculations!P286 + Calculations!P286,0)))</f>
        <v/>
      </c>
      <c r="W286" s="1" t="str">
        <f>IF(A286="","",IF(A286&lt;'Input and Monthly Results'!$F$3,Loan_Amount*(Calculations!O286/(1-(1+Calculations!O286)^(-'Input and Monthly Results'!$C$5))),IF(Calculations!A286='Input and Monthly Results'!$F$3,Calculations!P286*Calculations!O286+Calculations!P286,0)))</f>
        <v/>
      </c>
      <c r="X286" s="1" t="str">
        <f>IF(A286="","",IF(A286&lt;'Input and Monthly Results'!$C$11,1,0))</f>
        <v/>
      </c>
      <c r="Y286" s="1" t="str">
        <f>IF(A286="","",IF(A286&lt;'Input and Monthly Results'!$C$11,Calculations!O286*Calculations!P286,IF(A286&lt;'Input and Monthly Results'!$F$3,Loan_Amount*(Calculations!O286/(1-(1+Calculations!O286)^(-('Input and Monthly Results'!$C$5-SUM(Calculations!$X$3:$X$362))))),IF(Calculations!A286='Input and Monthly Results'!$F$3,Calculations!O286*Calculations!P286+Calculations!P286,0))))</f>
        <v/>
      </c>
      <c r="Z286" s="1" t="str">
        <f>IF(A286="","",IF(A286&lt;'Input and Monthly Results'!$F$3,Loan_Amount/'Input and Monthly Results'!$C$5+Calculations!O286*Calculations!P286,IF(A286='Input and Monthly Results'!$F$3,Calculations!O286*Calculations!P286+Calculations!P286,0)))</f>
        <v/>
      </c>
      <c r="AA286" s="1" t="str">
        <f>IF(A286="","",IF('Input and Monthly Results'!$C$14="",IF('Input and Monthly Results'!$C$10="IO (Interest Only)",Calculations!V286,IF('Input and Monthly Results'!$C$10="Initial IO w/ P&amp;I following",Calculations!Y286,IF('Input and Monthly Results'!$C$10="P&amp;I",Calculations!W286,Calculations!Z286))),U286))</f>
        <v/>
      </c>
      <c r="AB286" s="1" t="str">
        <f t="shared" si="101"/>
        <v/>
      </c>
      <c r="AC286" s="1" t="str">
        <f t="shared" si="102"/>
        <v/>
      </c>
      <c r="AD286" s="1" t="str">
        <f t="shared" si="103"/>
        <v/>
      </c>
      <c r="AE286" s="1" t="str">
        <f t="shared" si="104"/>
        <v/>
      </c>
      <c r="AF286" s="1" t="str">
        <f t="shared" si="105"/>
        <v/>
      </c>
      <c r="AG286" s="1" t="str">
        <f>IF(A286="","",'Input and Monthly Results'!$C$12)</f>
        <v/>
      </c>
      <c r="AH286" s="1" t="str">
        <f t="shared" si="106"/>
        <v/>
      </c>
      <c r="AI286" s="1" t="str">
        <f t="shared" si="107"/>
        <v/>
      </c>
      <c r="AJ286" s="1" t="str">
        <f t="shared" si="108"/>
        <v/>
      </c>
      <c r="AK286" s="1" t="str">
        <f>IF(A286="","",IF(AI286=0,0,'Input and Monthly Results'!$C$13))</f>
        <v/>
      </c>
    </row>
    <row r="287" spans="1:37" x14ac:dyDescent="0.3">
      <c r="A287" s="10" t="str">
        <f>IF(A286&gt;='Input and Monthly Results'!$F$3,"",EDATE(A286,1))</f>
        <v/>
      </c>
      <c r="B287" s="10">
        <f t="shared" si="88"/>
        <v>1</v>
      </c>
      <c r="C287" t="str">
        <f t="shared" si="89"/>
        <v/>
      </c>
      <c r="D287" s="14" t="str">
        <f>IF(A287="","",'Input and Monthly Results'!$C$7)</f>
        <v/>
      </c>
      <c r="E287" s="14" t="str">
        <f t="shared" si="90"/>
        <v/>
      </c>
      <c r="F287" s="14" t="str">
        <f t="shared" si="91"/>
        <v/>
      </c>
      <c r="G287" s="14" t="str">
        <f t="shared" si="92"/>
        <v/>
      </c>
      <c r="H287" s="14" t="str">
        <f>IF(A287="","",VLOOKUP(A287,'Input and Monthly Results'!$B$18:$C$429,2,FALSE))</f>
        <v/>
      </c>
      <c r="I287" s="14" t="str">
        <f>IF(A287="","",'Input and Monthly Results'!$C$8)</f>
        <v/>
      </c>
      <c r="J287" s="5" t="str">
        <f t="shared" si="93"/>
        <v/>
      </c>
      <c r="K287" s="14" t="str">
        <f t="shared" si="94"/>
        <v/>
      </c>
      <c r="L287" s="14" t="str">
        <f t="shared" si="95"/>
        <v/>
      </c>
      <c r="M287" s="14" t="str">
        <f t="shared" si="96"/>
        <v/>
      </c>
      <c r="N287" t="str">
        <f>IF(A287="","",'Input and Monthly Results'!$C$9)</f>
        <v/>
      </c>
      <c r="O287" s="14" t="str">
        <f>IF(A287="","",IF('Input and Monthly Results'!$C$6="Constant",IF('Input and Monthly Results'!$C$9="30 / 360",E287,IF('Input and Monthly Results'!$C$9="Actual Days / 360",F287,G287)),IF('Input and Monthly Results'!$C$9="30 / 360",K287,IF('Input and Monthly Results'!$C$9="Actual Days / 360",L287,M287))))</f>
        <v/>
      </c>
      <c r="P287" s="1" t="str">
        <f t="shared" si="109"/>
        <v/>
      </c>
      <c r="Q287" s="20" t="str">
        <f t="shared" si="97"/>
        <v/>
      </c>
      <c r="R287" s="20" t="str">
        <f t="shared" si="98"/>
        <v/>
      </c>
      <c r="S287" s="20" t="str">
        <f t="shared" si="99"/>
        <v/>
      </c>
      <c r="T287" s="20" t="str">
        <f t="shared" si="100"/>
        <v/>
      </c>
      <c r="U287" s="15" t="str">
        <f>IF(A287="","",IF(A288="",O287*P287+P287,IF(P287&gt;='Input and Monthly Results'!$C$14,'Input and Monthly Results'!$C$14,P287)))</f>
        <v/>
      </c>
      <c r="V287" s="1" t="str">
        <f>IF(A287="","",IF(A287&lt;'Input and Monthly Results'!$F$3,Calculations!O287*Calculations!P287,IF(A287='Input and Monthly Results'!$F$3,Calculations!O287*Calculations!P287 + Calculations!P287,0)))</f>
        <v/>
      </c>
      <c r="W287" s="1" t="str">
        <f>IF(A287="","",IF(A287&lt;'Input and Monthly Results'!$F$3,Loan_Amount*(Calculations!O287/(1-(1+Calculations!O287)^(-'Input and Monthly Results'!$C$5))),IF(Calculations!A287='Input and Monthly Results'!$F$3,Calculations!P287*Calculations!O287+Calculations!P287,0)))</f>
        <v/>
      </c>
      <c r="X287" s="1" t="str">
        <f>IF(A287="","",IF(A287&lt;'Input and Monthly Results'!$C$11,1,0))</f>
        <v/>
      </c>
      <c r="Y287" s="1" t="str">
        <f>IF(A287="","",IF(A287&lt;'Input and Monthly Results'!$C$11,Calculations!O287*Calculations!P287,IF(A287&lt;'Input and Monthly Results'!$F$3,Loan_Amount*(Calculations!O287/(1-(1+Calculations!O287)^(-('Input and Monthly Results'!$C$5-SUM(Calculations!$X$3:$X$362))))),IF(Calculations!A287='Input and Monthly Results'!$F$3,Calculations!O287*Calculations!P287+Calculations!P287,0))))</f>
        <v/>
      </c>
      <c r="Z287" s="1" t="str">
        <f>IF(A287="","",IF(A287&lt;'Input and Monthly Results'!$F$3,Loan_Amount/'Input and Monthly Results'!$C$5+Calculations!O287*Calculations!P287,IF(A287='Input and Monthly Results'!$F$3,Calculations!O287*Calculations!P287+Calculations!P287,0)))</f>
        <v/>
      </c>
      <c r="AA287" s="1" t="str">
        <f>IF(A287="","",IF('Input and Monthly Results'!$C$14="",IF('Input and Monthly Results'!$C$10="IO (Interest Only)",Calculations!V287,IF('Input and Monthly Results'!$C$10="Initial IO w/ P&amp;I following",Calculations!Y287,IF('Input and Monthly Results'!$C$10="P&amp;I",Calculations!W287,Calculations!Z287))),U287))</f>
        <v/>
      </c>
      <c r="AB287" s="1" t="str">
        <f t="shared" si="101"/>
        <v/>
      </c>
      <c r="AC287" s="1" t="str">
        <f t="shared" si="102"/>
        <v/>
      </c>
      <c r="AD287" s="1" t="str">
        <f t="shared" si="103"/>
        <v/>
      </c>
      <c r="AE287" s="1" t="str">
        <f t="shared" si="104"/>
        <v/>
      </c>
      <c r="AF287" s="1" t="str">
        <f t="shared" si="105"/>
        <v/>
      </c>
      <c r="AG287" s="1" t="str">
        <f>IF(A287="","",'Input and Monthly Results'!$C$12)</f>
        <v/>
      </c>
      <c r="AH287" s="1" t="str">
        <f t="shared" si="106"/>
        <v/>
      </c>
      <c r="AI287" s="1" t="str">
        <f t="shared" si="107"/>
        <v/>
      </c>
      <c r="AJ287" s="1" t="str">
        <f t="shared" si="108"/>
        <v/>
      </c>
      <c r="AK287" s="1" t="str">
        <f>IF(A287="","",IF(AI287=0,0,'Input and Monthly Results'!$C$13))</f>
        <v/>
      </c>
    </row>
    <row r="288" spans="1:37" x14ac:dyDescent="0.3">
      <c r="A288" s="10" t="str">
        <f>IF(A287&gt;='Input and Monthly Results'!$F$3,"",EDATE(A287,1))</f>
        <v/>
      </c>
      <c r="B288" s="10">
        <f t="shared" si="88"/>
        <v>1</v>
      </c>
      <c r="C288" t="str">
        <f t="shared" si="89"/>
        <v/>
      </c>
      <c r="D288" s="14" t="str">
        <f>IF(A288="","",'Input and Monthly Results'!$C$7)</f>
        <v/>
      </c>
      <c r="E288" s="14" t="str">
        <f t="shared" si="90"/>
        <v/>
      </c>
      <c r="F288" s="14" t="str">
        <f t="shared" si="91"/>
        <v/>
      </c>
      <c r="G288" s="14" t="str">
        <f t="shared" si="92"/>
        <v/>
      </c>
      <c r="H288" s="14" t="str">
        <f>IF(A288="","",VLOOKUP(A288,'Input and Monthly Results'!$B$18:$C$429,2,FALSE))</f>
        <v/>
      </c>
      <c r="I288" s="14" t="str">
        <f>IF(A288="","",'Input and Monthly Results'!$C$8)</f>
        <v/>
      </c>
      <c r="J288" s="5" t="str">
        <f t="shared" si="93"/>
        <v/>
      </c>
      <c r="K288" s="14" t="str">
        <f t="shared" si="94"/>
        <v/>
      </c>
      <c r="L288" s="14" t="str">
        <f t="shared" si="95"/>
        <v/>
      </c>
      <c r="M288" s="14" t="str">
        <f t="shared" si="96"/>
        <v/>
      </c>
      <c r="N288" t="str">
        <f>IF(A288="","",'Input and Monthly Results'!$C$9)</f>
        <v/>
      </c>
      <c r="O288" s="14" t="str">
        <f>IF(A288="","",IF('Input and Monthly Results'!$C$6="Constant",IF('Input and Monthly Results'!$C$9="30 / 360",E288,IF('Input and Monthly Results'!$C$9="Actual Days / 360",F288,G288)),IF('Input and Monthly Results'!$C$9="30 / 360",K288,IF('Input and Monthly Results'!$C$9="Actual Days / 360",L288,M288))))</f>
        <v/>
      </c>
      <c r="P288" s="1" t="str">
        <f t="shared" si="109"/>
        <v/>
      </c>
      <c r="Q288" s="20" t="str">
        <f t="shared" si="97"/>
        <v/>
      </c>
      <c r="R288" s="20" t="str">
        <f t="shared" si="98"/>
        <v/>
      </c>
      <c r="S288" s="20" t="str">
        <f t="shared" si="99"/>
        <v/>
      </c>
      <c r="T288" s="20" t="str">
        <f t="shared" si="100"/>
        <v/>
      </c>
      <c r="U288" s="15" t="str">
        <f>IF(A288="","",IF(A289="",O288*P288+P288,IF(P288&gt;='Input and Monthly Results'!$C$14,'Input and Monthly Results'!$C$14,P288)))</f>
        <v/>
      </c>
      <c r="V288" s="1" t="str">
        <f>IF(A288="","",IF(A288&lt;'Input and Monthly Results'!$F$3,Calculations!O288*Calculations!P288,IF(A288='Input and Monthly Results'!$F$3,Calculations!O288*Calculations!P288 + Calculations!P288,0)))</f>
        <v/>
      </c>
      <c r="W288" s="1" t="str">
        <f>IF(A288="","",IF(A288&lt;'Input and Monthly Results'!$F$3,Loan_Amount*(Calculations!O288/(1-(1+Calculations!O288)^(-'Input and Monthly Results'!$C$5))),IF(Calculations!A288='Input and Monthly Results'!$F$3,Calculations!P288*Calculations!O288+Calculations!P288,0)))</f>
        <v/>
      </c>
      <c r="X288" s="1" t="str">
        <f>IF(A288="","",IF(A288&lt;'Input and Monthly Results'!$C$11,1,0))</f>
        <v/>
      </c>
      <c r="Y288" s="1" t="str">
        <f>IF(A288="","",IF(A288&lt;'Input and Monthly Results'!$C$11,Calculations!O288*Calculations!P288,IF(A288&lt;'Input and Monthly Results'!$F$3,Loan_Amount*(Calculations!O288/(1-(1+Calculations!O288)^(-('Input and Monthly Results'!$C$5-SUM(Calculations!$X$3:$X$362))))),IF(Calculations!A288='Input and Monthly Results'!$F$3,Calculations!O288*Calculations!P288+Calculations!P288,0))))</f>
        <v/>
      </c>
      <c r="Z288" s="1" t="str">
        <f>IF(A288="","",IF(A288&lt;'Input and Monthly Results'!$F$3,Loan_Amount/'Input and Monthly Results'!$C$5+Calculations!O288*Calculations!P288,IF(A288='Input and Monthly Results'!$F$3,Calculations!O288*Calculations!P288+Calculations!P288,0)))</f>
        <v/>
      </c>
      <c r="AA288" s="1" t="str">
        <f>IF(A288="","",IF('Input and Monthly Results'!$C$14="",IF('Input and Monthly Results'!$C$10="IO (Interest Only)",Calculations!V288,IF('Input and Monthly Results'!$C$10="Initial IO w/ P&amp;I following",Calculations!Y288,IF('Input and Monthly Results'!$C$10="P&amp;I",Calculations!W288,Calculations!Z288))),U288))</f>
        <v/>
      </c>
      <c r="AB288" s="1" t="str">
        <f t="shared" si="101"/>
        <v/>
      </c>
      <c r="AC288" s="1" t="str">
        <f t="shared" si="102"/>
        <v/>
      </c>
      <c r="AD288" s="1" t="str">
        <f t="shared" si="103"/>
        <v/>
      </c>
      <c r="AE288" s="1" t="str">
        <f t="shared" si="104"/>
        <v/>
      </c>
      <c r="AF288" s="1" t="str">
        <f t="shared" si="105"/>
        <v/>
      </c>
      <c r="AG288" s="1" t="str">
        <f>IF(A288="","",'Input and Monthly Results'!$C$12)</f>
        <v/>
      </c>
      <c r="AH288" s="1" t="str">
        <f t="shared" si="106"/>
        <v/>
      </c>
      <c r="AI288" s="1" t="str">
        <f t="shared" si="107"/>
        <v/>
      </c>
      <c r="AJ288" s="1" t="str">
        <f t="shared" si="108"/>
        <v/>
      </c>
      <c r="AK288" s="1" t="str">
        <f>IF(A288="","",IF(AI288=0,0,'Input and Monthly Results'!$C$13))</f>
        <v/>
      </c>
    </row>
    <row r="289" spans="1:37" x14ac:dyDescent="0.3">
      <c r="A289" s="10" t="str">
        <f>IF(A288&gt;='Input and Monthly Results'!$F$3,"",EDATE(A288,1))</f>
        <v/>
      </c>
      <c r="B289" s="10">
        <f t="shared" si="88"/>
        <v>1</v>
      </c>
      <c r="C289" t="str">
        <f t="shared" si="89"/>
        <v/>
      </c>
      <c r="D289" s="14" t="str">
        <f>IF(A289="","",'Input and Monthly Results'!$C$7)</f>
        <v/>
      </c>
      <c r="E289" s="14" t="str">
        <f t="shared" si="90"/>
        <v/>
      </c>
      <c r="F289" s="14" t="str">
        <f t="shared" si="91"/>
        <v/>
      </c>
      <c r="G289" s="14" t="str">
        <f t="shared" si="92"/>
        <v/>
      </c>
      <c r="H289" s="14" t="str">
        <f>IF(A289="","",VLOOKUP(A289,'Input and Monthly Results'!$B$18:$C$429,2,FALSE))</f>
        <v/>
      </c>
      <c r="I289" s="14" t="str">
        <f>IF(A289="","",'Input and Monthly Results'!$C$8)</f>
        <v/>
      </c>
      <c r="J289" s="5" t="str">
        <f t="shared" si="93"/>
        <v/>
      </c>
      <c r="K289" s="14" t="str">
        <f t="shared" si="94"/>
        <v/>
      </c>
      <c r="L289" s="14" t="str">
        <f t="shared" si="95"/>
        <v/>
      </c>
      <c r="M289" s="14" t="str">
        <f t="shared" si="96"/>
        <v/>
      </c>
      <c r="N289" t="str">
        <f>IF(A289="","",'Input and Monthly Results'!$C$9)</f>
        <v/>
      </c>
      <c r="O289" s="14" t="str">
        <f>IF(A289="","",IF('Input and Monthly Results'!$C$6="Constant",IF('Input and Monthly Results'!$C$9="30 / 360",E289,IF('Input and Monthly Results'!$C$9="Actual Days / 360",F289,G289)),IF('Input and Monthly Results'!$C$9="30 / 360",K289,IF('Input and Monthly Results'!$C$9="Actual Days / 360",L289,M289))))</f>
        <v/>
      </c>
      <c r="P289" s="1" t="str">
        <f t="shared" si="109"/>
        <v/>
      </c>
      <c r="Q289" s="20" t="str">
        <f t="shared" si="97"/>
        <v/>
      </c>
      <c r="R289" s="20" t="str">
        <f t="shared" si="98"/>
        <v/>
      </c>
      <c r="S289" s="20" t="str">
        <f t="shared" si="99"/>
        <v/>
      </c>
      <c r="T289" s="20" t="str">
        <f t="shared" si="100"/>
        <v/>
      </c>
      <c r="U289" s="15" t="str">
        <f>IF(A289="","",IF(A290="",O289*P289+P289,IF(P289&gt;='Input and Monthly Results'!$C$14,'Input and Monthly Results'!$C$14,P289)))</f>
        <v/>
      </c>
      <c r="V289" s="1" t="str">
        <f>IF(A289="","",IF(A289&lt;'Input and Monthly Results'!$F$3,Calculations!O289*Calculations!P289,IF(A289='Input and Monthly Results'!$F$3,Calculations!O289*Calculations!P289 + Calculations!P289,0)))</f>
        <v/>
      </c>
      <c r="W289" s="1" t="str">
        <f>IF(A289="","",IF(A289&lt;'Input and Monthly Results'!$F$3,Loan_Amount*(Calculations!O289/(1-(1+Calculations!O289)^(-'Input and Monthly Results'!$C$5))),IF(Calculations!A289='Input and Monthly Results'!$F$3,Calculations!P289*Calculations!O289+Calculations!P289,0)))</f>
        <v/>
      </c>
      <c r="X289" s="1" t="str">
        <f>IF(A289="","",IF(A289&lt;'Input and Monthly Results'!$C$11,1,0))</f>
        <v/>
      </c>
      <c r="Y289" s="1" t="str">
        <f>IF(A289="","",IF(A289&lt;'Input and Monthly Results'!$C$11,Calculations!O289*Calculations!P289,IF(A289&lt;'Input and Monthly Results'!$F$3,Loan_Amount*(Calculations!O289/(1-(1+Calculations!O289)^(-('Input and Monthly Results'!$C$5-SUM(Calculations!$X$3:$X$362))))),IF(Calculations!A289='Input and Monthly Results'!$F$3,Calculations!O289*Calculations!P289+Calculations!P289,0))))</f>
        <v/>
      </c>
      <c r="Z289" s="1" t="str">
        <f>IF(A289="","",IF(A289&lt;'Input and Monthly Results'!$F$3,Loan_Amount/'Input and Monthly Results'!$C$5+Calculations!O289*Calculations!P289,IF(A289='Input and Monthly Results'!$F$3,Calculations!O289*Calculations!P289+Calculations!P289,0)))</f>
        <v/>
      </c>
      <c r="AA289" s="1" t="str">
        <f>IF(A289="","",IF('Input and Monthly Results'!$C$14="",IF('Input and Monthly Results'!$C$10="IO (Interest Only)",Calculations!V289,IF('Input and Monthly Results'!$C$10="Initial IO w/ P&amp;I following",Calculations!Y289,IF('Input and Monthly Results'!$C$10="P&amp;I",Calculations!W289,Calculations!Z289))),U289))</f>
        <v/>
      </c>
      <c r="AB289" s="1" t="str">
        <f t="shared" si="101"/>
        <v/>
      </c>
      <c r="AC289" s="1" t="str">
        <f t="shared" si="102"/>
        <v/>
      </c>
      <c r="AD289" s="1" t="str">
        <f t="shared" si="103"/>
        <v/>
      </c>
      <c r="AE289" s="1" t="str">
        <f t="shared" si="104"/>
        <v/>
      </c>
      <c r="AF289" s="1" t="str">
        <f t="shared" si="105"/>
        <v/>
      </c>
      <c r="AG289" s="1" t="str">
        <f>IF(A289="","",'Input and Monthly Results'!$C$12)</f>
        <v/>
      </c>
      <c r="AH289" s="1" t="str">
        <f t="shared" si="106"/>
        <v/>
      </c>
      <c r="AI289" s="1" t="str">
        <f t="shared" si="107"/>
        <v/>
      </c>
      <c r="AJ289" s="1" t="str">
        <f t="shared" si="108"/>
        <v/>
      </c>
      <c r="AK289" s="1" t="str">
        <f>IF(A289="","",IF(AI289=0,0,'Input and Monthly Results'!$C$13))</f>
        <v/>
      </c>
    </row>
    <row r="290" spans="1:37" x14ac:dyDescent="0.3">
      <c r="A290" s="10" t="str">
        <f>IF(A289&gt;='Input and Monthly Results'!$F$3,"",EDATE(A289,1))</f>
        <v/>
      </c>
      <c r="B290" s="10">
        <f t="shared" si="88"/>
        <v>1</v>
      </c>
      <c r="C290" t="str">
        <f t="shared" si="89"/>
        <v/>
      </c>
      <c r="D290" s="14" t="str">
        <f>IF(A290="","",'Input and Monthly Results'!$C$7)</f>
        <v/>
      </c>
      <c r="E290" s="14" t="str">
        <f t="shared" si="90"/>
        <v/>
      </c>
      <c r="F290" s="14" t="str">
        <f t="shared" si="91"/>
        <v/>
      </c>
      <c r="G290" s="14" t="str">
        <f t="shared" si="92"/>
        <v/>
      </c>
      <c r="H290" s="14" t="str">
        <f>IF(A290="","",VLOOKUP(A290,'Input and Monthly Results'!$B$18:$C$429,2,FALSE))</f>
        <v/>
      </c>
      <c r="I290" s="14" t="str">
        <f>IF(A290="","",'Input and Monthly Results'!$C$8)</f>
        <v/>
      </c>
      <c r="J290" s="5" t="str">
        <f t="shared" si="93"/>
        <v/>
      </c>
      <c r="K290" s="14" t="str">
        <f t="shared" si="94"/>
        <v/>
      </c>
      <c r="L290" s="14" t="str">
        <f t="shared" si="95"/>
        <v/>
      </c>
      <c r="M290" s="14" t="str">
        <f t="shared" si="96"/>
        <v/>
      </c>
      <c r="N290" t="str">
        <f>IF(A290="","",'Input and Monthly Results'!$C$9)</f>
        <v/>
      </c>
      <c r="O290" s="14" t="str">
        <f>IF(A290="","",IF('Input and Monthly Results'!$C$6="Constant",IF('Input and Monthly Results'!$C$9="30 / 360",E290,IF('Input and Monthly Results'!$C$9="Actual Days / 360",F290,G290)),IF('Input and Monthly Results'!$C$9="30 / 360",K290,IF('Input and Monthly Results'!$C$9="Actual Days / 360",L290,M290))))</f>
        <v/>
      </c>
      <c r="P290" s="1" t="str">
        <f t="shared" si="109"/>
        <v/>
      </c>
      <c r="Q290" s="20" t="str">
        <f t="shared" si="97"/>
        <v/>
      </c>
      <c r="R290" s="20" t="str">
        <f t="shared" si="98"/>
        <v/>
      </c>
      <c r="S290" s="20" t="str">
        <f t="shared" si="99"/>
        <v/>
      </c>
      <c r="T290" s="20" t="str">
        <f t="shared" si="100"/>
        <v/>
      </c>
      <c r="U290" s="15" t="str">
        <f>IF(A290="","",IF(A291="",O290*P290+P290,IF(P290&gt;='Input and Monthly Results'!$C$14,'Input and Monthly Results'!$C$14,P290)))</f>
        <v/>
      </c>
      <c r="V290" s="1" t="str">
        <f>IF(A290="","",IF(A290&lt;'Input and Monthly Results'!$F$3,Calculations!O290*Calculations!P290,IF(A290='Input and Monthly Results'!$F$3,Calculations!O290*Calculations!P290 + Calculations!P290,0)))</f>
        <v/>
      </c>
      <c r="W290" s="1" t="str">
        <f>IF(A290="","",IF(A290&lt;'Input and Monthly Results'!$F$3,Loan_Amount*(Calculations!O290/(1-(1+Calculations!O290)^(-'Input and Monthly Results'!$C$5))),IF(Calculations!A290='Input and Monthly Results'!$F$3,Calculations!P290*Calculations!O290+Calculations!P290,0)))</f>
        <v/>
      </c>
      <c r="X290" s="1" t="str">
        <f>IF(A290="","",IF(A290&lt;'Input and Monthly Results'!$C$11,1,0))</f>
        <v/>
      </c>
      <c r="Y290" s="1" t="str">
        <f>IF(A290="","",IF(A290&lt;'Input and Monthly Results'!$C$11,Calculations!O290*Calculations!P290,IF(A290&lt;'Input and Monthly Results'!$F$3,Loan_Amount*(Calculations!O290/(1-(1+Calculations!O290)^(-('Input and Monthly Results'!$C$5-SUM(Calculations!$X$3:$X$362))))),IF(Calculations!A290='Input and Monthly Results'!$F$3,Calculations!O290*Calculations!P290+Calculations!P290,0))))</f>
        <v/>
      </c>
      <c r="Z290" s="1" t="str">
        <f>IF(A290="","",IF(A290&lt;'Input and Monthly Results'!$F$3,Loan_Amount/'Input and Monthly Results'!$C$5+Calculations!O290*Calculations!P290,IF(A290='Input and Monthly Results'!$F$3,Calculations!O290*Calculations!P290+Calculations!P290,0)))</f>
        <v/>
      </c>
      <c r="AA290" s="1" t="str">
        <f>IF(A290="","",IF('Input and Monthly Results'!$C$14="",IF('Input and Monthly Results'!$C$10="IO (Interest Only)",Calculations!V290,IF('Input and Monthly Results'!$C$10="Initial IO w/ P&amp;I following",Calculations!Y290,IF('Input and Monthly Results'!$C$10="P&amp;I",Calculations!W290,Calculations!Z290))),U290))</f>
        <v/>
      </c>
      <c r="AB290" s="1" t="str">
        <f t="shared" si="101"/>
        <v/>
      </c>
      <c r="AC290" s="1" t="str">
        <f t="shared" si="102"/>
        <v/>
      </c>
      <c r="AD290" s="1" t="str">
        <f t="shared" si="103"/>
        <v/>
      </c>
      <c r="AE290" s="1" t="str">
        <f t="shared" si="104"/>
        <v/>
      </c>
      <c r="AF290" s="1" t="str">
        <f t="shared" si="105"/>
        <v/>
      </c>
      <c r="AG290" s="1" t="str">
        <f>IF(A290="","",'Input and Monthly Results'!$C$12)</f>
        <v/>
      </c>
      <c r="AH290" s="1" t="str">
        <f t="shared" si="106"/>
        <v/>
      </c>
      <c r="AI290" s="1" t="str">
        <f t="shared" si="107"/>
        <v/>
      </c>
      <c r="AJ290" s="1" t="str">
        <f t="shared" si="108"/>
        <v/>
      </c>
      <c r="AK290" s="1" t="str">
        <f>IF(A290="","",IF(AI290=0,0,'Input and Monthly Results'!$C$13))</f>
        <v/>
      </c>
    </row>
    <row r="291" spans="1:37" x14ac:dyDescent="0.3">
      <c r="A291" s="10" t="str">
        <f>IF(A290&gt;='Input and Monthly Results'!$F$3,"",EDATE(A290,1))</f>
        <v/>
      </c>
      <c r="B291" s="10">
        <f t="shared" si="88"/>
        <v>1</v>
      </c>
      <c r="C291" t="str">
        <f t="shared" si="89"/>
        <v/>
      </c>
      <c r="D291" s="14" t="str">
        <f>IF(A291="","",'Input and Monthly Results'!$C$7)</f>
        <v/>
      </c>
      <c r="E291" s="14" t="str">
        <f t="shared" si="90"/>
        <v/>
      </c>
      <c r="F291" s="14" t="str">
        <f t="shared" si="91"/>
        <v/>
      </c>
      <c r="G291" s="14" t="str">
        <f t="shared" si="92"/>
        <v/>
      </c>
      <c r="H291" s="14" t="str">
        <f>IF(A291="","",VLOOKUP(A291,'Input and Monthly Results'!$B$18:$C$429,2,FALSE))</f>
        <v/>
      </c>
      <c r="I291" s="14" t="str">
        <f>IF(A291="","",'Input and Monthly Results'!$C$8)</f>
        <v/>
      </c>
      <c r="J291" s="5" t="str">
        <f t="shared" si="93"/>
        <v/>
      </c>
      <c r="K291" s="14" t="str">
        <f t="shared" si="94"/>
        <v/>
      </c>
      <c r="L291" s="14" t="str">
        <f t="shared" si="95"/>
        <v/>
      </c>
      <c r="M291" s="14" t="str">
        <f t="shared" si="96"/>
        <v/>
      </c>
      <c r="N291" t="str">
        <f>IF(A291="","",'Input and Monthly Results'!$C$9)</f>
        <v/>
      </c>
      <c r="O291" s="14" t="str">
        <f>IF(A291="","",IF('Input and Monthly Results'!$C$6="Constant",IF('Input and Monthly Results'!$C$9="30 / 360",E291,IF('Input and Monthly Results'!$C$9="Actual Days / 360",F291,G291)),IF('Input and Monthly Results'!$C$9="30 / 360",K291,IF('Input and Monthly Results'!$C$9="Actual Days / 360",L291,M291))))</f>
        <v/>
      </c>
      <c r="P291" s="1" t="str">
        <f t="shared" si="109"/>
        <v/>
      </c>
      <c r="Q291" s="20" t="str">
        <f t="shared" si="97"/>
        <v/>
      </c>
      <c r="R291" s="20" t="str">
        <f t="shared" si="98"/>
        <v/>
      </c>
      <c r="S291" s="20" t="str">
        <f t="shared" si="99"/>
        <v/>
      </c>
      <c r="T291" s="20" t="str">
        <f t="shared" si="100"/>
        <v/>
      </c>
      <c r="U291" s="15" t="str">
        <f>IF(A291="","",IF(A292="",O291*P291+P291,IF(P291&gt;='Input and Monthly Results'!$C$14,'Input and Monthly Results'!$C$14,P291)))</f>
        <v/>
      </c>
      <c r="V291" s="1" t="str">
        <f>IF(A291="","",IF(A291&lt;'Input and Monthly Results'!$F$3,Calculations!O291*Calculations!P291,IF(A291='Input and Monthly Results'!$F$3,Calculations!O291*Calculations!P291 + Calculations!P291,0)))</f>
        <v/>
      </c>
      <c r="W291" s="1" t="str">
        <f>IF(A291="","",IF(A291&lt;'Input and Monthly Results'!$F$3,Loan_Amount*(Calculations!O291/(1-(1+Calculations!O291)^(-'Input and Monthly Results'!$C$5))),IF(Calculations!A291='Input and Monthly Results'!$F$3,Calculations!P291*Calculations!O291+Calculations!P291,0)))</f>
        <v/>
      </c>
      <c r="X291" s="1" t="str">
        <f>IF(A291="","",IF(A291&lt;'Input and Monthly Results'!$C$11,1,0))</f>
        <v/>
      </c>
      <c r="Y291" s="1" t="str">
        <f>IF(A291="","",IF(A291&lt;'Input and Monthly Results'!$C$11,Calculations!O291*Calculations!P291,IF(A291&lt;'Input and Monthly Results'!$F$3,Loan_Amount*(Calculations!O291/(1-(1+Calculations!O291)^(-('Input and Monthly Results'!$C$5-SUM(Calculations!$X$3:$X$362))))),IF(Calculations!A291='Input and Monthly Results'!$F$3,Calculations!O291*Calculations!P291+Calculations!P291,0))))</f>
        <v/>
      </c>
      <c r="Z291" s="1" t="str">
        <f>IF(A291="","",IF(A291&lt;'Input and Monthly Results'!$F$3,Loan_Amount/'Input and Monthly Results'!$C$5+Calculations!O291*Calculations!P291,IF(A291='Input and Monthly Results'!$F$3,Calculations!O291*Calculations!P291+Calculations!P291,0)))</f>
        <v/>
      </c>
      <c r="AA291" s="1" t="str">
        <f>IF(A291="","",IF('Input and Monthly Results'!$C$14="",IF('Input and Monthly Results'!$C$10="IO (Interest Only)",Calculations!V291,IF('Input and Monthly Results'!$C$10="Initial IO w/ P&amp;I following",Calculations!Y291,IF('Input and Monthly Results'!$C$10="P&amp;I",Calculations!W291,Calculations!Z291))),U291))</f>
        <v/>
      </c>
      <c r="AB291" s="1" t="str">
        <f t="shared" si="101"/>
        <v/>
      </c>
      <c r="AC291" s="1" t="str">
        <f t="shared" si="102"/>
        <v/>
      </c>
      <c r="AD291" s="1" t="str">
        <f t="shared" si="103"/>
        <v/>
      </c>
      <c r="AE291" s="1" t="str">
        <f t="shared" si="104"/>
        <v/>
      </c>
      <c r="AF291" s="1" t="str">
        <f t="shared" si="105"/>
        <v/>
      </c>
      <c r="AG291" s="1" t="str">
        <f>IF(A291="","",'Input and Monthly Results'!$C$12)</f>
        <v/>
      </c>
      <c r="AH291" s="1" t="str">
        <f t="shared" si="106"/>
        <v/>
      </c>
      <c r="AI291" s="1" t="str">
        <f t="shared" si="107"/>
        <v/>
      </c>
      <c r="AJ291" s="1" t="str">
        <f t="shared" si="108"/>
        <v/>
      </c>
      <c r="AK291" s="1" t="str">
        <f>IF(A291="","",IF(AI291=0,0,'Input and Monthly Results'!$C$13))</f>
        <v/>
      </c>
    </row>
    <row r="292" spans="1:37" x14ac:dyDescent="0.3">
      <c r="A292" s="10" t="str">
        <f>IF(A291&gt;='Input and Monthly Results'!$F$3,"",EDATE(A291,1))</f>
        <v/>
      </c>
      <c r="B292" s="10">
        <f t="shared" si="88"/>
        <v>1</v>
      </c>
      <c r="C292" t="str">
        <f t="shared" si="89"/>
        <v/>
      </c>
      <c r="D292" s="14" t="str">
        <f>IF(A292="","",'Input and Monthly Results'!$C$7)</f>
        <v/>
      </c>
      <c r="E292" s="14" t="str">
        <f t="shared" si="90"/>
        <v/>
      </c>
      <c r="F292" s="14" t="str">
        <f t="shared" si="91"/>
        <v/>
      </c>
      <c r="G292" s="14" t="str">
        <f t="shared" si="92"/>
        <v/>
      </c>
      <c r="H292" s="14" t="str">
        <f>IF(A292="","",VLOOKUP(A292,'Input and Monthly Results'!$B$18:$C$429,2,FALSE))</f>
        <v/>
      </c>
      <c r="I292" s="14" t="str">
        <f>IF(A292="","",'Input and Monthly Results'!$C$8)</f>
        <v/>
      </c>
      <c r="J292" s="5" t="str">
        <f t="shared" si="93"/>
        <v/>
      </c>
      <c r="K292" s="14" t="str">
        <f t="shared" si="94"/>
        <v/>
      </c>
      <c r="L292" s="14" t="str">
        <f t="shared" si="95"/>
        <v/>
      </c>
      <c r="M292" s="14" t="str">
        <f t="shared" si="96"/>
        <v/>
      </c>
      <c r="N292" t="str">
        <f>IF(A292="","",'Input and Monthly Results'!$C$9)</f>
        <v/>
      </c>
      <c r="O292" s="14" t="str">
        <f>IF(A292="","",IF('Input and Monthly Results'!$C$6="Constant",IF('Input and Monthly Results'!$C$9="30 / 360",E292,IF('Input and Monthly Results'!$C$9="Actual Days / 360",F292,G292)),IF('Input and Monthly Results'!$C$9="30 / 360",K292,IF('Input and Monthly Results'!$C$9="Actual Days / 360",L292,M292))))</f>
        <v/>
      </c>
      <c r="P292" s="1" t="str">
        <f t="shared" si="109"/>
        <v/>
      </c>
      <c r="Q292" s="20" t="str">
        <f t="shared" si="97"/>
        <v/>
      </c>
      <c r="R292" s="20" t="str">
        <f t="shared" si="98"/>
        <v/>
      </c>
      <c r="S292" s="20" t="str">
        <f t="shared" si="99"/>
        <v/>
      </c>
      <c r="T292" s="20" t="str">
        <f t="shared" si="100"/>
        <v/>
      </c>
      <c r="U292" s="15" t="str">
        <f>IF(A292="","",IF(A293="",O292*P292+P292,IF(P292&gt;='Input and Monthly Results'!$C$14,'Input and Monthly Results'!$C$14,P292)))</f>
        <v/>
      </c>
      <c r="V292" s="1" t="str">
        <f>IF(A292="","",IF(A292&lt;'Input and Monthly Results'!$F$3,Calculations!O292*Calculations!P292,IF(A292='Input and Monthly Results'!$F$3,Calculations!O292*Calculations!P292 + Calculations!P292,0)))</f>
        <v/>
      </c>
      <c r="W292" s="1" t="str">
        <f>IF(A292="","",IF(A292&lt;'Input and Monthly Results'!$F$3,Loan_Amount*(Calculations!O292/(1-(1+Calculations!O292)^(-'Input and Monthly Results'!$C$5))),IF(Calculations!A292='Input and Monthly Results'!$F$3,Calculations!P292*Calculations!O292+Calculations!P292,0)))</f>
        <v/>
      </c>
      <c r="X292" s="1" t="str">
        <f>IF(A292="","",IF(A292&lt;'Input and Monthly Results'!$C$11,1,0))</f>
        <v/>
      </c>
      <c r="Y292" s="1" t="str">
        <f>IF(A292="","",IF(A292&lt;'Input and Monthly Results'!$C$11,Calculations!O292*Calculations!P292,IF(A292&lt;'Input and Monthly Results'!$F$3,Loan_Amount*(Calculations!O292/(1-(1+Calculations!O292)^(-('Input and Monthly Results'!$C$5-SUM(Calculations!$X$3:$X$362))))),IF(Calculations!A292='Input and Monthly Results'!$F$3,Calculations!O292*Calculations!P292+Calculations!P292,0))))</f>
        <v/>
      </c>
      <c r="Z292" s="1" t="str">
        <f>IF(A292="","",IF(A292&lt;'Input and Monthly Results'!$F$3,Loan_Amount/'Input and Monthly Results'!$C$5+Calculations!O292*Calculations!P292,IF(A292='Input and Monthly Results'!$F$3,Calculations!O292*Calculations!P292+Calculations!P292,0)))</f>
        <v/>
      </c>
      <c r="AA292" s="1" t="str">
        <f>IF(A292="","",IF('Input and Monthly Results'!$C$14="",IF('Input and Monthly Results'!$C$10="IO (Interest Only)",Calculations!V292,IF('Input and Monthly Results'!$C$10="Initial IO w/ P&amp;I following",Calculations!Y292,IF('Input and Monthly Results'!$C$10="P&amp;I",Calculations!W292,Calculations!Z292))),U292))</f>
        <v/>
      </c>
      <c r="AB292" s="1" t="str">
        <f t="shared" si="101"/>
        <v/>
      </c>
      <c r="AC292" s="1" t="str">
        <f t="shared" si="102"/>
        <v/>
      </c>
      <c r="AD292" s="1" t="str">
        <f t="shared" si="103"/>
        <v/>
      </c>
      <c r="AE292" s="1" t="str">
        <f t="shared" si="104"/>
        <v/>
      </c>
      <c r="AF292" s="1" t="str">
        <f t="shared" si="105"/>
        <v/>
      </c>
      <c r="AG292" s="1" t="str">
        <f>IF(A292="","",'Input and Monthly Results'!$C$12)</f>
        <v/>
      </c>
      <c r="AH292" s="1" t="str">
        <f t="shared" si="106"/>
        <v/>
      </c>
      <c r="AI292" s="1" t="str">
        <f t="shared" si="107"/>
        <v/>
      </c>
      <c r="AJ292" s="1" t="str">
        <f t="shared" si="108"/>
        <v/>
      </c>
      <c r="AK292" s="1" t="str">
        <f>IF(A292="","",IF(AI292=0,0,'Input and Monthly Results'!$C$13))</f>
        <v/>
      </c>
    </row>
    <row r="293" spans="1:37" x14ac:dyDescent="0.3">
      <c r="A293" s="10" t="str">
        <f>IF(A292&gt;='Input and Monthly Results'!$F$3,"",EDATE(A292,1))</f>
        <v/>
      </c>
      <c r="B293" s="10">
        <f t="shared" si="88"/>
        <v>1</v>
      </c>
      <c r="C293" t="str">
        <f t="shared" si="89"/>
        <v/>
      </c>
      <c r="D293" s="14" t="str">
        <f>IF(A293="","",'Input and Monthly Results'!$C$7)</f>
        <v/>
      </c>
      <c r="E293" s="14" t="str">
        <f t="shared" si="90"/>
        <v/>
      </c>
      <c r="F293" s="14" t="str">
        <f t="shared" si="91"/>
        <v/>
      </c>
      <c r="G293" s="14" t="str">
        <f t="shared" si="92"/>
        <v/>
      </c>
      <c r="H293" s="14" t="str">
        <f>IF(A293="","",VLOOKUP(A293,'Input and Monthly Results'!$B$18:$C$429,2,FALSE))</f>
        <v/>
      </c>
      <c r="I293" s="14" t="str">
        <f>IF(A293="","",'Input and Monthly Results'!$C$8)</f>
        <v/>
      </c>
      <c r="J293" s="5" t="str">
        <f t="shared" si="93"/>
        <v/>
      </c>
      <c r="K293" s="14" t="str">
        <f t="shared" si="94"/>
        <v/>
      </c>
      <c r="L293" s="14" t="str">
        <f t="shared" si="95"/>
        <v/>
      </c>
      <c r="M293" s="14" t="str">
        <f t="shared" si="96"/>
        <v/>
      </c>
      <c r="N293" t="str">
        <f>IF(A293="","",'Input and Monthly Results'!$C$9)</f>
        <v/>
      </c>
      <c r="O293" s="14" t="str">
        <f>IF(A293="","",IF('Input and Monthly Results'!$C$6="Constant",IF('Input and Monthly Results'!$C$9="30 / 360",E293,IF('Input and Monthly Results'!$C$9="Actual Days / 360",F293,G293)),IF('Input and Monthly Results'!$C$9="30 / 360",K293,IF('Input and Monthly Results'!$C$9="Actual Days / 360",L293,M293))))</f>
        <v/>
      </c>
      <c r="P293" s="1" t="str">
        <f t="shared" si="109"/>
        <v/>
      </c>
      <c r="Q293" s="20" t="str">
        <f t="shared" si="97"/>
        <v/>
      </c>
      <c r="R293" s="20" t="str">
        <f t="shared" si="98"/>
        <v/>
      </c>
      <c r="S293" s="20" t="str">
        <f t="shared" si="99"/>
        <v/>
      </c>
      <c r="T293" s="20" t="str">
        <f t="shared" si="100"/>
        <v/>
      </c>
      <c r="U293" s="15" t="str">
        <f>IF(A293="","",IF(A294="",O293*P293+P293,IF(P293&gt;='Input and Monthly Results'!$C$14,'Input and Monthly Results'!$C$14,P293)))</f>
        <v/>
      </c>
      <c r="V293" s="1" t="str">
        <f>IF(A293="","",IF(A293&lt;'Input and Monthly Results'!$F$3,Calculations!O293*Calculations!P293,IF(A293='Input and Monthly Results'!$F$3,Calculations!O293*Calculations!P293 + Calculations!P293,0)))</f>
        <v/>
      </c>
      <c r="W293" s="1" t="str">
        <f>IF(A293="","",IF(A293&lt;'Input and Monthly Results'!$F$3,Loan_Amount*(Calculations!O293/(1-(1+Calculations!O293)^(-'Input and Monthly Results'!$C$5))),IF(Calculations!A293='Input and Monthly Results'!$F$3,Calculations!P293*Calculations!O293+Calculations!P293,0)))</f>
        <v/>
      </c>
      <c r="X293" s="1" t="str">
        <f>IF(A293="","",IF(A293&lt;'Input and Monthly Results'!$C$11,1,0))</f>
        <v/>
      </c>
      <c r="Y293" s="1" t="str">
        <f>IF(A293="","",IF(A293&lt;'Input and Monthly Results'!$C$11,Calculations!O293*Calculations!P293,IF(A293&lt;'Input and Monthly Results'!$F$3,Loan_Amount*(Calculations!O293/(1-(1+Calculations!O293)^(-('Input and Monthly Results'!$C$5-SUM(Calculations!$X$3:$X$362))))),IF(Calculations!A293='Input and Monthly Results'!$F$3,Calculations!O293*Calculations!P293+Calculations!P293,0))))</f>
        <v/>
      </c>
      <c r="Z293" s="1" t="str">
        <f>IF(A293="","",IF(A293&lt;'Input and Monthly Results'!$F$3,Loan_Amount/'Input and Monthly Results'!$C$5+Calculations!O293*Calculations!P293,IF(A293='Input and Monthly Results'!$F$3,Calculations!O293*Calculations!P293+Calculations!P293,0)))</f>
        <v/>
      </c>
      <c r="AA293" s="1" t="str">
        <f>IF(A293="","",IF('Input and Monthly Results'!$C$14="",IF('Input and Monthly Results'!$C$10="IO (Interest Only)",Calculations!V293,IF('Input and Monthly Results'!$C$10="Initial IO w/ P&amp;I following",Calculations!Y293,IF('Input and Monthly Results'!$C$10="P&amp;I",Calculations!W293,Calculations!Z293))),U293))</f>
        <v/>
      </c>
      <c r="AB293" s="1" t="str">
        <f t="shared" si="101"/>
        <v/>
      </c>
      <c r="AC293" s="1" t="str">
        <f t="shared" si="102"/>
        <v/>
      </c>
      <c r="AD293" s="1" t="str">
        <f t="shared" si="103"/>
        <v/>
      </c>
      <c r="AE293" s="1" t="str">
        <f t="shared" si="104"/>
        <v/>
      </c>
      <c r="AF293" s="1" t="str">
        <f t="shared" si="105"/>
        <v/>
      </c>
      <c r="AG293" s="1" t="str">
        <f>IF(A293="","",'Input and Monthly Results'!$C$12)</f>
        <v/>
      </c>
      <c r="AH293" s="1" t="str">
        <f t="shared" si="106"/>
        <v/>
      </c>
      <c r="AI293" s="1" t="str">
        <f t="shared" si="107"/>
        <v/>
      </c>
      <c r="AJ293" s="1" t="str">
        <f t="shared" si="108"/>
        <v/>
      </c>
      <c r="AK293" s="1" t="str">
        <f>IF(A293="","",IF(AI293=0,0,'Input and Monthly Results'!$C$13))</f>
        <v/>
      </c>
    </row>
    <row r="294" spans="1:37" x14ac:dyDescent="0.3">
      <c r="A294" s="10" t="str">
        <f>IF(A293&gt;='Input and Monthly Results'!$F$3,"",EDATE(A293,1))</f>
        <v/>
      </c>
      <c r="B294" s="10">
        <f t="shared" si="88"/>
        <v>1</v>
      </c>
      <c r="C294" t="str">
        <f t="shared" si="89"/>
        <v/>
      </c>
      <c r="D294" s="14" t="str">
        <f>IF(A294="","",'Input and Monthly Results'!$C$7)</f>
        <v/>
      </c>
      <c r="E294" s="14" t="str">
        <f t="shared" si="90"/>
        <v/>
      </c>
      <c r="F294" s="14" t="str">
        <f t="shared" si="91"/>
        <v/>
      </c>
      <c r="G294" s="14" t="str">
        <f t="shared" si="92"/>
        <v/>
      </c>
      <c r="H294" s="14" t="str">
        <f>IF(A294="","",VLOOKUP(A294,'Input and Monthly Results'!$B$18:$C$429,2,FALSE))</f>
        <v/>
      </c>
      <c r="I294" s="14" t="str">
        <f>IF(A294="","",'Input and Monthly Results'!$C$8)</f>
        <v/>
      </c>
      <c r="J294" s="5" t="str">
        <f t="shared" si="93"/>
        <v/>
      </c>
      <c r="K294" s="14" t="str">
        <f t="shared" si="94"/>
        <v/>
      </c>
      <c r="L294" s="14" t="str">
        <f t="shared" si="95"/>
        <v/>
      </c>
      <c r="M294" s="14" t="str">
        <f t="shared" si="96"/>
        <v/>
      </c>
      <c r="N294" t="str">
        <f>IF(A294="","",'Input and Monthly Results'!$C$9)</f>
        <v/>
      </c>
      <c r="O294" s="14" t="str">
        <f>IF(A294="","",IF('Input and Monthly Results'!$C$6="Constant",IF('Input and Monthly Results'!$C$9="30 / 360",E294,IF('Input and Monthly Results'!$C$9="Actual Days / 360",F294,G294)),IF('Input and Monthly Results'!$C$9="30 / 360",K294,IF('Input and Monthly Results'!$C$9="Actual Days / 360",L294,M294))))</f>
        <v/>
      </c>
      <c r="P294" s="1" t="str">
        <f t="shared" si="109"/>
        <v/>
      </c>
      <c r="Q294" s="20" t="str">
        <f t="shared" si="97"/>
        <v/>
      </c>
      <c r="R294" s="20" t="str">
        <f t="shared" si="98"/>
        <v/>
      </c>
      <c r="S294" s="20" t="str">
        <f t="shared" si="99"/>
        <v/>
      </c>
      <c r="T294" s="20" t="str">
        <f t="shared" si="100"/>
        <v/>
      </c>
      <c r="U294" s="15" t="str">
        <f>IF(A294="","",IF(A295="",O294*P294+P294,IF(P294&gt;='Input and Monthly Results'!$C$14,'Input and Monthly Results'!$C$14,P294)))</f>
        <v/>
      </c>
      <c r="V294" s="1" t="str">
        <f>IF(A294="","",IF(A294&lt;'Input and Monthly Results'!$F$3,Calculations!O294*Calculations!P294,IF(A294='Input and Monthly Results'!$F$3,Calculations!O294*Calculations!P294 + Calculations!P294,0)))</f>
        <v/>
      </c>
      <c r="W294" s="1" t="str">
        <f>IF(A294="","",IF(A294&lt;'Input and Monthly Results'!$F$3,Loan_Amount*(Calculations!O294/(1-(1+Calculations!O294)^(-'Input and Monthly Results'!$C$5))),IF(Calculations!A294='Input and Monthly Results'!$F$3,Calculations!P294*Calculations!O294+Calculations!P294,0)))</f>
        <v/>
      </c>
      <c r="X294" s="1" t="str">
        <f>IF(A294="","",IF(A294&lt;'Input and Monthly Results'!$C$11,1,0))</f>
        <v/>
      </c>
      <c r="Y294" s="1" t="str">
        <f>IF(A294="","",IF(A294&lt;'Input and Monthly Results'!$C$11,Calculations!O294*Calculations!P294,IF(A294&lt;'Input and Monthly Results'!$F$3,Loan_Amount*(Calculations!O294/(1-(1+Calculations!O294)^(-('Input and Monthly Results'!$C$5-SUM(Calculations!$X$3:$X$362))))),IF(Calculations!A294='Input and Monthly Results'!$F$3,Calculations!O294*Calculations!P294+Calculations!P294,0))))</f>
        <v/>
      </c>
      <c r="Z294" s="1" t="str">
        <f>IF(A294="","",IF(A294&lt;'Input and Monthly Results'!$F$3,Loan_Amount/'Input and Monthly Results'!$C$5+Calculations!O294*Calculations!P294,IF(A294='Input and Monthly Results'!$F$3,Calculations!O294*Calculations!P294+Calculations!P294,0)))</f>
        <v/>
      </c>
      <c r="AA294" s="1" t="str">
        <f>IF(A294="","",IF('Input and Monthly Results'!$C$14="",IF('Input and Monthly Results'!$C$10="IO (Interest Only)",Calculations!V294,IF('Input and Monthly Results'!$C$10="Initial IO w/ P&amp;I following",Calculations!Y294,IF('Input and Monthly Results'!$C$10="P&amp;I",Calculations!W294,Calculations!Z294))),U294))</f>
        <v/>
      </c>
      <c r="AB294" s="1" t="str">
        <f t="shared" si="101"/>
        <v/>
      </c>
      <c r="AC294" s="1" t="str">
        <f t="shared" si="102"/>
        <v/>
      </c>
      <c r="AD294" s="1" t="str">
        <f t="shared" si="103"/>
        <v/>
      </c>
      <c r="AE294" s="1" t="str">
        <f t="shared" si="104"/>
        <v/>
      </c>
      <c r="AF294" s="1" t="str">
        <f t="shared" si="105"/>
        <v/>
      </c>
      <c r="AG294" s="1" t="str">
        <f>IF(A294="","",'Input and Monthly Results'!$C$12)</f>
        <v/>
      </c>
      <c r="AH294" s="1" t="str">
        <f t="shared" si="106"/>
        <v/>
      </c>
      <c r="AI294" s="1" t="str">
        <f t="shared" si="107"/>
        <v/>
      </c>
      <c r="AJ294" s="1" t="str">
        <f t="shared" si="108"/>
        <v/>
      </c>
      <c r="AK294" s="1" t="str">
        <f>IF(A294="","",IF(AI294=0,0,'Input and Monthly Results'!$C$13))</f>
        <v/>
      </c>
    </row>
    <row r="295" spans="1:37" x14ac:dyDescent="0.3">
      <c r="A295" s="10" t="str">
        <f>IF(A294&gt;='Input and Monthly Results'!$F$3,"",EDATE(A294,1))</f>
        <v/>
      </c>
      <c r="B295" s="10">
        <f t="shared" si="88"/>
        <v>1</v>
      </c>
      <c r="C295" t="str">
        <f t="shared" si="89"/>
        <v/>
      </c>
      <c r="D295" s="14" t="str">
        <f>IF(A295="","",'Input and Monthly Results'!$C$7)</f>
        <v/>
      </c>
      <c r="E295" s="14" t="str">
        <f t="shared" si="90"/>
        <v/>
      </c>
      <c r="F295" s="14" t="str">
        <f t="shared" si="91"/>
        <v/>
      </c>
      <c r="G295" s="14" t="str">
        <f t="shared" si="92"/>
        <v/>
      </c>
      <c r="H295" s="14" t="str">
        <f>IF(A295="","",VLOOKUP(A295,'Input and Monthly Results'!$B$18:$C$429,2,FALSE))</f>
        <v/>
      </c>
      <c r="I295" s="14" t="str">
        <f>IF(A295="","",'Input and Monthly Results'!$C$8)</f>
        <v/>
      </c>
      <c r="J295" s="5" t="str">
        <f t="shared" si="93"/>
        <v/>
      </c>
      <c r="K295" s="14" t="str">
        <f t="shared" si="94"/>
        <v/>
      </c>
      <c r="L295" s="14" t="str">
        <f t="shared" si="95"/>
        <v/>
      </c>
      <c r="M295" s="14" t="str">
        <f t="shared" si="96"/>
        <v/>
      </c>
      <c r="N295" t="str">
        <f>IF(A295="","",'Input and Monthly Results'!$C$9)</f>
        <v/>
      </c>
      <c r="O295" s="14" t="str">
        <f>IF(A295="","",IF('Input and Monthly Results'!$C$6="Constant",IF('Input and Monthly Results'!$C$9="30 / 360",E295,IF('Input and Monthly Results'!$C$9="Actual Days / 360",F295,G295)),IF('Input and Monthly Results'!$C$9="30 / 360",K295,IF('Input and Monthly Results'!$C$9="Actual Days / 360",L295,M295))))</f>
        <v/>
      </c>
      <c r="P295" s="1" t="str">
        <f t="shared" si="109"/>
        <v/>
      </c>
      <c r="Q295" s="20" t="str">
        <f t="shared" si="97"/>
        <v/>
      </c>
      <c r="R295" s="20" t="str">
        <f t="shared" si="98"/>
        <v/>
      </c>
      <c r="S295" s="20" t="str">
        <f t="shared" si="99"/>
        <v/>
      </c>
      <c r="T295" s="20" t="str">
        <f t="shared" si="100"/>
        <v/>
      </c>
      <c r="U295" s="15" t="str">
        <f>IF(A295="","",IF(A296="",O295*P295+P295,IF(P295&gt;='Input and Monthly Results'!$C$14,'Input and Monthly Results'!$C$14,P295)))</f>
        <v/>
      </c>
      <c r="V295" s="1" t="str">
        <f>IF(A295="","",IF(A295&lt;'Input and Monthly Results'!$F$3,Calculations!O295*Calculations!P295,IF(A295='Input and Monthly Results'!$F$3,Calculations!O295*Calculations!P295 + Calculations!P295,0)))</f>
        <v/>
      </c>
      <c r="W295" s="1" t="str">
        <f>IF(A295="","",IF(A295&lt;'Input and Monthly Results'!$F$3,Loan_Amount*(Calculations!O295/(1-(1+Calculations!O295)^(-'Input and Monthly Results'!$C$5))),IF(Calculations!A295='Input and Monthly Results'!$F$3,Calculations!P295*Calculations!O295+Calculations!P295,0)))</f>
        <v/>
      </c>
      <c r="X295" s="1" t="str">
        <f>IF(A295="","",IF(A295&lt;'Input and Monthly Results'!$C$11,1,0))</f>
        <v/>
      </c>
      <c r="Y295" s="1" t="str">
        <f>IF(A295="","",IF(A295&lt;'Input and Monthly Results'!$C$11,Calculations!O295*Calculations!P295,IF(A295&lt;'Input and Monthly Results'!$F$3,Loan_Amount*(Calculations!O295/(1-(1+Calculations!O295)^(-('Input and Monthly Results'!$C$5-SUM(Calculations!$X$3:$X$362))))),IF(Calculations!A295='Input and Monthly Results'!$F$3,Calculations!O295*Calculations!P295+Calculations!P295,0))))</f>
        <v/>
      </c>
      <c r="Z295" s="1" t="str">
        <f>IF(A295="","",IF(A295&lt;'Input and Monthly Results'!$F$3,Loan_Amount/'Input and Monthly Results'!$C$5+Calculations!O295*Calculations!P295,IF(A295='Input and Monthly Results'!$F$3,Calculations!O295*Calculations!P295+Calculations!P295,0)))</f>
        <v/>
      </c>
      <c r="AA295" s="1" t="str">
        <f>IF(A295="","",IF('Input and Monthly Results'!$C$14="",IF('Input and Monthly Results'!$C$10="IO (Interest Only)",Calculations!V295,IF('Input and Monthly Results'!$C$10="Initial IO w/ P&amp;I following",Calculations!Y295,IF('Input and Monthly Results'!$C$10="P&amp;I",Calculations!W295,Calculations!Z295))),U295))</f>
        <v/>
      </c>
      <c r="AB295" s="1" t="str">
        <f t="shared" si="101"/>
        <v/>
      </c>
      <c r="AC295" s="1" t="str">
        <f t="shared" si="102"/>
        <v/>
      </c>
      <c r="AD295" s="1" t="str">
        <f t="shared" si="103"/>
        <v/>
      </c>
      <c r="AE295" s="1" t="str">
        <f t="shared" si="104"/>
        <v/>
      </c>
      <c r="AF295" s="1" t="str">
        <f t="shared" si="105"/>
        <v/>
      </c>
      <c r="AG295" s="1" t="str">
        <f>IF(A295="","",'Input and Monthly Results'!$C$12)</f>
        <v/>
      </c>
      <c r="AH295" s="1" t="str">
        <f t="shared" si="106"/>
        <v/>
      </c>
      <c r="AI295" s="1" t="str">
        <f t="shared" si="107"/>
        <v/>
      </c>
      <c r="AJ295" s="1" t="str">
        <f t="shared" si="108"/>
        <v/>
      </c>
      <c r="AK295" s="1" t="str">
        <f>IF(A295="","",IF(AI295=0,0,'Input and Monthly Results'!$C$13))</f>
        <v/>
      </c>
    </row>
    <row r="296" spans="1:37" x14ac:dyDescent="0.3">
      <c r="A296" s="10" t="str">
        <f>IF(A295&gt;='Input and Monthly Results'!$F$3,"",EDATE(A295,1))</f>
        <v/>
      </c>
      <c r="B296" s="10">
        <f t="shared" si="88"/>
        <v>1</v>
      </c>
      <c r="C296" t="str">
        <f t="shared" si="89"/>
        <v/>
      </c>
      <c r="D296" s="14" t="str">
        <f>IF(A296="","",'Input and Monthly Results'!$C$7)</f>
        <v/>
      </c>
      <c r="E296" s="14" t="str">
        <f t="shared" si="90"/>
        <v/>
      </c>
      <c r="F296" s="14" t="str">
        <f t="shared" si="91"/>
        <v/>
      </c>
      <c r="G296" s="14" t="str">
        <f t="shared" si="92"/>
        <v/>
      </c>
      <c r="H296" s="14" t="str">
        <f>IF(A296="","",VLOOKUP(A296,'Input and Monthly Results'!$B$18:$C$429,2,FALSE))</f>
        <v/>
      </c>
      <c r="I296" s="14" t="str">
        <f>IF(A296="","",'Input and Monthly Results'!$C$8)</f>
        <v/>
      </c>
      <c r="J296" s="5" t="str">
        <f t="shared" si="93"/>
        <v/>
      </c>
      <c r="K296" s="14" t="str">
        <f t="shared" si="94"/>
        <v/>
      </c>
      <c r="L296" s="14" t="str">
        <f t="shared" si="95"/>
        <v/>
      </c>
      <c r="M296" s="14" t="str">
        <f t="shared" si="96"/>
        <v/>
      </c>
      <c r="N296" t="str">
        <f>IF(A296="","",'Input and Monthly Results'!$C$9)</f>
        <v/>
      </c>
      <c r="O296" s="14" t="str">
        <f>IF(A296="","",IF('Input and Monthly Results'!$C$6="Constant",IF('Input and Monthly Results'!$C$9="30 / 360",E296,IF('Input and Monthly Results'!$C$9="Actual Days / 360",F296,G296)),IF('Input and Monthly Results'!$C$9="30 / 360",K296,IF('Input and Monthly Results'!$C$9="Actual Days / 360",L296,M296))))</f>
        <v/>
      </c>
      <c r="P296" s="1" t="str">
        <f t="shared" si="109"/>
        <v/>
      </c>
      <c r="Q296" s="20" t="str">
        <f t="shared" si="97"/>
        <v/>
      </c>
      <c r="R296" s="20" t="str">
        <f t="shared" si="98"/>
        <v/>
      </c>
      <c r="S296" s="20" t="str">
        <f t="shared" si="99"/>
        <v/>
      </c>
      <c r="T296" s="20" t="str">
        <f t="shared" si="100"/>
        <v/>
      </c>
      <c r="U296" s="15" t="str">
        <f>IF(A296="","",IF(A297="",O296*P296+P296,IF(P296&gt;='Input and Monthly Results'!$C$14,'Input and Monthly Results'!$C$14,P296)))</f>
        <v/>
      </c>
      <c r="V296" s="1" t="str">
        <f>IF(A296="","",IF(A296&lt;'Input and Monthly Results'!$F$3,Calculations!O296*Calculations!P296,IF(A296='Input and Monthly Results'!$F$3,Calculations!O296*Calculations!P296 + Calculations!P296,0)))</f>
        <v/>
      </c>
      <c r="W296" s="1" t="str">
        <f>IF(A296="","",IF(A296&lt;'Input and Monthly Results'!$F$3,Loan_Amount*(Calculations!O296/(1-(1+Calculations!O296)^(-'Input and Monthly Results'!$C$5))),IF(Calculations!A296='Input and Monthly Results'!$F$3,Calculations!P296*Calculations!O296+Calculations!P296,0)))</f>
        <v/>
      </c>
      <c r="X296" s="1" t="str">
        <f>IF(A296="","",IF(A296&lt;'Input and Monthly Results'!$C$11,1,0))</f>
        <v/>
      </c>
      <c r="Y296" s="1" t="str">
        <f>IF(A296="","",IF(A296&lt;'Input and Monthly Results'!$C$11,Calculations!O296*Calculations!P296,IF(A296&lt;'Input and Monthly Results'!$F$3,Loan_Amount*(Calculations!O296/(1-(1+Calculations!O296)^(-('Input and Monthly Results'!$C$5-SUM(Calculations!$X$3:$X$362))))),IF(Calculations!A296='Input and Monthly Results'!$F$3,Calculations!O296*Calculations!P296+Calculations!P296,0))))</f>
        <v/>
      </c>
      <c r="Z296" s="1" t="str">
        <f>IF(A296="","",IF(A296&lt;'Input and Monthly Results'!$F$3,Loan_Amount/'Input and Monthly Results'!$C$5+Calculations!O296*Calculations!P296,IF(A296='Input and Monthly Results'!$F$3,Calculations!O296*Calculations!P296+Calculations!P296,0)))</f>
        <v/>
      </c>
      <c r="AA296" s="1" t="str">
        <f>IF(A296="","",IF('Input and Monthly Results'!$C$14="",IF('Input and Monthly Results'!$C$10="IO (Interest Only)",Calculations!V296,IF('Input and Monthly Results'!$C$10="Initial IO w/ P&amp;I following",Calculations!Y296,IF('Input and Monthly Results'!$C$10="P&amp;I",Calculations!W296,Calculations!Z296))),U296))</f>
        <v/>
      </c>
      <c r="AB296" s="1" t="str">
        <f t="shared" si="101"/>
        <v/>
      </c>
      <c r="AC296" s="1" t="str">
        <f t="shared" si="102"/>
        <v/>
      </c>
      <c r="AD296" s="1" t="str">
        <f t="shared" si="103"/>
        <v/>
      </c>
      <c r="AE296" s="1" t="str">
        <f t="shared" si="104"/>
        <v/>
      </c>
      <c r="AF296" s="1" t="str">
        <f t="shared" si="105"/>
        <v/>
      </c>
      <c r="AG296" s="1" t="str">
        <f>IF(A296="","",'Input and Monthly Results'!$C$12)</f>
        <v/>
      </c>
      <c r="AH296" s="1" t="str">
        <f t="shared" si="106"/>
        <v/>
      </c>
      <c r="AI296" s="1" t="str">
        <f t="shared" si="107"/>
        <v/>
      </c>
      <c r="AJ296" s="1" t="str">
        <f t="shared" si="108"/>
        <v/>
      </c>
      <c r="AK296" s="1" t="str">
        <f>IF(A296="","",IF(AI296=0,0,'Input and Monthly Results'!$C$13))</f>
        <v/>
      </c>
    </row>
    <row r="297" spans="1:37" x14ac:dyDescent="0.3">
      <c r="A297" s="10" t="str">
        <f>IF(A296&gt;='Input and Monthly Results'!$F$3,"",EDATE(A296,1))</f>
        <v/>
      </c>
      <c r="B297" s="10">
        <f t="shared" si="88"/>
        <v>1</v>
      </c>
      <c r="C297" t="str">
        <f t="shared" si="89"/>
        <v/>
      </c>
      <c r="D297" s="14" t="str">
        <f>IF(A297="","",'Input and Monthly Results'!$C$7)</f>
        <v/>
      </c>
      <c r="E297" s="14" t="str">
        <f t="shared" si="90"/>
        <v/>
      </c>
      <c r="F297" s="14" t="str">
        <f t="shared" si="91"/>
        <v/>
      </c>
      <c r="G297" s="14" t="str">
        <f t="shared" si="92"/>
        <v/>
      </c>
      <c r="H297" s="14" t="str">
        <f>IF(A297="","",VLOOKUP(A297,'Input and Monthly Results'!$B$18:$C$429,2,FALSE))</f>
        <v/>
      </c>
      <c r="I297" s="14" t="str">
        <f>IF(A297="","",'Input and Monthly Results'!$C$8)</f>
        <v/>
      </c>
      <c r="J297" s="5" t="str">
        <f t="shared" si="93"/>
        <v/>
      </c>
      <c r="K297" s="14" t="str">
        <f t="shared" si="94"/>
        <v/>
      </c>
      <c r="L297" s="14" t="str">
        <f t="shared" si="95"/>
        <v/>
      </c>
      <c r="M297" s="14" t="str">
        <f t="shared" si="96"/>
        <v/>
      </c>
      <c r="N297" t="str">
        <f>IF(A297="","",'Input and Monthly Results'!$C$9)</f>
        <v/>
      </c>
      <c r="O297" s="14" t="str">
        <f>IF(A297="","",IF('Input and Monthly Results'!$C$6="Constant",IF('Input and Monthly Results'!$C$9="30 / 360",E297,IF('Input and Monthly Results'!$C$9="Actual Days / 360",F297,G297)),IF('Input and Monthly Results'!$C$9="30 / 360",K297,IF('Input and Monthly Results'!$C$9="Actual Days / 360",L297,M297))))</f>
        <v/>
      </c>
      <c r="P297" s="1" t="str">
        <f t="shared" si="109"/>
        <v/>
      </c>
      <c r="Q297" s="20" t="str">
        <f t="shared" si="97"/>
        <v/>
      </c>
      <c r="R297" s="20" t="str">
        <f t="shared" si="98"/>
        <v/>
      </c>
      <c r="S297" s="20" t="str">
        <f t="shared" si="99"/>
        <v/>
      </c>
      <c r="T297" s="20" t="str">
        <f t="shared" si="100"/>
        <v/>
      </c>
      <c r="U297" s="15" t="str">
        <f>IF(A297="","",IF(A298="",O297*P297+P297,IF(P297&gt;='Input and Monthly Results'!$C$14,'Input and Monthly Results'!$C$14,P297)))</f>
        <v/>
      </c>
      <c r="V297" s="1" t="str">
        <f>IF(A297="","",IF(A297&lt;'Input and Monthly Results'!$F$3,Calculations!O297*Calculations!P297,IF(A297='Input and Monthly Results'!$F$3,Calculations!O297*Calculations!P297 + Calculations!P297,0)))</f>
        <v/>
      </c>
      <c r="W297" s="1" t="str">
        <f>IF(A297="","",IF(A297&lt;'Input and Monthly Results'!$F$3,Loan_Amount*(Calculations!O297/(1-(1+Calculations!O297)^(-'Input and Monthly Results'!$C$5))),IF(Calculations!A297='Input and Monthly Results'!$F$3,Calculations!P297*Calculations!O297+Calculations!P297,0)))</f>
        <v/>
      </c>
      <c r="X297" s="1" t="str">
        <f>IF(A297="","",IF(A297&lt;'Input and Monthly Results'!$C$11,1,0))</f>
        <v/>
      </c>
      <c r="Y297" s="1" t="str">
        <f>IF(A297="","",IF(A297&lt;'Input and Monthly Results'!$C$11,Calculations!O297*Calculations!P297,IF(A297&lt;'Input and Monthly Results'!$F$3,Loan_Amount*(Calculations!O297/(1-(1+Calculations!O297)^(-('Input and Monthly Results'!$C$5-SUM(Calculations!$X$3:$X$362))))),IF(Calculations!A297='Input and Monthly Results'!$F$3,Calculations!O297*Calculations!P297+Calculations!P297,0))))</f>
        <v/>
      </c>
      <c r="Z297" s="1" t="str">
        <f>IF(A297="","",IF(A297&lt;'Input and Monthly Results'!$F$3,Loan_Amount/'Input and Monthly Results'!$C$5+Calculations!O297*Calculations!P297,IF(A297='Input and Monthly Results'!$F$3,Calculations!O297*Calculations!P297+Calculations!P297,0)))</f>
        <v/>
      </c>
      <c r="AA297" s="1" t="str">
        <f>IF(A297="","",IF('Input and Monthly Results'!$C$14="",IF('Input and Monthly Results'!$C$10="IO (Interest Only)",Calculations!V297,IF('Input and Monthly Results'!$C$10="Initial IO w/ P&amp;I following",Calculations!Y297,IF('Input and Monthly Results'!$C$10="P&amp;I",Calculations!W297,Calculations!Z297))),U297))</f>
        <v/>
      </c>
      <c r="AB297" s="1" t="str">
        <f t="shared" si="101"/>
        <v/>
      </c>
      <c r="AC297" s="1" t="str">
        <f t="shared" si="102"/>
        <v/>
      </c>
      <c r="AD297" s="1" t="str">
        <f t="shared" si="103"/>
        <v/>
      </c>
      <c r="AE297" s="1" t="str">
        <f t="shared" si="104"/>
        <v/>
      </c>
      <c r="AF297" s="1" t="str">
        <f t="shared" si="105"/>
        <v/>
      </c>
      <c r="AG297" s="1" t="str">
        <f>IF(A297="","",'Input and Monthly Results'!$C$12)</f>
        <v/>
      </c>
      <c r="AH297" s="1" t="str">
        <f t="shared" si="106"/>
        <v/>
      </c>
      <c r="AI297" s="1" t="str">
        <f t="shared" si="107"/>
        <v/>
      </c>
      <c r="AJ297" s="1" t="str">
        <f t="shared" si="108"/>
        <v/>
      </c>
      <c r="AK297" s="1" t="str">
        <f>IF(A297="","",IF(AI297=0,0,'Input and Monthly Results'!$C$13))</f>
        <v/>
      </c>
    </row>
    <row r="298" spans="1:37" x14ac:dyDescent="0.3">
      <c r="A298" s="10" t="str">
        <f>IF(A297&gt;='Input and Monthly Results'!$F$3,"",EDATE(A297,1))</f>
        <v/>
      </c>
      <c r="B298" s="10">
        <f t="shared" si="88"/>
        <v>1</v>
      </c>
      <c r="C298" t="str">
        <f t="shared" si="89"/>
        <v/>
      </c>
      <c r="D298" s="14" t="str">
        <f>IF(A298="","",'Input and Monthly Results'!$C$7)</f>
        <v/>
      </c>
      <c r="E298" s="14" t="str">
        <f t="shared" si="90"/>
        <v/>
      </c>
      <c r="F298" s="14" t="str">
        <f t="shared" si="91"/>
        <v/>
      </c>
      <c r="G298" s="14" t="str">
        <f t="shared" si="92"/>
        <v/>
      </c>
      <c r="H298" s="14" t="str">
        <f>IF(A298="","",VLOOKUP(A298,'Input and Monthly Results'!$B$18:$C$429,2,FALSE))</f>
        <v/>
      </c>
      <c r="I298" s="14" t="str">
        <f>IF(A298="","",'Input and Monthly Results'!$C$8)</f>
        <v/>
      </c>
      <c r="J298" s="5" t="str">
        <f t="shared" si="93"/>
        <v/>
      </c>
      <c r="K298" s="14" t="str">
        <f t="shared" si="94"/>
        <v/>
      </c>
      <c r="L298" s="14" t="str">
        <f t="shared" si="95"/>
        <v/>
      </c>
      <c r="M298" s="14" t="str">
        <f t="shared" si="96"/>
        <v/>
      </c>
      <c r="N298" t="str">
        <f>IF(A298="","",'Input and Monthly Results'!$C$9)</f>
        <v/>
      </c>
      <c r="O298" s="14" t="str">
        <f>IF(A298="","",IF('Input and Monthly Results'!$C$6="Constant",IF('Input and Monthly Results'!$C$9="30 / 360",E298,IF('Input and Monthly Results'!$C$9="Actual Days / 360",F298,G298)),IF('Input and Monthly Results'!$C$9="30 / 360",K298,IF('Input and Monthly Results'!$C$9="Actual Days / 360",L298,M298))))</f>
        <v/>
      </c>
      <c r="P298" s="1" t="str">
        <f t="shared" si="109"/>
        <v/>
      </c>
      <c r="Q298" s="20" t="str">
        <f t="shared" si="97"/>
        <v/>
      </c>
      <c r="R298" s="20" t="str">
        <f t="shared" si="98"/>
        <v/>
      </c>
      <c r="S298" s="20" t="str">
        <f t="shared" si="99"/>
        <v/>
      </c>
      <c r="T298" s="20" t="str">
        <f t="shared" si="100"/>
        <v/>
      </c>
      <c r="U298" s="15" t="str">
        <f>IF(A298="","",IF(A299="",O298*P298+P298,IF(P298&gt;='Input and Monthly Results'!$C$14,'Input and Monthly Results'!$C$14,P298)))</f>
        <v/>
      </c>
      <c r="V298" s="1" t="str">
        <f>IF(A298="","",IF(A298&lt;'Input and Monthly Results'!$F$3,Calculations!O298*Calculations!P298,IF(A298='Input and Monthly Results'!$F$3,Calculations!O298*Calculations!P298 + Calculations!P298,0)))</f>
        <v/>
      </c>
      <c r="W298" s="1" t="str">
        <f>IF(A298="","",IF(A298&lt;'Input and Monthly Results'!$F$3,Loan_Amount*(Calculations!O298/(1-(1+Calculations!O298)^(-'Input and Monthly Results'!$C$5))),IF(Calculations!A298='Input and Monthly Results'!$F$3,Calculations!P298*Calculations!O298+Calculations!P298,0)))</f>
        <v/>
      </c>
      <c r="X298" s="1" t="str">
        <f>IF(A298="","",IF(A298&lt;'Input and Monthly Results'!$C$11,1,0))</f>
        <v/>
      </c>
      <c r="Y298" s="1" t="str">
        <f>IF(A298="","",IF(A298&lt;'Input and Monthly Results'!$C$11,Calculations!O298*Calculations!P298,IF(A298&lt;'Input and Monthly Results'!$F$3,Loan_Amount*(Calculations!O298/(1-(1+Calculations!O298)^(-('Input and Monthly Results'!$C$5-SUM(Calculations!$X$3:$X$362))))),IF(Calculations!A298='Input and Monthly Results'!$F$3,Calculations!O298*Calculations!P298+Calculations!P298,0))))</f>
        <v/>
      </c>
      <c r="Z298" s="1" t="str">
        <f>IF(A298="","",IF(A298&lt;'Input and Monthly Results'!$F$3,Loan_Amount/'Input and Monthly Results'!$C$5+Calculations!O298*Calculations!P298,IF(A298='Input and Monthly Results'!$F$3,Calculations!O298*Calculations!P298+Calculations!P298,0)))</f>
        <v/>
      </c>
      <c r="AA298" s="1" t="str">
        <f>IF(A298="","",IF('Input and Monthly Results'!$C$14="",IF('Input and Monthly Results'!$C$10="IO (Interest Only)",Calculations!V298,IF('Input and Monthly Results'!$C$10="Initial IO w/ P&amp;I following",Calculations!Y298,IF('Input and Monthly Results'!$C$10="P&amp;I",Calculations!W298,Calculations!Z298))),U298))</f>
        <v/>
      </c>
      <c r="AB298" s="1" t="str">
        <f t="shared" si="101"/>
        <v/>
      </c>
      <c r="AC298" s="1" t="str">
        <f t="shared" si="102"/>
        <v/>
      </c>
      <c r="AD298" s="1" t="str">
        <f t="shared" si="103"/>
        <v/>
      </c>
      <c r="AE298" s="1" t="str">
        <f t="shared" si="104"/>
        <v/>
      </c>
      <c r="AF298" s="1" t="str">
        <f t="shared" si="105"/>
        <v/>
      </c>
      <c r="AG298" s="1" t="str">
        <f>IF(A298="","",'Input and Monthly Results'!$C$12)</f>
        <v/>
      </c>
      <c r="AH298" s="1" t="str">
        <f t="shared" si="106"/>
        <v/>
      </c>
      <c r="AI298" s="1" t="str">
        <f t="shared" si="107"/>
        <v/>
      </c>
      <c r="AJ298" s="1" t="str">
        <f t="shared" si="108"/>
        <v/>
      </c>
      <c r="AK298" s="1" t="str">
        <f>IF(A298="","",IF(AI298=0,0,'Input and Monthly Results'!$C$13))</f>
        <v/>
      </c>
    </row>
    <row r="299" spans="1:37" x14ac:dyDescent="0.3">
      <c r="A299" s="10" t="str">
        <f>IF(A298&gt;='Input and Monthly Results'!$F$3,"",EDATE(A298,1))</f>
        <v/>
      </c>
      <c r="B299" s="10">
        <f t="shared" si="88"/>
        <v>1</v>
      </c>
      <c r="C299" t="str">
        <f t="shared" si="89"/>
        <v/>
      </c>
      <c r="D299" s="14" t="str">
        <f>IF(A299="","",'Input and Monthly Results'!$C$7)</f>
        <v/>
      </c>
      <c r="E299" s="14" t="str">
        <f t="shared" si="90"/>
        <v/>
      </c>
      <c r="F299" s="14" t="str">
        <f t="shared" si="91"/>
        <v/>
      </c>
      <c r="G299" s="14" t="str">
        <f t="shared" si="92"/>
        <v/>
      </c>
      <c r="H299" s="14" t="str">
        <f>IF(A299="","",VLOOKUP(A299,'Input and Monthly Results'!$B$18:$C$429,2,FALSE))</f>
        <v/>
      </c>
      <c r="I299" s="14" t="str">
        <f>IF(A299="","",'Input and Monthly Results'!$C$8)</f>
        <v/>
      </c>
      <c r="J299" s="5" t="str">
        <f t="shared" si="93"/>
        <v/>
      </c>
      <c r="K299" s="14" t="str">
        <f t="shared" si="94"/>
        <v/>
      </c>
      <c r="L299" s="14" t="str">
        <f t="shared" si="95"/>
        <v/>
      </c>
      <c r="M299" s="14" t="str">
        <f t="shared" si="96"/>
        <v/>
      </c>
      <c r="N299" t="str">
        <f>IF(A299="","",'Input and Monthly Results'!$C$9)</f>
        <v/>
      </c>
      <c r="O299" s="14" t="str">
        <f>IF(A299="","",IF('Input and Monthly Results'!$C$6="Constant",IF('Input and Monthly Results'!$C$9="30 / 360",E299,IF('Input and Monthly Results'!$C$9="Actual Days / 360",F299,G299)),IF('Input and Monthly Results'!$C$9="30 / 360",K299,IF('Input and Monthly Results'!$C$9="Actual Days / 360",L299,M299))))</f>
        <v/>
      </c>
      <c r="P299" s="1" t="str">
        <f t="shared" si="109"/>
        <v/>
      </c>
      <c r="Q299" s="20" t="str">
        <f t="shared" si="97"/>
        <v/>
      </c>
      <c r="R299" s="20" t="str">
        <f t="shared" si="98"/>
        <v/>
      </c>
      <c r="S299" s="20" t="str">
        <f t="shared" si="99"/>
        <v/>
      </c>
      <c r="T299" s="20" t="str">
        <f t="shared" si="100"/>
        <v/>
      </c>
      <c r="U299" s="15" t="str">
        <f>IF(A299="","",IF(A300="",O299*P299+P299,IF(P299&gt;='Input and Monthly Results'!$C$14,'Input and Monthly Results'!$C$14,P299)))</f>
        <v/>
      </c>
      <c r="V299" s="1" t="str">
        <f>IF(A299="","",IF(A299&lt;'Input and Monthly Results'!$F$3,Calculations!O299*Calculations!P299,IF(A299='Input and Monthly Results'!$F$3,Calculations!O299*Calculations!P299 + Calculations!P299,0)))</f>
        <v/>
      </c>
      <c r="W299" s="1" t="str">
        <f>IF(A299="","",IF(A299&lt;'Input and Monthly Results'!$F$3,Loan_Amount*(Calculations!O299/(1-(1+Calculations!O299)^(-'Input and Monthly Results'!$C$5))),IF(Calculations!A299='Input and Monthly Results'!$F$3,Calculations!P299*Calculations!O299+Calculations!P299,0)))</f>
        <v/>
      </c>
      <c r="X299" s="1" t="str">
        <f>IF(A299="","",IF(A299&lt;'Input and Monthly Results'!$C$11,1,0))</f>
        <v/>
      </c>
      <c r="Y299" s="1" t="str">
        <f>IF(A299="","",IF(A299&lt;'Input and Monthly Results'!$C$11,Calculations!O299*Calculations!P299,IF(A299&lt;'Input and Monthly Results'!$F$3,Loan_Amount*(Calculations!O299/(1-(1+Calculations!O299)^(-('Input and Monthly Results'!$C$5-SUM(Calculations!$X$3:$X$362))))),IF(Calculations!A299='Input and Monthly Results'!$F$3,Calculations!O299*Calculations!P299+Calculations!P299,0))))</f>
        <v/>
      </c>
      <c r="Z299" s="1" t="str">
        <f>IF(A299="","",IF(A299&lt;'Input and Monthly Results'!$F$3,Loan_Amount/'Input and Monthly Results'!$C$5+Calculations!O299*Calculations!P299,IF(A299='Input and Monthly Results'!$F$3,Calculations!O299*Calculations!P299+Calculations!P299,0)))</f>
        <v/>
      </c>
      <c r="AA299" s="1" t="str">
        <f>IF(A299="","",IF('Input and Monthly Results'!$C$14="",IF('Input and Monthly Results'!$C$10="IO (Interest Only)",Calculations!V299,IF('Input and Monthly Results'!$C$10="Initial IO w/ P&amp;I following",Calculations!Y299,IF('Input and Monthly Results'!$C$10="P&amp;I",Calculations!W299,Calculations!Z299))),U299))</f>
        <v/>
      </c>
      <c r="AB299" s="1" t="str">
        <f t="shared" si="101"/>
        <v/>
      </c>
      <c r="AC299" s="1" t="str">
        <f t="shared" si="102"/>
        <v/>
      </c>
      <c r="AD299" s="1" t="str">
        <f t="shared" si="103"/>
        <v/>
      </c>
      <c r="AE299" s="1" t="str">
        <f t="shared" si="104"/>
        <v/>
      </c>
      <c r="AF299" s="1" t="str">
        <f t="shared" si="105"/>
        <v/>
      </c>
      <c r="AG299" s="1" t="str">
        <f>IF(A299="","",'Input and Monthly Results'!$C$12)</f>
        <v/>
      </c>
      <c r="AH299" s="1" t="str">
        <f t="shared" si="106"/>
        <v/>
      </c>
      <c r="AI299" s="1" t="str">
        <f t="shared" si="107"/>
        <v/>
      </c>
      <c r="AJ299" s="1" t="str">
        <f t="shared" si="108"/>
        <v/>
      </c>
      <c r="AK299" s="1" t="str">
        <f>IF(A299="","",IF(AI299=0,0,'Input and Monthly Results'!$C$13))</f>
        <v/>
      </c>
    </row>
    <row r="300" spans="1:37" x14ac:dyDescent="0.3">
      <c r="A300" s="10" t="str">
        <f>IF(A299&gt;='Input and Monthly Results'!$F$3,"",EDATE(A299,1))</f>
        <v/>
      </c>
      <c r="B300" s="10">
        <f t="shared" si="88"/>
        <v>1</v>
      </c>
      <c r="C300" t="str">
        <f t="shared" si="89"/>
        <v/>
      </c>
      <c r="D300" s="14" t="str">
        <f>IF(A300="","",'Input and Monthly Results'!$C$7)</f>
        <v/>
      </c>
      <c r="E300" s="14" t="str">
        <f t="shared" si="90"/>
        <v/>
      </c>
      <c r="F300" s="14" t="str">
        <f t="shared" si="91"/>
        <v/>
      </c>
      <c r="G300" s="14" t="str">
        <f t="shared" si="92"/>
        <v/>
      </c>
      <c r="H300" s="14" t="str">
        <f>IF(A300="","",VLOOKUP(A300,'Input and Monthly Results'!$B$18:$C$429,2,FALSE))</f>
        <v/>
      </c>
      <c r="I300" s="14" t="str">
        <f>IF(A300="","",'Input and Monthly Results'!$C$8)</f>
        <v/>
      </c>
      <c r="J300" s="5" t="str">
        <f t="shared" si="93"/>
        <v/>
      </c>
      <c r="K300" s="14" t="str">
        <f t="shared" si="94"/>
        <v/>
      </c>
      <c r="L300" s="14" t="str">
        <f t="shared" si="95"/>
        <v/>
      </c>
      <c r="M300" s="14" t="str">
        <f t="shared" si="96"/>
        <v/>
      </c>
      <c r="N300" t="str">
        <f>IF(A300="","",'Input and Monthly Results'!$C$9)</f>
        <v/>
      </c>
      <c r="O300" s="14" t="str">
        <f>IF(A300="","",IF('Input and Monthly Results'!$C$6="Constant",IF('Input and Monthly Results'!$C$9="30 / 360",E300,IF('Input and Monthly Results'!$C$9="Actual Days / 360",F300,G300)),IF('Input and Monthly Results'!$C$9="30 / 360",K300,IF('Input and Monthly Results'!$C$9="Actual Days / 360",L300,M300))))</f>
        <v/>
      </c>
      <c r="P300" s="1" t="str">
        <f t="shared" si="109"/>
        <v/>
      </c>
      <c r="Q300" s="20" t="str">
        <f t="shared" si="97"/>
        <v/>
      </c>
      <c r="R300" s="20" t="str">
        <f t="shared" si="98"/>
        <v/>
      </c>
      <c r="S300" s="20" t="str">
        <f t="shared" si="99"/>
        <v/>
      </c>
      <c r="T300" s="20" t="str">
        <f t="shared" si="100"/>
        <v/>
      </c>
      <c r="U300" s="15" t="str">
        <f>IF(A300="","",IF(A301="",O300*P300+P300,IF(P300&gt;='Input and Monthly Results'!$C$14,'Input and Monthly Results'!$C$14,P300)))</f>
        <v/>
      </c>
      <c r="V300" s="1" t="str">
        <f>IF(A300="","",IF(A300&lt;'Input and Monthly Results'!$F$3,Calculations!O300*Calculations!P300,IF(A300='Input and Monthly Results'!$F$3,Calculations!O300*Calculations!P300 + Calculations!P300,0)))</f>
        <v/>
      </c>
      <c r="W300" s="1" t="str">
        <f>IF(A300="","",IF(A300&lt;'Input and Monthly Results'!$F$3,Loan_Amount*(Calculations!O300/(1-(1+Calculations!O300)^(-'Input and Monthly Results'!$C$5))),IF(Calculations!A300='Input and Monthly Results'!$F$3,Calculations!P300*Calculations!O300+Calculations!P300,0)))</f>
        <v/>
      </c>
      <c r="X300" s="1" t="str">
        <f>IF(A300="","",IF(A300&lt;'Input and Monthly Results'!$C$11,1,0))</f>
        <v/>
      </c>
      <c r="Y300" s="1" t="str">
        <f>IF(A300="","",IF(A300&lt;'Input and Monthly Results'!$C$11,Calculations!O300*Calculations!P300,IF(A300&lt;'Input and Monthly Results'!$F$3,Loan_Amount*(Calculations!O300/(1-(1+Calculations!O300)^(-('Input and Monthly Results'!$C$5-SUM(Calculations!$X$3:$X$362))))),IF(Calculations!A300='Input and Monthly Results'!$F$3,Calculations!O300*Calculations!P300+Calculations!P300,0))))</f>
        <v/>
      </c>
      <c r="Z300" s="1" t="str">
        <f>IF(A300="","",IF(A300&lt;'Input and Monthly Results'!$F$3,Loan_Amount/'Input and Monthly Results'!$C$5+Calculations!O300*Calculations!P300,IF(A300='Input and Monthly Results'!$F$3,Calculations!O300*Calculations!P300+Calculations!P300,0)))</f>
        <v/>
      </c>
      <c r="AA300" s="1" t="str">
        <f>IF(A300="","",IF('Input and Monthly Results'!$C$14="",IF('Input and Monthly Results'!$C$10="IO (Interest Only)",Calculations!V300,IF('Input and Monthly Results'!$C$10="Initial IO w/ P&amp;I following",Calculations!Y300,IF('Input and Monthly Results'!$C$10="P&amp;I",Calculations!W300,Calculations!Z300))),U300))</f>
        <v/>
      </c>
      <c r="AB300" s="1" t="str">
        <f t="shared" si="101"/>
        <v/>
      </c>
      <c r="AC300" s="1" t="str">
        <f t="shared" si="102"/>
        <v/>
      </c>
      <c r="AD300" s="1" t="str">
        <f t="shared" si="103"/>
        <v/>
      </c>
      <c r="AE300" s="1" t="str">
        <f t="shared" si="104"/>
        <v/>
      </c>
      <c r="AF300" s="1" t="str">
        <f t="shared" si="105"/>
        <v/>
      </c>
      <c r="AG300" s="1" t="str">
        <f>IF(A300="","",'Input and Monthly Results'!$C$12)</f>
        <v/>
      </c>
      <c r="AH300" s="1" t="str">
        <f t="shared" si="106"/>
        <v/>
      </c>
      <c r="AI300" s="1" t="str">
        <f t="shared" si="107"/>
        <v/>
      </c>
      <c r="AJ300" s="1" t="str">
        <f t="shared" si="108"/>
        <v/>
      </c>
      <c r="AK300" s="1" t="str">
        <f>IF(A300="","",IF(AI300=0,0,'Input and Monthly Results'!$C$13))</f>
        <v/>
      </c>
    </row>
    <row r="301" spans="1:37" x14ac:dyDescent="0.3">
      <c r="A301" s="10" t="str">
        <f>IF(A300&gt;='Input and Monthly Results'!$F$3,"",EDATE(A300,1))</f>
        <v/>
      </c>
      <c r="B301" s="10">
        <f t="shared" si="88"/>
        <v>1</v>
      </c>
      <c r="C301" t="str">
        <f t="shared" si="89"/>
        <v/>
      </c>
      <c r="D301" s="14" t="str">
        <f>IF(A301="","",'Input and Monthly Results'!$C$7)</f>
        <v/>
      </c>
      <c r="E301" s="14" t="str">
        <f t="shared" si="90"/>
        <v/>
      </c>
      <c r="F301" s="14" t="str">
        <f t="shared" si="91"/>
        <v/>
      </c>
      <c r="G301" s="14" t="str">
        <f t="shared" si="92"/>
        <v/>
      </c>
      <c r="H301" s="14" t="str">
        <f>IF(A301="","",VLOOKUP(A301,'Input and Monthly Results'!$B$18:$C$429,2,FALSE))</f>
        <v/>
      </c>
      <c r="I301" s="14" t="str">
        <f>IF(A301="","",'Input and Monthly Results'!$C$8)</f>
        <v/>
      </c>
      <c r="J301" s="5" t="str">
        <f t="shared" si="93"/>
        <v/>
      </c>
      <c r="K301" s="14" t="str">
        <f t="shared" si="94"/>
        <v/>
      </c>
      <c r="L301" s="14" t="str">
        <f t="shared" si="95"/>
        <v/>
      </c>
      <c r="M301" s="14" t="str">
        <f t="shared" si="96"/>
        <v/>
      </c>
      <c r="N301" t="str">
        <f>IF(A301="","",'Input and Monthly Results'!$C$9)</f>
        <v/>
      </c>
      <c r="O301" s="14" t="str">
        <f>IF(A301="","",IF('Input and Monthly Results'!$C$6="Constant",IF('Input and Monthly Results'!$C$9="30 / 360",E301,IF('Input and Monthly Results'!$C$9="Actual Days / 360",F301,G301)),IF('Input and Monthly Results'!$C$9="30 / 360",K301,IF('Input and Monthly Results'!$C$9="Actual Days / 360",L301,M301))))</f>
        <v/>
      </c>
      <c r="P301" s="1" t="str">
        <f t="shared" si="109"/>
        <v/>
      </c>
      <c r="Q301" s="20" t="str">
        <f t="shared" si="97"/>
        <v/>
      </c>
      <c r="R301" s="20" t="str">
        <f t="shared" si="98"/>
        <v/>
      </c>
      <c r="S301" s="20" t="str">
        <f t="shared" si="99"/>
        <v/>
      </c>
      <c r="T301" s="20" t="str">
        <f t="shared" si="100"/>
        <v/>
      </c>
      <c r="U301" s="15" t="str">
        <f>IF(A301="","",IF(A302="",O301*P301+P301,IF(P301&gt;='Input and Monthly Results'!$C$14,'Input and Monthly Results'!$C$14,P301)))</f>
        <v/>
      </c>
      <c r="V301" s="1" t="str">
        <f>IF(A301="","",IF(A301&lt;'Input and Monthly Results'!$F$3,Calculations!O301*Calculations!P301,IF(A301='Input and Monthly Results'!$F$3,Calculations!O301*Calculations!P301 + Calculations!P301,0)))</f>
        <v/>
      </c>
      <c r="W301" s="1" t="str">
        <f>IF(A301="","",IF(A301&lt;'Input and Monthly Results'!$F$3,Loan_Amount*(Calculations!O301/(1-(1+Calculations!O301)^(-'Input and Monthly Results'!$C$5))),IF(Calculations!A301='Input and Monthly Results'!$F$3,Calculations!P301*Calculations!O301+Calculations!P301,0)))</f>
        <v/>
      </c>
      <c r="X301" s="1" t="str">
        <f>IF(A301="","",IF(A301&lt;'Input and Monthly Results'!$C$11,1,0))</f>
        <v/>
      </c>
      <c r="Y301" s="1" t="str">
        <f>IF(A301="","",IF(A301&lt;'Input and Monthly Results'!$C$11,Calculations!O301*Calculations!P301,IF(A301&lt;'Input and Monthly Results'!$F$3,Loan_Amount*(Calculations!O301/(1-(1+Calculations!O301)^(-('Input and Monthly Results'!$C$5-SUM(Calculations!$X$3:$X$362))))),IF(Calculations!A301='Input and Monthly Results'!$F$3,Calculations!O301*Calculations!P301+Calculations!P301,0))))</f>
        <v/>
      </c>
      <c r="Z301" s="1" t="str">
        <f>IF(A301="","",IF(A301&lt;'Input and Monthly Results'!$F$3,Loan_Amount/'Input and Monthly Results'!$C$5+Calculations!O301*Calculations!P301,IF(A301='Input and Monthly Results'!$F$3,Calculations!O301*Calculations!P301+Calculations!P301,0)))</f>
        <v/>
      </c>
      <c r="AA301" s="1" t="str">
        <f>IF(A301="","",IF('Input and Monthly Results'!$C$14="",IF('Input and Monthly Results'!$C$10="IO (Interest Only)",Calculations!V301,IF('Input and Monthly Results'!$C$10="Initial IO w/ P&amp;I following",Calculations!Y301,IF('Input and Monthly Results'!$C$10="P&amp;I",Calculations!W301,Calculations!Z301))),U301))</f>
        <v/>
      </c>
      <c r="AB301" s="1" t="str">
        <f t="shared" si="101"/>
        <v/>
      </c>
      <c r="AC301" s="1" t="str">
        <f t="shared" si="102"/>
        <v/>
      </c>
      <c r="AD301" s="1" t="str">
        <f t="shared" si="103"/>
        <v/>
      </c>
      <c r="AE301" s="1" t="str">
        <f t="shared" si="104"/>
        <v/>
      </c>
      <c r="AF301" s="1" t="str">
        <f t="shared" si="105"/>
        <v/>
      </c>
      <c r="AG301" s="1" t="str">
        <f>IF(A301="","",'Input and Monthly Results'!$C$12)</f>
        <v/>
      </c>
      <c r="AH301" s="1" t="str">
        <f t="shared" si="106"/>
        <v/>
      </c>
      <c r="AI301" s="1" t="str">
        <f t="shared" si="107"/>
        <v/>
      </c>
      <c r="AJ301" s="1" t="str">
        <f t="shared" si="108"/>
        <v/>
      </c>
      <c r="AK301" s="1" t="str">
        <f>IF(A301="","",IF(AI301=0,0,'Input and Monthly Results'!$C$13))</f>
        <v/>
      </c>
    </row>
    <row r="302" spans="1:37" x14ac:dyDescent="0.3">
      <c r="A302" s="10" t="str">
        <f>IF(A301&gt;='Input and Monthly Results'!$F$3,"",EDATE(A301,1))</f>
        <v/>
      </c>
      <c r="B302" s="10">
        <f t="shared" si="88"/>
        <v>1</v>
      </c>
      <c r="C302" t="str">
        <f t="shared" si="89"/>
        <v/>
      </c>
      <c r="D302" s="14" t="str">
        <f>IF(A302="","",'Input and Monthly Results'!$C$7)</f>
        <v/>
      </c>
      <c r="E302" s="14" t="str">
        <f t="shared" si="90"/>
        <v/>
      </c>
      <c r="F302" s="14" t="str">
        <f t="shared" si="91"/>
        <v/>
      </c>
      <c r="G302" s="14" t="str">
        <f t="shared" si="92"/>
        <v/>
      </c>
      <c r="H302" s="14" t="str">
        <f>IF(A302="","",VLOOKUP(A302,'Input and Monthly Results'!$B$18:$C$429,2,FALSE))</f>
        <v/>
      </c>
      <c r="I302" s="14" t="str">
        <f>IF(A302="","",'Input and Monthly Results'!$C$8)</f>
        <v/>
      </c>
      <c r="J302" s="5" t="str">
        <f t="shared" si="93"/>
        <v/>
      </c>
      <c r="K302" s="14" t="str">
        <f t="shared" si="94"/>
        <v/>
      </c>
      <c r="L302" s="14" t="str">
        <f t="shared" si="95"/>
        <v/>
      </c>
      <c r="M302" s="14" t="str">
        <f t="shared" si="96"/>
        <v/>
      </c>
      <c r="N302" t="str">
        <f>IF(A302="","",'Input and Monthly Results'!$C$9)</f>
        <v/>
      </c>
      <c r="O302" s="14" t="str">
        <f>IF(A302="","",IF('Input and Monthly Results'!$C$6="Constant",IF('Input and Monthly Results'!$C$9="30 / 360",E302,IF('Input and Monthly Results'!$C$9="Actual Days / 360",F302,G302)),IF('Input and Monthly Results'!$C$9="30 / 360",K302,IF('Input and Monthly Results'!$C$9="Actual Days / 360",L302,M302))))</f>
        <v/>
      </c>
      <c r="P302" s="1" t="str">
        <f t="shared" si="109"/>
        <v/>
      </c>
      <c r="Q302" s="20" t="str">
        <f t="shared" si="97"/>
        <v/>
      </c>
      <c r="R302" s="20" t="str">
        <f t="shared" si="98"/>
        <v/>
      </c>
      <c r="S302" s="20" t="str">
        <f t="shared" si="99"/>
        <v/>
      </c>
      <c r="T302" s="20" t="str">
        <f t="shared" si="100"/>
        <v/>
      </c>
      <c r="U302" s="15" t="str">
        <f>IF(A302="","",IF(A303="",O302*P302+P302,IF(P302&gt;='Input and Monthly Results'!$C$14,'Input and Monthly Results'!$C$14,P302)))</f>
        <v/>
      </c>
      <c r="V302" s="1" t="str">
        <f>IF(A302="","",IF(A302&lt;'Input and Monthly Results'!$F$3,Calculations!O302*Calculations!P302,IF(A302='Input and Monthly Results'!$F$3,Calculations!O302*Calculations!P302 + Calculations!P302,0)))</f>
        <v/>
      </c>
      <c r="W302" s="1" t="str">
        <f>IF(A302="","",IF(A302&lt;'Input and Monthly Results'!$F$3,Loan_Amount*(Calculations!O302/(1-(1+Calculations!O302)^(-'Input and Monthly Results'!$C$5))),IF(Calculations!A302='Input and Monthly Results'!$F$3,Calculations!P302*Calculations!O302+Calculations!P302,0)))</f>
        <v/>
      </c>
      <c r="X302" s="1" t="str">
        <f>IF(A302="","",IF(A302&lt;'Input and Monthly Results'!$C$11,1,0))</f>
        <v/>
      </c>
      <c r="Y302" s="1" t="str">
        <f>IF(A302="","",IF(A302&lt;'Input and Monthly Results'!$C$11,Calculations!O302*Calculations!P302,IF(A302&lt;'Input and Monthly Results'!$F$3,Loan_Amount*(Calculations!O302/(1-(1+Calculations!O302)^(-('Input and Monthly Results'!$C$5-SUM(Calculations!$X$3:$X$362))))),IF(Calculations!A302='Input and Monthly Results'!$F$3,Calculations!O302*Calculations!P302+Calculations!P302,0))))</f>
        <v/>
      </c>
      <c r="Z302" s="1" t="str">
        <f>IF(A302="","",IF(A302&lt;'Input and Monthly Results'!$F$3,Loan_Amount/'Input and Monthly Results'!$C$5+Calculations!O302*Calculations!P302,IF(A302='Input and Monthly Results'!$F$3,Calculations!O302*Calculations!P302+Calculations!P302,0)))</f>
        <v/>
      </c>
      <c r="AA302" s="1" t="str">
        <f>IF(A302="","",IF('Input and Monthly Results'!$C$14="",IF('Input and Monthly Results'!$C$10="IO (Interest Only)",Calculations!V302,IF('Input and Monthly Results'!$C$10="Initial IO w/ P&amp;I following",Calculations!Y302,IF('Input and Monthly Results'!$C$10="P&amp;I",Calculations!W302,Calculations!Z302))),U302))</f>
        <v/>
      </c>
      <c r="AB302" s="1" t="str">
        <f t="shared" si="101"/>
        <v/>
      </c>
      <c r="AC302" s="1" t="str">
        <f t="shared" si="102"/>
        <v/>
      </c>
      <c r="AD302" s="1" t="str">
        <f t="shared" si="103"/>
        <v/>
      </c>
      <c r="AE302" s="1" t="str">
        <f t="shared" si="104"/>
        <v/>
      </c>
      <c r="AF302" s="1" t="str">
        <f t="shared" si="105"/>
        <v/>
      </c>
      <c r="AG302" s="1" t="str">
        <f>IF(A302="","",'Input and Monthly Results'!$C$12)</f>
        <v/>
      </c>
      <c r="AH302" s="1" t="str">
        <f t="shared" si="106"/>
        <v/>
      </c>
      <c r="AI302" s="1" t="str">
        <f t="shared" si="107"/>
        <v/>
      </c>
      <c r="AJ302" s="1" t="str">
        <f t="shared" si="108"/>
        <v/>
      </c>
      <c r="AK302" s="1" t="str">
        <f>IF(A302="","",IF(AI302=0,0,'Input and Monthly Results'!$C$13))</f>
        <v/>
      </c>
    </row>
    <row r="303" spans="1:37" x14ac:dyDescent="0.3">
      <c r="A303" s="10" t="str">
        <f>IF(A302&gt;='Input and Monthly Results'!$F$3,"",EDATE(A302,1))</f>
        <v/>
      </c>
      <c r="B303" s="10">
        <f t="shared" si="88"/>
        <v>1</v>
      </c>
      <c r="C303" t="str">
        <f t="shared" si="89"/>
        <v/>
      </c>
      <c r="D303" s="14" t="str">
        <f>IF(A303="","",'Input and Monthly Results'!$C$7)</f>
        <v/>
      </c>
      <c r="E303" s="14" t="str">
        <f t="shared" si="90"/>
        <v/>
      </c>
      <c r="F303" s="14" t="str">
        <f t="shared" si="91"/>
        <v/>
      </c>
      <c r="G303" s="14" t="str">
        <f t="shared" si="92"/>
        <v/>
      </c>
      <c r="H303" s="14" t="str">
        <f>IF(A303="","",VLOOKUP(A303,'Input and Monthly Results'!$B$18:$C$429,2,FALSE))</f>
        <v/>
      </c>
      <c r="I303" s="14" t="str">
        <f>IF(A303="","",'Input and Monthly Results'!$C$8)</f>
        <v/>
      </c>
      <c r="J303" s="5" t="str">
        <f t="shared" si="93"/>
        <v/>
      </c>
      <c r="K303" s="14" t="str">
        <f t="shared" si="94"/>
        <v/>
      </c>
      <c r="L303" s="14" t="str">
        <f t="shared" si="95"/>
        <v/>
      </c>
      <c r="M303" s="14" t="str">
        <f t="shared" si="96"/>
        <v/>
      </c>
      <c r="N303" t="str">
        <f>IF(A303="","",'Input and Monthly Results'!$C$9)</f>
        <v/>
      </c>
      <c r="O303" s="14" t="str">
        <f>IF(A303="","",IF('Input and Monthly Results'!$C$6="Constant",IF('Input and Monthly Results'!$C$9="30 / 360",E303,IF('Input and Monthly Results'!$C$9="Actual Days / 360",F303,G303)),IF('Input and Monthly Results'!$C$9="30 / 360",K303,IF('Input and Monthly Results'!$C$9="Actual Days / 360",L303,M303))))</f>
        <v/>
      </c>
      <c r="P303" s="1" t="str">
        <f t="shared" si="109"/>
        <v/>
      </c>
      <c r="Q303" s="20" t="str">
        <f t="shared" si="97"/>
        <v/>
      </c>
      <c r="R303" s="20" t="str">
        <f t="shared" si="98"/>
        <v/>
      </c>
      <c r="S303" s="20" t="str">
        <f t="shared" si="99"/>
        <v/>
      </c>
      <c r="T303" s="20" t="str">
        <f t="shared" si="100"/>
        <v/>
      </c>
      <c r="U303" s="15" t="str">
        <f>IF(A303="","",IF(A304="",O303*P303+P303,IF(P303&gt;='Input and Monthly Results'!$C$14,'Input and Monthly Results'!$C$14,P303)))</f>
        <v/>
      </c>
      <c r="V303" s="1" t="str">
        <f>IF(A303="","",IF(A303&lt;'Input and Monthly Results'!$F$3,Calculations!O303*Calculations!P303,IF(A303='Input and Monthly Results'!$F$3,Calculations!O303*Calculations!P303 + Calculations!P303,0)))</f>
        <v/>
      </c>
      <c r="W303" s="1" t="str">
        <f>IF(A303="","",IF(A303&lt;'Input and Monthly Results'!$F$3,Loan_Amount*(Calculations!O303/(1-(1+Calculations!O303)^(-'Input and Monthly Results'!$C$5))),IF(Calculations!A303='Input and Monthly Results'!$F$3,Calculations!P303*Calculations!O303+Calculations!P303,0)))</f>
        <v/>
      </c>
      <c r="X303" s="1" t="str">
        <f>IF(A303="","",IF(A303&lt;'Input and Monthly Results'!$C$11,1,0))</f>
        <v/>
      </c>
      <c r="Y303" s="1" t="str">
        <f>IF(A303="","",IF(A303&lt;'Input and Monthly Results'!$C$11,Calculations!O303*Calculations!P303,IF(A303&lt;'Input and Monthly Results'!$F$3,Loan_Amount*(Calculations!O303/(1-(1+Calculations!O303)^(-('Input and Monthly Results'!$C$5-SUM(Calculations!$X$3:$X$362))))),IF(Calculations!A303='Input and Monthly Results'!$F$3,Calculations!O303*Calculations!P303+Calculations!P303,0))))</f>
        <v/>
      </c>
      <c r="Z303" s="1" t="str">
        <f>IF(A303="","",IF(A303&lt;'Input and Monthly Results'!$F$3,Loan_Amount/'Input and Monthly Results'!$C$5+Calculations!O303*Calculations!P303,IF(A303='Input and Monthly Results'!$F$3,Calculations!O303*Calculations!P303+Calculations!P303,0)))</f>
        <v/>
      </c>
      <c r="AA303" s="1" t="str">
        <f>IF(A303="","",IF('Input and Monthly Results'!$C$14="",IF('Input and Monthly Results'!$C$10="IO (Interest Only)",Calculations!V303,IF('Input and Monthly Results'!$C$10="Initial IO w/ P&amp;I following",Calculations!Y303,IF('Input and Monthly Results'!$C$10="P&amp;I",Calculations!W303,Calculations!Z303))),U303))</f>
        <v/>
      </c>
      <c r="AB303" s="1" t="str">
        <f t="shared" si="101"/>
        <v/>
      </c>
      <c r="AC303" s="1" t="str">
        <f t="shared" si="102"/>
        <v/>
      </c>
      <c r="AD303" s="1" t="str">
        <f t="shared" si="103"/>
        <v/>
      </c>
      <c r="AE303" s="1" t="str">
        <f t="shared" si="104"/>
        <v/>
      </c>
      <c r="AF303" s="1" t="str">
        <f t="shared" si="105"/>
        <v/>
      </c>
      <c r="AG303" s="1" t="str">
        <f>IF(A303="","",'Input and Monthly Results'!$C$12)</f>
        <v/>
      </c>
      <c r="AH303" s="1" t="str">
        <f t="shared" si="106"/>
        <v/>
      </c>
      <c r="AI303" s="1" t="str">
        <f t="shared" si="107"/>
        <v/>
      </c>
      <c r="AJ303" s="1" t="str">
        <f t="shared" si="108"/>
        <v/>
      </c>
      <c r="AK303" s="1" t="str">
        <f>IF(A303="","",IF(AI303=0,0,'Input and Monthly Results'!$C$13))</f>
        <v/>
      </c>
    </row>
    <row r="304" spans="1:37" x14ac:dyDescent="0.3">
      <c r="A304" s="10" t="str">
        <f>IF(A303&gt;='Input and Monthly Results'!$F$3,"",EDATE(A303,1))</f>
        <v/>
      </c>
      <c r="B304" s="10">
        <f t="shared" si="88"/>
        <v>1</v>
      </c>
      <c r="C304" t="str">
        <f t="shared" si="89"/>
        <v/>
      </c>
      <c r="D304" s="14" t="str">
        <f>IF(A304="","",'Input and Monthly Results'!$C$7)</f>
        <v/>
      </c>
      <c r="E304" s="14" t="str">
        <f t="shared" si="90"/>
        <v/>
      </c>
      <c r="F304" s="14" t="str">
        <f t="shared" si="91"/>
        <v/>
      </c>
      <c r="G304" s="14" t="str">
        <f t="shared" si="92"/>
        <v/>
      </c>
      <c r="H304" s="14" t="str">
        <f>IF(A304="","",VLOOKUP(A304,'Input and Monthly Results'!$B$18:$C$429,2,FALSE))</f>
        <v/>
      </c>
      <c r="I304" s="14" t="str">
        <f>IF(A304="","",'Input and Monthly Results'!$C$8)</f>
        <v/>
      </c>
      <c r="J304" s="5" t="str">
        <f t="shared" si="93"/>
        <v/>
      </c>
      <c r="K304" s="14" t="str">
        <f t="shared" si="94"/>
        <v/>
      </c>
      <c r="L304" s="14" t="str">
        <f t="shared" si="95"/>
        <v/>
      </c>
      <c r="M304" s="14" t="str">
        <f t="shared" si="96"/>
        <v/>
      </c>
      <c r="N304" t="str">
        <f>IF(A304="","",'Input and Monthly Results'!$C$9)</f>
        <v/>
      </c>
      <c r="O304" s="14" t="str">
        <f>IF(A304="","",IF('Input and Monthly Results'!$C$6="Constant",IF('Input and Monthly Results'!$C$9="30 / 360",E304,IF('Input and Monthly Results'!$C$9="Actual Days / 360",F304,G304)),IF('Input and Monthly Results'!$C$9="30 / 360",K304,IF('Input and Monthly Results'!$C$9="Actual Days / 360",L304,M304))))</f>
        <v/>
      </c>
      <c r="P304" s="1" t="str">
        <f t="shared" si="109"/>
        <v/>
      </c>
      <c r="Q304" s="20" t="str">
        <f t="shared" si="97"/>
        <v/>
      </c>
      <c r="R304" s="20" t="str">
        <f t="shared" si="98"/>
        <v/>
      </c>
      <c r="S304" s="20" t="str">
        <f t="shared" si="99"/>
        <v/>
      </c>
      <c r="T304" s="20" t="str">
        <f t="shared" si="100"/>
        <v/>
      </c>
      <c r="U304" s="15" t="str">
        <f>IF(A304="","",IF(A305="",O304*P304+P304,IF(P304&gt;='Input and Monthly Results'!$C$14,'Input and Monthly Results'!$C$14,P304)))</f>
        <v/>
      </c>
      <c r="V304" s="1" t="str">
        <f>IF(A304="","",IF(A304&lt;'Input and Monthly Results'!$F$3,Calculations!O304*Calculations!P304,IF(A304='Input and Monthly Results'!$F$3,Calculations!O304*Calculations!P304 + Calculations!P304,0)))</f>
        <v/>
      </c>
      <c r="W304" s="1" t="str">
        <f>IF(A304="","",IF(A304&lt;'Input and Monthly Results'!$F$3,Loan_Amount*(Calculations!O304/(1-(1+Calculations!O304)^(-'Input and Monthly Results'!$C$5))),IF(Calculations!A304='Input and Monthly Results'!$F$3,Calculations!P304*Calculations!O304+Calculations!P304,0)))</f>
        <v/>
      </c>
      <c r="X304" s="1" t="str">
        <f>IF(A304="","",IF(A304&lt;'Input and Monthly Results'!$C$11,1,0))</f>
        <v/>
      </c>
      <c r="Y304" s="1" t="str">
        <f>IF(A304="","",IF(A304&lt;'Input and Monthly Results'!$C$11,Calculations!O304*Calculations!P304,IF(A304&lt;'Input and Monthly Results'!$F$3,Loan_Amount*(Calculations!O304/(1-(1+Calculations!O304)^(-('Input and Monthly Results'!$C$5-SUM(Calculations!$X$3:$X$362))))),IF(Calculations!A304='Input and Monthly Results'!$F$3,Calculations!O304*Calculations!P304+Calculations!P304,0))))</f>
        <v/>
      </c>
      <c r="Z304" s="1" t="str">
        <f>IF(A304="","",IF(A304&lt;'Input and Monthly Results'!$F$3,Loan_Amount/'Input and Monthly Results'!$C$5+Calculations!O304*Calculations!P304,IF(A304='Input and Monthly Results'!$F$3,Calculations!O304*Calculations!P304+Calculations!P304,0)))</f>
        <v/>
      </c>
      <c r="AA304" s="1" t="str">
        <f>IF(A304="","",IF('Input and Monthly Results'!$C$14="",IF('Input and Monthly Results'!$C$10="IO (Interest Only)",Calculations!V304,IF('Input and Monthly Results'!$C$10="Initial IO w/ P&amp;I following",Calculations!Y304,IF('Input and Monthly Results'!$C$10="P&amp;I",Calculations!W304,Calculations!Z304))),U304))</f>
        <v/>
      </c>
      <c r="AB304" s="1" t="str">
        <f t="shared" si="101"/>
        <v/>
      </c>
      <c r="AC304" s="1" t="str">
        <f t="shared" si="102"/>
        <v/>
      </c>
      <c r="AD304" s="1" t="str">
        <f t="shared" si="103"/>
        <v/>
      </c>
      <c r="AE304" s="1" t="str">
        <f t="shared" si="104"/>
        <v/>
      </c>
      <c r="AF304" s="1" t="str">
        <f t="shared" si="105"/>
        <v/>
      </c>
      <c r="AG304" s="1" t="str">
        <f>IF(A304="","",'Input and Monthly Results'!$C$12)</f>
        <v/>
      </c>
      <c r="AH304" s="1" t="str">
        <f t="shared" si="106"/>
        <v/>
      </c>
      <c r="AI304" s="1" t="str">
        <f t="shared" si="107"/>
        <v/>
      </c>
      <c r="AJ304" s="1" t="str">
        <f t="shared" si="108"/>
        <v/>
      </c>
      <c r="AK304" s="1" t="str">
        <f>IF(A304="","",IF(AI304=0,0,'Input and Monthly Results'!$C$13))</f>
        <v/>
      </c>
    </row>
    <row r="305" spans="1:37" x14ac:dyDescent="0.3">
      <c r="A305" s="10" t="str">
        <f>IF(A304&gt;='Input and Monthly Results'!$F$3,"",EDATE(A304,1))</f>
        <v/>
      </c>
      <c r="B305" s="10">
        <f t="shared" si="88"/>
        <v>1</v>
      </c>
      <c r="C305" t="str">
        <f t="shared" si="89"/>
        <v/>
      </c>
      <c r="D305" s="14" t="str">
        <f>IF(A305="","",'Input and Monthly Results'!$C$7)</f>
        <v/>
      </c>
      <c r="E305" s="14" t="str">
        <f t="shared" si="90"/>
        <v/>
      </c>
      <c r="F305" s="14" t="str">
        <f t="shared" si="91"/>
        <v/>
      </c>
      <c r="G305" s="14" t="str">
        <f t="shared" si="92"/>
        <v/>
      </c>
      <c r="H305" s="14" t="str">
        <f>IF(A305="","",VLOOKUP(A305,'Input and Monthly Results'!$B$18:$C$429,2,FALSE))</f>
        <v/>
      </c>
      <c r="I305" s="14" t="str">
        <f>IF(A305="","",'Input and Monthly Results'!$C$8)</f>
        <v/>
      </c>
      <c r="J305" s="5" t="str">
        <f t="shared" si="93"/>
        <v/>
      </c>
      <c r="K305" s="14" t="str">
        <f t="shared" si="94"/>
        <v/>
      </c>
      <c r="L305" s="14" t="str">
        <f t="shared" si="95"/>
        <v/>
      </c>
      <c r="M305" s="14" t="str">
        <f t="shared" si="96"/>
        <v/>
      </c>
      <c r="N305" t="str">
        <f>IF(A305="","",'Input and Monthly Results'!$C$9)</f>
        <v/>
      </c>
      <c r="O305" s="14" t="str">
        <f>IF(A305="","",IF('Input and Monthly Results'!$C$6="Constant",IF('Input and Monthly Results'!$C$9="30 / 360",E305,IF('Input and Monthly Results'!$C$9="Actual Days / 360",F305,G305)),IF('Input and Monthly Results'!$C$9="30 / 360",K305,IF('Input and Monthly Results'!$C$9="Actual Days / 360",L305,M305))))</f>
        <v/>
      </c>
      <c r="P305" s="1" t="str">
        <f t="shared" si="109"/>
        <v/>
      </c>
      <c r="Q305" s="20" t="str">
        <f t="shared" si="97"/>
        <v/>
      </c>
      <c r="R305" s="20" t="str">
        <f t="shared" si="98"/>
        <v/>
      </c>
      <c r="S305" s="20" t="str">
        <f t="shared" si="99"/>
        <v/>
      </c>
      <c r="T305" s="20" t="str">
        <f t="shared" si="100"/>
        <v/>
      </c>
      <c r="U305" s="15" t="str">
        <f>IF(A305="","",IF(A306="",O305*P305+P305,IF(P305&gt;='Input and Monthly Results'!$C$14,'Input and Monthly Results'!$C$14,P305)))</f>
        <v/>
      </c>
      <c r="V305" s="1" t="str">
        <f>IF(A305="","",IF(A305&lt;'Input and Monthly Results'!$F$3,Calculations!O305*Calculations!P305,IF(A305='Input and Monthly Results'!$F$3,Calculations!O305*Calculations!P305 + Calculations!P305,0)))</f>
        <v/>
      </c>
      <c r="W305" s="1" t="str">
        <f>IF(A305="","",IF(A305&lt;'Input and Monthly Results'!$F$3,Loan_Amount*(Calculations!O305/(1-(1+Calculations!O305)^(-'Input and Monthly Results'!$C$5))),IF(Calculations!A305='Input and Monthly Results'!$F$3,Calculations!P305*Calculations!O305+Calculations!P305,0)))</f>
        <v/>
      </c>
      <c r="X305" s="1" t="str">
        <f>IF(A305="","",IF(A305&lt;'Input and Monthly Results'!$C$11,1,0))</f>
        <v/>
      </c>
      <c r="Y305" s="1" t="str">
        <f>IF(A305="","",IF(A305&lt;'Input and Monthly Results'!$C$11,Calculations!O305*Calculations!P305,IF(A305&lt;'Input and Monthly Results'!$F$3,Loan_Amount*(Calculations!O305/(1-(1+Calculations!O305)^(-('Input and Monthly Results'!$C$5-SUM(Calculations!$X$3:$X$362))))),IF(Calculations!A305='Input and Monthly Results'!$F$3,Calculations!O305*Calculations!P305+Calculations!P305,0))))</f>
        <v/>
      </c>
      <c r="Z305" s="1" t="str">
        <f>IF(A305="","",IF(A305&lt;'Input and Monthly Results'!$F$3,Loan_Amount/'Input and Monthly Results'!$C$5+Calculations!O305*Calculations!P305,IF(A305='Input and Monthly Results'!$F$3,Calculations!O305*Calculations!P305+Calculations!P305,0)))</f>
        <v/>
      </c>
      <c r="AA305" s="1" t="str">
        <f>IF(A305="","",IF('Input and Monthly Results'!$C$14="",IF('Input and Monthly Results'!$C$10="IO (Interest Only)",Calculations!V305,IF('Input and Monthly Results'!$C$10="Initial IO w/ P&amp;I following",Calculations!Y305,IF('Input and Monthly Results'!$C$10="P&amp;I",Calculations!W305,Calculations!Z305))),U305))</f>
        <v/>
      </c>
      <c r="AB305" s="1" t="str">
        <f t="shared" si="101"/>
        <v/>
      </c>
      <c r="AC305" s="1" t="str">
        <f t="shared" si="102"/>
        <v/>
      </c>
      <c r="AD305" s="1" t="str">
        <f t="shared" si="103"/>
        <v/>
      </c>
      <c r="AE305" s="1" t="str">
        <f t="shared" si="104"/>
        <v/>
      </c>
      <c r="AF305" s="1" t="str">
        <f t="shared" si="105"/>
        <v/>
      </c>
      <c r="AG305" s="1" t="str">
        <f>IF(A305="","",'Input and Monthly Results'!$C$12)</f>
        <v/>
      </c>
      <c r="AH305" s="1" t="str">
        <f t="shared" si="106"/>
        <v/>
      </c>
      <c r="AI305" s="1" t="str">
        <f t="shared" si="107"/>
        <v/>
      </c>
      <c r="AJ305" s="1" t="str">
        <f t="shared" si="108"/>
        <v/>
      </c>
      <c r="AK305" s="1" t="str">
        <f>IF(A305="","",IF(AI305=0,0,'Input and Monthly Results'!$C$13))</f>
        <v/>
      </c>
    </row>
    <row r="306" spans="1:37" x14ac:dyDescent="0.3">
      <c r="A306" s="10" t="str">
        <f>IF(A305&gt;='Input and Monthly Results'!$F$3,"",EDATE(A305,1))</f>
        <v/>
      </c>
      <c r="B306" s="10">
        <f t="shared" si="88"/>
        <v>1</v>
      </c>
      <c r="C306" t="str">
        <f t="shared" si="89"/>
        <v/>
      </c>
      <c r="D306" s="14" t="str">
        <f>IF(A306="","",'Input and Monthly Results'!$C$7)</f>
        <v/>
      </c>
      <c r="E306" s="14" t="str">
        <f t="shared" si="90"/>
        <v/>
      </c>
      <c r="F306" s="14" t="str">
        <f t="shared" si="91"/>
        <v/>
      </c>
      <c r="G306" s="14" t="str">
        <f t="shared" si="92"/>
        <v/>
      </c>
      <c r="H306" s="14" t="str">
        <f>IF(A306="","",VLOOKUP(A306,'Input and Monthly Results'!$B$18:$C$429,2,FALSE))</f>
        <v/>
      </c>
      <c r="I306" s="14" t="str">
        <f>IF(A306="","",'Input and Monthly Results'!$C$8)</f>
        <v/>
      </c>
      <c r="J306" s="5" t="str">
        <f t="shared" si="93"/>
        <v/>
      </c>
      <c r="K306" s="14" t="str">
        <f t="shared" si="94"/>
        <v/>
      </c>
      <c r="L306" s="14" t="str">
        <f t="shared" si="95"/>
        <v/>
      </c>
      <c r="M306" s="14" t="str">
        <f t="shared" si="96"/>
        <v/>
      </c>
      <c r="N306" t="str">
        <f>IF(A306="","",'Input and Monthly Results'!$C$9)</f>
        <v/>
      </c>
      <c r="O306" s="14" t="str">
        <f>IF(A306="","",IF('Input and Monthly Results'!$C$6="Constant",IF('Input and Monthly Results'!$C$9="30 / 360",E306,IF('Input and Monthly Results'!$C$9="Actual Days / 360",F306,G306)),IF('Input and Monthly Results'!$C$9="30 / 360",K306,IF('Input and Monthly Results'!$C$9="Actual Days / 360",L306,M306))))</f>
        <v/>
      </c>
      <c r="P306" s="1" t="str">
        <f t="shared" si="109"/>
        <v/>
      </c>
      <c r="Q306" s="20" t="str">
        <f t="shared" si="97"/>
        <v/>
      </c>
      <c r="R306" s="20" t="str">
        <f t="shared" si="98"/>
        <v/>
      </c>
      <c r="S306" s="20" t="str">
        <f t="shared" si="99"/>
        <v/>
      </c>
      <c r="T306" s="20" t="str">
        <f t="shared" si="100"/>
        <v/>
      </c>
      <c r="U306" s="15" t="str">
        <f>IF(A306="","",IF(A307="",O306*P306+P306,IF(P306&gt;='Input and Monthly Results'!$C$14,'Input and Monthly Results'!$C$14,P306)))</f>
        <v/>
      </c>
      <c r="V306" s="1" t="str">
        <f>IF(A306="","",IF(A306&lt;'Input and Monthly Results'!$F$3,Calculations!O306*Calculations!P306,IF(A306='Input and Monthly Results'!$F$3,Calculations!O306*Calculations!P306 + Calculations!P306,0)))</f>
        <v/>
      </c>
      <c r="W306" s="1" t="str">
        <f>IF(A306="","",IF(A306&lt;'Input and Monthly Results'!$F$3,Loan_Amount*(Calculations!O306/(1-(1+Calculations!O306)^(-'Input and Monthly Results'!$C$5))),IF(Calculations!A306='Input and Monthly Results'!$F$3,Calculations!P306*Calculations!O306+Calculations!P306,0)))</f>
        <v/>
      </c>
      <c r="X306" s="1" t="str">
        <f>IF(A306="","",IF(A306&lt;'Input and Monthly Results'!$C$11,1,0))</f>
        <v/>
      </c>
      <c r="Y306" s="1" t="str">
        <f>IF(A306="","",IF(A306&lt;'Input and Monthly Results'!$C$11,Calculations!O306*Calculations!P306,IF(A306&lt;'Input and Monthly Results'!$F$3,Loan_Amount*(Calculations!O306/(1-(1+Calculations!O306)^(-('Input and Monthly Results'!$C$5-SUM(Calculations!$X$3:$X$362))))),IF(Calculations!A306='Input and Monthly Results'!$F$3,Calculations!O306*Calculations!P306+Calculations!P306,0))))</f>
        <v/>
      </c>
      <c r="Z306" s="1" t="str">
        <f>IF(A306="","",IF(A306&lt;'Input and Monthly Results'!$F$3,Loan_Amount/'Input and Monthly Results'!$C$5+Calculations!O306*Calculations!P306,IF(A306='Input and Monthly Results'!$F$3,Calculations!O306*Calculations!P306+Calculations!P306,0)))</f>
        <v/>
      </c>
      <c r="AA306" s="1" t="str">
        <f>IF(A306="","",IF('Input and Monthly Results'!$C$14="",IF('Input and Monthly Results'!$C$10="IO (Interest Only)",Calculations!V306,IF('Input and Monthly Results'!$C$10="Initial IO w/ P&amp;I following",Calculations!Y306,IF('Input and Monthly Results'!$C$10="P&amp;I",Calculations!W306,Calculations!Z306))),U306))</f>
        <v/>
      </c>
      <c r="AB306" s="1" t="str">
        <f t="shared" si="101"/>
        <v/>
      </c>
      <c r="AC306" s="1" t="str">
        <f t="shared" si="102"/>
        <v/>
      </c>
      <c r="AD306" s="1" t="str">
        <f t="shared" si="103"/>
        <v/>
      </c>
      <c r="AE306" s="1" t="str">
        <f t="shared" si="104"/>
        <v/>
      </c>
      <c r="AF306" s="1" t="str">
        <f t="shared" si="105"/>
        <v/>
      </c>
      <c r="AG306" s="1" t="str">
        <f>IF(A306="","",'Input and Monthly Results'!$C$12)</f>
        <v/>
      </c>
      <c r="AH306" s="1" t="str">
        <f t="shared" si="106"/>
        <v/>
      </c>
      <c r="AI306" s="1" t="str">
        <f t="shared" si="107"/>
        <v/>
      </c>
      <c r="AJ306" s="1" t="str">
        <f t="shared" si="108"/>
        <v/>
      </c>
      <c r="AK306" s="1" t="str">
        <f>IF(A306="","",IF(AI306=0,0,'Input and Monthly Results'!$C$13))</f>
        <v/>
      </c>
    </row>
    <row r="307" spans="1:37" x14ac:dyDescent="0.3">
      <c r="A307" s="10" t="str">
        <f>IF(A306&gt;='Input and Monthly Results'!$F$3,"",EDATE(A306,1))</f>
        <v/>
      </c>
      <c r="B307" s="10">
        <f t="shared" si="88"/>
        <v>1</v>
      </c>
      <c r="C307" t="str">
        <f t="shared" si="89"/>
        <v/>
      </c>
      <c r="D307" s="14" t="str">
        <f>IF(A307="","",'Input and Monthly Results'!$C$7)</f>
        <v/>
      </c>
      <c r="E307" s="14" t="str">
        <f t="shared" si="90"/>
        <v/>
      </c>
      <c r="F307" s="14" t="str">
        <f t="shared" si="91"/>
        <v/>
      </c>
      <c r="G307" s="14" t="str">
        <f t="shared" si="92"/>
        <v/>
      </c>
      <c r="H307" s="14" t="str">
        <f>IF(A307="","",VLOOKUP(A307,'Input and Monthly Results'!$B$18:$C$429,2,FALSE))</f>
        <v/>
      </c>
      <c r="I307" s="14" t="str">
        <f>IF(A307="","",'Input and Monthly Results'!$C$8)</f>
        <v/>
      </c>
      <c r="J307" s="5" t="str">
        <f t="shared" si="93"/>
        <v/>
      </c>
      <c r="K307" s="14" t="str">
        <f t="shared" si="94"/>
        <v/>
      </c>
      <c r="L307" s="14" t="str">
        <f t="shared" si="95"/>
        <v/>
      </c>
      <c r="M307" s="14" t="str">
        <f t="shared" si="96"/>
        <v/>
      </c>
      <c r="N307" t="str">
        <f>IF(A307="","",'Input and Monthly Results'!$C$9)</f>
        <v/>
      </c>
      <c r="O307" s="14" t="str">
        <f>IF(A307="","",IF('Input and Monthly Results'!$C$6="Constant",IF('Input and Monthly Results'!$C$9="30 / 360",E307,IF('Input and Monthly Results'!$C$9="Actual Days / 360",F307,G307)),IF('Input and Monthly Results'!$C$9="30 / 360",K307,IF('Input and Monthly Results'!$C$9="Actual Days / 360",L307,M307))))</f>
        <v/>
      </c>
      <c r="P307" s="1" t="str">
        <f t="shared" si="109"/>
        <v/>
      </c>
      <c r="Q307" s="20" t="str">
        <f t="shared" si="97"/>
        <v/>
      </c>
      <c r="R307" s="20" t="str">
        <f t="shared" si="98"/>
        <v/>
      </c>
      <c r="S307" s="20" t="str">
        <f t="shared" si="99"/>
        <v/>
      </c>
      <c r="T307" s="20" t="str">
        <f t="shared" si="100"/>
        <v/>
      </c>
      <c r="U307" s="15" t="str">
        <f>IF(A307="","",IF(A308="",O307*P307+P307,IF(P307&gt;='Input and Monthly Results'!$C$14,'Input and Monthly Results'!$C$14,P307)))</f>
        <v/>
      </c>
      <c r="V307" s="1" t="str">
        <f>IF(A307="","",IF(A307&lt;'Input and Monthly Results'!$F$3,Calculations!O307*Calculations!P307,IF(A307='Input and Monthly Results'!$F$3,Calculations!O307*Calculations!P307 + Calculations!P307,0)))</f>
        <v/>
      </c>
      <c r="W307" s="1" t="str">
        <f>IF(A307="","",IF(A307&lt;'Input and Monthly Results'!$F$3,Loan_Amount*(Calculations!O307/(1-(1+Calculations!O307)^(-'Input and Monthly Results'!$C$5))),IF(Calculations!A307='Input and Monthly Results'!$F$3,Calculations!P307*Calculations!O307+Calculations!P307,0)))</f>
        <v/>
      </c>
      <c r="X307" s="1" t="str">
        <f>IF(A307="","",IF(A307&lt;'Input and Monthly Results'!$C$11,1,0))</f>
        <v/>
      </c>
      <c r="Y307" s="1" t="str">
        <f>IF(A307="","",IF(A307&lt;'Input and Monthly Results'!$C$11,Calculations!O307*Calculations!P307,IF(A307&lt;'Input and Monthly Results'!$F$3,Loan_Amount*(Calculations!O307/(1-(1+Calculations!O307)^(-('Input and Monthly Results'!$C$5-SUM(Calculations!$X$3:$X$362))))),IF(Calculations!A307='Input and Monthly Results'!$F$3,Calculations!O307*Calculations!P307+Calculations!P307,0))))</f>
        <v/>
      </c>
      <c r="Z307" s="1" t="str">
        <f>IF(A307="","",IF(A307&lt;'Input and Monthly Results'!$F$3,Loan_Amount/'Input and Monthly Results'!$C$5+Calculations!O307*Calculations!P307,IF(A307='Input and Monthly Results'!$F$3,Calculations!O307*Calculations!P307+Calculations!P307,0)))</f>
        <v/>
      </c>
      <c r="AA307" s="1" t="str">
        <f>IF(A307="","",IF('Input and Monthly Results'!$C$14="",IF('Input and Monthly Results'!$C$10="IO (Interest Only)",Calculations!V307,IF('Input and Monthly Results'!$C$10="Initial IO w/ P&amp;I following",Calculations!Y307,IF('Input and Monthly Results'!$C$10="P&amp;I",Calculations!W307,Calculations!Z307))),U307))</f>
        <v/>
      </c>
      <c r="AB307" s="1" t="str">
        <f t="shared" si="101"/>
        <v/>
      </c>
      <c r="AC307" s="1" t="str">
        <f t="shared" si="102"/>
        <v/>
      </c>
      <c r="AD307" s="1" t="str">
        <f t="shared" si="103"/>
        <v/>
      </c>
      <c r="AE307" s="1" t="str">
        <f t="shared" si="104"/>
        <v/>
      </c>
      <c r="AF307" s="1" t="str">
        <f t="shared" si="105"/>
        <v/>
      </c>
      <c r="AG307" s="1" t="str">
        <f>IF(A307="","",'Input and Monthly Results'!$C$12)</f>
        <v/>
      </c>
      <c r="AH307" s="1" t="str">
        <f t="shared" si="106"/>
        <v/>
      </c>
      <c r="AI307" s="1" t="str">
        <f t="shared" si="107"/>
        <v/>
      </c>
      <c r="AJ307" s="1" t="str">
        <f t="shared" si="108"/>
        <v/>
      </c>
      <c r="AK307" s="1" t="str">
        <f>IF(A307="","",IF(AI307=0,0,'Input and Monthly Results'!$C$13))</f>
        <v/>
      </c>
    </row>
    <row r="308" spans="1:37" x14ac:dyDescent="0.3">
      <c r="A308" s="10" t="str">
        <f>IF(A307&gt;='Input and Monthly Results'!$F$3,"",EDATE(A307,1))</f>
        <v/>
      </c>
      <c r="B308" s="10">
        <f t="shared" si="88"/>
        <v>1</v>
      </c>
      <c r="C308" t="str">
        <f t="shared" si="89"/>
        <v/>
      </c>
      <c r="D308" s="14" t="str">
        <f>IF(A308="","",'Input and Monthly Results'!$C$7)</f>
        <v/>
      </c>
      <c r="E308" s="14" t="str">
        <f t="shared" si="90"/>
        <v/>
      </c>
      <c r="F308" s="14" t="str">
        <f t="shared" si="91"/>
        <v/>
      </c>
      <c r="G308" s="14" t="str">
        <f t="shared" si="92"/>
        <v/>
      </c>
      <c r="H308" s="14" t="str">
        <f>IF(A308="","",VLOOKUP(A308,'Input and Monthly Results'!$B$18:$C$429,2,FALSE))</f>
        <v/>
      </c>
      <c r="I308" s="14" t="str">
        <f>IF(A308="","",'Input and Monthly Results'!$C$8)</f>
        <v/>
      </c>
      <c r="J308" s="5" t="str">
        <f t="shared" si="93"/>
        <v/>
      </c>
      <c r="K308" s="14" t="str">
        <f t="shared" si="94"/>
        <v/>
      </c>
      <c r="L308" s="14" t="str">
        <f t="shared" si="95"/>
        <v/>
      </c>
      <c r="M308" s="14" t="str">
        <f t="shared" si="96"/>
        <v/>
      </c>
      <c r="N308" t="str">
        <f>IF(A308="","",'Input and Monthly Results'!$C$9)</f>
        <v/>
      </c>
      <c r="O308" s="14" t="str">
        <f>IF(A308="","",IF('Input and Monthly Results'!$C$6="Constant",IF('Input and Monthly Results'!$C$9="30 / 360",E308,IF('Input and Monthly Results'!$C$9="Actual Days / 360",F308,G308)),IF('Input and Monthly Results'!$C$9="30 / 360",K308,IF('Input and Monthly Results'!$C$9="Actual Days / 360",L308,M308))))</f>
        <v/>
      </c>
      <c r="P308" s="1" t="str">
        <f t="shared" si="109"/>
        <v/>
      </c>
      <c r="Q308" s="20" t="str">
        <f t="shared" si="97"/>
        <v/>
      </c>
      <c r="R308" s="20" t="str">
        <f t="shared" si="98"/>
        <v/>
      </c>
      <c r="S308" s="20" t="str">
        <f t="shared" si="99"/>
        <v/>
      </c>
      <c r="T308" s="20" t="str">
        <f t="shared" si="100"/>
        <v/>
      </c>
      <c r="U308" s="15" t="str">
        <f>IF(A308="","",IF(A309="",O308*P308+P308,IF(P308&gt;='Input and Monthly Results'!$C$14,'Input and Monthly Results'!$C$14,P308)))</f>
        <v/>
      </c>
      <c r="V308" s="1" t="str">
        <f>IF(A308="","",IF(A308&lt;'Input and Monthly Results'!$F$3,Calculations!O308*Calculations!P308,IF(A308='Input and Monthly Results'!$F$3,Calculations!O308*Calculations!P308 + Calculations!P308,0)))</f>
        <v/>
      </c>
      <c r="W308" s="1" t="str">
        <f>IF(A308="","",IF(A308&lt;'Input and Monthly Results'!$F$3,Loan_Amount*(Calculations!O308/(1-(1+Calculations!O308)^(-'Input and Monthly Results'!$C$5))),IF(Calculations!A308='Input and Monthly Results'!$F$3,Calculations!P308*Calculations!O308+Calculations!P308,0)))</f>
        <v/>
      </c>
      <c r="X308" s="1" t="str">
        <f>IF(A308="","",IF(A308&lt;'Input and Monthly Results'!$C$11,1,0))</f>
        <v/>
      </c>
      <c r="Y308" s="1" t="str">
        <f>IF(A308="","",IF(A308&lt;'Input and Monthly Results'!$C$11,Calculations!O308*Calculations!P308,IF(A308&lt;'Input and Monthly Results'!$F$3,Loan_Amount*(Calculations!O308/(1-(1+Calculations!O308)^(-('Input and Monthly Results'!$C$5-SUM(Calculations!$X$3:$X$362))))),IF(Calculations!A308='Input and Monthly Results'!$F$3,Calculations!O308*Calculations!P308+Calculations!P308,0))))</f>
        <v/>
      </c>
      <c r="Z308" s="1" t="str">
        <f>IF(A308="","",IF(A308&lt;'Input and Monthly Results'!$F$3,Loan_Amount/'Input and Monthly Results'!$C$5+Calculations!O308*Calculations!P308,IF(A308='Input and Monthly Results'!$F$3,Calculations!O308*Calculations!P308+Calculations!P308,0)))</f>
        <v/>
      </c>
      <c r="AA308" s="1" t="str">
        <f>IF(A308="","",IF('Input and Monthly Results'!$C$14="",IF('Input and Monthly Results'!$C$10="IO (Interest Only)",Calculations!V308,IF('Input and Monthly Results'!$C$10="Initial IO w/ P&amp;I following",Calculations!Y308,IF('Input and Monthly Results'!$C$10="P&amp;I",Calculations!W308,Calculations!Z308))),U308))</f>
        <v/>
      </c>
      <c r="AB308" s="1" t="str">
        <f t="shared" si="101"/>
        <v/>
      </c>
      <c r="AC308" s="1" t="str">
        <f t="shared" si="102"/>
        <v/>
      </c>
      <c r="AD308" s="1" t="str">
        <f t="shared" si="103"/>
        <v/>
      </c>
      <c r="AE308" s="1" t="str">
        <f t="shared" si="104"/>
        <v/>
      </c>
      <c r="AF308" s="1" t="str">
        <f t="shared" si="105"/>
        <v/>
      </c>
      <c r="AG308" s="1" t="str">
        <f>IF(A308="","",'Input and Monthly Results'!$C$12)</f>
        <v/>
      </c>
      <c r="AH308" s="1" t="str">
        <f t="shared" si="106"/>
        <v/>
      </c>
      <c r="AI308" s="1" t="str">
        <f t="shared" si="107"/>
        <v/>
      </c>
      <c r="AJ308" s="1" t="str">
        <f t="shared" si="108"/>
        <v/>
      </c>
      <c r="AK308" s="1" t="str">
        <f>IF(A308="","",IF(AI308=0,0,'Input and Monthly Results'!$C$13))</f>
        <v/>
      </c>
    </row>
    <row r="309" spans="1:37" x14ac:dyDescent="0.3">
      <c r="A309" s="10" t="str">
        <f>IF(A308&gt;='Input and Monthly Results'!$F$3,"",EDATE(A308,1))</f>
        <v/>
      </c>
      <c r="B309" s="10">
        <f t="shared" si="88"/>
        <v>1</v>
      </c>
      <c r="C309" t="str">
        <f t="shared" si="89"/>
        <v/>
      </c>
      <c r="D309" s="14" t="str">
        <f>IF(A309="","",'Input and Monthly Results'!$C$7)</f>
        <v/>
      </c>
      <c r="E309" s="14" t="str">
        <f t="shared" si="90"/>
        <v/>
      </c>
      <c r="F309" s="14" t="str">
        <f t="shared" si="91"/>
        <v/>
      </c>
      <c r="G309" s="14" t="str">
        <f t="shared" si="92"/>
        <v/>
      </c>
      <c r="H309" s="14" t="str">
        <f>IF(A309="","",VLOOKUP(A309,'Input and Monthly Results'!$B$18:$C$429,2,FALSE))</f>
        <v/>
      </c>
      <c r="I309" s="14" t="str">
        <f>IF(A309="","",'Input and Monthly Results'!$C$8)</f>
        <v/>
      </c>
      <c r="J309" s="5" t="str">
        <f t="shared" si="93"/>
        <v/>
      </c>
      <c r="K309" s="14" t="str">
        <f t="shared" si="94"/>
        <v/>
      </c>
      <c r="L309" s="14" t="str">
        <f t="shared" si="95"/>
        <v/>
      </c>
      <c r="M309" s="14" t="str">
        <f t="shared" si="96"/>
        <v/>
      </c>
      <c r="N309" t="str">
        <f>IF(A309="","",'Input and Monthly Results'!$C$9)</f>
        <v/>
      </c>
      <c r="O309" s="14" t="str">
        <f>IF(A309="","",IF('Input and Monthly Results'!$C$6="Constant",IF('Input and Monthly Results'!$C$9="30 / 360",E309,IF('Input and Monthly Results'!$C$9="Actual Days / 360",F309,G309)),IF('Input and Monthly Results'!$C$9="30 / 360",K309,IF('Input and Monthly Results'!$C$9="Actual Days / 360",L309,M309))))</f>
        <v/>
      </c>
      <c r="P309" s="1" t="str">
        <f t="shared" si="109"/>
        <v/>
      </c>
      <c r="Q309" s="20" t="str">
        <f t="shared" si="97"/>
        <v/>
      </c>
      <c r="R309" s="20" t="str">
        <f t="shared" si="98"/>
        <v/>
      </c>
      <c r="S309" s="20" t="str">
        <f t="shared" si="99"/>
        <v/>
      </c>
      <c r="T309" s="20" t="str">
        <f t="shared" si="100"/>
        <v/>
      </c>
      <c r="U309" s="15" t="str">
        <f>IF(A309="","",IF(A310="",O309*P309+P309,IF(P309&gt;='Input and Monthly Results'!$C$14,'Input and Monthly Results'!$C$14,P309)))</f>
        <v/>
      </c>
      <c r="V309" s="1" t="str">
        <f>IF(A309="","",IF(A309&lt;'Input and Monthly Results'!$F$3,Calculations!O309*Calculations!P309,IF(A309='Input and Monthly Results'!$F$3,Calculations!O309*Calculations!P309 + Calculations!P309,0)))</f>
        <v/>
      </c>
      <c r="W309" s="1" t="str">
        <f>IF(A309="","",IF(A309&lt;'Input and Monthly Results'!$F$3,Loan_Amount*(Calculations!O309/(1-(1+Calculations!O309)^(-'Input and Monthly Results'!$C$5))),IF(Calculations!A309='Input and Monthly Results'!$F$3,Calculations!P309*Calculations!O309+Calculations!P309,0)))</f>
        <v/>
      </c>
      <c r="X309" s="1" t="str">
        <f>IF(A309="","",IF(A309&lt;'Input and Monthly Results'!$C$11,1,0))</f>
        <v/>
      </c>
      <c r="Y309" s="1" t="str">
        <f>IF(A309="","",IF(A309&lt;'Input and Monthly Results'!$C$11,Calculations!O309*Calculations!P309,IF(A309&lt;'Input and Monthly Results'!$F$3,Loan_Amount*(Calculations!O309/(1-(1+Calculations!O309)^(-('Input and Monthly Results'!$C$5-SUM(Calculations!$X$3:$X$362))))),IF(Calculations!A309='Input and Monthly Results'!$F$3,Calculations!O309*Calculations!P309+Calculations!P309,0))))</f>
        <v/>
      </c>
      <c r="Z309" s="1" t="str">
        <f>IF(A309="","",IF(A309&lt;'Input and Monthly Results'!$F$3,Loan_Amount/'Input and Monthly Results'!$C$5+Calculations!O309*Calculations!P309,IF(A309='Input and Monthly Results'!$F$3,Calculations!O309*Calculations!P309+Calculations!P309,0)))</f>
        <v/>
      </c>
      <c r="AA309" s="1" t="str">
        <f>IF(A309="","",IF('Input and Monthly Results'!$C$14="",IF('Input and Monthly Results'!$C$10="IO (Interest Only)",Calculations!V309,IF('Input and Monthly Results'!$C$10="Initial IO w/ P&amp;I following",Calculations!Y309,IF('Input and Monthly Results'!$C$10="P&amp;I",Calculations!W309,Calculations!Z309))),U309))</f>
        <v/>
      </c>
      <c r="AB309" s="1" t="str">
        <f t="shared" si="101"/>
        <v/>
      </c>
      <c r="AC309" s="1" t="str">
        <f t="shared" si="102"/>
        <v/>
      </c>
      <c r="AD309" s="1" t="str">
        <f t="shared" si="103"/>
        <v/>
      </c>
      <c r="AE309" s="1" t="str">
        <f t="shared" si="104"/>
        <v/>
      </c>
      <c r="AF309" s="1" t="str">
        <f t="shared" si="105"/>
        <v/>
      </c>
      <c r="AG309" s="1" t="str">
        <f>IF(A309="","",'Input and Monthly Results'!$C$12)</f>
        <v/>
      </c>
      <c r="AH309" s="1" t="str">
        <f t="shared" si="106"/>
        <v/>
      </c>
      <c r="AI309" s="1" t="str">
        <f t="shared" si="107"/>
        <v/>
      </c>
      <c r="AJ309" s="1" t="str">
        <f t="shared" si="108"/>
        <v/>
      </c>
      <c r="AK309" s="1" t="str">
        <f>IF(A309="","",IF(AI309=0,0,'Input and Monthly Results'!$C$13))</f>
        <v/>
      </c>
    </row>
    <row r="310" spans="1:37" x14ac:dyDescent="0.3">
      <c r="A310" s="10" t="str">
        <f>IF(A309&gt;='Input and Monthly Results'!$F$3,"",EDATE(A309,1))</f>
        <v/>
      </c>
      <c r="B310" s="10">
        <f t="shared" si="88"/>
        <v>1</v>
      </c>
      <c r="C310" t="str">
        <f t="shared" si="89"/>
        <v/>
      </c>
      <c r="D310" s="14" t="str">
        <f>IF(A310="","",'Input and Monthly Results'!$C$7)</f>
        <v/>
      </c>
      <c r="E310" s="14" t="str">
        <f t="shared" si="90"/>
        <v/>
      </c>
      <c r="F310" s="14" t="str">
        <f t="shared" si="91"/>
        <v/>
      </c>
      <c r="G310" s="14" t="str">
        <f t="shared" si="92"/>
        <v/>
      </c>
      <c r="H310" s="14" t="str">
        <f>IF(A310="","",VLOOKUP(A310,'Input and Monthly Results'!$B$18:$C$429,2,FALSE))</f>
        <v/>
      </c>
      <c r="I310" s="14" t="str">
        <f>IF(A310="","",'Input and Monthly Results'!$C$8)</f>
        <v/>
      </c>
      <c r="J310" s="5" t="str">
        <f t="shared" si="93"/>
        <v/>
      </c>
      <c r="K310" s="14" t="str">
        <f t="shared" si="94"/>
        <v/>
      </c>
      <c r="L310" s="14" t="str">
        <f t="shared" si="95"/>
        <v/>
      </c>
      <c r="M310" s="14" t="str">
        <f t="shared" si="96"/>
        <v/>
      </c>
      <c r="N310" t="str">
        <f>IF(A310="","",'Input and Monthly Results'!$C$9)</f>
        <v/>
      </c>
      <c r="O310" s="14" t="str">
        <f>IF(A310="","",IF('Input and Monthly Results'!$C$6="Constant",IF('Input and Monthly Results'!$C$9="30 / 360",E310,IF('Input and Monthly Results'!$C$9="Actual Days / 360",F310,G310)),IF('Input and Monthly Results'!$C$9="30 / 360",K310,IF('Input and Monthly Results'!$C$9="Actual Days / 360",L310,M310))))</f>
        <v/>
      </c>
      <c r="P310" s="1" t="str">
        <f t="shared" si="109"/>
        <v/>
      </c>
      <c r="Q310" s="20" t="str">
        <f t="shared" si="97"/>
        <v/>
      </c>
      <c r="R310" s="20" t="str">
        <f t="shared" si="98"/>
        <v/>
      </c>
      <c r="S310" s="20" t="str">
        <f t="shared" si="99"/>
        <v/>
      </c>
      <c r="T310" s="20" t="str">
        <f t="shared" si="100"/>
        <v/>
      </c>
      <c r="U310" s="15" t="str">
        <f>IF(A310="","",IF(A311="",O310*P310+P310,IF(P310&gt;='Input and Monthly Results'!$C$14,'Input and Monthly Results'!$C$14,P310)))</f>
        <v/>
      </c>
      <c r="V310" s="1" t="str">
        <f>IF(A310="","",IF(A310&lt;'Input and Monthly Results'!$F$3,Calculations!O310*Calculations!P310,IF(A310='Input and Monthly Results'!$F$3,Calculations!O310*Calculations!P310 + Calculations!P310,0)))</f>
        <v/>
      </c>
      <c r="W310" s="1" t="str">
        <f>IF(A310="","",IF(A310&lt;'Input and Monthly Results'!$F$3,Loan_Amount*(Calculations!O310/(1-(1+Calculations!O310)^(-'Input and Monthly Results'!$C$5))),IF(Calculations!A310='Input and Monthly Results'!$F$3,Calculations!P310*Calculations!O310+Calculations!P310,0)))</f>
        <v/>
      </c>
      <c r="X310" s="1" t="str">
        <f>IF(A310="","",IF(A310&lt;'Input and Monthly Results'!$C$11,1,0))</f>
        <v/>
      </c>
      <c r="Y310" s="1" t="str">
        <f>IF(A310="","",IF(A310&lt;'Input and Monthly Results'!$C$11,Calculations!O310*Calculations!P310,IF(A310&lt;'Input and Monthly Results'!$F$3,Loan_Amount*(Calculations!O310/(1-(1+Calculations!O310)^(-('Input and Monthly Results'!$C$5-SUM(Calculations!$X$3:$X$362))))),IF(Calculations!A310='Input and Monthly Results'!$F$3,Calculations!O310*Calculations!P310+Calculations!P310,0))))</f>
        <v/>
      </c>
      <c r="Z310" s="1" t="str">
        <f>IF(A310="","",IF(A310&lt;'Input and Monthly Results'!$F$3,Loan_Amount/'Input and Monthly Results'!$C$5+Calculations!O310*Calculations!P310,IF(A310='Input and Monthly Results'!$F$3,Calculations!O310*Calculations!P310+Calculations!P310,0)))</f>
        <v/>
      </c>
      <c r="AA310" s="1" t="str">
        <f>IF(A310="","",IF('Input and Monthly Results'!$C$14="",IF('Input and Monthly Results'!$C$10="IO (Interest Only)",Calculations!V310,IF('Input and Monthly Results'!$C$10="Initial IO w/ P&amp;I following",Calculations!Y310,IF('Input and Monthly Results'!$C$10="P&amp;I",Calculations!W310,Calculations!Z310))),U310))</f>
        <v/>
      </c>
      <c r="AB310" s="1" t="str">
        <f t="shared" si="101"/>
        <v/>
      </c>
      <c r="AC310" s="1" t="str">
        <f t="shared" si="102"/>
        <v/>
      </c>
      <c r="AD310" s="1" t="str">
        <f t="shared" si="103"/>
        <v/>
      </c>
      <c r="AE310" s="1" t="str">
        <f t="shared" si="104"/>
        <v/>
      </c>
      <c r="AF310" s="1" t="str">
        <f t="shared" si="105"/>
        <v/>
      </c>
      <c r="AG310" s="1" t="str">
        <f>IF(A310="","",'Input and Monthly Results'!$C$12)</f>
        <v/>
      </c>
      <c r="AH310" s="1" t="str">
        <f t="shared" si="106"/>
        <v/>
      </c>
      <c r="AI310" s="1" t="str">
        <f t="shared" si="107"/>
        <v/>
      </c>
      <c r="AJ310" s="1" t="str">
        <f t="shared" si="108"/>
        <v/>
      </c>
      <c r="AK310" s="1" t="str">
        <f>IF(A310="","",IF(AI310=0,0,'Input and Monthly Results'!$C$13))</f>
        <v/>
      </c>
    </row>
    <row r="311" spans="1:37" x14ac:dyDescent="0.3">
      <c r="A311" s="10" t="str">
        <f>IF(A310&gt;='Input and Monthly Results'!$F$3,"",EDATE(A310,1))</f>
        <v/>
      </c>
      <c r="B311" s="10">
        <f t="shared" si="88"/>
        <v>1</v>
      </c>
      <c r="C311" t="str">
        <f t="shared" si="89"/>
        <v/>
      </c>
      <c r="D311" s="14" t="str">
        <f>IF(A311="","",'Input and Monthly Results'!$C$7)</f>
        <v/>
      </c>
      <c r="E311" s="14" t="str">
        <f t="shared" si="90"/>
        <v/>
      </c>
      <c r="F311" s="14" t="str">
        <f t="shared" si="91"/>
        <v/>
      </c>
      <c r="G311" s="14" t="str">
        <f t="shared" si="92"/>
        <v/>
      </c>
      <c r="H311" s="14" t="str">
        <f>IF(A311="","",VLOOKUP(A311,'Input and Monthly Results'!$B$18:$C$429,2,FALSE))</f>
        <v/>
      </c>
      <c r="I311" s="14" t="str">
        <f>IF(A311="","",'Input and Monthly Results'!$C$8)</f>
        <v/>
      </c>
      <c r="J311" s="5" t="str">
        <f t="shared" si="93"/>
        <v/>
      </c>
      <c r="K311" s="14" t="str">
        <f t="shared" si="94"/>
        <v/>
      </c>
      <c r="L311" s="14" t="str">
        <f t="shared" si="95"/>
        <v/>
      </c>
      <c r="M311" s="14" t="str">
        <f t="shared" si="96"/>
        <v/>
      </c>
      <c r="N311" t="str">
        <f>IF(A311="","",'Input and Monthly Results'!$C$9)</f>
        <v/>
      </c>
      <c r="O311" s="14" t="str">
        <f>IF(A311="","",IF('Input and Monthly Results'!$C$6="Constant",IF('Input and Monthly Results'!$C$9="30 / 360",E311,IF('Input and Monthly Results'!$C$9="Actual Days / 360",F311,G311)),IF('Input and Monthly Results'!$C$9="30 / 360",K311,IF('Input and Monthly Results'!$C$9="Actual Days / 360",L311,M311))))</f>
        <v/>
      </c>
      <c r="P311" s="1" t="str">
        <f t="shared" si="109"/>
        <v/>
      </c>
      <c r="Q311" s="20" t="str">
        <f t="shared" si="97"/>
        <v/>
      </c>
      <c r="R311" s="20" t="str">
        <f t="shared" si="98"/>
        <v/>
      </c>
      <c r="S311" s="20" t="str">
        <f t="shared" si="99"/>
        <v/>
      </c>
      <c r="T311" s="20" t="str">
        <f t="shared" si="100"/>
        <v/>
      </c>
      <c r="U311" s="15" t="str">
        <f>IF(A311="","",IF(A312="",O311*P311+P311,IF(P311&gt;='Input and Monthly Results'!$C$14,'Input and Monthly Results'!$C$14,P311)))</f>
        <v/>
      </c>
      <c r="V311" s="1" t="str">
        <f>IF(A311="","",IF(A311&lt;'Input and Monthly Results'!$F$3,Calculations!O311*Calculations!P311,IF(A311='Input and Monthly Results'!$F$3,Calculations!O311*Calculations!P311 + Calculations!P311,0)))</f>
        <v/>
      </c>
      <c r="W311" s="1" t="str">
        <f>IF(A311="","",IF(A311&lt;'Input and Monthly Results'!$F$3,Loan_Amount*(Calculations!O311/(1-(1+Calculations!O311)^(-'Input and Monthly Results'!$C$5))),IF(Calculations!A311='Input and Monthly Results'!$F$3,Calculations!P311*Calculations!O311+Calculations!P311,0)))</f>
        <v/>
      </c>
      <c r="X311" s="1" t="str">
        <f>IF(A311="","",IF(A311&lt;'Input and Monthly Results'!$C$11,1,0))</f>
        <v/>
      </c>
      <c r="Y311" s="1" t="str">
        <f>IF(A311="","",IF(A311&lt;'Input and Monthly Results'!$C$11,Calculations!O311*Calculations!P311,IF(A311&lt;'Input and Monthly Results'!$F$3,Loan_Amount*(Calculations!O311/(1-(1+Calculations!O311)^(-('Input and Monthly Results'!$C$5-SUM(Calculations!$X$3:$X$362))))),IF(Calculations!A311='Input and Monthly Results'!$F$3,Calculations!O311*Calculations!P311+Calculations!P311,0))))</f>
        <v/>
      </c>
      <c r="Z311" s="1" t="str">
        <f>IF(A311="","",IF(A311&lt;'Input and Monthly Results'!$F$3,Loan_Amount/'Input and Monthly Results'!$C$5+Calculations!O311*Calculations!P311,IF(A311='Input and Monthly Results'!$F$3,Calculations!O311*Calculations!P311+Calculations!P311,0)))</f>
        <v/>
      </c>
      <c r="AA311" s="1" t="str">
        <f>IF(A311="","",IF('Input and Monthly Results'!$C$14="",IF('Input and Monthly Results'!$C$10="IO (Interest Only)",Calculations!V311,IF('Input and Monthly Results'!$C$10="Initial IO w/ P&amp;I following",Calculations!Y311,IF('Input and Monthly Results'!$C$10="P&amp;I",Calculations!W311,Calculations!Z311))),U311))</f>
        <v/>
      </c>
      <c r="AB311" s="1" t="str">
        <f t="shared" si="101"/>
        <v/>
      </c>
      <c r="AC311" s="1" t="str">
        <f t="shared" si="102"/>
        <v/>
      </c>
      <c r="AD311" s="1" t="str">
        <f t="shared" si="103"/>
        <v/>
      </c>
      <c r="AE311" s="1" t="str">
        <f t="shared" si="104"/>
        <v/>
      </c>
      <c r="AF311" s="1" t="str">
        <f t="shared" si="105"/>
        <v/>
      </c>
      <c r="AG311" s="1" t="str">
        <f>IF(A311="","",'Input and Monthly Results'!$C$12)</f>
        <v/>
      </c>
      <c r="AH311" s="1" t="str">
        <f t="shared" si="106"/>
        <v/>
      </c>
      <c r="AI311" s="1" t="str">
        <f t="shared" si="107"/>
        <v/>
      </c>
      <c r="AJ311" s="1" t="str">
        <f t="shared" si="108"/>
        <v/>
      </c>
      <c r="AK311" s="1" t="str">
        <f>IF(A311="","",IF(AI311=0,0,'Input and Monthly Results'!$C$13))</f>
        <v/>
      </c>
    </row>
    <row r="312" spans="1:37" x14ac:dyDescent="0.3">
      <c r="A312" s="10" t="str">
        <f>IF(A311&gt;='Input and Monthly Results'!$F$3,"",EDATE(A311,1))</f>
        <v/>
      </c>
      <c r="B312" s="10">
        <f t="shared" si="88"/>
        <v>1</v>
      </c>
      <c r="C312" t="str">
        <f t="shared" si="89"/>
        <v/>
      </c>
      <c r="D312" s="14" t="str">
        <f>IF(A312="","",'Input and Monthly Results'!$C$7)</f>
        <v/>
      </c>
      <c r="E312" s="14" t="str">
        <f t="shared" si="90"/>
        <v/>
      </c>
      <c r="F312" s="14" t="str">
        <f t="shared" si="91"/>
        <v/>
      </c>
      <c r="G312" s="14" t="str">
        <f t="shared" si="92"/>
        <v/>
      </c>
      <c r="H312" s="14" t="str">
        <f>IF(A312="","",VLOOKUP(A312,'Input and Monthly Results'!$B$18:$C$429,2,FALSE))</f>
        <v/>
      </c>
      <c r="I312" s="14" t="str">
        <f>IF(A312="","",'Input and Monthly Results'!$C$8)</f>
        <v/>
      </c>
      <c r="J312" s="5" t="str">
        <f t="shared" si="93"/>
        <v/>
      </c>
      <c r="K312" s="14" t="str">
        <f t="shared" si="94"/>
        <v/>
      </c>
      <c r="L312" s="14" t="str">
        <f t="shared" si="95"/>
        <v/>
      </c>
      <c r="M312" s="14" t="str">
        <f t="shared" si="96"/>
        <v/>
      </c>
      <c r="N312" t="str">
        <f>IF(A312="","",'Input and Monthly Results'!$C$9)</f>
        <v/>
      </c>
      <c r="O312" s="14" t="str">
        <f>IF(A312="","",IF('Input and Monthly Results'!$C$6="Constant",IF('Input and Monthly Results'!$C$9="30 / 360",E312,IF('Input and Monthly Results'!$C$9="Actual Days / 360",F312,G312)),IF('Input and Monthly Results'!$C$9="30 / 360",K312,IF('Input and Monthly Results'!$C$9="Actual Days / 360",L312,M312))))</f>
        <v/>
      </c>
      <c r="P312" s="1" t="str">
        <f t="shared" si="109"/>
        <v/>
      </c>
      <c r="Q312" s="20" t="str">
        <f t="shared" si="97"/>
        <v/>
      </c>
      <c r="R312" s="20" t="str">
        <f t="shared" si="98"/>
        <v/>
      </c>
      <c r="S312" s="20" t="str">
        <f t="shared" si="99"/>
        <v/>
      </c>
      <c r="T312" s="20" t="str">
        <f t="shared" si="100"/>
        <v/>
      </c>
      <c r="U312" s="15" t="str">
        <f>IF(A312="","",IF(A313="",O312*P312+P312,IF(P312&gt;='Input and Monthly Results'!$C$14,'Input and Monthly Results'!$C$14,P312)))</f>
        <v/>
      </c>
      <c r="V312" s="1" t="str">
        <f>IF(A312="","",IF(A312&lt;'Input and Monthly Results'!$F$3,Calculations!O312*Calculations!P312,IF(A312='Input and Monthly Results'!$F$3,Calculations!O312*Calculations!P312 + Calculations!P312,0)))</f>
        <v/>
      </c>
      <c r="W312" s="1" t="str">
        <f>IF(A312="","",IF(A312&lt;'Input and Monthly Results'!$F$3,Loan_Amount*(Calculations!O312/(1-(1+Calculations!O312)^(-'Input and Monthly Results'!$C$5))),IF(Calculations!A312='Input and Monthly Results'!$F$3,Calculations!P312*Calculations!O312+Calculations!P312,0)))</f>
        <v/>
      </c>
      <c r="X312" s="1" t="str">
        <f>IF(A312="","",IF(A312&lt;'Input and Monthly Results'!$C$11,1,0))</f>
        <v/>
      </c>
      <c r="Y312" s="1" t="str">
        <f>IF(A312="","",IF(A312&lt;'Input and Monthly Results'!$C$11,Calculations!O312*Calculations!P312,IF(A312&lt;'Input and Monthly Results'!$F$3,Loan_Amount*(Calculations!O312/(1-(1+Calculations!O312)^(-('Input and Monthly Results'!$C$5-SUM(Calculations!$X$3:$X$362))))),IF(Calculations!A312='Input and Monthly Results'!$F$3,Calculations!O312*Calculations!P312+Calculations!P312,0))))</f>
        <v/>
      </c>
      <c r="Z312" s="1" t="str">
        <f>IF(A312="","",IF(A312&lt;'Input and Monthly Results'!$F$3,Loan_Amount/'Input and Monthly Results'!$C$5+Calculations!O312*Calculations!P312,IF(A312='Input and Monthly Results'!$F$3,Calculations!O312*Calculations!P312+Calculations!P312,0)))</f>
        <v/>
      </c>
      <c r="AA312" s="1" t="str">
        <f>IF(A312="","",IF('Input and Monthly Results'!$C$14="",IF('Input and Monthly Results'!$C$10="IO (Interest Only)",Calculations!V312,IF('Input and Monthly Results'!$C$10="Initial IO w/ P&amp;I following",Calculations!Y312,IF('Input and Monthly Results'!$C$10="P&amp;I",Calculations!W312,Calculations!Z312))),U312))</f>
        <v/>
      </c>
      <c r="AB312" s="1" t="str">
        <f t="shared" si="101"/>
        <v/>
      </c>
      <c r="AC312" s="1" t="str">
        <f t="shared" si="102"/>
        <v/>
      </c>
      <c r="AD312" s="1" t="str">
        <f t="shared" si="103"/>
        <v/>
      </c>
      <c r="AE312" s="1" t="str">
        <f t="shared" si="104"/>
        <v/>
      </c>
      <c r="AF312" s="1" t="str">
        <f t="shared" si="105"/>
        <v/>
      </c>
      <c r="AG312" s="1" t="str">
        <f>IF(A312="","",'Input and Monthly Results'!$C$12)</f>
        <v/>
      </c>
      <c r="AH312" s="1" t="str">
        <f t="shared" si="106"/>
        <v/>
      </c>
      <c r="AI312" s="1" t="str">
        <f t="shared" si="107"/>
        <v/>
      </c>
      <c r="AJ312" s="1" t="str">
        <f t="shared" si="108"/>
        <v/>
      </c>
      <c r="AK312" s="1" t="str">
        <f>IF(A312="","",IF(AI312=0,0,'Input and Monthly Results'!$C$13))</f>
        <v/>
      </c>
    </row>
    <row r="313" spans="1:37" x14ac:dyDescent="0.3">
      <c r="A313" s="10" t="str">
        <f>IF(A312&gt;='Input and Monthly Results'!$F$3,"",EDATE(A312,1))</f>
        <v/>
      </c>
      <c r="B313" s="10">
        <f t="shared" si="88"/>
        <v>1</v>
      </c>
      <c r="C313" t="str">
        <f t="shared" si="89"/>
        <v/>
      </c>
      <c r="D313" s="14" t="str">
        <f>IF(A313="","",'Input and Monthly Results'!$C$7)</f>
        <v/>
      </c>
      <c r="E313" s="14" t="str">
        <f t="shared" si="90"/>
        <v/>
      </c>
      <c r="F313" s="14" t="str">
        <f t="shared" si="91"/>
        <v/>
      </c>
      <c r="G313" s="14" t="str">
        <f t="shared" si="92"/>
        <v/>
      </c>
      <c r="H313" s="14" t="str">
        <f>IF(A313="","",VLOOKUP(A313,'Input and Monthly Results'!$B$18:$C$429,2,FALSE))</f>
        <v/>
      </c>
      <c r="I313" s="14" t="str">
        <f>IF(A313="","",'Input and Monthly Results'!$C$8)</f>
        <v/>
      </c>
      <c r="J313" s="5" t="str">
        <f t="shared" si="93"/>
        <v/>
      </c>
      <c r="K313" s="14" t="str">
        <f t="shared" si="94"/>
        <v/>
      </c>
      <c r="L313" s="14" t="str">
        <f t="shared" si="95"/>
        <v/>
      </c>
      <c r="M313" s="14" t="str">
        <f t="shared" si="96"/>
        <v/>
      </c>
      <c r="N313" t="str">
        <f>IF(A313="","",'Input and Monthly Results'!$C$9)</f>
        <v/>
      </c>
      <c r="O313" s="14" t="str">
        <f>IF(A313="","",IF('Input and Monthly Results'!$C$6="Constant",IF('Input and Monthly Results'!$C$9="30 / 360",E313,IF('Input and Monthly Results'!$C$9="Actual Days / 360",F313,G313)),IF('Input and Monthly Results'!$C$9="30 / 360",K313,IF('Input and Monthly Results'!$C$9="Actual Days / 360",L313,M313))))</f>
        <v/>
      </c>
      <c r="P313" s="1" t="str">
        <f t="shared" si="109"/>
        <v/>
      </c>
      <c r="Q313" s="20" t="str">
        <f t="shared" si="97"/>
        <v/>
      </c>
      <c r="R313" s="20" t="str">
        <f t="shared" si="98"/>
        <v/>
      </c>
      <c r="S313" s="20" t="str">
        <f t="shared" si="99"/>
        <v/>
      </c>
      <c r="T313" s="20" t="str">
        <f t="shared" si="100"/>
        <v/>
      </c>
      <c r="U313" s="15" t="str">
        <f>IF(A313="","",IF(A314="",O313*P313+P313,IF(P313&gt;='Input and Monthly Results'!$C$14,'Input and Monthly Results'!$C$14,P313)))</f>
        <v/>
      </c>
      <c r="V313" s="1" t="str">
        <f>IF(A313="","",IF(A313&lt;'Input and Monthly Results'!$F$3,Calculations!O313*Calculations!P313,IF(A313='Input and Monthly Results'!$F$3,Calculations!O313*Calculations!P313 + Calculations!P313,0)))</f>
        <v/>
      </c>
      <c r="W313" s="1" t="str">
        <f>IF(A313="","",IF(A313&lt;'Input and Monthly Results'!$F$3,Loan_Amount*(Calculations!O313/(1-(1+Calculations!O313)^(-'Input and Monthly Results'!$C$5))),IF(Calculations!A313='Input and Monthly Results'!$F$3,Calculations!P313*Calculations!O313+Calculations!P313,0)))</f>
        <v/>
      </c>
      <c r="X313" s="1" t="str">
        <f>IF(A313="","",IF(A313&lt;'Input and Monthly Results'!$C$11,1,0))</f>
        <v/>
      </c>
      <c r="Y313" s="1" t="str">
        <f>IF(A313="","",IF(A313&lt;'Input and Monthly Results'!$C$11,Calculations!O313*Calculations!P313,IF(A313&lt;'Input and Monthly Results'!$F$3,Loan_Amount*(Calculations!O313/(1-(1+Calculations!O313)^(-('Input and Monthly Results'!$C$5-SUM(Calculations!$X$3:$X$362))))),IF(Calculations!A313='Input and Monthly Results'!$F$3,Calculations!O313*Calculations!P313+Calculations!P313,0))))</f>
        <v/>
      </c>
      <c r="Z313" s="1" t="str">
        <f>IF(A313="","",IF(A313&lt;'Input and Monthly Results'!$F$3,Loan_Amount/'Input and Monthly Results'!$C$5+Calculations!O313*Calculations!P313,IF(A313='Input and Monthly Results'!$F$3,Calculations!O313*Calculations!P313+Calculations!P313,0)))</f>
        <v/>
      </c>
      <c r="AA313" s="1" t="str">
        <f>IF(A313="","",IF('Input and Monthly Results'!$C$14="",IF('Input and Monthly Results'!$C$10="IO (Interest Only)",Calculations!V313,IF('Input and Monthly Results'!$C$10="Initial IO w/ P&amp;I following",Calculations!Y313,IF('Input and Monthly Results'!$C$10="P&amp;I",Calculations!W313,Calculations!Z313))),U313))</f>
        <v/>
      </c>
      <c r="AB313" s="1" t="str">
        <f t="shared" si="101"/>
        <v/>
      </c>
      <c r="AC313" s="1" t="str">
        <f t="shared" si="102"/>
        <v/>
      </c>
      <c r="AD313" s="1" t="str">
        <f t="shared" si="103"/>
        <v/>
      </c>
      <c r="AE313" s="1" t="str">
        <f t="shared" si="104"/>
        <v/>
      </c>
      <c r="AF313" s="1" t="str">
        <f t="shared" si="105"/>
        <v/>
      </c>
      <c r="AG313" s="1" t="str">
        <f>IF(A313="","",'Input and Monthly Results'!$C$12)</f>
        <v/>
      </c>
      <c r="AH313" s="1" t="str">
        <f t="shared" si="106"/>
        <v/>
      </c>
      <c r="AI313" s="1" t="str">
        <f t="shared" si="107"/>
        <v/>
      </c>
      <c r="AJ313" s="1" t="str">
        <f t="shared" si="108"/>
        <v/>
      </c>
      <c r="AK313" s="1" t="str">
        <f>IF(A313="","",IF(AI313=0,0,'Input and Monthly Results'!$C$13))</f>
        <v/>
      </c>
    </row>
    <row r="314" spans="1:37" x14ac:dyDescent="0.3">
      <c r="A314" s="10" t="str">
        <f>IF(A313&gt;='Input and Monthly Results'!$F$3,"",EDATE(A313,1))</f>
        <v/>
      </c>
      <c r="B314" s="10">
        <f t="shared" si="88"/>
        <v>1</v>
      </c>
      <c r="C314" t="str">
        <f t="shared" si="89"/>
        <v/>
      </c>
      <c r="D314" s="14" t="str">
        <f>IF(A314="","",'Input and Monthly Results'!$C$7)</f>
        <v/>
      </c>
      <c r="E314" s="14" t="str">
        <f t="shared" si="90"/>
        <v/>
      </c>
      <c r="F314" s="14" t="str">
        <f t="shared" si="91"/>
        <v/>
      </c>
      <c r="G314" s="14" t="str">
        <f t="shared" si="92"/>
        <v/>
      </c>
      <c r="H314" s="14" t="str">
        <f>IF(A314="","",VLOOKUP(A314,'Input and Monthly Results'!$B$18:$C$429,2,FALSE))</f>
        <v/>
      </c>
      <c r="I314" s="14" t="str">
        <f>IF(A314="","",'Input and Monthly Results'!$C$8)</f>
        <v/>
      </c>
      <c r="J314" s="5" t="str">
        <f t="shared" si="93"/>
        <v/>
      </c>
      <c r="K314" s="14" t="str">
        <f t="shared" si="94"/>
        <v/>
      </c>
      <c r="L314" s="14" t="str">
        <f t="shared" si="95"/>
        <v/>
      </c>
      <c r="M314" s="14" t="str">
        <f t="shared" si="96"/>
        <v/>
      </c>
      <c r="N314" t="str">
        <f>IF(A314="","",'Input and Monthly Results'!$C$9)</f>
        <v/>
      </c>
      <c r="O314" s="14" t="str">
        <f>IF(A314="","",IF('Input and Monthly Results'!$C$6="Constant",IF('Input and Monthly Results'!$C$9="30 / 360",E314,IF('Input and Monthly Results'!$C$9="Actual Days / 360",F314,G314)),IF('Input and Monthly Results'!$C$9="30 / 360",K314,IF('Input and Monthly Results'!$C$9="Actual Days / 360",L314,M314))))</f>
        <v/>
      </c>
      <c r="P314" s="1" t="str">
        <f t="shared" si="109"/>
        <v/>
      </c>
      <c r="Q314" s="20" t="str">
        <f t="shared" si="97"/>
        <v/>
      </c>
      <c r="R314" s="20" t="str">
        <f t="shared" si="98"/>
        <v/>
      </c>
      <c r="S314" s="20" t="str">
        <f t="shared" si="99"/>
        <v/>
      </c>
      <c r="T314" s="20" t="str">
        <f t="shared" si="100"/>
        <v/>
      </c>
      <c r="U314" s="15" t="str">
        <f>IF(A314="","",IF(A315="",O314*P314+P314,IF(P314&gt;='Input and Monthly Results'!$C$14,'Input and Monthly Results'!$C$14,P314)))</f>
        <v/>
      </c>
      <c r="V314" s="1" t="str">
        <f>IF(A314="","",IF(A314&lt;'Input and Monthly Results'!$F$3,Calculations!O314*Calculations!P314,IF(A314='Input and Monthly Results'!$F$3,Calculations!O314*Calculations!P314 + Calculations!P314,0)))</f>
        <v/>
      </c>
      <c r="W314" s="1" t="str">
        <f>IF(A314="","",IF(A314&lt;'Input and Monthly Results'!$F$3,Loan_Amount*(Calculations!O314/(1-(1+Calculations!O314)^(-'Input and Monthly Results'!$C$5))),IF(Calculations!A314='Input and Monthly Results'!$F$3,Calculations!P314*Calculations!O314+Calculations!P314,0)))</f>
        <v/>
      </c>
      <c r="X314" s="1" t="str">
        <f>IF(A314="","",IF(A314&lt;'Input and Monthly Results'!$C$11,1,0))</f>
        <v/>
      </c>
      <c r="Y314" s="1" t="str">
        <f>IF(A314="","",IF(A314&lt;'Input and Monthly Results'!$C$11,Calculations!O314*Calculations!P314,IF(A314&lt;'Input and Monthly Results'!$F$3,Loan_Amount*(Calculations!O314/(1-(1+Calculations!O314)^(-('Input and Monthly Results'!$C$5-SUM(Calculations!$X$3:$X$362))))),IF(Calculations!A314='Input and Monthly Results'!$F$3,Calculations!O314*Calculations!P314+Calculations!P314,0))))</f>
        <v/>
      </c>
      <c r="Z314" s="1" t="str">
        <f>IF(A314="","",IF(A314&lt;'Input and Monthly Results'!$F$3,Loan_Amount/'Input and Monthly Results'!$C$5+Calculations!O314*Calculations!P314,IF(A314='Input and Monthly Results'!$F$3,Calculations!O314*Calculations!P314+Calculations!P314,0)))</f>
        <v/>
      </c>
      <c r="AA314" s="1" t="str">
        <f>IF(A314="","",IF('Input and Monthly Results'!$C$14="",IF('Input and Monthly Results'!$C$10="IO (Interest Only)",Calculations!V314,IF('Input and Monthly Results'!$C$10="Initial IO w/ P&amp;I following",Calculations!Y314,IF('Input and Monthly Results'!$C$10="P&amp;I",Calculations!W314,Calculations!Z314))),U314))</f>
        <v/>
      </c>
      <c r="AB314" s="1" t="str">
        <f t="shared" si="101"/>
        <v/>
      </c>
      <c r="AC314" s="1" t="str">
        <f t="shared" si="102"/>
        <v/>
      </c>
      <c r="AD314" s="1" t="str">
        <f t="shared" si="103"/>
        <v/>
      </c>
      <c r="AE314" s="1" t="str">
        <f t="shared" si="104"/>
        <v/>
      </c>
      <c r="AF314" s="1" t="str">
        <f t="shared" si="105"/>
        <v/>
      </c>
      <c r="AG314" s="1" t="str">
        <f>IF(A314="","",'Input and Monthly Results'!$C$12)</f>
        <v/>
      </c>
      <c r="AH314" s="1" t="str">
        <f t="shared" si="106"/>
        <v/>
      </c>
      <c r="AI314" s="1" t="str">
        <f t="shared" si="107"/>
        <v/>
      </c>
      <c r="AJ314" s="1" t="str">
        <f t="shared" si="108"/>
        <v/>
      </c>
      <c r="AK314" s="1" t="str">
        <f>IF(A314="","",IF(AI314=0,0,'Input and Monthly Results'!$C$13))</f>
        <v/>
      </c>
    </row>
    <row r="315" spans="1:37" x14ac:dyDescent="0.3">
      <c r="A315" s="10" t="str">
        <f>IF(A314&gt;='Input and Monthly Results'!$F$3,"",EDATE(A314,1))</f>
        <v/>
      </c>
      <c r="B315" s="10">
        <f t="shared" si="88"/>
        <v>1</v>
      </c>
      <c r="C315" t="str">
        <f t="shared" si="89"/>
        <v/>
      </c>
      <c r="D315" s="14" t="str">
        <f>IF(A315="","",'Input and Monthly Results'!$C$7)</f>
        <v/>
      </c>
      <c r="E315" s="14" t="str">
        <f t="shared" si="90"/>
        <v/>
      </c>
      <c r="F315" s="14" t="str">
        <f t="shared" si="91"/>
        <v/>
      </c>
      <c r="G315" s="14" t="str">
        <f t="shared" si="92"/>
        <v/>
      </c>
      <c r="H315" s="14" t="str">
        <f>IF(A315="","",VLOOKUP(A315,'Input and Monthly Results'!$B$18:$C$429,2,FALSE))</f>
        <v/>
      </c>
      <c r="I315" s="14" t="str">
        <f>IF(A315="","",'Input and Monthly Results'!$C$8)</f>
        <v/>
      </c>
      <c r="J315" s="5" t="str">
        <f t="shared" si="93"/>
        <v/>
      </c>
      <c r="K315" s="14" t="str">
        <f t="shared" si="94"/>
        <v/>
      </c>
      <c r="L315" s="14" t="str">
        <f t="shared" si="95"/>
        <v/>
      </c>
      <c r="M315" s="14" t="str">
        <f t="shared" si="96"/>
        <v/>
      </c>
      <c r="N315" t="str">
        <f>IF(A315="","",'Input and Monthly Results'!$C$9)</f>
        <v/>
      </c>
      <c r="O315" s="14" t="str">
        <f>IF(A315="","",IF('Input and Monthly Results'!$C$6="Constant",IF('Input and Monthly Results'!$C$9="30 / 360",E315,IF('Input and Monthly Results'!$C$9="Actual Days / 360",F315,G315)),IF('Input and Monthly Results'!$C$9="30 / 360",K315,IF('Input and Monthly Results'!$C$9="Actual Days / 360",L315,M315))))</f>
        <v/>
      </c>
      <c r="P315" s="1" t="str">
        <f t="shared" si="109"/>
        <v/>
      </c>
      <c r="Q315" s="20" t="str">
        <f t="shared" si="97"/>
        <v/>
      </c>
      <c r="R315" s="20" t="str">
        <f t="shared" si="98"/>
        <v/>
      </c>
      <c r="S315" s="20" t="str">
        <f t="shared" si="99"/>
        <v/>
      </c>
      <c r="T315" s="20" t="str">
        <f t="shared" si="100"/>
        <v/>
      </c>
      <c r="U315" s="15" t="str">
        <f>IF(A315="","",IF(A316="",O315*P315+P315,IF(P315&gt;='Input and Monthly Results'!$C$14,'Input and Monthly Results'!$C$14,P315)))</f>
        <v/>
      </c>
      <c r="V315" s="1" t="str">
        <f>IF(A315="","",IF(A315&lt;'Input and Monthly Results'!$F$3,Calculations!O315*Calculations!P315,IF(A315='Input and Monthly Results'!$F$3,Calculations!O315*Calculations!P315 + Calculations!P315,0)))</f>
        <v/>
      </c>
      <c r="W315" s="1" t="str">
        <f>IF(A315="","",IF(A315&lt;'Input and Monthly Results'!$F$3,Loan_Amount*(Calculations!O315/(1-(1+Calculations!O315)^(-'Input and Monthly Results'!$C$5))),IF(Calculations!A315='Input and Monthly Results'!$F$3,Calculations!P315*Calculations!O315+Calculations!P315,0)))</f>
        <v/>
      </c>
      <c r="X315" s="1" t="str">
        <f>IF(A315="","",IF(A315&lt;'Input and Monthly Results'!$C$11,1,0))</f>
        <v/>
      </c>
      <c r="Y315" s="1" t="str">
        <f>IF(A315="","",IF(A315&lt;'Input and Monthly Results'!$C$11,Calculations!O315*Calculations!P315,IF(A315&lt;'Input and Monthly Results'!$F$3,Loan_Amount*(Calculations!O315/(1-(1+Calculations!O315)^(-('Input and Monthly Results'!$C$5-SUM(Calculations!$X$3:$X$362))))),IF(Calculations!A315='Input and Monthly Results'!$F$3,Calculations!O315*Calculations!P315+Calculations!P315,0))))</f>
        <v/>
      </c>
      <c r="Z315" s="1" t="str">
        <f>IF(A315="","",IF(A315&lt;'Input and Monthly Results'!$F$3,Loan_Amount/'Input and Monthly Results'!$C$5+Calculations!O315*Calculations!P315,IF(A315='Input and Monthly Results'!$F$3,Calculations!O315*Calculations!P315+Calculations!P315,0)))</f>
        <v/>
      </c>
      <c r="AA315" s="1" t="str">
        <f>IF(A315="","",IF('Input and Monthly Results'!$C$14="",IF('Input and Monthly Results'!$C$10="IO (Interest Only)",Calculations!V315,IF('Input and Monthly Results'!$C$10="Initial IO w/ P&amp;I following",Calculations!Y315,IF('Input and Monthly Results'!$C$10="P&amp;I",Calculations!W315,Calculations!Z315))),U315))</f>
        <v/>
      </c>
      <c r="AB315" s="1" t="str">
        <f t="shared" si="101"/>
        <v/>
      </c>
      <c r="AC315" s="1" t="str">
        <f t="shared" si="102"/>
        <v/>
      </c>
      <c r="AD315" s="1" t="str">
        <f t="shared" si="103"/>
        <v/>
      </c>
      <c r="AE315" s="1" t="str">
        <f t="shared" si="104"/>
        <v/>
      </c>
      <c r="AF315" s="1" t="str">
        <f t="shared" si="105"/>
        <v/>
      </c>
      <c r="AG315" s="1" t="str">
        <f>IF(A315="","",'Input and Monthly Results'!$C$12)</f>
        <v/>
      </c>
      <c r="AH315" s="1" t="str">
        <f t="shared" si="106"/>
        <v/>
      </c>
      <c r="AI315" s="1" t="str">
        <f t="shared" si="107"/>
        <v/>
      </c>
      <c r="AJ315" s="1" t="str">
        <f t="shared" si="108"/>
        <v/>
      </c>
      <c r="AK315" s="1" t="str">
        <f>IF(A315="","",IF(AI315=0,0,'Input and Monthly Results'!$C$13))</f>
        <v/>
      </c>
    </row>
    <row r="316" spans="1:37" x14ac:dyDescent="0.3">
      <c r="A316" s="10" t="str">
        <f>IF(A315&gt;='Input and Monthly Results'!$F$3,"",EDATE(A315,1))</f>
        <v/>
      </c>
      <c r="B316" s="10">
        <f t="shared" si="88"/>
        <v>1</v>
      </c>
      <c r="C316" t="str">
        <f t="shared" si="89"/>
        <v/>
      </c>
      <c r="D316" s="14" t="str">
        <f>IF(A316="","",'Input and Monthly Results'!$C$7)</f>
        <v/>
      </c>
      <c r="E316" s="14" t="str">
        <f t="shared" si="90"/>
        <v/>
      </c>
      <c r="F316" s="14" t="str">
        <f t="shared" si="91"/>
        <v/>
      </c>
      <c r="G316" s="14" t="str">
        <f t="shared" si="92"/>
        <v/>
      </c>
      <c r="H316" s="14" t="str">
        <f>IF(A316="","",VLOOKUP(A316,'Input and Monthly Results'!$B$18:$C$429,2,FALSE))</f>
        <v/>
      </c>
      <c r="I316" s="14" t="str">
        <f>IF(A316="","",'Input and Monthly Results'!$C$8)</f>
        <v/>
      </c>
      <c r="J316" s="5" t="str">
        <f t="shared" si="93"/>
        <v/>
      </c>
      <c r="K316" s="14" t="str">
        <f t="shared" si="94"/>
        <v/>
      </c>
      <c r="L316" s="14" t="str">
        <f t="shared" si="95"/>
        <v/>
      </c>
      <c r="M316" s="14" t="str">
        <f t="shared" si="96"/>
        <v/>
      </c>
      <c r="N316" t="str">
        <f>IF(A316="","",'Input and Monthly Results'!$C$9)</f>
        <v/>
      </c>
      <c r="O316" s="14" t="str">
        <f>IF(A316="","",IF('Input and Monthly Results'!$C$6="Constant",IF('Input and Monthly Results'!$C$9="30 / 360",E316,IF('Input and Monthly Results'!$C$9="Actual Days / 360",F316,G316)),IF('Input and Monthly Results'!$C$9="30 / 360",K316,IF('Input and Monthly Results'!$C$9="Actual Days / 360",L316,M316))))</f>
        <v/>
      </c>
      <c r="P316" s="1" t="str">
        <f t="shared" si="109"/>
        <v/>
      </c>
      <c r="Q316" s="20" t="str">
        <f t="shared" si="97"/>
        <v/>
      </c>
      <c r="R316" s="20" t="str">
        <f t="shared" si="98"/>
        <v/>
      </c>
      <c r="S316" s="20" t="str">
        <f t="shared" si="99"/>
        <v/>
      </c>
      <c r="T316" s="20" t="str">
        <f t="shared" si="100"/>
        <v/>
      </c>
      <c r="U316" s="15" t="str">
        <f>IF(A316="","",IF(A317="",O316*P316+P316,IF(P316&gt;='Input and Monthly Results'!$C$14,'Input and Monthly Results'!$C$14,P316)))</f>
        <v/>
      </c>
      <c r="V316" s="1" t="str">
        <f>IF(A316="","",IF(A316&lt;'Input and Monthly Results'!$F$3,Calculations!O316*Calculations!P316,IF(A316='Input and Monthly Results'!$F$3,Calculations!O316*Calculations!P316 + Calculations!P316,0)))</f>
        <v/>
      </c>
      <c r="W316" s="1" t="str">
        <f>IF(A316="","",IF(A316&lt;'Input and Monthly Results'!$F$3,Loan_Amount*(Calculations!O316/(1-(1+Calculations!O316)^(-'Input and Monthly Results'!$C$5))),IF(Calculations!A316='Input and Monthly Results'!$F$3,Calculations!P316*Calculations!O316+Calculations!P316,0)))</f>
        <v/>
      </c>
      <c r="X316" s="1" t="str">
        <f>IF(A316="","",IF(A316&lt;'Input and Monthly Results'!$C$11,1,0))</f>
        <v/>
      </c>
      <c r="Y316" s="1" t="str">
        <f>IF(A316="","",IF(A316&lt;'Input and Monthly Results'!$C$11,Calculations!O316*Calculations!P316,IF(A316&lt;'Input and Monthly Results'!$F$3,Loan_Amount*(Calculations!O316/(1-(1+Calculations!O316)^(-('Input and Monthly Results'!$C$5-SUM(Calculations!$X$3:$X$362))))),IF(Calculations!A316='Input and Monthly Results'!$F$3,Calculations!O316*Calculations!P316+Calculations!P316,0))))</f>
        <v/>
      </c>
      <c r="Z316" s="1" t="str">
        <f>IF(A316="","",IF(A316&lt;'Input and Monthly Results'!$F$3,Loan_Amount/'Input and Monthly Results'!$C$5+Calculations!O316*Calculations!P316,IF(A316='Input and Monthly Results'!$F$3,Calculations!O316*Calculations!P316+Calculations!P316,0)))</f>
        <v/>
      </c>
      <c r="AA316" s="1" t="str">
        <f>IF(A316="","",IF('Input and Monthly Results'!$C$14="",IF('Input and Monthly Results'!$C$10="IO (Interest Only)",Calculations!V316,IF('Input and Monthly Results'!$C$10="Initial IO w/ P&amp;I following",Calculations!Y316,IF('Input and Monthly Results'!$C$10="P&amp;I",Calculations!W316,Calculations!Z316))),U316))</f>
        <v/>
      </c>
      <c r="AB316" s="1" t="str">
        <f t="shared" si="101"/>
        <v/>
      </c>
      <c r="AC316" s="1" t="str">
        <f t="shared" si="102"/>
        <v/>
      </c>
      <c r="AD316" s="1" t="str">
        <f t="shared" si="103"/>
        <v/>
      </c>
      <c r="AE316" s="1" t="str">
        <f t="shared" si="104"/>
        <v/>
      </c>
      <c r="AF316" s="1" t="str">
        <f t="shared" si="105"/>
        <v/>
      </c>
      <c r="AG316" s="1" t="str">
        <f>IF(A316="","",'Input and Monthly Results'!$C$12)</f>
        <v/>
      </c>
      <c r="AH316" s="1" t="str">
        <f t="shared" si="106"/>
        <v/>
      </c>
      <c r="AI316" s="1" t="str">
        <f t="shared" si="107"/>
        <v/>
      </c>
      <c r="AJ316" s="1" t="str">
        <f t="shared" si="108"/>
        <v/>
      </c>
      <c r="AK316" s="1" t="str">
        <f>IF(A316="","",IF(AI316=0,0,'Input and Monthly Results'!$C$13))</f>
        <v/>
      </c>
    </row>
    <row r="317" spans="1:37" x14ac:dyDescent="0.3">
      <c r="A317" s="10" t="str">
        <f>IF(A316&gt;='Input and Monthly Results'!$F$3,"",EDATE(A316,1))</f>
        <v/>
      </c>
      <c r="B317" s="10">
        <f t="shared" si="88"/>
        <v>1</v>
      </c>
      <c r="C317" t="str">
        <f t="shared" si="89"/>
        <v/>
      </c>
      <c r="D317" s="14" t="str">
        <f>IF(A317="","",'Input and Monthly Results'!$C$7)</f>
        <v/>
      </c>
      <c r="E317" s="14" t="str">
        <f t="shared" si="90"/>
        <v/>
      </c>
      <c r="F317" s="14" t="str">
        <f t="shared" si="91"/>
        <v/>
      </c>
      <c r="G317" s="14" t="str">
        <f t="shared" si="92"/>
        <v/>
      </c>
      <c r="H317" s="14" t="str">
        <f>IF(A317="","",VLOOKUP(A317,'Input and Monthly Results'!$B$18:$C$429,2,FALSE))</f>
        <v/>
      </c>
      <c r="I317" s="14" t="str">
        <f>IF(A317="","",'Input and Monthly Results'!$C$8)</f>
        <v/>
      </c>
      <c r="J317" s="5" t="str">
        <f t="shared" si="93"/>
        <v/>
      </c>
      <c r="K317" s="14" t="str">
        <f t="shared" si="94"/>
        <v/>
      </c>
      <c r="L317" s="14" t="str">
        <f t="shared" si="95"/>
        <v/>
      </c>
      <c r="M317" s="14" t="str">
        <f t="shared" si="96"/>
        <v/>
      </c>
      <c r="N317" t="str">
        <f>IF(A317="","",'Input and Monthly Results'!$C$9)</f>
        <v/>
      </c>
      <c r="O317" s="14" t="str">
        <f>IF(A317="","",IF('Input and Monthly Results'!$C$6="Constant",IF('Input and Monthly Results'!$C$9="30 / 360",E317,IF('Input and Monthly Results'!$C$9="Actual Days / 360",F317,G317)),IF('Input and Monthly Results'!$C$9="30 / 360",K317,IF('Input and Monthly Results'!$C$9="Actual Days / 360",L317,M317))))</f>
        <v/>
      </c>
      <c r="P317" s="1" t="str">
        <f t="shared" si="109"/>
        <v/>
      </c>
      <c r="Q317" s="20" t="str">
        <f t="shared" si="97"/>
        <v/>
      </c>
      <c r="R317" s="20" t="str">
        <f t="shared" si="98"/>
        <v/>
      </c>
      <c r="S317" s="20" t="str">
        <f t="shared" si="99"/>
        <v/>
      </c>
      <c r="T317" s="20" t="str">
        <f t="shared" si="100"/>
        <v/>
      </c>
      <c r="U317" s="15" t="str">
        <f>IF(A317="","",IF(A318="",O317*P317+P317,IF(P317&gt;='Input and Monthly Results'!$C$14,'Input and Monthly Results'!$C$14,P317)))</f>
        <v/>
      </c>
      <c r="V317" s="1" t="str">
        <f>IF(A317="","",IF(A317&lt;'Input and Monthly Results'!$F$3,Calculations!O317*Calculations!P317,IF(A317='Input and Monthly Results'!$F$3,Calculations!O317*Calculations!P317 + Calculations!P317,0)))</f>
        <v/>
      </c>
      <c r="W317" s="1" t="str">
        <f>IF(A317="","",IF(A317&lt;'Input and Monthly Results'!$F$3,Loan_Amount*(Calculations!O317/(1-(1+Calculations!O317)^(-'Input and Monthly Results'!$C$5))),IF(Calculations!A317='Input and Monthly Results'!$F$3,Calculations!P317*Calculations!O317+Calculations!P317,0)))</f>
        <v/>
      </c>
      <c r="X317" s="1" t="str">
        <f>IF(A317="","",IF(A317&lt;'Input and Monthly Results'!$C$11,1,0))</f>
        <v/>
      </c>
      <c r="Y317" s="1" t="str">
        <f>IF(A317="","",IF(A317&lt;'Input and Monthly Results'!$C$11,Calculations!O317*Calculations!P317,IF(A317&lt;'Input and Monthly Results'!$F$3,Loan_Amount*(Calculations!O317/(1-(1+Calculations!O317)^(-('Input and Monthly Results'!$C$5-SUM(Calculations!$X$3:$X$362))))),IF(Calculations!A317='Input and Monthly Results'!$F$3,Calculations!O317*Calculations!P317+Calculations!P317,0))))</f>
        <v/>
      </c>
      <c r="Z317" s="1" t="str">
        <f>IF(A317="","",IF(A317&lt;'Input and Monthly Results'!$F$3,Loan_Amount/'Input and Monthly Results'!$C$5+Calculations!O317*Calculations!P317,IF(A317='Input and Monthly Results'!$F$3,Calculations!O317*Calculations!P317+Calculations!P317,0)))</f>
        <v/>
      </c>
      <c r="AA317" s="1" t="str">
        <f>IF(A317="","",IF('Input and Monthly Results'!$C$14="",IF('Input and Monthly Results'!$C$10="IO (Interest Only)",Calculations!V317,IF('Input and Monthly Results'!$C$10="Initial IO w/ P&amp;I following",Calculations!Y317,IF('Input and Monthly Results'!$C$10="P&amp;I",Calculations!W317,Calculations!Z317))),U317))</f>
        <v/>
      </c>
      <c r="AB317" s="1" t="str">
        <f t="shared" si="101"/>
        <v/>
      </c>
      <c r="AC317" s="1" t="str">
        <f t="shared" si="102"/>
        <v/>
      </c>
      <c r="AD317" s="1" t="str">
        <f t="shared" si="103"/>
        <v/>
      </c>
      <c r="AE317" s="1" t="str">
        <f t="shared" si="104"/>
        <v/>
      </c>
      <c r="AF317" s="1" t="str">
        <f t="shared" si="105"/>
        <v/>
      </c>
      <c r="AG317" s="1" t="str">
        <f>IF(A317="","",'Input and Monthly Results'!$C$12)</f>
        <v/>
      </c>
      <c r="AH317" s="1" t="str">
        <f t="shared" si="106"/>
        <v/>
      </c>
      <c r="AI317" s="1" t="str">
        <f t="shared" si="107"/>
        <v/>
      </c>
      <c r="AJ317" s="1" t="str">
        <f t="shared" si="108"/>
        <v/>
      </c>
      <c r="AK317" s="1" t="str">
        <f>IF(A317="","",IF(AI317=0,0,'Input and Monthly Results'!$C$13))</f>
        <v/>
      </c>
    </row>
    <row r="318" spans="1:37" x14ac:dyDescent="0.3">
      <c r="A318" s="10" t="str">
        <f>IF(A317&gt;='Input and Monthly Results'!$F$3,"",EDATE(A317,1))</f>
        <v/>
      </c>
      <c r="B318" s="10">
        <f t="shared" si="88"/>
        <v>1</v>
      </c>
      <c r="C318" t="str">
        <f t="shared" si="89"/>
        <v/>
      </c>
      <c r="D318" s="14" t="str">
        <f>IF(A318="","",'Input and Monthly Results'!$C$7)</f>
        <v/>
      </c>
      <c r="E318" s="14" t="str">
        <f t="shared" si="90"/>
        <v/>
      </c>
      <c r="F318" s="14" t="str">
        <f t="shared" si="91"/>
        <v/>
      </c>
      <c r="G318" s="14" t="str">
        <f t="shared" si="92"/>
        <v/>
      </c>
      <c r="H318" s="14" t="str">
        <f>IF(A318="","",VLOOKUP(A318,'Input and Monthly Results'!$B$18:$C$429,2,FALSE))</f>
        <v/>
      </c>
      <c r="I318" s="14" t="str">
        <f>IF(A318="","",'Input and Monthly Results'!$C$8)</f>
        <v/>
      </c>
      <c r="J318" s="5" t="str">
        <f t="shared" si="93"/>
        <v/>
      </c>
      <c r="K318" s="14" t="str">
        <f t="shared" si="94"/>
        <v/>
      </c>
      <c r="L318" s="14" t="str">
        <f t="shared" si="95"/>
        <v/>
      </c>
      <c r="M318" s="14" t="str">
        <f t="shared" si="96"/>
        <v/>
      </c>
      <c r="N318" t="str">
        <f>IF(A318="","",'Input and Monthly Results'!$C$9)</f>
        <v/>
      </c>
      <c r="O318" s="14" t="str">
        <f>IF(A318="","",IF('Input and Monthly Results'!$C$6="Constant",IF('Input and Monthly Results'!$C$9="30 / 360",E318,IF('Input and Monthly Results'!$C$9="Actual Days / 360",F318,G318)),IF('Input and Monthly Results'!$C$9="30 / 360",K318,IF('Input and Monthly Results'!$C$9="Actual Days / 360",L318,M318))))</f>
        <v/>
      </c>
      <c r="P318" s="1" t="str">
        <f t="shared" si="109"/>
        <v/>
      </c>
      <c r="Q318" s="20" t="str">
        <f t="shared" si="97"/>
        <v/>
      </c>
      <c r="R318" s="20" t="str">
        <f t="shared" si="98"/>
        <v/>
      </c>
      <c r="S318" s="20" t="str">
        <f t="shared" si="99"/>
        <v/>
      </c>
      <c r="T318" s="20" t="str">
        <f t="shared" si="100"/>
        <v/>
      </c>
      <c r="U318" s="15" t="str">
        <f>IF(A318="","",IF(A319="",O318*P318+P318,IF(P318&gt;='Input and Monthly Results'!$C$14,'Input and Monthly Results'!$C$14,P318)))</f>
        <v/>
      </c>
      <c r="V318" s="1" t="str">
        <f>IF(A318="","",IF(A318&lt;'Input and Monthly Results'!$F$3,Calculations!O318*Calculations!P318,IF(A318='Input and Monthly Results'!$F$3,Calculations!O318*Calculations!P318 + Calculations!P318,0)))</f>
        <v/>
      </c>
      <c r="W318" s="1" t="str">
        <f>IF(A318="","",IF(A318&lt;'Input and Monthly Results'!$F$3,Loan_Amount*(Calculations!O318/(1-(1+Calculations!O318)^(-'Input and Monthly Results'!$C$5))),IF(Calculations!A318='Input and Monthly Results'!$F$3,Calculations!P318*Calculations!O318+Calculations!P318,0)))</f>
        <v/>
      </c>
      <c r="X318" s="1" t="str">
        <f>IF(A318="","",IF(A318&lt;'Input and Monthly Results'!$C$11,1,0))</f>
        <v/>
      </c>
      <c r="Y318" s="1" t="str">
        <f>IF(A318="","",IF(A318&lt;'Input and Monthly Results'!$C$11,Calculations!O318*Calculations!P318,IF(A318&lt;'Input and Monthly Results'!$F$3,Loan_Amount*(Calculations!O318/(1-(1+Calculations!O318)^(-('Input and Monthly Results'!$C$5-SUM(Calculations!$X$3:$X$362))))),IF(Calculations!A318='Input and Monthly Results'!$F$3,Calculations!O318*Calculations!P318+Calculations!P318,0))))</f>
        <v/>
      </c>
      <c r="Z318" s="1" t="str">
        <f>IF(A318="","",IF(A318&lt;'Input and Monthly Results'!$F$3,Loan_Amount/'Input and Monthly Results'!$C$5+Calculations!O318*Calculations!P318,IF(A318='Input and Monthly Results'!$F$3,Calculations!O318*Calculations!P318+Calculations!P318,0)))</f>
        <v/>
      </c>
      <c r="AA318" s="1" t="str">
        <f>IF(A318="","",IF('Input and Monthly Results'!$C$14="",IF('Input and Monthly Results'!$C$10="IO (Interest Only)",Calculations!V318,IF('Input and Monthly Results'!$C$10="Initial IO w/ P&amp;I following",Calculations!Y318,IF('Input and Monthly Results'!$C$10="P&amp;I",Calculations!W318,Calculations!Z318))),U318))</f>
        <v/>
      </c>
      <c r="AB318" s="1" t="str">
        <f t="shared" si="101"/>
        <v/>
      </c>
      <c r="AC318" s="1" t="str">
        <f t="shared" si="102"/>
        <v/>
      </c>
      <c r="AD318" s="1" t="str">
        <f t="shared" si="103"/>
        <v/>
      </c>
      <c r="AE318" s="1" t="str">
        <f t="shared" si="104"/>
        <v/>
      </c>
      <c r="AF318" s="1" t="str">
        <f t="shared" si="105"/>
        <v/>
      </c>
      <c r="AG318" s="1" t="str">
        <f>IF(A318="","",'Input and Monthly Results'!$C$12)</f>
        <v/>
      </c>
      <c r="AH318" s="1" t="str">
        <f t="shared" si="106"/>
        <v/>
      </c>
      <c r="AI318" s="1" t="str">
        <f t="shared" si="107"/>
        <v/>
      </c>
      <c r="AJ318" s="1" t="str">
        <f t="shared" si="108"/>
        <v/>
      </c>
      <c r="AK318" s="1" t="str">
        <f>IF(A318="","",IF(AI318=0,0,'Input and Monthly Results'!$C$13))</f>
        <v/>
      </c>
    </row>
    <row r="319" spans="1:37" x14ac:dyDescent="0.3">
      <c r="A319" s="10" t="str">
        <f>IF(A318&gt;='Input and Monthly Results'!$F$3,"",EDATE(A318,1))</f>
        <v/>
      </c>
      <c r="B319" s="10">
        <f t="shared" si="88"/>
        <v>1</v>
      </c>
      <c r="C319" t="str">
        <f t="shared" si="89"/>
        <v/>
      </c>
      <c r="D319" s="14" t="str">
        <f>IF(A319="","",'Input and Monthly Results'!$C$7)</f>
        <v/>
      </c>
      <c r="E319" s="14" t="str">
        <f t="shared" si="90"/>
        <v/>
      </c>
      <c r="F319" s="14" t="str">
        <f t="shared" si="91"/>
        <v/>
      </c>
      <c r="G319" s="14" t="str">
        <f t="shared" si="92"/>
        <v/>
      </c>
      <c r="H319" s="14" t="str">
        <f>IF(A319="","",VLOOKUP(A319,'Input and Monthly Results'!$B$18:$C$429,2,FALSE))</f>
        <v/>
      </c>
      <c r="I319" s="14" t="str">
        <f>IF(A319="","",'Input and Monthly Results'!$C$8)</f>
        <v/>
      </c>
      <c r="J319" s="5" t="str">
        <f t="shared" si="93"/>
        <v/>
      </c>
      <c r="K319" s="14" t="str">
        <f t="shared" si="94"/>
        <v/>
      </c>
      <c r="L319" s="14" t="str">
        <f t="shared" si="95"/>
        <v/>
      </c>
      <c r="M319" s="14" t="str">
        <f t="shared" si="96"/>
        <v/>
      </c>
      <c r="N319" t="str">
        <f>IF(A319="","",'Input and Monthly Results'!$C$9)</f>
        <v/>
      </c>
      <c r="O319" s="14" t="str">
        <f>IF(A319="","",IF('Input and Monthly Results'!$C$6="Constant",IF('Input and Monthly Results'!$C$9="30 / 360",E319,IF('Input and Monthly Results'!$C$9="Actual Days / 360",F319,G319)),IF('Input and Monthly Results'!$C$9="30 / 360",K319,IF('Input and Monthly Results'!$C$9="Actual Days / 360",L319,M319))))</f>
        <v/>
      </c>
      <c r="P319" s="1" t="str">
        <f t="shared" si="109"/>
        <v/>
      </c>
      <c r="Q319" s="20" t="str">
        <f t="shared" si="97"/>
        <v/>
      </c>
      <c r="R319" s="20" t="str">
        <f t="shared" si="98"/>
        <v/>
      </c>
      <c r="S319" s="20" t="str">
        <f t="shared" si="99"/>
        <v/>
      </c>
      <c r="T319" s="20" t="str">
        <f t="shared" si="100"/>
        <v/>
      </c>
      <c r="U319" s="15" t="str">
        <f>IF(A319="","",IF(A320="",O319*P319+P319,IF(P319&gt;='Input and Monthly Results'!$C$14,'Input and Monthly Results'!$C$14,P319)))</f>
        <v/>
      </c>
      <c r="V319" s="1" t="str">
        <f>IF(A319="","",IF(A319&lt;'Input and Monthly Results'!$F$3,Calculations!O319*Calculations!P319,IF(A319='Input and Monthly Results'!$F$3,Calculations!O319*Calculations!P319 + Calculations!P319,0)))</f>
        <v/>
      </c>
      <c r="W319" s="1" t="str">
        <f>IF(A319="","",IF(A319&lt;'Input and Monthly Results'!$F$3,Loan_Amount*(Calculations!O319/(1-(1+Calculations!O319)^(-'Input and Monthly Results'!$C$5))),IF(Calculations!A319='Input and Monthly Results'!$F$3,Calculations!P319*Calculations!O319+Calculations!P319,0)))</f>
        <v/>
      </c>
      <c r="X319" s="1" t="str">
        <f>IF(A319="","",IF(A319&lt;'Input and Monthly Results'!$C$11,1,0))</f>
        <v/>
      </c>
      <c r="Y319" s="1" t="str">
        <f>IF(A319="","",IF(A319&lt;'Input and Monthly Results'!$C$11,Calculations!O319*Calculations!P319,IF(A319&lt;'Input and Monthly Results'!$F$3,Loan_Amount*(Calculations!O319/(1-(1+Calculations!O319)^(-('Input and Monthly Results'!$C$5-SUM(Calculations!$X$3:$X$362))))),IF(Calculations!A319='Input and Monthly Results'!$F$3,Calculations!O319*Calculations!P319+Calculations!P319,0))))</f>
        <v/>
      </c>
      <c r="Z319" s="1" t="str">
        <f>IF(A319="","",IF(A319&lt;'Input and Monthly Results'!$F$3,Loan_Amount/'Input and Monthly Results'!$C$5+Calculations!O319*Calculations!P319,IF(A319='Input and Monthly Results'!$F$3,Calculations!O319*Calculations!P319+Calculations!P319,0)))</f>
        <v/>
      </c>
      <c r="AA319" s="1" t="str">
        <f>IF(A319="","",IF('Input and Monthly Results'!$C$14="",IF('Input and Monthly Results'!$C$10="IO (Interest Only)",Calculations!V319,IF('Input and Monthly Results'!$C$10="Initial IO w/ P&amp;I following",Calculations!Y319,IF('Input and Monthly Results'!$C$10="P&amp;I",Calculations!W319,Calculations!Z319))),U319))</f>
        <v/>
      </c>
      <c r="AB319" s="1" t="str">
        <f t="shared" si="101"/>
        <v/>
      </c>
      <c r="AC319" s="1" t="str">
        <f t="shared" si="102"/>
        <v/>
      </c>
      <c r="AD319" s="1" t="str">
        <f t="shared" si="103"/>
        <v/>
      </c>
      <c r="AE319" s="1" t="str">
        <f t="shared" si="104"/>
        <v/>
      </c>
      <c r="AF319" s="1" t="str">
        <f t="shared" si="105"/>
        <v/>
      </c>
      <c r="AG319" s="1" t="str">
        <f>IF(A319="","",'Input and Monthly Results'!$C$12)</f>
        <v/>
      </c>
      <c r="AH319" s="1" t="str">
        <f t="shared" si="106"/>
        <v/>
      </c>
      <c r="AI319" s="1" t="str">
        <f t="shared" si="107"/>
        <v/>
      </c>
      <c r="AJ319" s="1" t="str">
        <f t="shared" si="108"/>
        <v/>
      </c>
      <c r="AK319" s="1" t="str">
        <f>IF(A319="","",IF(AI319=0,0,'Input and Monthly Results'!$C$13))</f>
        <v/>
      </c>
    </row>
    <row r="320" spans="1:37" x14ac:dyDescent="0.3">
      <c r="A320" s="10" t="str">
        <f>IF(A319&gt;='Input and Monthly Results'!$F$3,"",EDATE(A319,1))</f>
        <v/>
      </c>
      <c r="B320" s="10">
        <f t="shared" si="88"/>
        <v>1</v>
      </c>
      <c r="C320" t="str">
        <f t="shared" si="89"/>
        <v/>
      </c>
      <c r="D320" s="14" t="str">
        <f>IF(A320="","",'Input and Monthly Results'!$C$7)</f>
        <v/>
      </c>
      <c r="E320" s="14" t="str">
        <f t="shared" si="90"/>
        <v/>
      </c>
      <c r="F320" s="14" t="str">
        <f t="shared" si="91"/>
        <v/>
      </c>
      <c r="G320" s="14" t="str">
        <f t="shared" si="92"/>
        <v/>
      </c>
      <c r="H320" s="14" t="str">
        <f>IF(A320="","",VLOOKUP(A320,'Input and Monthly Results'!$B$18:$C$429,2,FALSE))</f>
        <v/>
      </c>
      <c r="I320" s="14" t="str">
        <f>IF(A320="","",'Input and Monthly Results'!$C$8)</f>
        <v/>
      </c>
      <c r="J320" s="5" t="str">
        <f t="shared" si="93"/>
        <v/>
      </c>
      <c r="K320" s="14" t="str">
        <f t="shared" si="94"/>
        <v/>
      </c>
      <c r="L320" s="14" t="str">
        <f t="shared" si="95"/>
        <v/>
      </c>
      <c r="M320" s="14" t="str">
        <f t="shared" si="96"/>
        <v/>
      </c>
      <c r="N320" t="str">
        <f>IF(A320="","",'Input and Monthly Results'!$C$9)</f>
        <v/>
      </c>
      <c r="O320" s="14" t="str">
        <f>IF(A320="","",IF('Input and Monthly Results'!$C$6="Constant",IF('Input and Monthly Results'!$C$9="30 / 360",E320,IF('Input and Monthly Results'!$C$9="Actual Days / 360",F320,G320)),IF('Input and Monthly Results'!$C$9="30 / 360",K320,IF('Input and Monthly Results'!$C$9="Actual Days / 360",L320,M320))))</f>
        <v/>
      </c>
      <c r="P320" s="1" t="str">
        <f t="shared" si="109"/>
        <v/>
      </c>
      <c r="Q320" s="20" t="str">
        <f t="shared" si="97"/>
        <v/>
      </c>
      <c r="R320" s="20" t="str">
        <f t="shared" si="98"/>
        <v/>
      </c>
      <c r="S320" s="20" t="str">
        <f t="shared" si="99"/>
        <v/>
      </c>
      <c r="T320" s="20" t="str">
        <f t="shared" si="100"/>
        <v/>
      </c>
      <c r="U320" s="15" t="str">
        <f>IF(A320="","",IF(A321="",O320*P320+P320,IF(P320&gt;='Input and Monthly Results'!$C$14,'Input and Monthly Results'!$C$14,P320)))</f>
        <v/>
      </c>
      <c r="V320" s="1" t="str">
        <f>IF(A320="","",IF(A320&lt;'Input and Monthly Results'!$F$3,Calculations!O320*Calculations!P320,IF(A320='Input and Monthly Results'!$F$3,Calculations!O320*Calculations!P320 + Calculations!P320,0)))</f>
        <v/>
      </c>
      <c r="W320" s="1" t="str">
        <f>IF(A320="","",IF(A320&lt;'Input and Monthly Results'!$F$3,Loan_Amount*(Calculations!O320/(1-(1+Calculations!O320)^(-'Input and Monthly Results'!$C$5))),IF(Calculations!A320='Input and Monthly Results'!$F$3,Calculations!P320*Calculations!O320+Calculations!P320,0)))</f>
        <v/>
      </c>
      <c r="X320" s="1" t="str">
        <f>IF(A320="","",IF(A320&lt;'Input and Monthly Results'!$C$11,1,0))</f>
        <v/>
      </c>
      <c r="Y320" s="1" t="str">
        <f>IF(A320="","",IF(A320&lt;'Input and Monthly Results'!$C$11,Calculations!O320*Calculations!P320,IF(A320&lt;'Input and Monthly Results'!$F$3,Loan_Amount*(Calculations!O320/(1-(1+Calculations!O320)^(-('Input and Monthly Results'!$C$5-SUM(Calculations!$X$3:$X$362))))),IF(Calculations!A320='Input and Monthly Results'!$F$3,Calculations!O320*Calculations!P320+Calculations!P320,0))))</f>
        <v/>
      </c>
      <c r="Z320" s="1" t="str">
        <f>IF(A320="","",IF(A320&lt;'Input and Monthly Results'!$F$3,Loan_Amount/'Input and Monthly Results'!$C$5+Calculations!O320*Calculations!P320,IF(A320='Input and Monthly Results'!$F$3,Calculations!O320*Calculations!P320+Calculations!P320,0)))</f>
        <v/>
      </c>
      <c r="AA320" s="1" t="str">
        <f>IF(A320="","",IF('Input and Monthly Results'!$C$14="",IF('Input and Monthly Results'!$C$10="IO (Interest Only)",Calculations!V320,IF('Input and Monthly Results'!$C$10="Initial IO w/ P&amp;I following",Calculations!Y320,IF('Input and Monthly Results'!$C$10="P&amp;I",Calculations!W320,Calculations!Z320))),U320))</f>
        <v/>
      </c>
      <c r="AB320" s="1" t="str">
        <f t="shared" si="101"/>
        <v/>
      </c>
      <c r="AC320" s="1" t="str">
        <f t="shared" si="102"/>
        <v/>
      </c>
      <c r="AD320" s="1" t="str">
        <f t="shared" si="103"/>
        <v/>
      </c>
      <c r="AE320" s="1" t="str">
        <f t="shared" si="104"/>
        <v/>
      </c>
      <c r="AF320" s="1" t="str">
        <f t="shared" si="105"/>
        <v/>
      </c>
      <c r="AG320" s="1" t="str">
        <f>IF(A320="","",'Input and Monthly Results'!$C$12)</f>
        <v/>
      </c>
      <c r="AH320" s="1" t="str">
        <f t="shared" si="106"/>
        <v/>
      </c>
      <c r="AI320" s="1" t="str">
        <f t="shared" si="107"/>
        <v/>
      </c>
      <c r="AJ320" s="1" t="str">
        <f t="shared" si="108"/>
        <v/>
      </c>
      <c r="AK320" s="1" t="str">
        <f>IF(A320="","",IF(AI320=0,0,'Input and Monthly Results'!$C$13))</f>
        <v/>
      </c>
    </row>
    <row r="321" spans="1:37" x14ac:dyDescent="0.3">
      <c r="A321" s="10" t="str">
        <f>IF(A320&gt;='Input and Monthly Results'!$F$3,"",EDATE(A320,1))</f>
        <v/>
      </c>
      <c r="B321" s="10">
        <f t="shared" si="88"/>
        <v>1</v>
      </c>
      <c r="C321" t="str">
        <f t="shared" si="89"/>
        <v/>
      </c>
      <c r="D321" s="14" t="str">
        <f>IF(A321="","",'Input and Monthly Results'!$C$7)</f>
        <v/>
      </c>
      <c r="E321" s="14" t="str">
        <f t="shared" si="90"/>
        <v/>
      </c>
      <c r="F321" s="14" t="str">
        <f t="shared" si="91"/>
        <v/>
      </c>
      <c r="G321" s="14" t="str">
        <f t="shared" si="92"/>
        <v/>
      </c>
      <c r="H321" s="14" t="str">
        <f>IF(A321="","",VLOOKUP(A321,'Input and Monthly Results'!$B$18:$C$429,2,FALSE))</f>
        <v/>
      </c>
      <c r="I321" s="14" t="str">
        <f>IF(A321="","",'Input and Monthly Results'!$C$8)</f>
        <v/>
      </c>
      <c r="J321" s="5" t="str">
        <f t="shared" si="93"/>
        <v/>
      </c>
      <c r="K321" s="14" t="str">
        <f t="shared" si="94"/>
        <v/>
      </c>
      <c r="L321" s="14" t="str">
        <f t="shared" si="95"/>
        <v/>
      </c>
      <c r="M321" s="14" t="str">
        <f t="shared" si="96"/>
        <v/>
      </c>
      <c r="N321" t="str">
        <f>IF(A321="","",'Input and Monthly Results'!$C$9)</f>
        <v/>
      </c>
      <c r="O321" s="14" t="str">
        <f>IF(A321="","",IF('Input and Monthly Results'!$C$6="Constant",IF('Input and Monthly Results'!$C$9="30 / 360",E321,IF('Input and Monthly Results'!$C$9="Actual Days / 360",F321,G321)),IF('Input and Monthly Results'!$C$9="30 / 360",K321,IF('Input and Monthly Results'!$C$9="Actual Days / 360",L321,M321))))</f>
        <v/>
      </c>
      <c r="P321" s="1" t="str">
        <f t="shared" si="109"/>
        <v/>
      </c>
      <c r="Q321" s="20" t="str">
        <f t="shared" si="97"/>
        <v/>
      </c>
      <c r="R321" s="20" t="str">
        <f t="shared" si="98"/>
        <v/>
      </c>
      <c r="S321" s="20" t="str">
        <f t="shared" si="99"/>
        <v/>
      </c>
      <c r="T321" s="20" t="str">
        <f t="shared" si="100"/>
        <v/>
      </c>
      <c r="U321" s="15" t="str">
        <f>IF(A321="","",IF(A322="",O321*P321+P321,IF(P321&gt;='Input and Monthly Results'!$C$14,'Input and Monthly Results'!$C$14,P321)))</f>
        <v/>
      </c>
      <c r="V321" s="1" t="str">
        <f>IF(A321="","",IF(A321&lt;'Input and Monthly Results'!$F$3,Calculations!O321*Calculations!P321,IF(A321='Input and Monthly Results'!$F$3,Calculations!O321*Calculations!P321 + Calculations!P321,0)))</f>
        <v/>
      </c>
      <c r="W321" s="1" t="str">
        <f>IF(A321="","",IF(A321&lt;'Input and Monthly Results'!$F$3,Loan_Amount*(Calculations!O321/(1-(1+Calculations!O321)^(-'Input and Monthly Results'!$C$5))),IF(Calculations!A321='Input and Monthly Results'!$F$3,Calculations!P321*Calculations!O321+Calculations!P321,0)))</f>
        <v/>
      </c>
      <c r="X321" s="1" t="str">
        <f>IF(A321="","",IF(A321&lt;'Input and Monthly Results'!$C$11,1,0))</f>
        <v/>
      </c>
      <c r="Y321" s="1" t="str">
        <f>IF(A321="","",IF(A321&lt;'Input and Monthly Results'!$C$11,Calculations!O321*Calculations!P321,IF(A321&lt;'Input and Monthly Results'!$F$3,Loan_Amount*(Calculations!O321/(1-(1+Calculations!O321)^(-('Input and Monthly Results'!$C$5-SUM(Calculations!$X$3:$X$362))))),IF(Calculations!A321='Input and Monthly Results'!$F$3,Calculations!O321*Calculations!P321+Calculations!P321,0))))</f>
        <v/>
      </c>
      <c r="Z321" s="1" t="str">
        <f>IF(A321="","",IF(A321&lt;'Input and Monthly Results'!$F$3,Loan_Amount/'Input and Monthly Results'!$C$5+Calculations!O321*Calculations!P321,IF(A321='Input and Monthly Results'!$F$3,Calculations!O321*Calculations!P321+Calculations!P321,0)))</f>
        <v/>
      </c>
      <c r="AA321" s="1" t="str">
        <f>IF(A321="","",IF('Input and Monthly Results'!$C$14="",IF('Input and Monthly Results'!$C$10="IO (Interest Only)",Calculations!V321,IF('Input and Monthly Results'!$C$10="Initial IO w/ P&amp;I following",Calculations!Y321,IF('Input and Monthly Results'!$C$10="P&amp;I",Calculations!W321,Calculations!Z321))),U321))</f>
        <v/>
      </c>
      <c r="AB321" s="1" t="str">
        <f t="shared" si="101"/>
        <v/>
      </c>
      <c r="AC321" s="1" t="str">
        <f t="shared" si="102"/>
        <v/>
      </c>
      <c r="AD321" s="1" t="str">
        <f t="shared" si="103"/>
        <v/>
      </c>
      <c r="AE321" s="1" t="str">
        <f t="shared" si="104"/>
        <v/>
      </c>
      <c r="AF321" s="1" t="str">
        <f t="shared" si="105"/>
        <v/>
      </c>
      <c r="AG321" s="1" t="str">
        <f>IF(A321="","",'Input and Monthly Results'!$C$12)</f>
        <v/>
      </c>
      <c r="AH321" s="1" t="str">
        <f t="shared" si="106"/>
        <v/>
      </c>
      <c r="AI321" s="1" t="str">
        <f t="shared" si="107"/>
        <v/>
      </c>
      <c r="AJ321" s="1" t="str">
        <f t="shared" si="108"/>
        <v/>
      </c>
      <c r="AK321" s="1" t="str">
        <f>IF(A321="","",IF(AI321=0,0,'Input and Monthly Results'!$C$13))</f>
        <v/>
      </c>
    </row>
    <row r="322" spans="1:37" x14ac:dyDescent="0.3">
      <c r="A322" s="10" t="str">
        <f>IF(A321&gt;='Input and Monthly Results'!$F$3,"",EDATE(A321,1))</f>
        <v/>
      </c>
      <c r="B322" s="10">
        <f t="shared" si="88"/>
        <v>1</v>
      </c>
      <c r="C322" t="str">
        <f t="shared" si="89"/>
        <v/>
      </c>
      <c r="D322" s="14" t="str">
        <f>IF(A322="","",'Input and Monthly Results'!$C$7)</f>
        <v/>
      </c>
      <c r="E322" s="14" t="str">
        <f t="shared" si="90"/>
        <v/>
      </c>
      <c r="F322" s="14" t="str">
        <f t="shared" si="91"/>
        <v/>
      </c>
      <c r="G322" s="14" t="str">
        <f t="shared" si="92"/>
        <v/>
      </c>
      <c r="H322" s="14" t="str">
        <f>IF(A322="","",VLOOKUP(A322,'Input and Monthly Results'!$B$18:$C$429,2,FALSE))</f>
        <v/>
      </c>
      <c r="I322" s="14" t="str">
        <f>IF(A322="","",'Input and Monthly Results'!$C$8)</f>
        <v/>
      </c>
      <c r="J322" s="5" t="str">
        <f t="shared" si="93"/>
        <v/>
      </c>
      <c r="K322" s="14" t="str">
        <f t="shared" si="94"/>
        <v/>
      </c>
      <c r="L322" s="14" t="str">
        <f t="shared" si="95"/>
        <v/>
      </c>
      <c r="M322" s="14" t="str">
        <f t="shared" si="96"/>
        <v/>
      </c>
      <c r="N322" t="str">
        <f>IF(A322="","",'Input and Monthly Results'!$C$9)</f>
        <v/>
      </c>
      <c r="O322" s="14" t="str">
        <f>IF(A322="","",IF('Input and Monthly Results'!$C$6="Constant",IF('Input and Monthly Results'!$C$9="30 / 360",E322,IF('Input and Monthly Results'!$C$9="Actual Days / 360",F322,G322)),IF('Input and Monthly Results'!$C$9="30 / 360",K322,IF('Input and Monthly Results'!$C$9="Actual Days / 360",L322,M322))))</f>
        <v/>
      </c>
      <c r="P322" s="1" t="str">
        <f t="shared" si="109"/>
        <v/>
      </c>
      <c r="Q322" s="20" t="str">
        <f t="shared" si="97"/>
        <v/>
      </c>
      <c r="R322" s="20" t="str">
        <f t="shared" si="98"/>
        <v/>
      </c>
      <c r="S322" s="20" t="str">
        <f t="shared" si="99"/>
        <v/>
      </c>
      <c r="T322" s="20" t="str">
        <f t="shared" si="100"/>
        <v/>
      </c>
      <c r="U322" s="15" t="str">
        <f>IF(A322="","",IF(A323="",O322*P322+P322,IF(P322&gt;='Input and Monthly Results'!$C$14,'Input and Monthly Results'!$C$14,P322)))</f>
        <v/>
      </c>
      <c r="V322" s="1" t="str">
        <f>IF(A322="","",IF(A322&lt;'Input and Monthly Results'!$F$3,Calculations!O322*Calculations!P322,IF(A322='Input and Monthly Results'!$F$3,Calculations!O322*Calculations!P322 + Calculations!P322,0)))</f>
        <v/>
      </c>
      <c r="W322" s="1" t="str">
        <f>IF(A322="","",IF(A322&lt;'Input and Monthly Results'!$F$3,Loan_Amount*(Calculations!O322/(1-(1+Calculations!O322)^(-'Input and Monthly Results'!$C$5))),IF(Calculations!A322='Input and Monthly Results'!$F$3,Calculations!P322*Calculations!O322+Calculations!P322,0)))</f>
        <v/>
      </c>
      <c r="X322" s="1" t="str">
        <f>IF(A322="","",IF(A322&lt;'Input and Monthly Results'!$C$11,1,0))</f>
        <v/>
      </c>
      <c r="Y322" s="1" t="str">
        <f>IF(A322="","",IF(A322&lt;'Input and Monthly Results'!$C$11,Calculations!O322*Calculations!P322,IF(A322&lt;'Input and Monthly Results'!$F$3,Loan_Amount*(Calculations!O322/(1-(1+Calculations!O322)^(-('Input and Monthly Results'!$C$5-SUM(Calculations!$X$3:$X$362))))),IF(Calculations!A322='Input and Monthly Results'!$F$3,Calculations!O322*Calculations!P322+Calculations!P322,0))))</f>
        <v/>
      </c>
      <c r="Z322" s="1" t="str">
        <f>IF(A322="","",IF(A322&lt;'Input and Monthly Results'!$F$3,Loan_Amount/'Input and Monthly Results'!$C$5+Calculations!O322*Calculations!P322,IF(A322='Input and Monthly Results'!$F$3,Calculations!O322*Calculations!P322+Calculations!P322,0)))</f>
        <v/>
      </c>
      <c r="AA322" s="1" t="str">
        <f>IF(A322="","",IF('Input and Monthly Results'!$C$14="",IF('Input and Monthly Results'!$C$10="IO (Interest Only)",Calculations!V322,IF('Input and Monthly Results'!$C$10="Initial IO w/ P&amp;I following",Calculations!Y322,IF('Input and Monthly Results'!$C$10="P&amp;I",Calculations!W322,Calculations!Z322))),U322))</f>
        <v/>
      </c>
      <c r="AB322" s="1" t="str">
        <f t="shared" si="101"/>
        <v/>
      </c>
      <c r="AC322" s="1" t="str">
        <f t="shared" si="102"/>
        <v/>
      </c>
      <c r="AD322" s="1" t="str">
        <f t="shared" si="103"/>
        <v/>
      </c>
      <c r="AE322" s="1" t="str">
        <f t="shared" si="104"/>
        <v/>
      </c>
      <c r="AF322" s="1" t="str">
        <f t="shared" si="105"/>
        <v/>
      </c>
      <c r="AG322" s="1" t="str">
        <f>IF(A322="","",'Input and Monthly Results'!$C$12)</f>
        <v/>
      </c>
      <c r="AH322" s="1" t="str">
        <f t="shared" si="106"/>
        <v/>
      </c>
      <c r="AI322" s="1" t="str">
        <f t="shared" si="107"/>
        <v/>
      </c>
      <c r="AJ322" s="1" t="str">
        <f t="shared" si="108"/>
        <v/>
      </c>
      <c r="AK322" s="1" t="str">
        <f>IF(A322="","",IF(AI322=0,0,'Input and Monthly Results'!$C$13))</f>
        <v/>
      </c>
    </row>
    <row r="323" spans="1:37" x14ac:dyDescent="0.3">
      <c r="A323" s="10" t="str">
        <f>IF(A322&gt;='Input and Monthly Results'!$F$3,"",EDATE(A322,1))</f>
        <v/>
      </c>
      <c r="B323" s="10">
        <f t="shared" si="88"/>
        <v>1</v>
      </c>
      <c r="C323" t="str">
        <f t="shared" si="89"/>
        <v/>
      </c>
      <c r="D323" s="14" t="str">
        <f>IF(A323="","",'Input and Monthly Results'!$C$7)</f>
        <v/>
      </c>
      <c r="E323" s="14" t="str">
        <f t="shared" si="90"/>
        <v/>
      </c>
      <c r="F323" s="14" t="str">
        <f t="shared" si="91"/>
        <v/>
      </c>
      <c r="G323" s="14" t="str">
        <f t="shared" si="92"/>
        <v/>
      </c>
      <c r="H323" s="14" t="str">
        <f>IF(A323="","",VLOOKUP(A323,'Input and Monthly Results'!$B$18:$C$429,2,FALSE))</f>
        <v/>
      </c>
      <c r="I323" s="14" t="str">
        <f>IF(A323="","",'Input and Monthly Results'!$C$8)</f>
        <v/>
      </c>
      <c r="J323" s="5" t="str">
        <f t="shared" si="93"/>
        <v/>
      </c>
      <c r="K323" s="14" t="str">
        <f t="shared" si="94"/>
        <v/>
      </c>
      <c r="L323" s="14" t="str">
        <f t="shared" si="95"/>
        <v/>
      </c>
      <c r="M323" s="14" t="str">
        <f t="shared" si="96"/>
        <v/>
      </c>
      <c r="N323" t="str">
        <f>IF(A323="","",'Input and Monthly Results'!$C$9)</f>
        <v/>
      </c>
      <c r="O323" s="14" t="str">
        <f>IF(A323="","",IF('Input and Monthly Results'!$C$6="Constant",IF('Input and Monthly Results'!$C$9="30 / 360",E323,IF('Input and Monthly Results'!$C$9="Actual Days / 360",F323,G323)),IF('Input and Monthly Results'!$C$9="30 / 360",K323,IF('Input and Monthly Results'!$C$9="Actual Days / 360",L323,M323))))</f>
        <v/>
      </c>
      <c r="P323" s="1" t="str">
        <f t="shared" si="109"/>
        <v/>
      </c>
      <c r="Q323" s="20" t="str">
        <f t="shared" si="97"/>
        <v/>
      </c>
      <c r="R323" s="20" t="str">
        <f t="shared" si="98"/>
        <v/>
      </c>
      <c r="S323" s="20" t="str">
        <f t="shared" si="99"/>
        <v/>
      </c>
      <c r="T323" s="20" t="str">
        <f t="shared" si="100"/>
        <v/>
      </c>
      <c r="U323" s="15" t="str">
        <f>IF(A323="","",IF(A324="",O323*P323+P323,IF(P323&gt;='Input and Monthly Results'!$C$14,'Input and Monthly Results'!$C$14,P323)))</f>
        <v/>
      </c>
      <c r="V323" s="1" t="str">
        <f>IF(A323="","",IF(A323&lt;'Input and Monthly Results'!$F$3,Calculations!O323*Calculations!P323,IF(A323='Input and Monthly Results'!$F$3,Calculations!O323*Calculations!P323 + Calculations!P323,0)))</f>
        <v/>
      </c>
      <c r="W323" s="1" t="str">
        <f>IF(A323="","",IF(A323&lt;'Input and Monthly Results'!$F$3,Loan_Amount*(Calculations!O323/(1-(1+Calculations!O323)^(-'Input and Monthly Results'!$C$5))),IF(Calculations!A323='Input and Monthly Results'!$F$3,Calculations!P323*Calculations!O323+Calculations!P323,0)))</f>
        <v/>
      </c>
      <c r="X323" s="1" t="str">
        <f>IF(A323="","",IF(A323&lt;'Input and Monthly Results'!$C$11,1,0))</f>
        <v/>
      </c>
      <c r="Y323" s="1" t="str">
        <f>IF(A323="","",IF(A323&lt;'Input and Monthly Results'!$C$11,Calculations!O323*Calculations!P323,IF(A323&lt;'Input and Monthly Results'!$F$3,Loan_Amount*(Calculations!O323/(1-(1+Calculations!O323)^(-('Input and Monthly Results'!$C$5-SUM(Calculations!$X$3:$X$362))))),IF(Calculations!A323='Input and Monthly Results'!$F$3,Calculations!O323*Calculations!P323+Calculations!P323,0))))</f>
        <v/>
      </c>
      <c r="Z323" s="1" t="str">
        <f>IF(A323="","",IF(A323&lt;'Input and Monthly Results'!$F$3,Loan_Amount/'Input and Monthly Results'!$C$5+Calculations!O323*Calculations!P323,IF(A323='Input and Monthly Results'!$F$3,Calculations!O323*Calculations!P323+Calculations!P323,0)))</f>
        <v/>
      </c>
      <c r="AA323" s="1" t="str">
        <f>IF(A323="","",IF('Input and Monthly Results'!$C$14="",IF('Input and Monthly Results'!$C$10="IO (Interest Only)",Calculations!V323,IF('Input and Monthly Results'!$C$10="Initial IO w/ P&amp;I following",Calculations!Y323,IF('Input and Monthly Results'!$C$10="P&amp;I",Calculations!W323,Calculations!Z323))),U323))</f>
        <v/>
      </c>
      <c r="AB323" s="1" t="str">
        <f t="shared" si="101"/>
        <v/>
      </c>
      <c r="AC323" s="1" t="str">
        <f t="shared" si="102"/>
        <v/>
      </c>
      <c r="AD323" s="1" t="str">
        <f t="shared" si="103"/>
        <v/>
      </c>
      <c r="AE323" s="1" t="str">
        <f t="shared" si="104"/>
        <v/>
      </c>
      <c r="AF323" s="1" t="str">
        <f t="shared" si="105"/>
        <v/>
      </c>
      <c r="AG323" s="1" t="str">
        <f>IF(A323="","",'Input and Monthly Results'!$C$12)</f>
        <v/>
      </c>
      <c r="AH323" s="1" t="str">
        <f t="shared" si="106"/>
        <v/>
      </c>
      <c r="AI323" s="1" t="str">
        <f t="shared" si="107"/>
        <v/>
      </c>
      <c r="AJ323" s="1" t="str">
        <f t="shared" si="108"/>
        <v/>
      </c>
      <c r="AK323" s="1" t="str">
        <f>IF(A323="","",IF(AI323=0,0,'Input and Monthly Results'!$C$13))</f>
        <v/>
      </c>
    </row>
    <row r="324" spans="1:37" x14ac:dyDescent="0.3">
      <c r="A324" s="10" t="str">
        <f>IF(A323&gt;='Input and Monthly Results'!$F$3,"",EDATE(A323,1))</f>
        <v/>
      </c>
      <c r="B324" s="10">
        <f t="shared" ref="B324:B362" si="110">IF(ISNUMBER(A324), A324, DATE(1900,1,1))</f>
        <v>1</v>
      </c>
      <c r="C324" t="str">
        <f t="shared" ref="C324:C362" si="111">IF(A324="","",DAY(EOMONTH(A324,0)))</f>
        <v/>
      </c>
      <c r="D324" s="14" t="str">
        <f>IF(A324="","",'Input and Monthly Results'!$C$7)</f>
        <v/>
      </c>
      <c r="E324" s="14" t="str">
        <f t="shared" ref="E324:E362" si="112">IF(A324="","",D324*(30/360))</f>
        <v/>
      </c>
      <c r="F324" s="14" t="str">
        <f t="shared" ref="F324:F362" si="113">IF(A324="","",D324*(C324/360))</f>
        <v/>
      </c>
      <c r="G324" s="14" t="str">
        <f t="shared" ref="G324:G362" si="114">IF(A324="","",D324*(C324/365))</f>
        <v/>
      </c>
      <c r="H324" s="14" t="str">
        <f>IF(A324="","",VLOOKUP(A324,'Input and Monthly Results'!$B$18:$C$429,2,FALSE))</f>
        <v/>
      </c>
      <c r="I324" s="14" t="str">
        <f>IF(A324="","",'Input and Monthly Results'!$C$8)</f>
        <v/>
      </c>
      <c r="J324" s="5" t="str">
        <f t="shared" ref="J324:J362" si="115">IF(A324="","",H324+I324)</f>
        <v/>
      </c>
      <c r="K324" s="14" t="str">
        <f t="shared" ref="K324:K362" si="116">IF(A324="","",J324*(30/360))</f>
        <v/>
      </c>
      <c r="L324" s="14" t="str">
        <f t="shared" ref="L324:L362" si="117">IF(A324="","",J324*(C324/360))</f>
        <v/>
      </c>
      <c r="M324" s="14" t="str">
        <f t="shared" ref="M324:M362" si="118">IF(A324="","",J324*(C324/365))</f>
        <v/>
      </c>
      <c r="N324" t="str">
        <f>IF(A324="","",'Input and Monthly Results'!$C$9)</f>
        <v/>
      </c>
      <c r="O324" s="14" t="str">
        <f>IF(A324="","",IF('Input and Monthly Results'!$C$6="Constant",IF('Input and Monthly Results'!$C$9="30 / 360",E324,IF('Input and Monthly Results'!$C$9="Actual Days / 360",F324,G324)),IF('Input and Monthly Results'!$C$9="30 / 360",K324,IF('Input and Monthly Results'!$C$9="Actual Days / 360",L324,M324))))</f>
        <v/>
      </c>
      <c r="P324" s="1" t="str">
        <f t="shared" si="109"/>
        <v/>
      </c>
      <c r="Q324" s="20" t="str">
        <f t="shared" ref="Q324:Q362" si="119">IF(A324="","",AA324)</f>
        <v/>
      </c>
      <c r="R324" s="20" t="str">
        <f t="shared" ref="R324:R362" si="120">IF(A324="","",AC324)</f>
        <v/>
      </c>
      <c r="S324" s="20" t="str">
        <f t="shared" ref="S324:S362" si="121">IF(A324="","",AE324)</f>
        <v/>
      </c>
      <c r="T324" s="20" t="str">
        <f t="shared" ref="T324:T362" si="122">IF(A324="","",AF324)</f>
        <v/>
      </c>
      <c r="U324" s="15" t="str">
        <f>IF(A324="","",IF(A325="",O324*P324+P324,IF(P324&gt;='Input and Monthly Results'!$C$14,'Input and Monthly Results'!$C$14,P324)))</f>
        <v/>
      </c>
      <c r="V324" s="1" t="str">
        <f>IF(A324="","",IF(A324&lt;'Input and Monthly Results'!$F$3,Calculations!O324*Calculations!P324,IF(A324='Input and Monthly Results'!$F$3,Calculations!O324*Calculations!P324 + Calculations!P324,0)))</f>
        <v/>
      </c>
      <c r="W324" s="1" t="str">
        <f>IF(A324="","",IF(A324&lt;'Input and Monthly Results'!$F$3,Loan_Amount*(Calculations!O324/(1-(1+Calculations!O324)^(-'Input and Monthly Results'!$C$5))),IF(Calculations!A324='Input and Monthly Results'!$F$3,Calculations!P324*Calculations!O324+Calculations!P324,0)))</f>
        <v/>
      </c>
      <c r="X324" s="1" t="str">
        <f>IF(A324="","",IF(A324&lt;'Input and Monthly Results'!$C$11,1,0))</f>
        <v/>
      </c>
      <c r="Y324" s="1" t="str">
        <f>IF(A324="","",IF(A324&lt;'Input and Monthly Results'!$C$11,Calculations!O324*Calculations!P324,IF(A324&lt;'Input and Monthly Results'!$F$3,Loan_Amount*(Calculations!O324/(1-(1+Calculations!O324)^(-('Input and Monthly Results'!$C$5-SUM(Calculations!$X$3:$X$362))))),IF(Calculations!A324='Input and Monthly Results'!$F$3,Calculations!O324*Calculations!P324+Calculations!P324,0))))</f>
        <v/>
      </c>
      <c r="Z324" s="1" t="str">
        <f>IF(A324="","",IF(A324&lt;'Input and Monthly Results'!$F$3,Loan_Amount/'Input and Monthly Results'!$C$5+Calculations!O324*Calculations!P324,IF(A324='Input and Monthly Results'!$F$3,Calculations!O324*Calculations!P324+Calculations!P324,0)))</f>
        <v/>
      </c>
      <c r="AA324" s="1" t="str">
        <f>IF(A324="","",IF('Input and Monthly Results'!$C$14="",IF('Input and Monthly Results'!$C$10="IO (Interest Only)",Calculations!V324,IF('Input and Monthly Results'!$C$10="Initial IO w/ P&amp;I following",Calculations!Y324,IF('Input and Monthly Results'!$C$10="P&amp;I",Calculations!W324,Calculations!Z324))),U324))</f>
        <v/>
      </c>
      <c r="AB324" s="1" t="str">
        <f t="shared" ref="AB324:AB362" si="123">IF(A324="","",O324*P324)</f>
        <v/>
      </c>
      <c r="AC324" s="1" t="str">
        <f t="shared" ref="AC324:AC362" si="124">IF(A324="","",IF(AA324&gt;=AB324,AB324,AA324))</f>
        <v/>
      </c>
      <c r="AD324" s="1" t="str">
        <f t="shared" ref="AD324:AD362" si="125">IF(A324="","",IF(AC324&lt;AB324,AB324-AC324,0))</f>
        <v/>
      </c>
      <c r="AE324" s="1" t="str">
        <f t="shared" ref="AE324:AE362" si="126">IF(A324="","",MAX(0,AA324-AC324))</f>
        <v/>
      </c>
      <c r="AF324" s="1" t="str">
        <f t="shared" ref="AF324:AF362" si="127">IF(A324="","",P324-AA324+AB324)</f>
        <v/>
      </c>
      <c r="AG324" s="1" t="str">
        <f>IF(A324="","",'Input and Monthly Results'!$C$12)</f>
        <v/>
      </c>
      <c r="AH324" s="1" t="str">
        <f t="shared" ref="AH324:AH362" si="128">IF(A324="","",AA324)</f>
        <v/>
      </c>
      <c r="AI324" s="1" t="str">
        <f t="shared" ref="AI324:AI362" si="129">IF(A324="","",IF(MONTH(A324)=1,P324,0))</f>
        <v/>
      </c>
      <c r="AJ324" s="1" t="str">
        <f t="shared" ref="AJ324:AJ362" si="130">IF(A324="","",IF(A325="",T324,IF(MONTH(A324)=12,T324,0)))</f>
        <v/>
      </c>
      <c r="AK324" s="1" t="str">
        <f>IF(A324="","",IF(AI324=0,0,'Input and Monthly Results'!$C$13))</f>
        <v/>
      </c>
    </row>
    <row r="325" spans="1:37" x14ac:dyDescent="0.3">
      <c r="A325" s="10" t="str">
        <f>IF(A324&gt;='Input and Monthly Results'!$F$3,"",EDATE(A324,1))</f>
        <v/>
      </c>
      <c r="B325" s="10">
        <f t="shared" si="110"/>
        <v>1</v>
      </c>
      <c r="C325" t="str">
        <f t="shared" si="111"/>
        <v/>
      </c>
      <c r="D325" s="14" t="str">
        <f>IF(A325="","",'Input and Monthly Results'!$C$7)</f>
        <v/>
      </c>
      <c r="E325" s="14" t="str">
        <f t="shared" si="112"/>
        <v/>
      </c>
      <c r="F325" s="14" t="str">
        <f t="shared" si="113"/>
        <v/>
      </c>
      <c r="G325" s="14" t="str">
        <f t="shared" si="114"/>
        <v/>
      </c>
      <c r="H325" s="14" t="str">
        <f>IF(A325="","",VLOOKUP(A325,'Input and Monthly Results'!$B$18:$C$429,2,FALSE))</f>
        <v/>
      </c>
      <c r="I325" s="14" t="str">
        <f>IF(A325="","",'Input and Monthly Results'!$C$8)</f>
        <v/>
      </c>
      <c r="J325" s="5" t="str">
        <f t="shared" si="115"/>
        <v/>
      </c>
      <c r="K325" s="14" t="str">
        <f t="shared" si="116"/>
        <v/>
      </c>
      <c r="L325" s="14" t="str">
        <f t="shared" si="117"/>
        <v/>
      </c>
      <c r="M325" s="14" t="str">
        <f t="shared" si="118"/>
        <v/>
      </c>
      <c r="N325" t="str">
        <f>IF(A325="","",'Input and Monthly Results'!$C$9)</f>
        <v/>
      </c>
      <c r="O325" s="14" t="str">
        <f>IF(A325="","",IF('Input and Monthly Results'!$C$6="Constant",IF('Input and Monthly Results'!$C$9="30 / 360",E325,IF('Input and Monthly Results'!$C$9="Actual Days / 360",F325,G325)),IF('Input and Monthly Results'!$C$9="30 / 360",K325,IF('Input and Monthly Results'!$C$9="Actual Days / 360",L325,M325))))</f>
        <v/>
      </c>
      <c r="P325" s="1" t="str">
        <f t="shared" ref="P325:P362" si="131">IF(A325="","",T324)</f>
        <v/>
      </c>
      <c r="Q325" s="20" t="str">
        <f t="shared" si="119"/>
        <v/>
      </c>
      <c r="R325" s="20" t="str">
        <f t="shared" si="120"/>
        <v/>
      </c>
      <c r="S325" s="20" t="str">
        <f t="shared" si="121"/>
        <v/>
      </c>
      <c r="T325" s="20" t="str">
        <f t="shared" si="122"/>
        <v/>
      </c>
      <c r="U325" s="15" t="str">
        <f>IF(A325="","",IF(A326="",O325*P325+P325,IF(P325&gt;='Input and Monthly Results'!$C$14,'Input and Monthly Results'!$C$14,P325)))</f>
        <v/>
      </c>
      <c r="V325" s="1" t="str">
        <f>IF(A325="","",IF(A325&lt;'Input and Monthly Results'!$F$3,Calculations!O325*Calculations!P325,IF(A325='Input and Monthly Results'!$F$3,Calculations!O325*Calculations!P325 + Calculations!P325,0)))</f>
        <v/>
      </c>
      <c r="W325" s="1" t="str">
        <f>IF(A325="","",IF(A325&lt;'Input and Monthly Results'!$F$3,Loan_Amount*(Calculations!O325/(1-(1+Calculations!O325)^(-'Input and Monthly Results'!$C$5))),IF(Calculations!A325='Input and Monthly Results'!$F$3,Calculations!P325*Calculations!O325+Calculations!P325,0)))</f>
        <v/>
      </c>
      <c r="X325" s="1" t="str">
        <f>IF(A325="","",IF(A325&lt;'Input and Monthly Results'!$C$11,1,0))</f>
        <v/>
      </c>
      <c r="Y325" s="1" t="str">
        <f>IF(A325="","",IF(A325&lt;'Input and Monthly Results'!$C$11,Calculations!O325*Calculations!P325,IF(A325&lt;'Input and Monthly Results'!$F$3,Loan_Amount*(Calculations!O325/(1-(1+Calculations!O325)^(-('Input and Monthly Results'!$C$5-SUM(Calculations!$X$3:$X$362))))),IF(Calculations!A325='Input and Monthly Results'!$F$3,Calculations!O325*Calculations!P325+Calculations!P325,0))))</f>
        <v/>
      </c>
      <c r="Z325" s="1" t="str">
        <f>IF(A325="","",IF(A325&lt;'Input and Monthly Results'!$F$3,Loan_Amount/'Input and Monthly Results'!$C$5+Calculations!O325*Calculations!P325,IF(A325='Input and Monthly Results'!$F$3,Calculations!O325*Calculations!P325+Calculations!P325,0)))</f>
        <v/>
      </c>
      <c r="AA325" s="1" t="str">
        <f>IF(A325="","",IF('Input and Monthly Results'!$C$14="",IF('Input and Monthly Results'!$C$10="IO (Interest Only)",Calculations!V325,IF('Input and Monthly Results'!$C$10="Initial IO w/ P&amp;I following",Calculations!Y325,IF('Input and Monthly Results'!$C$10="P&amp;I",Calculations!W325,Calculations!Z325))),U325))</f>
        <v/>
      </c>
      <c r="AB325" s="1" t="str">
        <f t="shared" si="123"/>
        <v/>
      </c>
      <c r="AC325" s="1" t="str">
        <f t="shared" si="124"/>
        <v/>
      </c>
      <c r="AD325" s="1" t="str">
        <f t="shared" si="125"/>
        <v/>
      </c>
      <c r="AE325" s="1" t="str">
        <f t="shared" si="126"/>
        <v/>
      </c>
      <c r="AF325" s="1" t="str">
        <f t="shared" si="127"/>
        <v/>
      </c>
      <c r="AG325" s="1" t="str">
        <f>IF(A325="","",'Input and Monthly Results'!$C$12)</f>
        <v/>
      </c>
      <c r="AH325" s="1" t="str">
        <f t="shared" si="128"/>
        <v/>
      </c>
      <c r="AI325" s="1" t="str">
        <f t="shared" si="129"/>
        <v/>
      </c>
      <c r="AJ325" s="1" t="str">
        <f t="shared" si="130"/>
        <v/>
      </c>
      <c r="AK325" s="1" t="str">
        <f>IF(A325="","",IF(AI325=0,0,'Input and Monthly Results'!$C$13))</f>
        <v/>
      </c>
    </row>
    <row r="326" spans="1:37" x14ac:dyDescent="0.3">
      <c r="A326" s="10" t="str">
        <f>IF(A325&gt;='Input and Monthly Results'!$F$3,"",EDATE(A325,1))</f>
        <v/>
      </c>
      <c r="B326" s="10">
        <f t="shared" si="110"/>
        <v>1</v>
      </c>
      <c r="C326" t="str">
        <f t="shared" si="111"/>
        <v/>
      </c>
      <c r="D326" s="14" t="str">
        <f>IF(A326="","",'Input and Monthly Results'!$C$7)</f>
        <v/>
      </c>
      <c r="E326" s="14" t="str">
        <f t="shared" si="112"/>
        <v/>
      </c>
      <c r="F326" s="14" t="str">
        <f t="shared" si="113"/>
        <v/>
      </c>
      <c r="G326" s="14" t="str">
        <f t="shared" si="114"/>
        <v/>
      </c>
      <c r="H326" s="14" t="str">
        <f>IF(A326="","",VLOOKUP(A326,'Input and Monthly Results'!$B$18:$C$429,2,FALSE))</f>
        <v/>
      </c>
      <c r="I326" s="14" t="str">
        <f>IF(A326="","",'Input and Monthly Results'!$C$8)</f>
        <v/>
      </c>
      <c r="J326" s="5" t="str">
        <f t="shared" si="115"/>
        <v/>
      </c>
      <c r="K326" s="14" t="str">
        <f t="shared" si="116"/>
        <v/>
      </c>
      <c r="L326" s="14" t="str">
        <f t="shared" si="117"/>
        <v/>
      </c>
      <c r="M326" s="14" t="str">
        <f t="shared" si="118"/>
        <v/>
      </c>
      <c r="N326" t="str">
        <f>IF(A326="","",'Input and Monthly Results'!$C$9)</f>
        <v/>
      </c>
      <c r="O326" s="14" t="str">
        <f>IF(A326="","",IF('Input and Monthly Results'!$C$6="Constant",IF('Input and Monthly Results'!$C$9="30 / 360",E326,IF('Input and Monthly Results'!$C$9="Actual Days / 360",F326,G326)),IF('Input and Monthly Results'!$C$9="30 / 360",K326,IF('Input and Monthly Results'!$C$9="Actual Days / 360",L326,M326))))</f>
        <v/>
      </c>
      <c r="P326" s="1" t="str">
        <f t="shared" si="131"/>
        <v/>
      </c>
      <c r="Q326" s="20" t="str">
        <f t="shared" si="119"/>
        <v/>
      </c>
      <c r="R326" s="20" t="str">
        <f t="shared" si="120"/>
        <v/>
      </c>
      <c r="S326" s="20" t="str">
        <f t="shared" si="121"/>
        <v/>
      </c>
      <c r="T326" s="20" t="str">
        <f t="shared" si="122"/>
        <v/>
      </c>
      <c r="U326" s="15" t="str">
        <f>IF(A326="","",IF(A327="",O326*P326+P326,IF(P326&gt;='Input and Monthly Results'!$C$14,'Input and Monthly Results'!$C$14,P326)))</f>
        <v/>
      </c>
      <c r="V326" s="1" t="str">
        <f>IF(A326="","",IF(A326&lt;'Input and Monthly Results'!$F$3,Calculations!O326*Calculations!P326,IF(A326='Input and Monthly Results'!$F$3,Calculations!O326*Calculations!P326 + Calculations!P326,0)))</f>
        <v/>
      </c>
      <c r="W326" s="1" t="str">
        <f>IF(A326="","",IF(A326&lt;'Input and Monthly Results'!$F$3,Loan_Amount*(Calculations!O326/(1-(1+Calculations!O326)^(-'Input and Monthly Results'!$C$5))),IF(Calculations!A326='Input and Monthly Results'!$F$3,Calculations!P326*Calculations!O326+Calculations!P326,0)))</f>
        <v/>
      </c>
      <c r="X326" s="1" t="str">
        <f>IF(A326="","",IF(A326&lt;'Input and Monthly Results'!$C$11,1,0))</f>
        <v/>
      </c>
      <c r="Y326" s="1" t="str">
        <f>IF(A326="","",IF(A326&lt;'Input and Monthly Results'!$C$11,Calculations!O326*Calculations!P326,IF(A326&lt;'Input and Monthly Results'!$F$3,Loan_Amount*(Calculations!O326/(1-(1+Calculations!O326)^(-('Input and Monthly Results'!$C$5-SUM(Calculations!$X$3:$X$362))))),IF(Calculations!A326='Input and Monthly Results'!$F$3,Calculations!O326*Calculations!P326+Calculations!P326,0))))</f>
        <v/>
      </c>
      <c r="Z326" s="1" t="str">
        <f>IF(A326="","",IF(A326&lt;'Input and Monthly Results'!$F$3,Loan_Amount/'Input and Monthly Results'!$C$5+Calculations!O326*Calculations!P326,IF(A326='Input and Monthly Results'!$F$3,Calculations!O326*Calculations!P326+Calculations!P326,0)))</f>
        <v/>
      </c>
      <c r="AA326" s="1" t="str">
        <f>IF(A326="","",IF('Input and Monthly Results'!$C$14="",IF('Input and Monthly Results'!$C$10="IO (Interest Only)",Calculations!V326,IF('Input and Monthly Results'!$C$10="Initial IO w/ P&amp;I following",Calculations!Y326,IF('Input and Monthly Results'!$C$10="P&amp;I",Calculations!W326,Calculations!Z326))),U326))</f>
        <v/>
      </c>
      <c r="AB326" s="1" t="str">
        <f t="shared" si="123"/>
        <v/>
      </c>
      <c r="AC326" s="1" t="str">
        <f t="shared" si="124"/>
        <v/>
      </c>
      <c r="AD326" s="1" t="str">
        <f t="shared" si="125"/>
        <v/>
      </c>
      <c r="AE326" s="1" t="str">
        <f t="shared" si="126"/>
        <v/>
      </c>
      <c r="AF326" s="1" t="str">
        <f t="shared" si="127"/>
        <v/>
      </c>
      <c r="AG326" s="1" t="str">
        <f>IF(A326="","",'Input and Monthly Results'!$C$12)</f>
        <v/>
      </c>
      <c r="AH326" s="1" t="str">
        <f t="shared" si="128"/>
        <v/>
      </c>
      <c r="AI326" s="1" t="str">
        <f t="shared" si="129"/>
        <v/>
      </c>
      <c r="AJ326" s="1" t="str">
        <f t="shared" si="130"/>
        <v/>
      </c>
      <c r="AK326" s="1" t="str">
        <f>IF(A326="","",IF(AI326=0,0,'Input and Monthly Results'!$C$13))</f>
        <v/>
      </c>
    </row>
    <row r="327" spans="1:37" x14ac:dyDescent="0.3">
      <c r="A327" s="10" t="str">
        <f>IF(A326&gt;='Input and Monthly Results'!$F$3,"",EDATE(A326,1))</f>
        <v/>
      </c>
      <c r="B327" s="10">
        <f t="shared" si="110"/>
        <v>1</v>
      </c>
      <c r="C327" t="str">
        <f t="shared" si="111"/>
        <v/>
      </c>
      <c r="D327" s="14" t="str">
        <f>IF(A327="","",'Input and Monthly Results'!$C$7)</f>
        <v/>
      </c>
      <c r="E327" s="14" t="str">
        <f t="shared" si="112"/>
        <v/>
      </c>
      <c r="F327" s="14" t="str">
        <f t="shared" si="113"/>
        <v/>
      </c>
      <c r="G327" s="14" t="str">
        <f t="shared" si="114"/>
        <v/>
      </c>
      <c r="H327" s="14" t="str">
        <f>IF(A327="","",VLOOKUP(A327,'Input and Monthly Results'!$B$18:$C$429,2,FALSE))</f>
        <v/>
      </c>
      <c r="I327" s="14" t="str">
        <f>IF(A327="","",'Input and Monthly Results'!$C$8)</f>
        <v/>
      </c>
      <c r="J327" s="5" t="str">
        <f t="shared" si="115"/>
        <v/>
      </c>
      <c r="K327" s="14" t="str">
        <f t="shared" si="116"/>
        <v/>
      </c>
      <c r="L327" s="14" t="str">
        <f t="shared" si="117"/>
        <v/>
      </c>
      <c r="M327" s="14" t="str">
        <f t="shared" si="118"/>
        <v/>
      </c>
      <c r="N327" t="str">
        <f>IF(A327="","",'Input and Monthly Results'!$C$9)</f>
        <v/>
      </c>
      <c r="O327" s="14" t="str">
        <f>IF(A327="","",IF('Input and Monthly Results'!$C$6="Constant",IF('Input and Monthly Results'!$C$9="30 / 360",E327,IF('Input and Monthly Results'!$C$9="Actual Days / 360",F327,G327)),IF('Input and Monthly Results'!$C$9="30 / 360",K327,IF('Input and Monthly Results'!$C$9="Actual Days / 360",L327,M327))))</f>
        <v/>
      </c>
      <c r="P327" s="1" t="str">
        <f t="shared" si="131"/>
        <v/>
      </c>
      <c r="Q327" s="20" t="str">
        <f t="shared" si="119"/>
        <v/>
      </c>
      <c r="R327" s="20" t="str">
        <f t="shared" si="120"/>
        <v/>
      </c>
      <c r="S327" s="20" t="str">
        <f t="shared" si="121"/>
        <v/>
      </c>
      <c r="T327" s="20" t="str">
        <f t="shared" si="122"/>
        <v/>
      </c>
      <c r="U327" s="15" t="str">
        <f>IF(A327="","",IF(A328="",O327*P327+P327,IF(P327&gt;='Input and Monthly Results'!$C$14,'Input and Monthly Results'!$C$14,P327)))</f>
        <v/>
      </c>
      <c r="V327" s="1" t="str">
        <f>IF(A327="","",IF(A327&lt;'Input and Monthly Results'!$F$3,Calculations!O327*Calculations!P327,IF(A327='Input and Monthly Results'!$F$3,Calculations!O327*Calculations!P327 + Calculations!P327,0)))</f>
        <v/>
      </c>
      <c r="W327" s="1" t="str">
        <f>IF(A327="","",IF(A327&lt;'Input and Monthly Results'!$F$3,Loan_Amount*(Calculations!O327/(1-(1+Calculations!O327)^(-'Input and Monthly Results'!$C$5))),IF(Calculations!A327='Input and Monthly Results'!$F$3,Calculations!P327*Calculations!O327+Calculations!P327,0)))</f>
        <v/>
      </c>
      <c r="X327" s="1" t="str">
        <f>IF(A327="","",IF(A327&lt;'Input and Monthly Results'!$C$11,1,0))</f>
        <v/>
      </c>
      <c r="Y327" s="1" t="str">
        <f>IF(A327="","",IF(A327&lt;'Input and Monthly Results'!$C$11,Calculations!O327*Calculations!P327,IF(A327&lt;'Input and Monthly Results'!$F$3,Loan_Amount*(Calculations!O327/(1-(1+Calculations!O327)^(-('Input and Monthly Results'!$C$5-SUM(Calculations!$X$3:$X$362))))),IF(Calculations!A327='Input and Monthly Results'!$F$3,Calculations!O327*Calculations!P327+Calculations!P327,0))))</f>
        <v/>
      </c>
      <c r="Z327" s="1" t="str">
        <f>IF(A327="","",IF(A327&lt;'Input and Monthly Results'!$F$3,Loan_Amount/'Input and Monthly Results'!$C$5+Calculations!O327*Calculations!P327,IF(A327='Input and Monthly Results'!$F$3,Calculations!O327*Calculations!P327+Calculations!P327,0)))</f>
        <v/>
      </c>
      <c r="AA327" s="1" t="str">
        <f>IF(A327="","",IF('Input and Monthly Results'!$C$14="",IF('Input and Monthly Results'!$C$10="IO (Interest Only)",Calculations!V327,IF('Input and Monthly Results'!$C$10="Initial IO w/ P&amp;I following",Calculations!Y327,IF('Input and Monthly Results'!$C$10="P&amp;I",Calculations!W327,Calculations!Z327))),U327))</f>
        <v/>
      </c>
      <c r="AB327" s="1" t="str">
        <f t="shared" si="123"/>
        <v/>
      </c>
      <c r="AC327" s="1" t="str">
        <f t="shared" si="124"/>
        <v/>
      </c>
      <c r="AD327" s="1" t="str">
        <f t="shared" si="125"/>
        <v/>
      </c>
      <c r="AE327" s="1" t="str">
        <f t="shared" si="126"/>
        <v/>
      </c>
      <c r="AF327" s="1" t="str">
        <f t="shared" si="127"/>
        <v/>
      </c>
      <c r="AG327" s="1" t="str">
        <f>IF(A327="","",'Input and Monthly Results'!$C$12)</f>
        <v/>
      </c>
      <c r="AH327" s="1" t="str">
        <f t="shared" si="128"/>
        <v/>
      </c>
      <c r="AI327" s="1" t="str">
        <f t="shared" si="129"/>
        <v/>
      </c>
      <c r="AJ327" s="1" t="str">
        <f t="shared" si="130"/>
        <v/>
      </c>
      <c r="AK327" s="1" t="str">
        <f>IF(A327="","",IF(AI327=0,0,'Input and Monthly Results'!$C$13))</f>
        <v/>
      </c>
    </row>
    <row r="328" spans="1:37" x14ac:dyDescent="0.3">
      <c r="A328" s="10" t="str">
        <f>IF(A327&gt;='Input and Monthly Results'!$F$3,"",EDATE(A327,1))</f>
        <v/>
      </c>
      <c r="B328" s="10">
        <f t="shared" si="110"/>
        <v>1</v>
      </c>
      <c r="C328" t="str">
        <f t="shared" si="111"/>
        <v/>
      </c>
      <c r="D328" s="14" t="str">
        <f>IF(A328="","",'Input and Monthly Results'!$C$7)</f>
        <v/>
      </c>
      <c r="E328" s="14" t="str">
        <f t="shared" si="112"/>
        <v/>
      </c>
      <c r="F328" s="14" t="str">
        <f t="shared" si="113"/>
        <v/>
      </c>
      <c r="G328" s="14" t="str">
        <f t="shared" si="114"/>
        <v/>
      </c>
      <c r="H328" s="14" t="str">
        <f>IF(A328="","",VLOOKUP(A328,'Input and Monthly Results'!$B$18:$C$429,2,FALSE))</f>
        <v/>
      </c>
      <c r="I328" s="14" t="str">
        <f>IF(A328="","",'Input and Monthly Results'!$C$8)</f>
        <v/>
      </c>
      <c r="J328" s="5" t="str">
        <f t="shared" si="115"/>
        <v/>
      </c>
      <c r="K328" s="14" t="str">
        <f t="shared" si="116"/>
        <v/>
      </c>
      <c r="L328" s="14" t="str">
        <f t="shared" si="117"/>
        <v/>
      </c>
      <c r="M328" s="14" t="str">
        <f t="shared" si="118"/>
        <v/>
      </c>
      <c r="N328" t="str">
        <f>IF(A328="","",'Input and Monthly Results'!$C$9)</f>
        <v/>
      </c>
      <c r="O328" s="14" t="str">
        <f>IF(A328="","",IF('Input and Monthly Results'!$C$6="Constant",IF('Input and Monthly Results'!$C$9="30 / 360",E328,IF('Input and Monthly Results'!$C$9="Actual Days / 360",F328,G328)),IF('Input and Monthly Results'!$C$9="30 / 360",K328,IF('Input and Monthly Results'!$C$9="Actual Days / 360",L328,M328))))</f>
        <v/>
      </c>
      <c r="P328" s="1" t="str">
        <f t="shared" si="131"/>
        <v/>
      </c>
      <c r="Q328" s="20" t="str">
        <f t="shared" si="119"/>
        <v/>
      </c>
      <c r="R328" s="20" t="str">
        <f t="shared" si="120"/>
        <v/>
      </c>
      <c r="S328" s="20" t="str">
        <f t="shared" si="121"/>
        <v/>
      </c>
      <c r="T328" s="20" t="str">
        <f t="shared" si="122"/>
        <v/>
      </c>
      <c r="U328" s="15" t="str">
        <f>IF(A328="","",IF(A329="",O328*P328+P328,IF(P328&gt;='Input and Monthly Results'!$C$14,'Input and Monthly Results'!$C$14,P328)))</f>
        <v/>
      </c>
      <c r="V328" s="1" t="str">
        <f>IF(A328="","",IF(A328&lt;'Input and Monthly Results'!$F$3,Calculations!O328*Calculations!P328,IF(A328='Input and Monthly Results'!$F$3,Calculations!O328*Calculations!P328 + Calculations!P328,0)))</f>
        <v/>
      </c>
      <c r="W328" s="1" t="str">
        <f>IF(A328="","",IF(A328&lt;'Input and Monthly Results'!$F$3,Loan_Amount*(Calculations!O328/(1-(1+Calculations!O328)^(-'Input and Monthly Results'!$C$5))),IF(Calculations!A328='Input and Monthly Results'!$F$3,Calculations!P328*Calculations!O328+Calculations!P328,0)))</f>
        <v/>
      </c>
      <c r="X328" s="1" t="str">
        <f>IF(A328="","",IF(A328&lt;'Input and Monthly Results'!$C$11,1,0))</f>
        <v/>
      </c>
      <c r="Y328" s="1" t="str">
        <f>IF(A328="","",IF(A328&lt;'Input and Monthly Results'!$C$11,Calculations!O328*Calculations!P328,IF(A328&lt;'Input and Monthly Results'!$F$3,Loan_Amount*(Calculations!O328/(1-(1+Calculations!O328)^(-('Input and Monthly Results'!$C$5-SUM(Calculations!$X$3:$X$362))))),IF(Calculations!A328='Input and Monthly Results'!$F$3,Calculations!O328*Calculations!P328+Calculations!P328,0))))</f>
        <v/>
      </c>
      <c r="Z328" s="1" t="str">
        <f>IF(A328="","",IF(A328&lt;'Input and Monthly Results'!$F$3,Loan_Amount/'Input and Monthly Results'!$C$5+Calculations!O328*Calculations!P328,IF(A328='Input and Monthly Results'!$F$3,Calculations!O328*Calculations!P328+Calculations!P328,0)))</f>
        <v/>
      </c>
      <c r="AA328" s="1" t="str">
        <f>IF(A328="","",IF('Input and Monthly Results'!$C$14="",IF('Input and Monthly Results'!$C$10="IO (Interest Only)",Calculations!V328,IF('Input and Monthly Results'!$C$10="Initial IO w/ P&amp;I following",Calculations!Y328,IF('Input and Monthly Results'!$C$10="P&amp;I",Calculations!W328,Calculations!Z328))),U328))</f>
        <v/>
      </c>
      <c r="AB328" s="1" t="str">
        <f t="shared" si="123"/>
        <v/>
      </c>
      <c r="AC328" s="1" t="str">
        <f t="shared" si="124"/>
        <v/>
      </c>
      <c r="AD328" s="1" t="str">
        <f t="shared" si="125"/>
        <v/>
      </c>
      <c r="AE328" s="1" t="str">
        <f t="shared" si="126"/>
        <v/>
      </c>
      <c r="AF328" s="1" t="str">
        <f t="shared" si="127"/>
        <v/>
      </c>
      <c r="AG328" s="1" t="str">
        <f>IF(A328="","",'Input and Monthly Results'!$C$12)</f>
        <v/>
      </c>
      <c r="AH328" s="1" t="str">
        <f t="shared" si="128"/>
        <v/>
      </c>
      <c r="AI328" s="1" t="str">
        <f t="shared" si="129"/>
        <v/>
      </c>
      <c r="AJ328" s="1" t="str">
        <f t="shared" si="130"/>
        <v/>
      </c>
      <c r="AK328" s="1" t="str">
        <f>IF(A328="","",IF(AI328=0,0,'Input and Monthly Results'!$C$13))</f>
        <v/>
      </c>
    </row>
    <row r="329" spans="1:37" x14ac:dyDescent="0.3">
      <c r="A329" s="10" t="str">
        <f>IF(A328&gt;='Input and Monthly Results'!$F$3,"",EDATE(A328,1))</f>
        <v/>
      </c>
      <c r="B329" s="10">
        <f t="shared" si="110"/>
        <v>1</v>
      </c>
      <c r="C329" t="str">
        <f t="shared" si="111"/>
        <v/>
      </c>
      <c r="D329" s="14" t="str">
        <f>IF(A329="","",'Input and Monthly Results'!$C$7)</f>
        <v/>
      </c>
      <c r="E329" s="14" t="str">
        <f t="shared" si="112"/>
        <v/>
      </c>
      <c r="F329" s="14" t="str">
        <f t="shared" si="113"/>
        <v/>
      </c>
      <c r="G329" s="14" t="str">
        <f t="shared" si="114"/>
        <v/>
      </c>
      <c r="H329" s="14" t="str">
        <f>IF(A329="","",VLOOKUP(A329,'Input and Monthly Results'!$B$18:$C$429,2,FALSE))</f>
        <v/>
      </c>
      <c r="I329" s="14" t="str">
        <f>IF(A329="","",'Input and Monthly Results'!$C$8)</f>
        <v/>
      </c>
      <c r="J329" s="5" t="str">
        <f t="shared" si="115"/>
        <v/>
      </c>
      <c r="K329" s="14" t="str">
        <f t="shared" si="116"/>
        <v/>
      </c>
      <c r="L329" s="14" t="str">
        <f t="shared" si="117"/>
        <v/>
      </c>
      <c r="M329" s="14" t="str">
        <f t="shared" si="118"/>
        <v/>
      </c>
      <c r="N329" t="str">
        <f>IF(A329="","",'Input and Monthly Results'!$C$9)</f>
        <v/>
      </c>
      <c r="O329" s="14" t="str">
        <f>IF(A329="","",IF('Input and Monthly Results'!$C$6="Constant",IF('Input and Monthly Results'!$C$9="30 / 360",E329,IF('Input and Monthly Results'!$C$9="Actual Days / 360",F329,G329)),IF('Input and Monthly Results'!$C$9="30 / 360",K329,IF('Input and Monthly Results'!$C$9="Actual Days / 360",L329,M329))))</f>
        <v/>
      </c>
      <c r="P329" s="1" t="str">
        <f t="shared" si="131"/>
        <v/>
      </c>
      <c r="Q329" s="20" t="str">
        <f t="shared" si="119"/>
        <v/>
      </c>
      <c r="R329" s="20" t="str">
        <f t="shared" si="120"/>
        <v/>
      </c>
      <c r="S329" s="20" t="str">
        <f t="shared" si="121"/>
        <v/>
      </c>
      <c r="T329" s="20" t="str">
        <f t="shared" si="122"/>
        <v/>
      </c>
      <c r="U329" s="15" t="str">
        <f>IF(A329="","",IF(A330="",O329*P329+P329,IF(P329&gt;='Input and Monthly Results'!$C$14,'Input and Monthly Results'!$C$14,P329)))</f>
        <v/>
      </c>
      <c r="V329" s="1" t="str">
        <f>IF(A329="","",IF(A329&lt;'Input and Monthly Results'!$F$3,Calculations!O329*Calculations!P329,IF(A329='Input and Monthly Results'!$F$3,Calculations!O329*Calculations!P329 + Calculations!P329,0)))</f>
        <v/>
      </c>
      <c r="W329" s="1" t="str">
        <f>IF(A329="","",IF(A329&lt;'Input and Monthly Results'!$F$3,Loan_Amount*(Calculations!O329/(1-(1+Calculations!O329)^(-'Input and Monthly Results'!$C$5))),IF(Calculations!A329='Input and Monthly Results'!$F$3,Calculations!P329*Calculations!O329+Calculations!P329,0)))</f>
        <v/>
      </c>
      <c r="X329" s="1" t="str">
        <f>IF(A329="","",IF(A329&lt;'Input and Monthly Results'!$C$11,1,0))</f>
        <v/>
      </c>
      <c r="Y329" s="1" t="str">
        <f>IF(A329="","",IF(A329&lt;'Input and Monthly Results'!$C$11,Calculations!O329*Calculations!P329,IF(A329&lt;'Input and Monthly Results'!$F$3,Loan_Amount*(Calculations!O329/(1-(1+Calculations!O329)^(-('Input and Monthly Results'!$C$5-SUM(Calculations!$X$3:$X$362))))),IF(Calculations!A329='Input and Monthly Results'!$F$3,Calculations!O329*Calculations!P329+Calculations!P329,0))))</f>
        <v/>
      </c>
      <c r="Z329" s="1" t="str">
        <f>IF(A329="","",IF(A329&lt;'Input and Monthly Results'!$F$3,Loan_Amount/'Input and Monthly Results'!$C$5+Calculations!O329*Calculations!P329,IF(A329='Input and Monthly Results'!$F$3,Calculations!O329*Calculations!P329+Calculations!P329,0)))</f>
        <v/>
      </c>
      <c r="AA329" s="1" t="str">
        <f>IF(A329="","",IF('Input and Monthly Results'!$C$14="",IF('Input and Monthly Results'!$C$10="IO (Interest Only)",Calculations!V329,IF('Input and Monthly Results'!$C$10="Initial IO w/ P&amp;I following",Calculations!Y329,IF('Input and Monthly Results'!$C$10="P&amp;I",Calculations!W329,Calculations!Z329))),U329))</f>
        <v/>
      </c>
      <c r="AB329" s="1" t="str">
        <f t="shared" si="123"/>
        <v/>
      </c>
      <c r="AC329" s="1" t="str">
        <f t="shared" si="124"/>
        <v/>
      </c>
      <c r="AD329" s="1" t="str">
        <f t="shared" si="125"/>
        <v/>
      </c>
      <c r="AE329" s="1" t="str">
        <f t="shared" si="126"/>
        <v/>
      </c>
      <c r="AF329" s="1" t="str">
        <f t="shared" si="127"/>
        <v/>
      </c>
      <c r="AG329" s="1" t="str">
        <f>IF(A329="","",'Input and Monthly Results'!$C$12)</f>
        <v/>
      </c>
      <c r="AH329" s="1" t="str">
        <f t="shared" si="128"/>
        <v/>
      </c>
      <c r="AI329" s="1" t="str">
        <f t="shared" si="129"/>
        <v/>
      </c>
      <c r="AJ329" s="1" t="str">
        <f t="shared" si="130"/>
        <v/>
      </c>
      <c r="AK329" s="1" t="str">
        <f>IF(A329="","",IF(AI329=0,0,'Input and Monthly Results'!$C$13))</f>
        <v/>
      </c>
    </row>
    <row r="330" spans="1:37" x14ac:dyDescent="0.3">
      <c r="A330" s="10" t="str">
        <f>IF(A329&gt;='Input and Monthly Results'!$F$3,"",EDATE(A329,1))</f>
        <v/>
      </c>
      <c r="B330" s="10">
        <f t="shared" si="110"/>
        <v>1</v>
      </c>
      <c r="C330" t="str">
        <f t="shared" si="111"/>
        <v/>
      </c>
      <c r="D330" s="14" t="str">
        <f>IF(A330="","",'Input and Monthly Results'!$C$7)</f>
        <v/>
      </c>
      <c r="E330" s="14" t="str">
        <f t="shared" si="112"/>
        <v/>
      </c>
      <c r="F330" s="14" t="str">
        <f t="shared" si="113"/>
        <v/>
      </c>
      <c r="G330" s="14" t="str">
        <f t="shared" si="114"/>
        <v/>
      </c>
      <c r="H330" s="14" t="str">
        <f>IF(A330="","",VLOOKUP(A330,'Input and Monthly Results'!$B$18:$C$429,2,FALSE))</f>
        <v/>
      </c>
      <c r="I330" s="14" t="str">
        <f>IF(A330="","",'Input and Monthly Results'!$C$8)</f>
        <v/>
      </c>
      <c r="J330" s="5" t="str">
        <f t="shared" si="115"/>
        <v/>
      </c>
      <c r="K330" s="14" t="str">
        <f t="shared" si="116"/>
        <v/>
      </c>
      <c r="L330" s="14" t="str">
        <f t="shared" si="117"/>
        <v/>
      </c>
      <c r="M330" s="14" t="str">
        <f t="shared" si="118"/>
        <v/>
      </c>
      <c r="N330" t="str">
        <f>IF(A330="","",'Input and Monthly Results'!$C$9)</f>
        <v/>
      </c>
      <c r="O330" s="14" t="str">
        <f>IF(A330="","",IF('Input and Monthly Results'!$C$6="Constant",IF('Input and Monthly Results'!$C$9="30 / 360",E330,IF('Input and Monthly Results'!$C$9="Actual Days / 360",F330,G330)),IF('Input and Monthly Results'!$C$9="30 / 360",K330,IF('Input and Monthly Results'!$C$9="Actual Days / 360",L330,M330))))</f>
        <v/>
      </c>
      <c r="P330" s="1" t="str">
        <f t="shared" si="131"/>
        <v/>
      </c>
      <c r="Q330" s="20" t="str">
        <f t="shared" si="119"/>
        <v/>
      </c>
      <c r="R330" s="20" t="str">
        <f t="shared" si="120"/>
        <v/>
      </c>
      <c r="S330" s="20" t="str">
        <f t="shared" si="121"/>
        <v/>
      </c>
      <c r="T330" s="20" t="str">
        <f t="shared" si="122"/>
        <v/>
      </c>
      <c r="U330" s="15" t="str">
        <f>IF(A330="","",IF(A331="",O330*P330+P330,IF(P330&gt;='Input and Monthly Results'!$C$14,'Input and Monthly Results'!$C$14,P330)))</f>
        <v/>
      </c>
      <c r="V330" s="1" t="str">
        <f>IF(A330="","",IF(A330&lt;'Input and Monthly Results'!$F$3,Calculations!O330*Calculations!P330,IF(A330='Input and Monthly Results'!$F$3,Calculations!O330*Calculations!P330 + Calculations!P330,0)))</f>
        <v/>
      </c>
      <c r="W330" s="1" t="str">
        <f>IF(A330="","",IF(A330&lt;'Input and Monthly Results'!$F$3,Loan_Amount*(Calculations!O330/(1-(1+Calculations!O330)^(-'Input and Monthly Results'!$C$5))),IF(Calculations!A330='Input and Monthly Results'!$F$3,Calculations!P330*Calculations!O330+Calculations!P330,0)))</f>
        <v/>
      </c>
      <c r="X330" s="1" t="str">
        <f>IF(A330="","",IF(A330&lt;'Input and Monthly Results'!$C$11,1,0))</f>
        <v/>
      </c>
      <c r="Y330" s="1" t="str">
        <f>IF(A330="","",IF(A330&lt;'Input and Monthly Results'!$C$11,Calculations!O330*Calculations!P330,IF(A330&lt;'Input and Monthly Results'!$F$3,Loan_Amount*(Calculations!O330/(1-(1+Calculations!O330)^(-('Input and Monthly Results'!$C$5-SUM(Calculations!$X$3:$X$362))))),IF(Calculations!A330='Input and Monthly Results'!$F$3,Calculations!O330*Calculations!P330+Calculations!P330,0))))</f>
        <v/>
      </c>
      <c r="Z330" s="1" t="str">
        <f>IF(A330="","",IF(A330&lt;'Input and Monthly Results'!$F$3,Loan_Amount/'Input and Monthly Results'!$C$5+Calculations!O330*Calculations!P330,IF(A330='Input and Monthly Results'!$F$3,Calculations!O330*Calculations!P330+Calculations!P330,0)))</f>
        <v/>
      </c>
      <c r="AA330" s="1" t="str">
        <f>IF(A330="","",IF('Input and Monthly Results'!$C$14="",IF('Input and Monthly Results'!$C$10="IO (Interest Only)",Calculations!V330,IF('Input and Monthly Results'!$C$10="Initial IO w/ P&amp;I following",Calculations!Y330,IF('Input and Monthly Results'!$C$10="P&amp;I",Calculations!W330,Calculations!Z330))),U330))</f>
        <v/>
      </c>
      <c r="AB330" s="1" t="str">
        <f t="shared" si="123"/>
        <v/>
      </c>
      <c r="AC330" s="1" t="str">
        <f t="shared" si="124"/>
        <v/>
      </c>
      <c r="AD330" s="1" t="str">
        <f t="shared" si="125"/>
        <v/>
      </c>
      <c r="AE330" s="1" t="str">
        <f t="shared" si="126"/>
        <v/>
      </c>
      <c r="AF330" s="1" t="str">
        <f t="shared" si="127"/>
        <v/>
      </c>
      <c r="AG330" s="1" t="str">
        <f>IF(A330="","",'Input and Monthly Results'!$C$12)</f>
        <v/>
      </c>
      <c r="AH330" s="1" t="str">
        <f t="shared" si="128"/>
        <v/>
      </c>
      <c r="AI330" s="1" t="str">
        <f t="shared" si="129"/>
        <v/>
      </c>
      <c r="AJ330" s="1" t="str">
        <f t="shared" si="130"/>
        <v/>
      </c>
      <c r="AK330" s="1" t="str">
        <f>IF(A330="","",IF(AI330=0,0,'Input and Monthly Results'!$C$13))</f>
        <v/>
      </c>
    </row>
    <row r="331" spans="1:37" x14ac:dyDescent="0.3">
      <c r="A331" s="10" t="str">
        <f>IF(A330&gt;='Input and Monthly Results'!$F$3,"",EDATE(A330,1))</f>
        <v/>
      </c>
      <c r="B331" s="10">
        <f t="shared" si="110"/>
        <v>1</v>
      </c>
      <c r="C331" t="str">
        <f t="shared" si="111"/>
        <v/>
      </c>
      <c r="D331" s="14" t="str">
        <f>IF(A331="","",'Input and Monthly Results'!$C$7)</f>
        <v/>
      </c>
      <c r="E331" s="14" t="str">
        <f t="shared" si="112"/>
        <v/>
      </c>
      <c r="F331" s="14" t="str">
        <f t="shared" si="113"/>
        <v/>
      </c>
      <c r="G331" s="14" t="str">
        <f t="shared" si="114"/>
        <v/>
      </c>
      <c r="H331" s="14" t="str">
        <f>IF(A331="","",VLOOKUP(A331,'Input and Monthly Results'!$B$18:$C$429,2,FALSE))</f>
        <v/>
      </c>
      <c r="I331" s="14" t="str">
        <f>IF(A331="","",'Input and Monthly Results'!$C$8)</f>
        <v/>
      </c>
      <c r="J331" s="5" t="str">
        <f t="shared" si="115"/>
        <v/>
      </c>
      <c r="K331" s="14" t="str">
        <f t="shared" si="116"/>
        <v/>
      </c>
      <c r="L331" s="14" t="str">
        <f t="shared" si="117"/>
        <v/>
      </c>
      <c r="M331" s="14" t="str">
        <f t="shared" si="118"/>
        <v/>
      </c>
      <c r="N331" t="str">
        <f>IF(A331="","",'Input and Monthly Results'!$C$9)</f>
        <v/>
      </c>
      <c r="O331" s="14" t="str">
        <f>IF(A331="","",IF('Input and Monthly Results'!$C$6="Constant",IF('Input and Monthly Results'!$C$9="30 / 360",E331,IF('Input and Monthly Results'!$C$9="Actual Days / 360",F331,G331)),IF('Input and Monthly Results'!$C$9="30 / 360",K331,IF('Input and Monthly Results'!$C$9="Actual Days / 360",L331,M331))))</f>
        <v/>
      </c>
      <c r="P331" s="1" t="str">
        <f t="shared" si="131"/>
        <v/>
      </c>
      <c r="Q331" s="20" t="str">
        <f t="shared" si="119"/>
        <v/>
      </c>
      <c r="R331" s="20" t="str">
        <f t="shared" si="120"/>
        <v/>
      </c>
      <c r="S331" s="20" t="str">
        <f t="shared" si="121"/>
        <v/>
      </c>
      <c r="T331" s="20" t="str">
        <f t="shared" si="122"/>
        <v/>
      </c>
      <c r="U331" s="15" t="str">
        <f>IF(A331="","",IF(A332="",O331*P331+P331,IF(P331&gt;='Input and Monthly Results'!$C$14,'Input and Monthly Results'!$C$14,P331)))</f>
        <v/>
      </c>
      <c r="V331" s="1" t="str">
        <f>IF(A331="","",IF(A331&lt;'Input and Monthly Results'!$F$3,Calculations!O331*Calculations!P331,IF(A331='Input and Monthly Results'!$F$3,Calculations!O331*Calculations!P331 + Calculations!P331,0)))</f>
        <v/>
      </c>
      <c r="W331" s="1" t="str">
        <f>IF(A331="","",IF(A331&lt;'Input and Monthly Results'!$F$3,Loan_Amount*(Calculations!O331/(1-(1+Calculations!O331)^(-'Input and Monthly Results'!$C$5))),IF(Calculations!A331='Input and Monthly Results'!$F$3,Calculations!P331*Calculations!O331+Calculations!P331,0)))</f>
        <v/>
      </c>
      <c r="X331" s="1" t="str">
        <f>IF(A331="","",IF(A331&lt;'Input and Monthly Results'!$C$11,1,0))</f>
        <v/>
      </c>
      <c r="Y331" s="1" t="str">
        <f>IF(A331="","",IF(A331&lt;'Input and Monthly Results'!$C$11,Calculations!O331*Calculations!P331,IF(A331&lt;'Input and Monthly Results'!$F$3,Loan_Amount*(Calculations!O331/(1-(1+Calculations!O331)^(-('Input and Monthly Results'!$C$5-SUM(Calculations!$X$3:$X$362))))),IF(Calculations!A331='Input and Monthly Results'!$F$3,Calculations!O331*Calculations!P331+Calculations!P331,0))))</f>
        <v/>
      </c>
      <c r="Z331" s="1" t="str">
        <f>IF(A331="","",IF(A331&lt;'Input and Monthly Results'!$F$3,Loan_Amount/'Input and Monthly Results'!$C$5+Calculations!O331*Calculations!P331,IF(A331='Input and Monthly Results'!$F$3,Calculations!O331*Calculations!P331+Calculations!P331,0)))</f>
        <v/>
      </c>
      <c r="AA331" s="1" t="str">
        <f>IF(A331="","",IF('Input and Monthly Results'!$C$14="",IF('Input and Monthly Results'!$C$10="IO (Interest Only)",Calculations!V331,IF('Input and Monthly Results'!$C$10="Initial IO w/ P&amp;I following",Calculations!Y331,IF('Input and Monthly Results'!$C$10="P&amp;I",Calculations!W331,Calculations!Z331))),U331))</f>
        <v/>
      </c>
      <c r="AB331" s="1" t="str">
        <f t="shared" si="123"/>
        <v/>
      </c>
      <c r="AC331" s="1" t="str">
        <f t="shared" si="124"/>
        <v/>
      </c>
      <c r="AD331" s="1" t="str">
        <f t="shared" si="125"/>
        <v/>
      </c>
      <c r="AE331" s="1" t="str">
        <f t="shared" si="126"/>
        <v/>
      </c>
      <c r="AF331" s="1" t="str">
        <f t="shared" si="127"/>
        <v/>
      </c>
      <c r="AG331" s="1" t="str">
        <f>IF(A331="","",'Input and Monthly Results'!$C$12)</f>
        <v/>
      </c>
      <c r="AH331" s="1" t="str">
        <f t="shared" si="128"/>
        <v/>
      </c>
      <c r="AI331" s="1" t="str">
        <f t="shared" si="129"/>
        <v/>
      </c>
      <c r="AJ331" s="1" t="str">
        <f t="shared" si="130"/>
        <v/>
      </c>
      <c r="AK331" s="1" t="str">
        <f>IF(A331="","",IF(AI331=0,0,'Input and Monthly Results'!$C$13))</f>
        <v/>
      </c>
    </row>
    <row r="332" spans="1:37" x14ac:dyDescent="0.3">
      <c r="A332" s="10" t="str">
        <f>IF(A331&gt;='Input and Monthly Results'!$F$3,"",EDATE(A331,1))</f>
        <v/>
      </c>
      <c r="B332" s="10">
        <f t="shared" si="110"/>
        <v>1</v>
      </c>
      <c r="C332" t="str">
        <f t="shared" si="111"/>
        <v/>
      </c>
      <c r="D332" s="14" t="str">
        <f>IF(A332="","",'Input and Monthly Results'!$C$7)</f>
        <v/>
      </c>
      <c r="E332" s="14" t="str">
        <f t="shared" si="112"/>
        <v/>
      </c>
      <c r="F332" s="14" t="str">
        <f t="shared" si="113"/>
        <v/>
      </c>
      <c r="G332" s="14" t="str">
        <f t="shared" si="114"/>
        <v/>
      </c>
      <c r="H332" s="14" t="str">
        <f>IF(A332="","",VLOOKUP(A332,'Input and Monthly Results'!$B$18:$C$429,2,FALSE))</f>
        <v/>
      </c>
      <c r="I332" s="14" t="str">
        <f>IF(A332="","",'Input and Monthly Results'!$C$8)</f>
        <v/>
      </c>
      <c r="J332" s="5" t="str">
        <f t="shared" si="115"/>
        <v/>
      </c>
      <c r="K332" s="14" t="str">
        <f t="shared" si="116"/>
        <v/>
      </c>
      <c r="L332" s="14" t="str">
        <f t="shared" si="117"/>
        <v/>
      </c>
      <c r="M332" s="14" t="str">
        <f t="shared" si="118"/>
        <v/>
      </c>
      <c r="N332" t="str">
        <f>IF(A332="","",'Input and Monthly Results'!$C$9)</f>
        <v/>
      </c>
      <c r="O332" s="14" t="str">
        <f>IF(A332="","",IF('Input and Monthly Results'!$C$6="Constant",IF('Input and Monthly Results'!$C$9="30 / 360",E332,IF('Input and Monthly Results'!$C$9="Actual Days / 360",F332,G332)),IF('Input and Monthly Results'!$C$9="30 / 360",K332,IF('Input and Monthly Results'!$C$9="Actual Days / 360",L332,M332))))</f>
        <v/>
      </c>
      <c r="P332" s="1" t="str">
        <f t="shared" si="131"/>
        <v/>
      </c>
      <c r="Q332" s="20" t="str">
        <f t="shared" si="119"/>
        <v/>
      </c>
      <c r="R332" s="20" t="str">
        <f t="shared" si="120"/>
        <v/>
      </c>
      <c r="S332" s="20" t="str">
        <f t="shared" si="121"/>
        <v/>
      </c>
      <c r="T332" s="20" t="str">
        <f t="shared" si="122"/>
        <v/>
      </c>
      <c r="U332" s="15" t="str">
        <f>IF(A332="","",IF(A333="",O332*P332+P332,IF(P332&gt;='Input and Monthly Results'!$C$14,'Input and Monthly Results'!$C$14,P332)))</f>
        <v/>
      </c>
      <c r="V332" s="1" t="str">
        <f>IF(A332="","",IF(A332&lt;'Input and Monthly Results'!$F$3,Calculations!O332*Calculations!P332,IF(A332='Input and Monthly Results'!$F$3,Calculations!O332*Calculations!P332 + Calculations!P332,0)))</f>
        <v/>
      </c>
      <c r="W332" s="1" t="str">
        <f>IF(A332="","",IF(A332&lt;'Input and Monthly Results'!$F$3,Loan_Amount*(Calculations!O332/(1-(1+Calculations!O332)^(-'Input and Monthly Results'!$C$5))),IF(Calculations!A332='Input and Monthly Results'!$F$3,Calculations!P332*Calculations!O332+Calculations!P332,0)))</f>
        <v/>
      </c>
      <c r="X332" s="1" t="str">
        <f>IF(A332="","",IF(A332&lt;'Input and Monthly Results'!$C$11,1,0))</f>
        <v/>
      </c>
      <c r="Y332" s="1" t="str">
        <f>IF(A332="","",IF(A332&lt;'Input and Monthly Results'!$C$11,Calculations!O332*Calculations!P332,IF(A332&lt;'Input and Monthly Results'!$F$3,Loan_Amount*(Calculations!O332/(1-(1+Calculations!O332)^(-('Input and Monthly Results'!$C$5-SUM(Calculations!$X$3:$X$362))))),IF(Calculations!A332='Input and Monthly Results'!$F$3,Calculations!O332*Calculations!P332+Calculations!P332,0))))</f>
        <v/>
      </c>
      <c r="Z332" s="1" t="str">
        <f>IF(A332="","",IF(A332&lt;'Input and Monthly Results'!$F$3,Loan_Amount/'Input and Monthly Results'!$C$5+Calculations!O332*Calculations!P332,IF(A332='Input and Monthly Results'!$F$3,Calculations!O332*Calculations!P332+Calculations!P332,0)))</f>
        <v/>
      </c>
      <c r="AA332" s="1" t="str">
        <f>IF(A332="","",IF('Input and Monthly Results'!$C$14="",IF('Input and Monthly Results'!$C$10="IO (Interest Only)",Calculations!V332,IF('Input and Monthly Results'!$C$10="Initial IO w/ P&amp;I following",Calculations!Y332,IF('Input and Monthly Results'!$C$10="P&amp;I",Calculations!W332,Calculations!Z332))),U332))</f>
        <v/>
      </c>
      <c r="AB332" s="1" t="str">
        <f t="shared" si="123"/>
        <v/>
      </c>
      <c r="AC332" s="1" t="str">
        <f t="shared" si="124"/>
        <v/>
      </c>
      <c r="AD332" s="1" t="str">
        <f t="shared" si="125"/>
        <v/>
      </c>
      <c r="AE332" s="1" t="str">
        <f t="shared" si="126"/>
        <v/>
      </c>
      <c r="AF332" s="1" t="str">
        <f t="shared" si="127"/>
        <v/>
      </c>
      <c r="AG332" s="1" t="str">
        <f>IF(A332="","",'Input and Monthly Results'!$C$12)</f>
        <v/>
      </c>
      <c r="AH332" s="1" t="str">
        <f t="shared" si="128"/>
        <v/>
      </c>
      <c r="AI332" s="1" t="str">
        <f t="shared" si="129"/>
        <v/>
      </c>
      <c r="AJ332" s="1" t="str">
        <f t="shared" si="130"/>
        <v/>
      </c>
      <c r="AK332" s="1" t="str">
        <f>IF(A332="","",IF(AI332=0,0,'Input and Monthly Results'!$C$13))</f>
        <v/>
      </c>
    </row>
    <row r="333" spans="1:37" x14ac:dyDescent="0.3">
      <c r="A333" s="10" t="str">
        <f>IF(A332&gt;='Input and Monthly Results'!$F$3,"",EDATE(A332,1))</f>
        <v/>
      </c>
      <c r="B333" s="10">
        <f t="shared" si="110"/>
        <v>1</v>
      </c>
      <c r="C333" t="str">
        <f t="shared" si="111"/>
        <v/>
      </c>
      <c r="D333" s="14" t="str">
        <f>IF(A333="","",'Input and Monthly Results'!$C$7)</f>
        <v/>
      </c>
      <c r="E333" s="14" t="str">
        <f t="shared" si="112"/>
        <v/>
      </c>
      <c r="F333" s="14" t="str">
        <f t="shared" si="113"/>
        <v/>
      </c>
      <c r="G333" s="14" t="str">
        <f t="shared" si="114"/>
        <v/>
      </c>
      <c r="H333" s="14" t="str">
        <f>IF(A333="","",VLOOKUP(A333,'Input and Monthly Results'!$B$18:$C$429,2,FALSE))</f>
        <v/>
      </c>
      <c r="I333" s="14" t="str">
        <f>IF(A333="","",'Input and Monthly Results'!$C$8)</f>
        <v/>
      </c>
      <c r="J333" s="5" t="str">
        <f t="shared" si="115"/>
        <v/>
      </c>
      <c r="K333" s="14" t="str">
        <f t="shared" si="116"/>
        <v/>
      </c>
      <c r="L333" s="14" t="str">
        <f t="shared" si="117"/>
        <v/>
      </c>
      <c r="M333" s="14" t="str">
        <f t="shared" si="118"/>
        <v/>
      </c>
      <c r="N333" t="str">
        <f>IF(A333="","",'Input and Monthly Results'!$C$9)</f>
        <v/>
      </c>
      <c r="O333" s="14" t="str">
        <f>IF(A333="","",IF('Input and Monthly Results'!$C$6="Constant",IF('Input and Monthly Results'!$C$9="30 / 360",E333,IF('Input and Monthly Results'!$C$9="Actual Days / 360",F333,G333)),IF('Input and Monthly Results'!$C$9="30 / 360",K333,IF('Input and Monthly Results'!$C$9="Actual Days / 360",L333,M333))))</f>
        <v/>
      </c>
      <c r="P333" s="1" t="str">
        <f t="shared" si="131"/>
        <v/>
      </c>
      <c r="Q333" s="20" t="str">
        <f t="shared" si="119"/>
        <v/>
      </c>
      <c r="R333" s="20" t="str">
        <f t="shared" si="120"/>
        <v/>
      </c>
      <c r="S333" s="20" t="str">
        <f t="shared" si="121"/>
        <v/>
      </c>
      <c r="T333" s="20" t="str">
        <f t="shared" si="122"/>
        <v/>
      </c>
      <c r="U333" s="15" t="str">
        <f>IF(A333="","",IF(A334="",O333*P333+P333,IF(P333&gt;='Input and Monthly Results'!$C$14,'Input and Monthly Results'!$C$14,P333)))</f>
        <v/>
      </c>
      <c r="V333" s="1" t="str">
        <f>IF(A333="","",IF(A333&lt;'Input and Monthly Results'!$F$3,Calculations!O333*Calculations!P333,IF(A333='Input and Monthly Results'!$F$3,Calculations!O333*Calculations!P333 + Calculations!P333,0)))</f>
        <v/>
      </c>
      <c r="W333" s="1" t="str">
        <f>IF(A333="","",IF(A333&lt;'Input and Monthly Results'!$F$3,Loan_Amount*(Calculations!O333/(1-(1+Calculations!O333)^(-'Input and Monthly Results'!$C$5))),IF(Calculations!A333='Input and Monthly Results'!$F$3,Calculations!P333*Calculations!O333+Calculations!P333,0)))</f>
        <v/>
      </c>
      <c r="X333" s="1" t="str">
        <f>IF(A333="","",IF(A333&lt;'Input and Monthly Results'!$C$11,1,0))</f>
        <v/>
      </c>
      <c r="Y333" s="1" t="str">
        <f>IF(A333="","",IF(A333&lt;'Input and Monthly Results'!$C$11,Calculations!O333*Calculations!P333,IF(A333&lt;'Input and Monthly Results'!$F$3,Loan_Amount*(Calculations!O333/(1-(1+Calculations!O333)^(-('Input and Monthly Results'!$C$5-SUM(Calculations!$X$3:$X$362))))),IF(Calculations!A333='Input and Monthly Results'!$F$3,Calculations!O333*Calculations!P333+Calculations!P333,0))))</f>
        <v/>
      </c>
      <c r="Z333" s="1" t="str">
        <f>IF(A333="","",IF(A333&lt;'Input and Monthly Results'!$F$3,Loan_Amount/'Input and Monthly Results'!$C$5+Calculations!O333*Calculations!P333,IF(A333='Input and Monthly Results'!$F$3,Calculations!O333*Calculations!P333+Calculations!P333,0)))</f>
        <v/>
      </c>
      <c r="AA333" s="1" t="str">
        <f>IF(A333="","",IF('Input and Monthly Results'!$C$14="",IF('Input and Monthly Results'!$C$10="IO (Interest Only)",Calculations!V333,IF('Input and Monthly Results'!$C$10="Initial IO w/ P&amp;I following",Calculations!Y333,IF('Input and Monthly Results'!$C$10="P&amp;I",Calculations!W333,Calculations!Z333))),U333))</f>
        <v/>
      </c>
      <c r="AB333" s="1" t="str">
        <f t="shared" si="123"/>
        <v/>
      </c>
      <c r="AC333" s="1" t="str">
        <f t="shared" si="124"/>
        <v/>
      </c>
      <c r="AD333" s="1" t="str">
        <f t="shared" si="125"/>
        <v/>
      </c>
      <c r="AE333" s="1" t="str">
        <f t="shared" si="126"/>
        <v/>
      </c>
      <c r="AF333" s="1" t="str">
        <f t="shared" si="127"/>
        <v/>
      </c>
      <c r="AG333" s="1" t="str">
        <f>IF(A333="","",'Input and Monthly Results'!$C$12)</f>
        <v/>
      </c>
      <c r="AH333" s="1" t="str">
        <f t="shared" si="128"/>
        <v/>
      </c>
      <c r="AI333" s="1" t="str">
        <f t="shared" si="129"/>
        <v/>
      </c>
      <c r="AJ333" s="1" t="str">
        <f t="shared" si="130"/>
        <v/>
      </c>
      <c r="AK333" s="1" t="str">
        <f>IF(A333="","",IF(AI333=0,0,'Input and Monthly Results'!$C$13))</f>
        <v/>
      </c>
    </row>
    <row r="334" spans="1:37" x14ac:dyDescent="0.3">
      <c r="A334" s="10" t="str">
        <f>IF(A333&gt;='Input and Monthly Results'!$F$3,"",EDATE(A333,1))</f>
        <v/>
      </c>
      <c r="B334" s="10">
        <f t="shared" si="110"/>
        <v>1</v>
      </c>
      <c r="C334" t="str">
        <f t="shared" si="111"/>
        <v/>
      </c>
      <c r="D334" s="14" t="str">
        <f>IF(A334="","",'Input and Monthly Results'!$C$7)</f>
        <v/>
      </c>
      <c r="E334" s="14" t="str">
        <f t="shared" si="112"/>
        <v/>
      </c>
      <c r="F334" s="14" t="str">
        <f t="shared" si="113"/>
        <v/>
      </c>
      <c r="G334" s="14" t="str">
        <f t="shared" si="114"/>
        <v/>
      </c>
      <c r="H334" s="14" t="str">
        <f>IF(A334="","",VLOOKUP(A334,'Input and Monthly Results'!$B$18:$C$429,2,FALSE))</f>
        <v/>
      </c>
      <c r="I334" s="14" t="str">
        <f>IF(A334="","",'Input and Monthly Results'!$C$8)</f>
        <v/>
      </c>
      <c r="J334" s="5" t="str">
        <f t="shared" si="115"/>
        <v/>
      </c>
      <c r="K334" s="14" t="str">
        <f t="shared" si="116"/>
        <v/>
      </c>
      <c r="L334" s="14" t="str">
        <f t="shared" si="117"/>
        <v/>
      </c>
      <c r="M334" s="14" t="str">
        <f t="shared" si="118"/>
        <v/>
      </c>
      <c r="N334" t="str">
        <f>IF(A334="","",'Input and Monthly Results'!$C$9)</f>
        <v/>
      </c>
      <c r="O334" s="14" t="str">
        <f>IF(A334="","",IF('Input and Monthly Results'!$C$6="Constant",IF('Input and Monthly Results'!$C$9="30 / 360",E334,IF('Input and Monthly Results'!$C$9="Actual Days / 360",F334,G334)),IF('Input and Monthly Results'!$C$9="30 / 360",K334,IF('Input and Monthly Results'!$C$9="Actual Days / 360",L334,M334))))</f>
        <v/>
      </c>
      <c r="P334" s="1" t="str">
        <f t="shared" si="131"/>
        <v/>
      </c>
      <c r="Q334" s="20" t="str">
        <f t="shared" si="119"/>
        <v/>
      </c>
      <c r="R334" s="20" t="str">
        <f t="shared" si="120"/>
        <v/>
      </c>
      <c r="S334" s="20" t="str">
        <f t="shared" si="121"/>
        <v/>
      </c>
      <c r="T334" s="20" t="str">
        <f t="shared" si="122"/>
        <v/>
      </c>
      <c r="U334" s="15" t="str">
        <f>IF(A334="","",IF(A335="",O334*P334+P334,IF(P334&gt;='Input and Monthly Results'!$C$14,'Input and Monthly Results'!$C$14,P334)))</f>
        <v/>
      </c>
      <c r="V334" s="1" t="str">
        <f>IF(A334="","",IF(A334&lt;'Input and Monthly Results'!$F$3,Calculations!O334*Calculations!P334,IF(A334='Input and Monthly Results'!$F$3,Calculations!O334*Calculations!P334 + Calculations!P334,0)))</f>
        <v/>
      </c>
      <c r="W334" s="1" t="str">
        <f>IF(A334="","",IF(A334&lt;'Input and Monthly Results'!$F$3,Loan_Amount*(Calculations!O334/(1-(1+Calculations!O334)^(-'Input and Monthly Results'!$C$5))),IF(Calculations!A334='Input and Monthly Results'!$F$3,Calculations!P334*Calculations!O334+Calculations!P334,0)))</f>
        <v/>
      </c>
      <c r="X334" s="1" t="str">
        <f>IF(A334="","",IF(A334&lt;'Input and Monthly Results'!$C$11,1,0))</f>
        <v/>
      </c>
      <c r="Y334" s="1" t="str">
        <f>IF(A334="","",IF(A334&lt;'Input and Monthly Results'!$C$11,Calculations!O334*Calculations!P334,IF(A334&lt;'Input and Monthly Results'!$F$3,Loan_Amount*(Calculations!O334/(1-(1+Calculations!O334)^(-('Input and Monthly Results'!$C$5-SUM(Calculations!$X$3:$X$362))))),IF(Calculations!A334='Input and Monthly Results'!$F$3,Calculations!O334*Calculations!P334+Calculations!P334,0))))</f>
        <v/>
      </c>
      <c r="Z334" s="1" t="str">
        <f>IF(A334="","",IF(A334&lt;'Input and Monthly Results'!$F$3,Loan_Amount/'Input and Monthly Results'!$C$5+Calculations!O334*Calculations!P334,IF(A334='Input and Monthly Results'!$F$3,Calculations!O334*Calculations!P334+Calculations!P334,0)))</f>
        <v/>
      </c>
      <c r="AA334" s="1" t="str">
        <f>IF(A334="","",IF('Input and Monthly Results'!$C$14="",IF('Input and Monthly Results'!$C$10="IO (Interest Only)",Calculations!V334,IF('Input and Monthly Results'!$C$10="Initial IO w/ P&amp;I following",Calculations!Y334,IF('Input and Monthly Results'!$C$10="P&amp;I",Calculations!W334,Calculations!Z334))),U334))</f>
        <v/>
      </c>
      <c r="AB334" s="1" t="str">
        <f t="shared" si="123"/>
        <v/>
      </c>
      <c r="AC334" s="1" t="str">
        <f t="shared" si="124"/>
        <v/>
      </c>
      <c r="AD334" s="1" t="str">
        <f t="shared" si="125"/>
        <v/>
      </c>
      <c r="AE334" s="1" t="str">
        <f t="shared" si="126"/>
        <v/>
      </c>
      <c r="AF334" s="1" t="str">
        <f t="shared" si="127"/>
        <v/>
      </c>
      <c r="AG334" s="1" t="str">
        <f>IF(A334="","",'Input and Monthly Results'!$C$12)</f>
        <v/>
      </c>
      <c r="AH334" s="1" t="str">
        <f t="shared" si="128"/>
        <v/>
      </c>
      <c r="AI334" s="1" t="str">
        <f t="shared" si="129"/>
        <v/>
      </c>
      <c r="AJ334" s="1" t="str">
        <f t="shared" si="130"/>
        <v/>
      </c>
      <c r="AK334" s="1" t="str">
        <f>IF(A334="","",IF(AI334=0,0,'Input and Monthly Results'!$C$13))</f>
        <v/>
      </c>
    </row>
    <row r="335" spans="1:37" x14ac:dyDescent="0.3">
      <c r="A335" s="10" t="str">
        <f>IF(A334&gt;='Input and Monthly Results'!$F$3,"",EDATE(A334,1))</f>
        <v/>
      </c>
      <c r="B335" s="10">
        <f t="shared" si="110"/>
        <v>1</v>
      </c>
      <c r="C335" t="str">
        <f t="shared" si="111"/>
        <v/>
      </c>
      <c r="D335" s="14" t="str">
        <f>IF(A335="","",'Input and Monthly Results'!$C$7)</f>
        <v/>
      </c>
      <c r="E335" s="14" t="str">
        <f t="shared" si="112"/>
        <v/>
      </c>
      <c r="F335" s="14" t="str">
        <f t="shared" si="113"/>
        <v/>
      </c>
      <c r="G335" s="14" t="str">
        <f t="shared" si="114"/>
        <v/>
      </c>
      <c r="H335" s="14" t="str">
        <f>IF(A335="","",VLOOKUP(A335,'Input and Monthly Results'!$B$18:$C$429,2,FALSE))</f>
        <v/>
      </c>
      <c r="I335" s="14" t="str">
        <f>IF(A335="","",'Input and Monthly Results'!$C$8)</f>
        <v/>
      </c>
      <c r="J335" s="5" t="str">
        <f t="shared" si="115"/>
        <v/>
      </c>
      <c r="K335" s="14" t="str">
        <f t="shared" si="116"/>
        <v/>
      </c>
      <c r="L335" s="14" t="str">
        <f t="shared" si="117"/>
        <v/>
      </c>
      <c r="M335" s="14" t="str">
        <f t="shared" si="118"/>
        <v/>
      </c>
      <c r="N335" t="str">
        <f>IF(A335="","",'Input and Monthly Results'!$C$9)</f>
        <v/>
      </c>
      <c r="O335" s="14" t="str">
        <f>IF(A335="","",IF('Input and Monthly Results'!$C$6="Constant",IF('Input and Monthly Results'!$C$9="30 / 360",E335,IF('Input and Monthly Results'!$C$9="Actual Days / 360",F335,G335)),IF('Input and Monthly Results'!$C$9="30 / 360",K335,IF('Input and Monthly Results'!$C$9="Actual Days / 360",L335,M335))))</f>
        <v/>
      </c>
      <c r="P335" s="1" t="str">
        <f t="shared" si="131"/>
        <v/>
      </c>
      <c r="Q335" s="20" t="str">
        <f t="shared" si="119"/>
        <v/>
      </c>
      <c r="R335" s="20" t="str">
        <f t="shared" si="120"/>
        <v/>
      </c>
      <c r="S335" s="20" t="str">
        <f t="shared" si="121"/>
        <v/>
      </c>
      <c r="T335" s="20" t="str">
        <f t="shared" si="122"/>
        <v/>
      </c>
      <c r="U335" s="15" t="str">
        <f>IF(A335="","",IF(A336="",O335*P335+P335,IF(P335&gt;='Input and Monthly Results'!$C$14,'Input and Monthly Results'!$C$14,P335)))</f>
        <v/>
      </c>
      <c r="V335" s="1" t="str">
        <f>IF(A335="","",IF(A335&lt;'Input and Monthly Results'!$F$3,Calculations!O335*Calculations!P335,IF(A335='Input and Monthly Results'!$F$3,Calculations!O335*Calculations!P335 + Calculations!P335,0)))</f>
        <v/>
      </c>
      <c r="W335" s="1" t="str">
        <f>IF(A335="","",IF(A335&lt;'Input and Monthly Results'!$F$3,Loan_Amount*(Calculations!O335/(1-(1+Calculations!O335)^(-'Input and Monthly Results'!$C$5))),IF(Calculations!A335='Input and Monthly Results'!$F$3,Calculations!P335*Calculations!O335+Calculations!P335,0)))</f>
        <v/>
      </c>
      <c r="X335" s="1" t="str">
        <f>IF(A335="","",IF(A335&lt;'Input and Monthly Results'!$C$11,1,0))</f>
        <v/>
      </c>
      <c r="Y335" s="1" t="str">
        <f>IF(A335="","",IF(A335&lt;'Input and Monthly Results'!$C$11,Calculations!O335*Calculations!P335,IF(A335&lt;'Input and Monthly Results'!$F$3,Loan_Amount*(Calculations!O335/(1-(1+Calculations!O335)^(-('Input and Monthly Results'!$C$5-SUM(Calculations!$X$3:$X$362))))),IF(Calculations!A335='Input and Monthly Results'!$F$3,Calculations!O335*Calculations!P335+Calculations!P335,0))))</f>
        <v/>
      </c>
      <c r="Z335" s="1" t="str">
        <f>IF(A335="","",IF(A335&lt;'Input and Monthly Results'!$F$3,Loan_Amount/'Input and Monthly Results'!$C$5+Calculations!O335*Calculations!P335,IF(A335='Input and Monthly Results'!$F$3,Calculations!O335*Calculations!P335+Calculations!P335,0)))</f>
        <v/>
      </c>
      <c r="AA335" s="1" t="str">
        <f>IF(A335="","",IF('Input and Monthly Results'!$C$14="",IF('Input and Monthly Results'!$C$10="IO (Interest Only)",Calculations!V335,IF('Input and Monthly Results'!$C$10="Initial IO w/ P&amp;I following",Calculations!Y335,IF('Input and Monthly Results'!$C$10="P&amp;I",Calculations!W335,Calculations!Z335))),U335))</f>
        <v/>
      </c>
      <c r="AB335" s="1" t="str">
        <f t="shared" si="123"/>
        <v/>
      </c>
      <c r="AC335" s="1" t="str">
        <f t="shared" si="124"/>
        <v/>
      </c>
      <c r="AD335" s="1" t="str">
        <f t="shared" si="125"/>
        <v/>
      </c>
      <c r="AE335" s="1" t="str">
        <f t="shared" si="126"/>
        <v/>
      </c>
      <c r="AF335" s="1" t="str">
        <f t="shared" si="127"/>
        <v/>
      </c>
      <c r="AG335" s="1" t="str">
        <f>IF(A335="","",'Input and Monthly Results'!$C$12)</f>
        <v/>
      </c>
      <c r="AH335" s="1" t="str">
        <f t="shared" si="128"/>
        <v/>
      </c>
      <c r="AI335" s="1" t="str">
        <f t="shared" si="129"/>
        <v/>
      </c>
      <c r="AJ335" s="1" t="str">
        <f t="shared" si="130"/>
        <v/>
      </c>
      <c r="AK335" s="1" t="str">
        <f>IF(A335="","",IF(AI335=0,0,'Input and Monthly Results'!$C$13))</f>
        <v/>
      </c>
    </row>
    <row r="336" spans="1:37" x14ac:dyDescent="0.3">
      <c r="A336" s="10" t="str">
        <f>IF(A335&gt;='Input and Monthly Results'!$F$3,"",EDATE(A335,1))</f>
        <v/>
      </c>
      <c r="B336" s="10">
        <f t="shared" si="110"/>
        <v>1</v>
      </c>
      <c r="C336" t="str">
        <f t="shared" si="111"/>
        <v/>
      </c>
      <c r="D336" s="14" t="str">
        <f>IF(A336="","",'Input and Monthly Results'!$C$7)</f>
        <v/>
      </c>
      <c r="E336" s="14" t="str">
        <f t="shared" si="112"/>
        <v/>
      </c>
      <c r="F336" s="14" t="str">
        <f t="shared" si="113"/>
        <v/>
      </c>
      <c r="G336" s="14" t="str">
        <f t="shared" si="114"/>
        <v/>
      </c>
      <c r="H336" s="14" t="str">
        <f>IF(A336="","",VLOOKUP(A336,'Input and Monthly Results'!$B$18:$C$429,2,FALSE))</f>
        <v/>
      </c>
      <c r="I336" s="14" t="str">
        <f>IF(A336="","",'Input and Monthly Results'!$C$8)</f>
        <v/>
      </c>
      <c r="J336" s="5" t="str">
        <f t="shared" si="115"/>
        <v/>
      </c>
      <c r="K336" s="14" t="str">
        <f t="shared" si="116"/>
        <v/>
      </c>
      <c r="L336" s="14" t="str">
        <f t="shared" si="117"/>
        <v/>
      </c>
      <c r="M336" s="14" t="str">
        <f t="shared" si="118"/>
        <v/>
      </c>
      <c r="N336" t="str">
        <f>IF(A336="","",'Input and Monthly Results'!$C$9)</f>
        <v/>
      </c>
      <c r="O336" s="14" t="str">
        <f>IF(A336="","",IF('Input and Monthly Results'!$C$6="Constant",IF('Input and Monthly Results'!$C$9="30 / 360",E336,IF('Input and Monthly Results'!$C$9="Actual Days / 360",F336,G336)),IF('Input and Monthly Results'!$C$9="30 / 360",K336,IF('Input and Monthly Results'!$C$9="Actual Days / 360",L336,M336))))</f>
        <v/>
      </c>
      <c r="P336" s="1" t="str">
        <f t="shared" si="131"/>
        <v/>
      </c>
      <c r="Q336" s="20" t="str">
        <f t="shared" si="119"/>
        <v/>
      </c>
      <c r="R336" s="20" t="str">
        <f t="shared" si="120"/>
        <v/>
      </c>
      <c r="S336" s="20" t="str">
        <f t="shared" si="121"/>
        <v/>
      </c>
      <c r="T336" s="20" t="str">
        <f t="shared" si="122"/>
        <v/>
      </c>
      <c r="U336" s="15" t="str">
        <f>IF(A336="","",IF(A337="",O336*P336+P336,IF(P336&gt;='Input and Monthly Results'!$C$14,'Input and Monthly Results'!$C$14,P336)))</f>
        <v/>
      </c>
      <c r="V336" s="1" t="str">
        <f>IF(A336="","",IF(A336&lt;'Input and Monthly Results'!$F$3,Calculations!O336*Calculations!P336,IF(A336='Input and Monthly Results'!$F$3,Calculations!O336*Calculations!P336 + Calculations!P336,0)))</f>
        <v/>
      </c>
      <c r="W336" s="1" t="str">
        <f>IF(A336="","",IF(A336&lt;'Input and Monthly Results'!$F$3,Loan_Amount*(Calculations!O336/(1-(1+Calculations!O336)^(-'Input and Monthly Results'!$C$5))),IF(Calculations!A336='Input and Monthly Results'!$F$3,Calculations!P336*Calculations!O336+Calculations!P336,0)))</f>
        <v/>
      </c>
      <c r="X336" s="1" t="str">
        <f>IF(A336="","",IF(A336&lt;'Input and Monthly Results'!$C$11,1,0))</f>
        <v/>
      </c>
      <c r="Y336" s="1" t="str">
        <f>IF(A336="","",IF(A336&lt;'Input and Monthly Results'!$C$11,Calculations!O336*Calculations!P336,IF(A336&lt;'Input and Monthly Results'!$F$3,Loan_Amount*(Calculations!O336/(1-(1+Calculations!O336)^(-('Input and Monthly Results'!$C$5-SUM(Calculations!$X$3:$X$362))))),IF(Calculations!A336='Input and Monthly Results'!$F$3,Calculations!O336*Calculations!P336+Calculations!P336,0))))</f>
        <v/>
      </c>
      <c r="Z336" s="1" t="str">
        <f>IF(A336="","",IF(A336&lt;'Input and Monthly Results'!$F$3,Loan_Amount/'Input and Monthly Results'!$C$5+Calculations!O336*Calculations!P336,IF(A336='Input and Monthly Results'!$F$3,Calculations!O336*Calculations!P336+Calculations!P336,0)))</f>
        <v/>
      </c>
      <c r="AA336" s="1" t="str">
        <f>IF(A336="","",IF('Input and Monthly Results'!$C$14="",IF('Input and Monthly Results'!$C$10="IO (Interest Only)",Calculations!V336,IF('Input and Monthly Results'!$C$10="Initial IO w/ P&amp;I following",Calculations!Y336,IF('Input and Monthly Results'!$C$10="P&amp;I",Calculations!W336,Calculations!Z336))),U336))</f>
        <v/>
      </c>
      <c r="AB336" s="1" t="str">
        <f t="shared" si="123"/>
        <v/>
      </c>
      <c r="AC336" s="1" t="str">
        <f t="shared" si="124"/>
        <v/>
      </c>
      <c r="AD336" s="1" t="str">
        <f t="shared" si="125"/>
        <v/>
      </c>
      <c r="AE336" s="1" t="str">
        <f t="shared" si="126"/>
        <v/>
      </c>
      <c r="AF336" s="1" t="str">
        <f t="shared" si="127"/>
        <v/>
      </c>
      <c r="AG336" s="1" t="str">
        <f>IF(A336="","",'Input and Monthly Results'!$C$12)</f>
        <v/>
      </c>
      <c r="AH336" s="1" t="str">
        <f t="shared" si="128"/>
        <v/>
      </c>
      <c r="AI336" s="1" t="str">
        <f t="shared" si="129"/>
        <v/>
      </c>
      <c r="AJ336" s="1" t="str">
        <f t="shared" si="130"/>
        <v/>
      </c>
      <c r="AK336" s="1" t="str">
        <f>IF(A336="","",IF(AI336=0,0,'Input and Monthly Results'!$C$13))</f>
        <v/>
      </c>
    </row>
    <row r="337" spans="1:37" x14ac:dyDescent="0.3">
      <c r="A337" s="10" t="str">
        <f>IF(A336&gt;='Input and Monthly Results'!$F$3,"",EDATE(A336,1))</f>
        <v/>
      </c>
      <c r="B337" s="10">
        <f t="shared" si="110"/>
        <v>1</v>
      </c>
      <c r="C337" t="str">
        <f t="shared" si="111"/>
        <v/>
      </c>
      <c r="D337" s="14" t="str">
        <f>IF(A337="","",'Input and Monthly Results'!$C$7)</f>
        <v/>
      </c>
      <c r="E337" s="14" t="str">
        <f t="shared" si="112"/>
        <v/>
      </c>
      <c r="F337" s="14" t="str">
        <f t="shared" si="113"/>
        <v/>
      </c>
      <c r="G337" s="14" t="str">
        <f t="shared" si="114"/>
        <v/>
      </c>
      <c r="H337" s="14" t="str">
        <f>IF(A337="","",VLOOKUP(A337,'Input and Monthly Results'!$B$18:$C$429,2,FALSE))</f>
        <v/>
      </c>
      <c r="I337" s="14" t="str">
        <f>IF(A337="","",'Input and Monthly Results'!$C$8)</f>
        <v/>
      </c>
      <c r="J337" s="5" t="str">
        <f t="shared" si="115"/>
        <v/>
      </c>
      <c r="K337" s="14" t="str">
        <f t="shared" si="116"/>
        <v/>
      </c>
      <c r="L337" s="14" t="str">
        <f t="shared" si="117"/>
        <v/>
      </c>
      <c r="M337" s="14" t="str">
        <f t="shared" si="118"/>
        <v/>
      </c>
      <c r="N337" t="str">
        <f>IF(A337="","",'Input and Monthly Results'!$C$9)</f>
        <v/>
      </c>
      <c r="O337" s="14" t="str">
        <f>IF(A337="","",IF('Input and Monthly Results'!$C$6="Constant",IF('Input and Monthly Results'!$C$9="30 / 360",E337,IF('Input and Monthly Results'!$C$9="Actual Days / 360",F337,G337)),IF('Input and Monthly Results'!$C$9="30 / 360",K337,IF('Input and Monthly Results'!$C$9="Actual Days / 360",L337,M337))))</f>
        <v/>
      </c>
      <c r="P337" s="1" t="str">
        <f t="shared" si="131"/>
        <v/>
      </c>
      <c r="Q337" s="20" t="str">
        <f t="shared" si="119"/>
        <v/>
      </c>
      <c r="R337" s="20" t="str">
        <f t="shared" si="120"/>
        <v/>
      </c>
      <c r="S337" s="20" t="str">
        <f t="shared" si="121"/>
        <v/>
      </c>
      <c r="T337" s="20" t="str">
        <f t="shared" si="122"/>
        <v/>
      </c>
      <c r="U337" s="15" t="str">
        <f>IF(A337="","",IF(A338="",O337*P337+P337,IF(P337&gt;='Input and Monthly Results'!$C$14,'Input and Monthly Results'!$C$14,P337)))</f>
        <v/>
      </c>
      <c r="V337" s="1" t="str">
        <f>IF(A337="","",IF(A337&lt;'Input and Monthly Results'!$F$3,Calculations!O337*Calculations!P337,IF(A337='Input and Monthly Results'!$F$3,Calculations!O337*Calculations!P337 + Calculations!P337,0)))</f>
        <v/>
      </c>
      <c r="W337" s="1" t="str">
        <f>IF(A337="","",IF(A337&lt;'Input and Monthly Results'!$F$3,Loan_Amount*(Calculations!O337/(1-(1+Calculations!O337)^(-'Input and Monthly Results'!$C$5))),IF(Calculations!A337='Input and Monthly Results'!$F$3,Calculations!P337*Calculations!O337+Calculations!P337,0)))</f>
        <v/>
      </c>
      <c r="X337" s="1" t="str">
        <f>IF(A337="","",IF(A337&lt;'Input and Monthly Results'!$C$11,1,0))</f>
        <v/>
      </c>
      <c r="Y337" s="1" t="str">
        <f>IF(A337="","",IF(A337&lt;'Input and Monthly Results'!$C$11,Calculations!O337*Calculations!P337,IF(A337&lt;'Input and Monthly Results'!$F$3,Loan_Amount*(Calculations!O337/(1-(1+Calculations!O337)^(-('Input and Monthly Results'!$C$5-SUM(Calculations!$X$3:$X$362))))),IF(Calculations!A337='Input and Monthly Results'!$F$3,Calculations!O337*Calculations!P337+Calculations!P337,0))))</f>
        <v/>
      </c>
      <c r="Z337" s="1" t="str">
        <f>IF(A337="","",IF(A337&lt;'Input and Monthly Results'!$F$3,Loan_Amount/'Input and Monthly Results'!$C$5+Calculations!O337*Calculations!P337,IF(A337='Input and Monthly Results'!$F$3,Calculations!O337*Calculations!P337+Calculations!P337,0)))</f>
        <v/>
      </c>
      <c r="AA337" s="1" t="str">
        <f>IF(A337="","",IF('Input and Monthly Results'!$C$14="",IF('Input and Monthly Results'!$C$10="IO (Interest Only)",Calculations!V337,IF('Input and Monthly Results'!$C$10="Initial IO w/ P&amp;I following",Calculations!Y337,IF('Input and Monthly Results'!$C$10="P&amp;I",Calculations!W337,Calculations!Z337))),U337))</f>
        <v/>
      </c>
      <c r="AB337" s="1" t="str">
        <f t="shared" si="123"/>
        <v/>
      </c>
      <c r="AC337" s="1" t="str">
        <f t="shared" si="124"/>
        <v/>
      </c>
      <c r="AD337" s="1" t="str">
        <f t="shared" si="125"/>
        <v/>
      </c>
      <c r="AE337" s="1" t="str">
        <f t="shared" si="126"/>
        <v/>
      </c>
      <c r="AF337" s="1" t="str">
        <f t="shared" si="127"/>
        <v/>
      </c>
      <c r="AG337" s="1" t="str">
        <f>IF(A337="","",'Input and Monthly Results'!$C$12)</f>
        <v/>
      </c>
      <c r="AH337" s="1" t="str">
        <f t="shared" si="128"/>
        <v/>
      </c>
      <c r="AI337" s="1" t="str">
        <f t="shared" si="129"/>
        <v/>
      </c>
      <c r="AJ337" s="1" t="str">
        <f t="shared" si="130"/>
        <v/>
      </c>
      <c r="AK337" s="1" t="str">
        <f>IF(A337="","",IF(AI337=0,0,'Input and Monthly Results'!$C$13))</f>
        <v/>
      </c>
    </row>
    <row r="338" spans="1:37" x14ac:dyDescent="0.3">
      <c r="A338" s="10" t="str">
        <f>IF(A337&gt;='Input and Monthly Results'!$F$3,"",EDATE(A337,1))</f>
        <v/>
      </c>
      <c r="B338" s="10">
        <f t="shared" si="110"/>
        <v>1</v>
      </c>
      <c r="C338" t="str">
        <f t="shared" si="111"/>
        <v/>
      </c>
      <c r="D338" s="14" t="str">
        <f>IF(A338="","",'Input and Monthly Results'!$C$7)</f>
        <v/>
      </c>
      <c r="E338" s="14" t="str">
        <f t="shared" si="112"/>
        <v/>
      </c>
      <c r="F338" s="14" t="str">
        <f t="shared" si="113"/>
        <v/>
      </c>
      <c r="G338" s="14" t="str">
        <f t="shared" si="114"/>
        <v/>
      </c>
      <c r="H338" s="14" t="str">
        <f>IF(A338="","",VLOOKUP(A338,'Input and Monthly Results'!$B$18:$C$429,2,FALSE))</f>
        <v/>
      </c>
      <c r="I338" s="14" t="str">
        <f>IF(A338="","",'Input and Monthly Results'!$C$8)</f>
        <v/>
      </c>
      <c r="J338" s="5" t="str">
        <f t="shared" si="115"/>
        <v/>
      </c>
      <c r="K338" s="14" t="str">
        <f t="shared" si="116"/>
        <v/>
      </c>
      <c r="L338" s="14" t="str">
        <f t="shared" si="117"/>
        <v/>
      </c>
      <c r="M338" s="14" t="str">
        <f t="shared" si="118"/>
        <v/>
      </c>
      <c r="N338" t="str">
        <f>IF(A338="","",'Input and Monthly Results'!$C$9)</f>
        <v/>
      </c>
      <c r="O338" s="14" t="str">
        <f>IF(A338="","",IF('Input and Monthly Results'!$C$6="Constant",IF('Input and Monthly Results'!$C$9="30 / 360",E338,IF('Input and Monthly Results'!$C$9="Actual Days / 360",F338,G338)),IF('Input and Monthly Results'!$C$9="30 / 360",K338,IF('Input and Monthly Results'!$C$9="Actual Days / 360",L338,M338))))</f>
        <v/>
      </c>
      <c r="P338" s="1" t="str">
        <f t="shared" si="131"/>
        <v/>
      </c>
      <c r="Q338" s="20" t="str">
        <f t="shared" si="119"/>
        <v/>
      </c>
      <c r="R338" s="20" t="str">
        <f t="shared" si="120"/>
        <v/>
      </c>
      <c r="S338" s="20" t="str">
        <f t="shared" si="121"/>
        <v/>
      </c>
      <c r="T338" s="20" t="str">
        <f t="shared" si="122"/>
        <v/>
      </c>
      <c r="U338" s="15" t="str">
        <f>IF(A338="","",IF(A339="",O338*P338+P338,IF(P338&gt;='Input and Monthly Results'!$C$14,'Input and Monthly Results'!$C$14,P338)))</f>
        <v/>
      </c>
      <c r="V338" s="1" t="str">
        <f>IF(A338="","",IF(A338&lt;'Input and Monthly Results'!$F$3,Calculations!O338*Calculations!P338,IF(A338='Input and Monthly Results'!$F$3,Calculations!O338*Calculations!P338 + Calculations!P338,0)))</f>
        <v/>
      </c>
      <c r="W338" s="1" t="str">
        <f>IF(A338="","",IF(A338&lt;'Input and Monthly Results'!$F$3,Loan_Amount*(Calculations!O338/(1-(1+Calculations!O338)^(-'Input and Monthly Results'!$C$5))),IF(Calculations!A338='Input and Monthly Results'!$F$3,Calculations!P338*Calculations!O338+Calculations!P338,0)))</f>
        <v/>
      </c>
      <c r="X338" s="1" t="str">
        <f>IF(A338="","",IF(A338&lt;'Input and Monthly Results'!$C$11,1,0))</f>
        <v/>
      </c>
      <c r="Y338" s="1" t="str">
        <f>IF(A338="","",IF(A338&lt;'Input and Monthly Results'!$C$11,Calculations!O338*Calculations!P338,IF(A338&lt;'Input and Monthly Results'!$F$3,Loan_Amount*(Calculations!O338/(1-(1+Calculations!O338)^(-('Input and Monthly Results'!$C$5-SUM(Calculations!$X$3:$X$362))))),IF(Calculations!A338='Input and Monthly Results'!$F$3,Calculations!O338*Calculations!P338+Calculations!P338,0))))</f>
        <v/>
      </c>
      <c r="Z338" s="1" t="str">
        <f>IF(A338="","",IF(A338&lt;'Input and Monthly Results'!$F$3,Loan_Amount/'Input and Monthly Results'!$C$5+Calculations!O338*Calculations!P338,IF(A338='Input and Monthly Results'!$F$3,Calculations!O338*Calculations!P338+Calculations!P338,0)))</f>
        <v/>
      </c>
      <c r="AA338" s="1" t="str">
        <f>IF(A338="","",IF('Input and Monthly Results'!$C$14="",IF('Input and Monthly Results'!$C$10="IO (Interest Only)",Calculations!V338,IF('Input and Monthly Results'!$C$10="Initial IO w/ P&amp;I following",Calculations!Y338,IF('Input and Monthly Results'!$C$10="P&amp;I",Calculations!W338,Calculations!Z338))),U338))</f>
        <v/>
      </c>
      <c r="AB338" s="1" t="str">
        <f t="shared" si="123"/>
        <v/>
      </c>
      <c r="AC338" s="1" t="str">
        <f t="shared" si="124"/>
        <v/>
      </c>
      <c r="AD338" s="1" t="str">
        <f t="shared" si="125"/>
        <v/>
      </c>
      <c r="AE338" s="1" t="str">
        <f t="shared" si="126"/>
        <v/>
      </c>
      <c r="AF338" s="1" t="str">
        <f t="shared" si="127"/>
        <v/>
      </c>
      <c r="AG338" s="1" t="str">
        <f>IF(A338="","",'Input and Monthly Results'!$C$12)</f>
        <v/>
      </c>
      <c r="AH338" s="1" t="str">
        <f t="shared" si="128"/>
        <v/>
      </c>
      <c r="AI338" s="1" t="str">
        <f t="shared" si="129"/>
        <v/>
      </c>
      <c r="AJ338" s="1" t="str">
        <f t="shared" si="130"/>
        <v/>
      </c>
      <c r="AK338" s="1" t="str">
        <f>IF(A338="","",IF(AI338=0,0,'Input and Monthly Results'!$C$13))</f>
        <v/>
      </c>
    </row>
    <row r="339" spans="1:37" x14ac:dyDescent="0.3">
      <c r="A339" s="10" t="str">
        <f>IF(A338&gt;='Input and Monthly Results'!$F$3,"",EDATE(A338,1))</f>
        <v/>
      </c>
      <c r="B339" s="10">
        <f t="shared" si="110"/>
        <v>1</v>
      </c>
      <c r="C339" t="str">
        <f t="shared" si="111"/>
        <v/>
      </c>
      <c r="D339" s="14" t="str">
        <f>IF(A339="","",'Input and Monthly Results'!$C$7)</f>
        <v/>
      </c>
      <c r="E339" s="14" t="str">
        <f t="shared" si="112"/>
        <v/>
      </c>
      <c r="F339" s="14" t="str">
        <f t="shared" si="113"/>
        <v/>
      </c>
      <c r="G339" s="14" t="str">
        <f t="shared" si="114"/>
        <v/>
      </c>
      <c r="H339" s="14" t="str">
        <f>IF(A339="","",VLOOKUP(A339,'Input and Monthly Results'!$B$18:$C$429,2,FALSE))</f>
        <v/>
      </c>
      <c r="I339" s="14" t="str">
        <f>IF(A339="","",'Input and Monthly Results'!$C$8)</f>
        <v/>
      </c>
      <c r="J339" s="5" t="str">
        <f t="shared" si="115"/>
        <v/>
      </c>
      <c r="K339" s="14" t="str">
        <f t="shared" si="116"/>
        <v/>
      </c>
      <c r="L339" s="14" t="str">
        <f t="shared" si="117"/>
        <v/>
      </c>
      <c r="M339" s="14" t="str">
        <f t="shared" si="118"/>
        <v/>
      </c>
      <c r="N339" t="str">
        <f>IF(A339="","",'Input and Monthly Results'!$C$9)</f>
        <v/>
      </c>
      <c r="O339" s="14" t="str">
        <f>IF(A339="","",IF('Input and Monthly Results'!$C$6="Constant",IF('Input and Monthly Results'!$C$9="30 / 360",E339,IF('Input and Monthly Results'!$C$9="Actual Days / 360",F339,G339)),IF('Input and Monthly Results'!$C$9="30 / 360",K339,IF('Input and Monthly Results'!$C$9="Actual Days / 360",L339,M339))))</f>
        <v/>
      </c>
      <c r="P339" s="1" t="str">
        <f t="shared" si="131"/>
        <v/>
      </c>
      <c r="Q339" s="20" t="str">
        <f t="shared" si="119"/>
        <v/>
      </c>
      <c r="R339" s="20" t="str">
        <f t="shared" si="120"/>
        <v/>
      </c>
      <c r="S339" s="20" t="str">
        <f t="shared" si="121"/>
        <v/>
      </c>
      <c r="T339" s="20" t="str">
        <f t="shared" si="122"/>
        <v/>
      </c>
      <c r="U339" s="15" t="str">
        <f>IF(A339="","",IF(A340="",O339*P339+P339,IF(P339&gt;='Input and Monthly Results'!$C$14,'Input and Monthly Results'!$C$14,P339)))</f>
        <v/>
      </c>
      <c r="V339" s="1" t="str">
        <f>IF(A339="","",IF(A339&lt;'Input and Monthly Results'!$F$3,Calculations!O339*Calculations!P339,IF(A339='Input and Monthly Results'!$F$3,Calculations!O339*Calculations!P339 + Calculations!P339,0)))</f>
        <v/>
      </c>
      <c r="W339" s="1" t="str">
        <f>IF(A339="","",IF(A339&lt;'Input and Monthly Results'!$F$3,Loan_Amount*(Calculations!O339/(1-(1+Calculations!O339)^(-'Input and Monthly Results'!$C$5))),IF(Calculations!A339='Input and Monthly Results'!$F$3,Calculations!P339*Calculations!O339+Calculations!P339,0)))</f>
        <v/>
      </c>
      <c r="X339" s="1" t="str">
        <f>IF(A339="","",IF(A339&lt;'Input and Monthly Results'!$C$11,1,0))</f>
        <v/>
      </c>
      <c r="Y339" s="1" t="str">
        <f>IF(A339="","",IF(A339&lt;'Input and Monthly Results'!$C$11,Calculations!O339*Calculations!P339,IF(A339&lt;'Input and Monthly Results'!$F$3,Loan_Amount*(Calculations!O339/(1-(1+Calculations!O339)^(-('Input and Monthly Results'!$C$5-SUM(Calculations!$X$3:$X$362))))),IF(Calculations!A339='Input and Monthly Results'!$F$3,Calculations!O339*Calculations!P339+Calculations!P339,0))))</f>
        <v/>
      </c>
      <c r="Z339" s="1" t="str">
        <f>IF(A339="","",IF(A339&lt;'Input and Monthly Results'!$F$3,Loan_Amount/'Input and Monthly Results'!$C$5+Calculations!O339*Calculations!P339,IF(A339='Input and Monthly Results'!$F$3,Calculations!O339*Calculations!P339+Calculations!P339,0)))</f>
        <v/>
      </c>
      <c r="AA339" s="1" t="str">
        <f>IF(A339="","",IF('Input and Monthly Results'!$C$14="",IF('Input and Monthly Results'!$C$10="IO (Interest Only)",Calculations!V339,IF('Input and Monthly Results'!$C$10="Initial IO w/ P&amp;I following",Calculations!Y339,IF('Input and Monthly Results'!$C$10="P&amp;I",Calculations!W339,Calculations!Z339))),U339))</f>
        <v/>
      </c>
      <c r="AB339" s="1" t="str">
        <f t="shared" si="123"/>
        <v/>
      </c>
      <c r="AC339" s="1" t="str">
        <f t="shared" si="124"/>
        <v/>
      </c>
      <c r="AD339" s="1" t="str">
        <f t="shared" si="125"/>
        <v/>
      </c>
      <c r="AE339" s="1" t="str">
        <f t="shared" si="126"/>
        <v/>
      </c>
      <c r="AF339" s="1" t="str">
        <f t="shared" si="127"/>
        <v/>
      </c>
      <c r="AG339" s="1" t="str">
        <f>IF(A339="","",'Input and Monthly Results'!$C$12)</f>
        <v/>
      </c>
      <c r="AH339" s="1" t="str">
        <f t="shared" si="128"/>
        <v/>
      </c>
      <c r="AI339" s="1" t="str">
        <f t="shared" si="129"/>
        <v/>
      </c>
      <c r="AJ339" s="1" t="str">
        <f t="shared" si="130"/>
        <v/>
      </c>
      <c r="AK339" s="1" t="str">
        <f>IF(A339="","",IF(AI339=0,0,'Input and Monthly Results'!$C$13))</f>
        <v/>
      </c>
    </row>
    <row r="340" spans="1:37" x14ac:dyDescent="0.3">
      <c r="A340" s="10" t="str">
        <f>IF(A339&gt;='Input and Monthly Results'!$F$3,"",EDATE(A339,1))</f>
        <v/>
      </c>
      <c r="B340" s="10">
        <f t="shared" si="110"/>
        <v>1</v>
      </c>
      <c r="C340" t="str">
        <f t="shared" si="111"/>
        <v/>
      </c>
      <c r="D340" s="14" t="str">
        <f>IF(A340="","",'Input and Monthly Results'!$C$7)</f>
        <v/>
      </c>
      <c r="E340" s="14" t="str">
        <f t="shared" si="112"/>
        <v/>
      </c>
      <c r="F340" s="14" t="str">
        <f t="shared" si="113"/>
        <v/>
      </c>
      <c r="G340" s="14" t="str">
        <f t="shared" si="114"/>
        <v/>
      </c>
      <c r="H340" s="14" t="str">
        <f>IF(A340="","",VLOOKUP(A340,'Input and Monthly Results'!$B$18:$C$429,2,FALSE))</f>
        <v/>
      </c>
      <c r="I340" s="14" t="str">
        <f>IF(A340="","",'Input and Monthly Results'!$C$8)</f>
        <v/>
      </c>
      <c r="J340" s="5" t="str">
        <f t="shared" si="115"/>
        <v/>
      </c>
      <c r="K340" s="14" t="str">
        <f t="shared" si="116"/>
        <v/>
      </c>
      <c r="L340" s="14" t="str">
        <f t="shared" si="117"/>
        <v/>
      </c>
      <c r="M340" s="14" t="str">
        <f t="shared" si="118"/>
        <v/>
      </c>
      <c r="N340" t="str">
        <f>IF(A340="","",'Input and Monthly Results'!$C$9)</f>
        <v/>
      </c>
      <c r="O340" s="14" t="str">
        <f>IF(A340="","",IF('Input and Monthly Results'!$C$6="Constant",IF('Input and Monthly Results'!$C$9="30 / 360",E340,IF('Input and Monthly Results'!$C$9="Actual Days / 360",F340,G340)),IF('Input and Monthly Results'!$C$9="30 / 360",K340,IF('Input and Monthly Results'!$C$9="Actual Days / 360",L340,M340))))</f>
        <v/>
      </c>
      <c r="P340" s="1" t="str">
        <f t="shared" si="131"/>
        <v/>
      </c>
      <c r="Q340" s="20" t="str">
        <f t="shared" si="119"/>
        <v/>
      </c>
      <c r="R340" s="20" t="str">
        <f t="shared" si="120"/>
        <v/>
      </c>
      <c r="S340" s="20" t="str">
        <f t="shared" si="121"/>
        <v/>
      </c>
      <c r="T340" s="20" t="str">
        <f t="shared" si="122"/>
        <v/>
      </c>
      <c r="U340" s="15" t="str">
        <f>IF(A340="","",IF(A341="",O340*P340+P340,IF(P340&gt;='Input and Monthly Results'!$C$14,'Input and Monthly Results'!$C$14,P340)))</f>
        <v/>
      </c>
      <c r="V340" s="1" t="str">
        <f>IF(A340="","",IF(A340&lt;'Input and Monthly Results'!$F$3,Calculations!O340*Calculations!P340,IF(A340='Input and Monthly Results'!$F$3,Calculations!O340*Calculations!P340 + Calculations!P340,0)))</f>
        <v/>
      </c>
      <c r="W340" s="1" t="str">
        <f>IF(A340="","",IF(A340&lt;'Input and Monthly Results'!$F$3,Loan_Amount*(Calculations!O340/(1-(1+Calculations!O340)^(-'Input and Monthly Results'!$C$5))),IF(Calculations!A340='Input and Monthly Results'!$F$3,Calculations!P340*Calculations!O340+Calculations!P340,0)))</f>
        <v/>
      </c>
      <c r="X340" s="1" t="str">
        <f>IF(A340="","",IF(A340&lt;'Input and Monthly Results'!$C$11,1,0))</f>
        <v/>
      </c>
      <c r="Y340" s="1" t="str">
        <f>IF(A340="","",IF(A340&lt;'Input and Monthly Results'!$C$11,Calculations!O340*Calculations!P340,IF(A340&lt;'Input and Monthly Results'!$F$3,Loan_Amount*(Calculations!O340/(1-(1+Calculations!O340)^(-('Input and Monthly Results'!$C$5-SUM(Calculations!$X$3:$X$362))))),IF(Calculations!A340='Input and Monthly Results'!$F$3,Calculations!O340*Calculations!P340+Calculations!P340,0))))</f>
        <v/>
      </c>
      <c r="Z340" s="1" t="str">
        <f>IF(A340="","",IF(A340&lt;'Input and Monthly Results'!$F$3,Loan_Amount/'Input and Monthly Results'!$C$5+Calculations!O340*Calculations!P340,IF(A340='Input and Monthly Results'!$F$3,Calculations!O340*Calculations!P340+Calculations!P340,0)))</f>
        <v/>
      </c>
      <c r="AA340" s="1" t="str">
        <f>IF(A340="","",IF('Input and Monthly Results'!$C$14="",IF('Input and Monthly Results'!$C$10="IO (Interest Only)",Calculations!V340,IF('Input and Monthly Results'!$C$10="Initial IO w/ P&amp;I following",Calculations!Y340,IF('Input and Monthly Results'!$C$10="P&amp;I",Calculations!W340,Calculations!Z340))),U340))</f>
        <v/>
      </c>
      <c r="AB340" s="1" t="str">
        <f t="shared" si="123"/>
        <v/>
      </c>
      <c r="AC340" s="1" t="str">
        <f t="shared" si="124"/>
        <v/>
      </c>
      <c r="AD340" s="1" t="str">
        <f t="shared" si="125"/>
        <v/>
      </c>
      <c r="AE340" s="1" t="str">
        <f t="shared" si="126"/>
        <v/>
      </c>
      <c r="AF340" s="1" t="str">
        <f t="shared" si="127"/>
        <v/>
      </c>
      <c r="AG340" s="1" t="str">
        <f>IF(A340="","",'Input and Monthly Results'!$C$12)</f>
        <v/>
      </c>
      <c r="AH340" s="1" t="str">
        <f t="shared" si="128"/>
        <v/>
      </c>
      <c r="AI340" s="1" t="str">
        <f t="shared" si="129"/>
        <v/>
      </c>
      <c r="AJ340" s="1" t="str">
        <f t="shared" si="130"/>
        <v/>
      </c>
      <c r="AK340" s="1" t="str">
        <f>IF(A340="","",IF(AI340=0,0,'Input and Monthly Results'!$C$13))</f>
        <v/>
      </c>
    </row>
    <row r="341" spans="1:37" x14ac:dyDescent="0.3">
      <c r="A341" s="10" t="str">
        <f>IF(A340&gt;='Input and Monthly Results'!$F$3,"",EDATE(A340,1))</f>
        <v/>
      </c>
      <c r="B341" s="10">
        <f t="shared" si="110"/>
        <v>1</v>
      </c>
      <c r="C341" t="str">
        <f t="shared" si="111"/>
        <v/>
      </c>
      <c r="D341" s="14" t="str">
        <f>IF(A341="","",'Input and Monthly Results'!$C$7)</f>
        <v/>
      </c>
      <c r="E341" s="14" t="str">
        <f t="shared" si="112"/>
        <v/>
      </c>
      <c r="F341" s="14" t="str">
        <f t="shared" si="113"/>
        <v/>
      </c>
      <c r="G341" s="14" t="str">
        <f t="shared" si="114"/>
        <v/>
      </c>
      <c r="H341" s="14" t="str">
        <f>IF(A341="","",VLOOKUP(A341,'Input and Monthly Results'!$B$18:$C$429,2,FALSE))</f>
        <v/>
      </c>
      <c r="I341" s="14" t="str">
        <f>IF(A341="","",'Input and Monthly Results'!$C$8)</f>
        <v/>
      </c>
      <c r="J341" s="5" t="str">
        <f t="shared" si="115"/>
        <v/>
      </c>
      <c r="K341" s="14" t="str">
        <f t="shared" si="116"/>
        <v/>
      </c>
      <c r="L341" s="14" t="str">
        <f t="shared" si="117"/>
        <v/>
      </c>
      <c r="M341" s="14" t="str">
        <f t="shared" si="118"/>
        <v/>
      </c>
      <c r="N341" t="str">
        <f>IF(A341="","",'Input and Monthly Results'!$C$9)</f>
        <v/>
      </c>
      <c r="O341" s="14" t="str">
        <f>IF(A341="","",IF('Input and Monthly Results'!$C$6="Constant",IF('Input and Monthly Results'!$C$9="30 / 360",E341,IF('Input and Monthly Results'!$C$9="Actual Days / 360",F341,G341)),IF('Input and Monthly Results'!$C$9="30 / 360",K341,IF('Input and Monthly Results'!$C$9="Actual Days / 360",L341,M341))))</f>
        <v/>
      </c>
      <c r="P341" s="1" t="str">
        <f t="shared" si="131"/>
        <v/>
      </c>
      <c r="Q341" s="20" t="str">
        <f t="shared" si="119"/>
        <v/>
      </c>
      <c r="R341" s="20" t="str">
        <f t="shared" si="120"/>
        <v/>
      </c>
      <c r="S341" s="20" t="str">
        <f t="shared" si="121"/>
        <v/>
      </c>
      <c r="T341" s="20" t="str">
        <f t="shared" si="122"/>
        <v/>
      </c>
      <c r="U341" s="15" t="str">
        <f>IF(A341="","",IF(A342="",O341*P341+P341,IF(P341&gt;='Input and Monthly Results'!$C$14,'Input and Monthly Results'!$C$14,P341)))</f>
        <v/>
      </c>
      <c r="V341" s="1" t="str">
        <f>IF(A341="","",IF(A341&lt;'Input and Monthly Results'!$F$3,Calculations!O341*Calculations!P341,IF(A341='Input and Monthly Results'!$F$3,Calculations!O341*Calculations!P341 + Calculations!P341,0)))</f>
        <v/>
      </c>
      <c r="W341" s="1" t="str">
        <f>IF(A341="","",IF(A341&lt;'Input and Monthly Results'!$F$3,Loan_Amount*(Calculations!O341/(1-(1+Calculations!O341)^(-'Input and Monthly Results'!$C$5))),IF(Calculations!A341='Input and Monthly Results'!$F$3,Calculations!P341*Calculations!O341+Calculations!P341,0)))</f>
        <v/>
      </c>
      <c r="X341" s="1" t="str">
        <f>IF(A341="","",IF(A341&lt;'Input and Monthly Results'!$C$11,1,0))</f>
        <v/>
      </c>
      <c r="Y341" s="1" t="str">
        <f>IF(A341="","",IF(A341&lt;'Input and Monthly Results'!$C$11,Calculations!O341*Calculations!P341,IF(A341&lt;'Input and Monthly Results'!$F$3,Loan_Amount*(Calculations!O341/(1-(1+Calculations!O341)^(-('Input and Monthly Results'!$C$5-SUM(Calculations!$X$3:$X$362))))),IF(Calculations!A341='Input and Monthly Results'!$F$3,Calculations!O341*Calculations!P341+Calculations!P341,0))))</f>
        <v/>
      </c>
      <c r="Z341" s="1" t="str">
        <f>IF(A341="","",IF(A341&lt;'Input and Monthly Results'!$F$3,Loan_Amount/'Input and Monthly Results'!$C$5+Calculations!O341*Calculations!P341,IF(A341='Input and Monthly Results'!$F$3,Calculations!O341*Calculations!P341+Calculations!P341,0)))</f>
        <v/>
      </c>
      <c r="AA341" s="1" t="str">
        <f>IF(A341="","",IF('Input and Monthly Results'!$C$14="",IF('Input and Monthly Results'!$C$10="IO (Interest Only)",Calculations!V341,IF('Input and Monthly Results'!$C$10="Initial IO w/ P&amp;I following",Calculations!Y341,IF('Input and Monthly Results'!$C$10="P&amp;I",Calculations!W341,Calculations!Z341))),U341))</f>
        <v/>
      </c>
      <c r="AB341" s="1" t="str">
        <f t="shared" si="123"/>
        <v/>
      </c>
      <c r="AC341" s="1" t="str">
        <f t="shared" si="124"/>
        <v/>
      </c>
      <c r="AD341" s="1" t="str">
        <f t="shared" si="125"/>
        <v/>
      </c>
      <c r="AE341" s="1" t="str">
        <f t="shared" si="126"/>
        <v/>
      </c>
      <c r="AF341" s="1" t="str">
        <f t="shared" si="127"/>
        <v/>
      </c>
      <c r="AG341" s="1" t="str">
        <f>IF(A341="","",'Input and Monthly Results'!$C$12)</f>
        <v/>
      </c>
      <c r="AH341" s="1" t="str">
        <f t="shared" si="128"/>
        <v/>
      </c>
      <c r="AI341" s="1" t="str">
        <f t="shared" si="129"/>
        <v/>
      </c>
      <c r="AJ341" s="1" t="str">
        <f t="shared" si="130"/>
        <v/>
      </c>
      <c r="AK341" s="1" t="str">
        <f>IF(A341="","",IF(AI341=0,0,'Input and Monthly Results'!$C$13))</f>
        <v/>
      </c>
    </row>
    <row r="342" spans="1:37" x14ac:dyDescent="0.3">
      <c r="A342" s="10" t="str">
        <f>IF(A341&gt;='Input and Monthly Results'!$F$3,"",EDATE(A341,1))</f>
        <v/>
      </c>
      <c r="B342" s="10">
        <f t="shared" si="110"/>
        <v>1</v>
      </c>
      <c r="C342" t="str">
        <f t="shared" si="111"/>
        <v/>
      </c>
      <c r="D342" s="14" t="str">
        <f>IF(A342="","",'Input and Monthly Results'!$C$7)</f>
        <v/>
      </c>
      <c r="E342" s="14" t="str">
        <f t="shared" si="112"/>
        <v/>
      </c>
      <c r="F342" s="14" t="str">
        <f t="shared" si="113"/>
        <v/>
      </c>
      <c r="G342" s="14" t="str">
        <f t="shared" si="114"/>
        <v/>
      </c>
      <c r="H342" s="14" t="str">
        <f>IF(A342="","",VLOOKUP(A342,'Input and Monthly Results'!$B$18:$C$429,2,FALSE))</f>
        <v/>
      </c>
      <c r="I342" s="14" t="str">
        <f>IF(A342="","",'Input and Monthly Results'!$C$8)</f>
        <v/>
      </c>
      <c r="J342" s="5" t="str">
        <f t="shared" si="115"/>
        <v/>
      </c>
      <c r="K342" s="14" t="str">
        <f t="shared" si="116"/>
        <v/>
      </c>
      <c r="L342" s="14" t="str">
        <f t="shared" si="117"/>
        <v/>
      </c>
      <c r="M342" s="14" t="str">
        <f t="shared" si="118"/>
        <v/>
      </c>
      <c r="N342" t="str">
        <f>IF(A342="","",'Input and Monthly Results'!$C$9)</f>
        <v/>
      </c>
      <c r="O342" s="14" t="str">
        <f>IF(A342="","",IF('Input and Monthly Results'!$C$6="Constant",IF('Input and Monthly Results'!$C$9="30 / 360",E342,IF('Input and Monthly Results'!$C$9="Actual Days / 360",F342,G342)),IF('Input and Monthly Results'!$C$9="30 / 360",K342,IF('Input and Monthly Results'!$C$9="Actual Days / 360",L342,M342))))</f>
        <v/>
      </c>
      <c r="P342" s="1" t="str">
        <f t="shared" si="131"/>
        <v/>
      </c>
      <c r="Q342" s="20" t="str">
        <f t="shared" si="119"/>
        <v/>
      </c>
      <c r="R342" s="20" t="str">
        <f t="shared" si="120"/>
        <v/>
      </c>
      <c r="S342" s="20" t="str">
        <f t="shared" si="121"/>
        <v/>
      </c>
      <c r="T342" s="20" t="str">
        <f t="shared" si="122"/>
        <v/>
      </c>
      <c r="U342" s="15" t="str">
        <f>IF(A342="","",IF(A343="",O342*P342+P342,IF(P342&gt;='Input and Monthly Results'!$C$14,'Input and Monthly Results'!$C$14,P342)))</f>
        <v/>
      </c>
      <c r="V342" s="1" t="str">
        <f>IF(A342="","",IF(A342&lt;'Input and Monthly Results'!$F$3,Calculations!O342*Calculations!P342,IF(A342='Input and Monthly Results'!$F$3,Calculations!O342*Calculations!P342 + Calculations!P342,0)))</f>
        <v/>
      </c>
      <c r="W342" s="1" t="str">
        <f>IF(A342="","",IF(A342&lt;'Input and Monthly Results'!$F$3,Loan_Amount*(Calculations!O342/(1-(1+Calculations!O342)^(-'Input and Monthly Results'!$C$5))),IF(Calculations!A342='Input and Monthly Results'!$F$3,Calculations!P342*Calculations!O342+Calculations!P342,0)))</f>
        <v/>
      </c>
      <c r="X342" s="1" t="str">
        <f>IF(A342="","",IF(A342&lt;'Input and Monthly Results'!$C$11,1,0))</f>
        <v/>
      </c>
      <c r="Y342" s="1" t="str">
        <f>IF(A342="","",IF(A342&lt;'Input and Monthly Results'!$C$11,Calculations!O342*Calculations!P342,IF(A342&lt;'Input and Monthly Results'!$F$3,Loan_Amount*(Calculations!O342/(1-(1+Calculations!O342)^(-('Input and Monthly Results'!$C$5-SUM(Calculations!$X$3:$X$362))))),IF(Calculations!A342='Input and Monthly Results'!$F$3,Calculations!O342*Calculations!P342+Calculations!P342,0))))</f>
        <v/>
      </c>
      <c r="Z342" s="1" t="str">
        <f>IF(A342="","",IF(A342&lt;'Input and Monthly Results'!$F$3,Loan_Amount/'Input and Monthly Results'!$C$5+Calculations!O342*Calculations!P342,IF(A342='Input and Monthly Results'!$F$3,Calculations!O342*Calculations!P342+Calculations!P342,0)))</f>
        <v/>
      </c>
      <c r="AA342" s="1" t="str">
        <f>IF(A342="","",IF('Input and Monthly Results'!$C$14="",IF('Input and Monthly Results'!$C$10="IO (Interest Only)",Calculations!V342,IF('Input and Monthly Results'!$C$10="Initial IO w/ P&amp;I following",Calculations!Y342,IF('Input and Monthly Results'!$C$10="P&amp;I",Calculations!W342,Calculations!Z342))),U342))</f>
        <v/>
      </c>
      <c r="AB342" s="1" t="str">
        <f t="shared" si="123"/>
        <v/>
      </c>
      <c r="AC342" s="1" t="str">
        <f t="shared" si="124"/>
        <v/>
      </c>
      <c r="AD342" s="1" t="str">
        <f t="shared" si="125"/>
        <v/>
      </c>
      <c r="AE342" s="1" t="str">
        <f t="shared" si="126"/>
        <v/>
      </c>
      <c r="AF342" s="1" t="str">
        <f t="shared" si="127"/>
        <v/>
      </c>
      <c r="AG342" s="1" t="str">
        <f>IF(A342="","",'Input and Monthly Results'!$C$12)</f>
        <v/>
      </c>
      <c r="AH342" s="1" t="str">
        <f t="shared" si="128"/>
        <v/>
      </c>
      <c r="AI342" s="1" t="str">
        <f t="shared" si="129"/>
        <v/>
      </c>
      <c r="AJ342" s="1" t="str">
        <f t="shared" si="130"/>
        <v/>
      </c>
      <c r="AK342" s="1" t="str">
        <f>IF(A342="","",IF(AI342=0,0,'Input and Monthly Results'!$C$13))</f>
        <v/>
      </c>
    </row>
    <row r="343" spans="1:37" x14ac:dyDescent="0.3">
      <c r="A343" s="10" t="str">
        <f>IF(A342&gt;='Input and Monthly Results'!$F$3,"",EDATE(A342,1))</f>
        <v/>
      </c>
      <c r="B343" s="10">
        <f t="shared" si="110"/>
        <v>1</v>
      </c>
      <c r="C343" t="str">
        <f t="shared" si="111"/>
        <v/>
      </c>
      <c r="D343" s="14" t="str">
        <f>IF(A343="","",'Input and Monthly Results'!$C$7)</f>
        <v/>
      </c>
      <c r="E343" s="14" t="str">
        <f t="shared" si="112"/>
        <v/>
      </c>
      <c r="F343" s="14" t="str">
        <f t="shared" si="113"/>
        <v/>
      </c>
      <c r="G343" s="14" t="str">
        <f t="shared" si="114"/>
        <v/>
      </c>
      <c r="H343" s="14" t="str">
        <f>IF(A343="","",VLOOKUP(A343,'Input and Monthly Results'!$B$18:$C$429,2,FALSE))</f>
        <v/>
      </c>
      <c r="I343" s="14" t="str">
        <f>IF(A343="","",'Input and Monthly Results'!$C$8)</f>
        <v/>
      </c>
      <c r="J343" s="5" t="str">
        <f t="shared" si="115"/>
        <v/>
      </c>
      <c r="K343" s="14" t="str">
        <f t="shared" si="116"/>
        <v/>
      </c>
      <c r="L343" s="14" t="str">
        <f t="shared" si="117"/>
        <v/>
      </c>
      <c r="M343" s="14" t="str">
        <f t="shared" si="118"/>
        <v/>
      </c>
      <c r="N343" t="str">
        <f>IF(A343="","",'Input and Monthly Results'!$C$9)</f>
        <v/>
      </c>
      <c r="O343" s="14" t="str">
        <f>IF(A343="","",IF('Input and Monthly Results'!$C$6="Constant",IF('Input and Monthly Results'!$C$9="30 / 360",E343,IF('Input and Monthly Results'!$C$9="Actual Days / 360",F343,G343)),IF('Input and Monthly Results'!$C$9="30 / 360",K343,IF('Input and Monthly Results'!$C$9="Actual Days / 360",L343,M343))))</f>
        <v/>
      </c>
      <c r="P343" s="1" t="str">
        <f t="shared" si="131"/>
        <v/>
      </c>
      <c r="Q343" s="20" t="str">
        <f t="shared" si="119"/>
        <v/>
      </c>
      <c r="R343" s="20" t="str">
        <f t="shared" si="120"/>
        <v/>
      </c>
      <c r="S343" s="20" t="str">
        <f t="shared" si="121"/>
        <v/>
      </c>
      <c r="T343" s="20" t="str">
        <f t="shared" si="122"/>
        <v/>
      </c>
      <c r="U343" s="15" t="str">
        <f>IF(A343="","",IF(A344="",O343*P343+P343,IF(P343&gt;='Input and Monthly Results'!$C$14,'Input and Monthly Results'!$C$14,P343)))</f>
        <v/>
      </c>
      <c r="V343" s="1" t="str">
        <f>IF(A343="","",IF(A343&lt;'Input and Monthly Results'!$F$3,Calculations!O343*Calculations!P343,IF(A343='Input and Monthly Results'!$F$3,Calculations!O343*Calculations!P343 + Calculations!P343,0)))</f>
        <v/>
      </c>
      <c r="W343" s="1" t="str">
        <f>IF(A343="","",IF(A343&lt;'Input and Monthly Results'!$F$3,Loan_Amount*(Calculations!O343/(1-(1+Calculations!O343)^(-'Input and Monthly Results'!$C$5))),IF(Calculations!A343='Input and Monthly Results'!$F$3,Calculations!P343*Calculations!O343+Calculations!P343,0)))</f>
        <v/>
      </c>
      <c r="X343" s="1" t="str">
        <f>IF(A343="","",IF(A343&lt;'Input and Monthly Results'!$C$11,1,0))</f>
        <v/>
      </c>
      <c r="Y343" s="1" t="str">
        <f>IF(A343="","",IF(A343&lt;'Input and Monthly Results'!$C$11,Calculations!O343*Calculations!P343,IF(A343&lt;'Input and Monthly Results'!$F$3,Loan_Amount*(Calculations!O343/(1-(1+Calculations!O343)^(-('Input and Monthly Results'!$C$5-SUM(Calculations!$X$3:$X$362))))),IF(Calculations!A343='Input and Monthly Results'!$F$3,Calculations!O343*Calculations!P343+Calculations!P343,0))))</f>
        <v/>
      </c>
      <c r="Z343" s="1" t="str">
        <f>IF(A343="","",IF(A343&lt;'Input and Monthly Results'!$F$3,Loan_Amount/'Input and Monthly Results'!$C$5+Calculations!O343*Calculations!P343,IF(A343='Input and Monthly Results'!$F$3,Calculations!O343*Calculations!P343+Calculations!P343,0)))</f>
        <v/>
      </c>
      <c r="AA343" s="1" t="str">
        <f>IF(A343="","",IF('Input and Monthly Results'!$C$14="",IF('Input and Monthly Results'!$C$10="IO (Interest Only)",Calculations!V343,IF('Input and Monthly Results'!$C$10="Initial IO w/ P&amp;I following",Calculations!Y343,IF('Input and Monthly Results'!$C$10="P&amp;I",Calculations!W343,Calculations!Z343))),U343))</f>
        <v/>
      </c>
      <c r="AB343" s="1" t="str">
        <f t="shared" si="123"/>
        <v/>
      </c>
      <c r="AC343" s="1" t="str">
        <f t="shared" si="124"/>
        <v/>
      </c>
      <c r="AD343" s="1" t="str">
        <f t="shared" si="125"/>
        <v/>
      </c>
      <c r="AE343" s="1" t="str">
        <f t="shared" si="126"/>
        <v/>
      </c>
      <c r="AF343" s="1" t="str">
        <f t="shared" si="127"/>
        <v/>
      </c>
      <c r="AG343" s="1" t="str">
        <f>IF(A343="","",'Input and Monthly Results'!$C$12)</f>
        <v/>
      </c>
      <c r="AH343" s="1" t="str">
        <f t="shared" si="128"/>
        <v/>
      </c>
      <c r="AI343" s="1" t="str">
        <f t="shared" si="129"/>
        <v/>
      </c>
      <c r="AJ343" s="1" t="str">
        <f t="shared" si="130"/>
        <v/>
      </c>
      <c r="AK343" s="1" t="str">
        <f>IF(A343="","",IF(AI343=0,0,'Input and Monthly Results'!$C$13))</f>
        <v/>
      </c>
    </row>
    <row r="344" spans="1:37" x14ac:dyDescent="0.3">
      <c r="A344" s="10" t="str">
        <f>IF(A343&gt;='Input and Monthly Results'!$F$3,"",EDATE(A343,1))</f>
        <v/>
      </c>
      <c r="B344" s="10">
        <f t="shared" si="110"/>
        <v>1</v>
      </c>
      <c r="C344" t="str">
        <f t="shared" si="111"/>
        <v/>
      </c>
      <c r="D344" s="14" t="str">
        <f>IF(A344="","",'Input and Monthly Results'!$C$7)</f>
        <v/>
      </c>
      <c r="E344" s="14" t="str">
        <f t="shared" si="112"/>
        <v/>
      </c>
      <c r="F344" s="14" t="str">
        <f t="shared" si="113"/>
        <v/>
      </c>
      <c r="G344" s="14" t="str">
        <f t="shared" si="114"/>
        <v/>
      </c>
      <c r="H344" s="14" t="str">
        <f>IF(A344="","",VLOOKUP(A344,'Input and Monthly Results'!$B$18:$C$429,2,FALSE))</f>
        <v/>
      </c>
      <c r="I344" s="14" t="str">
        <f>IF(A344="","",'Input and Monthly Results'!$C$8)</f>
        <v/>
      </c>
      <c r="J344" s="5" t="str">
        <f t="shared" si="115"/>
        <v/>
      </c>
      <c r="K344" s="14" t="str">
        <f t="shared" si="116"/>
        <v/>
      </c>
      <c r="L344" s="14" t="str">
        <f t="shared" si="117"/>
        <v/>
      </c>
      <c r="M344" s="14" t="str">
        <f t="shared" si="118"/>
        <v/>
      </c>
      <c r="N344" t="str">
        <f>IF(A344="","",'Input and Monthly Results'!$C$9)</f>
        <v/>
      </c>
      <c r="O344" s="14" t="str">
        <f>IF(A344="","",IF('Input and Monthly Results'!$C$6="Constant",IF('Input and Monthly Results'!$C$9="30 / 360",E344,IF('Input and Monthly Results'!$C$9="Actual Days / 360",F344,G344)),IF('Input and Monthly Results'!$C$9="30 / 360",K344,IF('Input and Monthly Results'!$C$9="Actual Days / 360",L344,M344))))</f>
        <v/>
      </c>
      <c r="P344" s="1" t="str">
        <f t="shared" si="131"/>
        <v/>
      </c>
      <c r="Q344" s="20" t="str">
        <f t="shared" si="119"/>
        <v/>
      </c>
      <c r="R344" s="20" t="str">
        <f t="shared" si="120"/>
        <v/>
      </c>
      <c r="S344" s="20" t="str">
        <f t="shared" si="121"/>
        <v/>
      </c>
      <c r="T344" s="20" t="str">
        <f t="shared" si="122"/>
        <v/>
      </c>
      <c r="U344" s="15" t="str">
        <f>IF(A344="","",IF(A345="",O344*P344+P344,IF(P344&gt;='Input and Monthly Results'!$C$14,'Input and Monthly Results'!$C$14,P344)))</f>
        <v/>
      </c>
      <c r="V344" s="1" t="str">
        <f>IF(A344="","",IF(A344&lt;'Input and Monthly Results'!$F$3,Calculations!O344*Calculations!P344,IF(A344='Input and Monthly Results'!$F$3,Calculations!O344*Calculations!P344 + Calculations!P344,0)))</f>
        <v/>
      </c>
      <c r="W344" s="1" t="str">
        <f>IF(A344="","",IF(A344&lt;'Input and Monthly Results'!$F$3,Loan_Amount*(Calculations!O344/(1-(1+Calculations!O344)^(-'Input and Monthly Results'!$C$5))),IF(Calculations!A344='Input and Monthly Results'!$F$3,Calculations!P344*Calculations!O344+Calculations!P344,0)))</f>
        <v/>
      </c>
      <c r="X344" s="1" t="str">
        <f>IF(A344="","",IF(A344&lt;'Input and Monthly Results'!$C$11,1,0))</f>
        <v/>
      </c>
      <c r="Y344" s="1" t="str">
        <f>IF(A344="","",IF(A344&lt;'Input and Monthly Results'!$C$11,Calculations!O344*Calculations!P344,IF(A344&lt;'Input and Monthly Results'!$F$3,Loan_Amount*(Calculations!O344/(1-(1+Calculations!O344)^(-('Input and Monthly Results'!$C$5-SUM(Calculations!$X$3:$X$362))))),IF(Calculations!A344='Input and Monthly Results'!$F$3,Calculations!O344*Calculations!P344+Calculations!P344,0))))</f>
        <v/>
      </c>
      <c r="Z344" s="1" t="str">
        <f>IF(A344="","",IF(A344&lt;'Input and Monthly Results'!$F$3,Loan_Amount/'Input and Monthly Results'!$C$5+Calculations!O344*Calculations!P344,IF(A344='Input and Monthly Results'!$F$3,Calculations!O344*Calculations!P344+Calculations!P344,0)))</f>
        <v/>
      </c>
      <c r="AA344" s="1" t="str">
        <f>IF(A344="","",IF('Input and Monthly Results'!$C$14="",IF('Input and Monthly Results'!$C$10="IO (Interest Only)",Calculations!V344,IF('Input and Monthly Results'!$C$10="Initial IO w/ P&amp;I following",Calculations!Y344,IF('Input and Monthly Results'!$C$10="P&amp;I",Calculations!W344,Calculations!Z344))),U344))</f>
        <v/>
      </c>
      <c r="AB344" s="1" t="str">
        <f t="shared" si="123"/>
        <v/>
      </c>
      <c r="AC344" s="1" t="str">
        <f t="shared" si="124"/>
        <v/>
      </c>
      <c r="AD344" s="1" t="str">
        <f t="shared" si="125"/>
        <v/>
      </c>
      <c r="AE344" s="1" t="str">
        <f t="shared" si="126"/>
        <v/>
      </c>
      <c r="AF344" s="1" t="str">
        <f t="shared" si="127"/>
        <v/>
      </c>
      <c r="AG344" s="1" t="str">
        <f>IF(A344="","",'Input and Monthly Results'!$C$12)</f>
        <v/>
      </c>
      <c r="AH344" s="1" t="str">
        <f t="shared" si="128"/>
        <v/>
      </c>
      <c r="AI344" s="1" t="str">
        <f t="shared" si="129"/>
        <v/>
      </c>
      <c r="AJ344" s="1" t="str">
        <f t="shared" si="130"/>
        <v/>
      </c>
      <c r="AK344" s="1" t="str">
        <f>IF(A344="","",IF(AI344=0,0,'Input and Monthly Results'!$C$13))</f>
        <v/>
      </c>
    </row>
    <row r="345" spans="1:37" x14ac:dyDescent="0.3">
      <c r="A345" s="10" t="str">
        <f>IF(A344&gt;='Input and Monthly Results'!$F$3,"",EDATE(A344,1))</f>
        <v/>
      </c>
      <c r="B345" s="10">
        <f t="shared" si="110"/>
        <v>1</v>
      </c>
      <c r="C345" t="str">
        <f t="shared" si="111"/>
        <v/>
      </c>
      <c r="D345" s="14" t="str">
        <f>IF(A345="","",'Input and Monthly Results'!$C$7)</f>
        <v/>
      </c>
      <c r="E345" s="14" t="str">
        <f t="shared" si="112"/>
        <v/>
      </c>
      <c r="F345" s="14" t="str">
        <f t="shared" si="113"/>
        <v/>
      </c>
      <c r="G345" s="14" t="str">
        <f t="shared" si="114"/>
        <v/>
      </c>
      <c r="H345" s="14" t="str">
        <f>IF(A345="","",VLOOKUP(A345,'Input and Monthly Results'!$B$18:$C$429,2,FALSE))</f>
        <v/>
      </c>
      <c r="I345" s="14" t="str">
        <f>IF(A345="","",'Input and Monthly Results'!$C$8)</f>
        <v/>
      </c>
      <c r="J345" s="5" t="str">
        <f t="shared" si="115"/>
        <v/>
      </c>
      <c r="K345" s="14" t="str">
        <f t="shared" si="116"/>
        <v/>
      </c>
      <c r="L345" s="14" t="str">
        <f t="shared" si="117"/>
        <v/>
      </c>
      <c r="M345" s="14" t="str">
        <f t="shared" si="118"/>
        <v/>
      </c>
      <c r="N345" t="str">
        <f>IF(A345="","",'Input and Monthly Results'!$C$9)</f>
        <v/>
      </c>
      <c r="O345" s="14" t="str">
        <f>IF(A345="","",IF('Input and Monthly Results'!$C$6="Constant",IF('Input and Monthly Results'!$C$9="30 / 360",E345,IF('Input and Monthly Results'!$C$9="Actual Days / 360",F345,G345)),IF('Input and Monthly Results'!$C$9="30 / 360",K345,IF('Input and Monthly Results'!$C$9="Actual Days / 360",L345,M345))))</f>
        <v/>
      </c>
      <c r="P345" s="1" t="str">
        <f t="shared" si="131"/>
        <v/>
      </c>
      <c r="Q345" s="20" t="str">
        <f t="shared" si="119"/>
        <v/>
      </c>
      <c r="R345" s="20" t="str">
        <f t="shared" si="120"/>
        <v/>
      </c>
      <c r="S345" s="20" t="str">
        <f t="shared" si="121"/>
        <v/>
      </c>
      <c r="T345" s="20" t="str">
        <f t="shared" si="122"/>
        <v/>
      </c>
      <c r="U345" s="15" t="str">
        <f>IF(A345="","",IF(A346="",O345*P345+P345,IF(P345&gt;='Input and Monthly Results'!$C$14,'Input and Monthly Results'!$C$14,P345)))</f>
        <v/>
      </c>
      <c r="V345" s="1" t="str">
        <f>IF(A345="","",IF(A345&lt;'Input and Monthly Results'!$F$3,Calculations!O345*Calculations!P345,IF(A345='Input and Monthly Results'!$F$3,Calculations!O345*Calculations!P345 + Calculations!P345,0)))</f>
        <v/>
      </c>
      <c r="W345" s="1" t="str">
        <f>IF(A345="","",IF(A345&lt;'Input and Monthly Results'!$F$3,Loan_Amount*(Calculations!O345/(1-(1+Calculations!O345)^(-'Input and Monthly Results'!$C$5))),IF(Calculations!A345='Input and Monthly Results'!$F$3,Calculations!P345*Calculations!O345+Calculations!P345,0)))</f>
        <v/>
      </c>
      <c r="X345" s="1" t="str">
        <f>IF(A345="","",IF(A345&lt;'Input and Monthly Results'!$C$11,1,0))</f>
        <v/>
      </c>
      <c r="Y345" s="1" t="str">
        <f>IF(A345="","",IF(A345&lt;'Input and Monthly Results'!$C$11,Calculations!O345*Calculations!P345,IF(A345&lt;'Input and Monthly Results'!$F$3,Loan_Amount*(Calculations!O345/(1-(1+Calculations!O345)^(-('Input and Monthly Results'!$C$5-SUM(Calculations!$X$3:$X$362))))),IF(Calculations!A345='Input and Monthly Results'!$F$3,Calculations!O345*Calculations!P345+Calculations!P345,0))))</f>
        <v/>
      </c>
      <c r="Z345" s="1" t="str">
        <f>IF(A345="","",IF(A345&lt;'Input and Monthly Results'!$F$3,Loan_Amount/'Input and Monthly Results'!$C$5+Calculations!O345*Calculations!P345,IF(A345='Input and Monthly Results'!$F$3,Calculations!O345*Calculations!P345+Calculations!P345,0)))</f>
        <v/>
      </c>
      <c r="AA345" s="1" t="str">
        <f>IF(A345="","",IF('Input and Monthly Results'!$C$14="",IF('Input and Monthly Results'!$C$10="IO (Interest Only)",Calculations!V345,IF('Input and Monthly Results'!$C$10="Initial IO w/ P&amp;I following",Calculations!Y345,IF('Input and Monthly Results'!$C$10="P&amp;I",Calculations!W345,Calculations!Z345))),U345))</f>
        <v/>
      </c>
      <c r="AB345" s="1" t="str">
        <f t="shared" si="123"/>
        <v/>
      </c>
      <c r="AC345" s="1" t="str">
        <f t="shared" si="124"/>
        <v/>
      </c>
      <c r="AD345" s="1" t="str">
        <f t="shared" si="125"/>
        <v/>
      </c>
      <c r="AE345" s="1" t="str">
        <f t="shared" si="126"/>
        <v/>
      </c>
      <c r="AF345" s="1" t="str">
        <f t="shared" si="127"/>
        <v/>
      </c>
      <c r="AG345" s="1" t="str">
        <f>IF(A345="","",'Input and Monthly Results'!$C$12)</f>
        <v/>
      </c>
      <c r="AH345" s="1" t="str">
        <f t="shared" si="128"/>
        <v/>
      </c>
      <c r="AI345" s="1" t="str">
        <f t="shared" si="129"/>
        <v/>
      </c>
      <c r="AJ345" s="1" t="str">
        <f t="shared" si="130"/>
        <v/>
      </c>
      <c r="AK345" s="1" t="str">
        <f>IF(A345="","",IF(AI345=0,0,'Input and Monthly Results'!$C$13))</f>
        <v/>
      </c>
    </row>
    <row r="346" spans="1:37" x14ac:dyDescent="0.3">
      <c r="A346" s="10" t="str">
        <f>IF(A345&gt;='Input and Monthly Results'!$F$3,"",EDATE(A345,1))</f>
        <v/>
      </c>
      <c r="B346" s="10">
        <f t="shared" si="110"/>
        <v>1</v>
      </c>
      <c r="C346" t="str">
        <f t="shared" si="111"/>
        <v/>
      </c>
      <c r="D346" s="14" t="str">
        <f>IF(A346="","",'Input and Monthly Results'!$C$7)</f>
        <v/>
      </c>
      <c r="E346" s="14" t="str">
        <f t="shared" si="112"/>
        <v/>
      </c>
      <c r="F346" s="14" t="str">
        <f t="shared" si="113"/>
        <v/>
      </c>
      <c r="G346" s="14" t="str">
        <f t="shared" si="114"/>
        <v/>
      </c>
      <c r="H346" s="14" t="str">
        <f>IF(A346="","",VLOOKUP(A346,'Input and Monthly Results'!$B$18:$C$429,2,FALSE))</f>
        <v/>
      </c>
      <c r="I346" s="14" t="str">
        <f>IF(A346="","",'Input and Monthly Results'!$C$8)</f>
        <v/>
      </c>
      <c r="J346" s="5" t="str">
        <f t="shared" si="115"/>
        <v/>
      </c>
      <c r="K346" s="14" t="str">
        <f t="shared" si="116"/>
        <v/>
      </c>
      <c r="L346" s="14" t="str">
        <f t="shared" si="117"/>
        <v/>
      </c>
      <c r="M346" s="14" t="str">
        <f t="shared" si="118"/>
        <v/>
      </c>
      <c r="N346" t="str">
        <f>IF(A346="","",'Input and Monthly Results'!$C$9)</f>
        <v/>
      </c>
      <c r="O346" s="14" t="str">
        <f>IF(A346="","",IF('Input and Monthly Results'!$C$6="Constant",IF('Input and Monthly Results'!$C$9="30 / 360",E346,IF('Input and Monthly Results'!$C$9="Actual Days / 360",F346,G346)),IF('Input and Monthly Results'!$C$9="30 / 360",K346,IF('Input and Monthly Results'!$C$9="Actual Days / 360",L346,M346))))</f>
        <v/>
      </c>
      <c r="P346" s="1" t="str">
        <f t="shared" si="131"/>
        <v/>
      </c>
      <c r="Q346" s="20" t="str">
        <f t="shared" si="119"/>
        <v/>
      </c>
      <c r="R346" s="20" t="str">
        <f t="shared" si="120"/>
        <v/>
      </c>
      <c r="S346" s="20" t="str">
        <f t="shared" si="121"/>
        <v/>
      </c>
      <c r="T346" s="20" t="str">
        <f t="shared" si="122"/>
        <v/>
      </c>
      <c r="U346" s="15" t="str">
        <f>IF(A346="","",IF(A347="",O346*P346+P346,IF(P346&gt;='Input and Monthly Results'!$C$14,'Input and Monthly Results'!$C$14,P346)))</f>
        <v/>
      </c>
      <c r="V346" s="1" t="str">
        <f>IF(A346="","",IF(A346&lt;'Input and Monthly Results'!$F$3,Calculations!O346*Calculations!P346,IF(A346='Input and Monthly Results'!$F$3,Calculations!O346*Calculations!P346 + Calculations!P346,0)))</f>
        <v/>
      </c>
      <c r="W346" s="1" t="str">
        <f>IF(A346="","",IF(A346&lt;'Input and Monthly Results'!$F$3,Loan_Amount*(Calculations!O346/(1-(1+Calculations!O346)^(-'Input and Monthly Results'!$C$5))),IF(Calculations!A346='Input and Monthly Results'!$F$3,Calculations!P346*Calculations!O346+Calculations!P346,0)))</f>
        <v/>
      </c>
      <c r="X346" s="1" t="str">
        <f>IF(A346="","",IF(A346&lt;'Input and Monthly Results'!$C$11,1,0))</f>
        <v/>
      </c>
      <c r="Y346" s="1" t="str">
        <f>IF(A346="","",IF(A346&lt;'Input and Monthly Results'!$C$11,Calculations!O346*Calculations!P346,IF(A346&lt;'Input and Monthly Results'!$F$3,Loan_Amount*(Calculations!O346/(1-(1+Calculations!O346)^(-('Input and Monthly Results'!$C$5-SUM(Calculations!$X$3:$X$362))))),IF(Calculations!A346='Input and Monthly Results'!$F$3,Calculations!O346*Calculations!P346+Calculations!P346,0))))</f>
        <v/>
      </c>
      <c r="Z346" s="1" t="str">
        <f>IF(A346="","",IF(A346&lt;'Input and Monthly Results'!$F$3,Loan_Amount/'Input and Monthly Results'!$C$5+Calculations!O346*Calculations!P346,IF(A346='Input and Monthly Results'!$F$3,Calculations!O346*Calculations!P346+Calculations!P346,0)))</f>
        <v/>
      </c>
      <c r="AA346" s="1" t="str">
        <f>IF(A346="","",IF('Input and Monthly Results'!$C$14="",IF('Input and Monthly Results'!$C$10="IO (Interest Only)",Calculations!V346,IF('Input and Monthly Results'!$C$10="Initial IO w/ P&amp;I following",Calculations!Y346,IF('Input and Monthly Results'!$C$10="P&amp;I",Calculations!W346,Calculations!Z346))),U346))</f>
        <v/>
      </c>
      <c r="AB346" s="1" t="str">
        <f t="shared" si="123"/>
        <v/>
      </c>
      <c r="AC346" s="1" t="str">
        <f t="shared" si="124"/>
        <v/>
      </c>
      <c r="AD346" s="1" t="str">
        <f t="shared" si="125"/>
        <v/>
      </c>
      <c r="AE346" s="1" t="str">
        <f t="shared" si="126"/>
        <v/>
      </c>
      <c r="AF346" s="1" t="str">
        <f t="shared" si="127"/>
        <v/>
      </c>
      <c r="AG346" s="1" t="str">
        <f>IF(A346="","",'Input and Monthly Results'!$C$12)</f>
        <v/>
      </c>
      <c r="AH346" s="1" t="str">
        <f t="shared" si="128"/>
        <v/>
      </c>
      <c r="AI346" s="1" t="str">
        <f t="shared" si="129"/>
        <v/>
      </c>
      <c r="AJ346" s="1" t="str">
        <f t="shared" si="130"/>
        <v/>
      </c>
      <c r="AK346" s="1" t="str">
        <f>IF(A346="","",IF(AI346=0,0,'Input and Monthly Results'!$C$13))</f>
        <v/>
      </c>
    </row>
    <row r="347" spans="1:37" x14ac:dyDescent="0.3">
      <c r="A347" s="10" t="str">
        <f>IF(A346&gt;='Input and Monthly Results'!$F$3,"",EDATE(A346,1))</f>
        <v/>
      </c>
      <c r="B347" s="10">
        <f t="shared" si="110"/>
        <v>1</v>
      </c>
      <c r="C347" t="str">
        <f t="shared" si="111"/>
        <v/>
      </c>
      <c r="D347" s="14" t="str">
        <f>IF(A347="","",'Input and Monthly Results'!$C$7)</f>
        <v/>
      </c>
      <c r="E347" s="14" t="str">
        <f t="shared" si="112"/>
        <v/>
      </c>
      <c r="F347" s="14" t="str">
        <f t="shared" si="113"/>
        <v/>
      </c>
      <c r="G347" s="14" t="str">
        <f t="shared" si="114"/>
        <v/>
      </c>
      <c r="H347" s="14" t="str">
        <f>IF(A347="","",VLOOKUP(A347,'Input and Monthly Results'!$B$18:$C$429,2,FALSE))</f>
        <v/>
      </c>
      <c r="I347" s="14" t="str">
        <f>IF(A347="","",'Input and Monthly Results'!$C$8)</f>
        <v/>
      </c>
      <c r="J347" s="5" t="str">
        <f t="shared" si="115"/>
        <v/>
      </c>
      <c r="K347" s="14" t="str">
        <f t="shared" si="116"/>
        <v/>
      </c>
      <c r="L347" s="14" t="str">
        <f t="shared" si="117"/>
        <v/>
      </c>
      <c r="M347" s="14" t="str">
        <f t="shared" si="118"/>
        <v/>
      </c>
      <c r="N347" t="str">
        <f>IF(A347="","",'Input and Monthly Results'!$C$9)</f>
        <v/>
      </c>
      <c r="O347" s="14" t="str">
        <f>IF(A347="","",IF('Input and Monthly Results'!$C$6="Constant",IF('Input and Monthly Results'!$C$9="30 / 360",E347,IF('Input and Monthly Results'!$C$9="Actual Days / 360",F347,G347)),IF('Input and Monthly Results'!$C$9="30 / 360",K347,IF('Input and Monthly Results'!$C$9="Actual Days / 360",L347,M347))))</f>
        <v/>
      </c>
      <c r="P347" s="1" t="str">
        <f t="shared" si="131"/>
        <v/>
      </c>
      <c r="Q347" s="20" t="str">
        <f t="shared" si="119"/>
        <v/>
      </c>
      <c r="R347" s="20" t="str">
        <f t="shared" si="120"/>
        <v/>
      </c>
      <c r="S347" s="20" t="str">
        <f t="shared" si="121"/>
        <v/>
      </c>
      <c r="T347" s="20" t="str">
        <f t="shared" si="122"/>
        <v/>
      </c>
      <c r="U347" s="15" t="str">
        <f>IF(A347="","",IF(A348="",O347*P347+P347,IF(P347&gt;='Input and Monthly Results'!$C$14,'Input and Monthly Results'!$C$14,P347)))</f>
        <v/>
      </c>
      <c r="V347" s="1" t="str">
        <f>IF(A347="","",IF(A347&lt;'Input and Monthly Results'!$F$3,Calculations!O347*Calculations!P347,IF(A347='Input and Monthly Results'!$F$3,Calculations!O347*Calculations!P347 + Calculations!P347,0)))</f>
        <v/>
      </c>
      <c r="W347" s="1" t="str">
        <f>IF(A347="","",IF(A347&lt;'Input and Monthly Results'!$F$3,Loan_Amount*(Calculations!O347/(1-(1+Calculations!O347)^(-'Input and Monthly Results'!$C$5))),IF(Calculations!A347='Input and Monthly Results'!$F$3,Calculations!P347*Calculations!O347+Calculations!P347,0)))</f>
        <v/>
      </c>
      <c r="X347" s="1" t="str">
        <f>IF(A347="","",IF(A347&lt;'Input and Monthly Results'!$C$11,1,0))</f>
        <v/>
      </c>
      <c r="Y347" s="1" t="str">
        <f>IF(A347="","",IF(A347&lt;'Input and Monthly Results'!$C$11,Calculations!O347*Calculations!P347,IF(A347&lt;'Input and Monthly Results'!$F$3,Loan_Amount*(Calculations!O347/(1-(1+Calculations!O347)^(-('Input and Monthly Results'!$C$5-SUM(Calculations!$X$3:$X$362))))),IF(Calculations!A347='Input and Monthly Results'!$F$3,Calculations!O347*Calculations!P347+Calculations!P347,0))))</f>
        <v/>
      </c>
      <c r="Z347" s="1" t="str">
        <f>IF(A347="","",IF(A347&lt;'Input and Monthly Results'!$F$3,Loan_Amount/'Input and Monthly Results'!$C$5+Calculations!O347*Calculations!P347,IF(A347='Input and Monthly Results'!$F$3,Calculations!O347*Calculations!P347+Calculations!P347,0)))</f>
        <v/>
      </c>
      <c r="AA347" s="1" t="str">
        <f>IF(A347="","",IF('Input and Monthly Results'!$C$14="",IF('Input and Monthly Results'!$C$10="IO (Interest Only)",Calculations!V347,IF('Input and Monthly Results'!$C$10="Initial IO w/ P&amp;I following",Calculations!Y347,IF('Input and Monthly Results'!$C$10="P&amp;I",Calculations!W347,Calculations!Z347))),U347))</f>
        <v/>
      </c>
      <c r="AB347" s="1" t="str">
        <f t="shared" si="123"/>
        <v/>
      </c>
      <c r="AC347" s="1" t="str">
        <f t="shared" si="124"/>
        <v/>
      </c>
      <c r="AD347" s="1" t="str">
        <f t="shared" si="125"/>
        <v/>
      </c>
      <c r="AE347" s="1" t="str">
        <f t="shared" si="126"/>
        <v/>
      </c>
      <c r="AF347" s="1" t="str">
        <f t="shared" si="127"/>
        <v/>
      </c>
      <c r="AG347" s="1" t="str">
        <f>IF(A347="","",'Input and Monthly Results'!$C$12)</f>
        <v/>
      </c>
      <c r="AH347" s="1" t="str">
        <f t="shared" si="128"/>
        <v/>
      </c>
      <c r="AI347" s="1" t="str">
        <f t="shared" si="129"/>
        <v/>
      </c>
      <c r="AJ347" s="1" t="str">
        <f t="shared" si="130"/>
        <v/>
      </c>
      <c r="AK347" s="1" t="str">
        <f>IF(A347="","",IF(AI347=0,0,'Input and Monthly Results'!$C$13))</f>
        <v/>
      </c>
    </row>
    <row r="348" spans="1:37" x14ac:dyDescent="0.3">
      <c r="A348" s="10" t="str">
        <f>IF(A347&gt;='Input and Monthly Results'!$F$3,"",EDATE(A347,1))</f>
        <v/>
      </c>
      <c r="B348" s="10">
        <f t="shared" si="110"/>
        <v>1</v>
      </c>
      <c r="C348" t="str">
        <f t="shared" si="111"/>
        <v/>
      </c>
      <c r="D348" s="14" t="str">
        <f>IF(A348="","",'Input and Monthly Results'!$C$7)</f>
        <v/>
      </c>
      <c r="E348" s="14" t="str">
        <f t="shared" si="112"/>
        <v/>
      </c>
      <c r="F348" s="14" t="str">
        <f t="shared" si="113"/>
        <v/>
      </c>
      <c r="G348" s="14" t="str">
        <f t="shared" si="114"/>
        <v/>
      </c>
      <c r="H348" s="14" t="str">
        <f>IF(A348="","",VLOOKUP(A348,'Input and Monthly Results'!$B$18:$C$429,2,FALSE))</f>
        <v/>
      </c>
      <c r="I348" s="14" t="str">
        <f>IF(A348="","",'Input and Monthly Results'!$C$8)</f>
        <v/>
      </c>
      <c r="J348" s="5" t="str">
        <f t="shared" si="115"/>
        <v/>
      </c>
      <c r="K348" s="14" t="str">
        <f t="shared" si="116"/>
        <v/>
      </c>
      <c r="L348" s="14" t="str">
        <f t="shared" si="117"/>
        <v/>
      </c>
      <c r="M348" s="14" t="str">
        <f t="shared" si="118"/>
        <v/>
      </c>
      <c r="N348" t="str">
        <f>IF(A348="","",'Input and Monthly Results'!$C$9)</f>
        <v/>
      </c>
      <c r="O348" s="14" t="str">
        <f>IF(A348="","",IF('Input and Monthly Results'!$C$6="Constant",IF('Input and Monthly Results'!$C$9="30 / 360",E348,IF('Input and Monthly Results'!$C$9="Actual Days / 360",F348,G348)),IF('Input and Monthly Results'!$C$9="30 / 360",K348,IF('Input and Monthly Results'!$C$9="Actual Days / 360",L348,M348))))</f>
        <v/>
      </c>
      <c r="P348" s="1" t="str">
        <f t="shared" si="131"/>
        <v/>
      </c>
      <c r="Q348" s="20" t="str">
        <f t="shared" si="119"/>
        <v/>
      </c>
      <c r="R348" s="20" t="str">
        <f t="shared" si="120"/>
        <v/>
      </c>
      <c r="S348" s="20" t="str">
        <f t="shared" si="121"/>
        <v/>
      </c>
      <c r="T348" s="20" t="str">
        <f t="shared" si="122"/>
        <v/>
      </c>
      <c r="U348" s="15" t="str">
        <f>IF(A348="","",IF(A349="",O348*P348+P348,IF(P348&gt;='Input and Monthly Results'!$C$14,'Input and Monthly Results'!$C$14,P348)))</f>
        <v/>
      </c>
      <c r="V348" s="1" t="str">
        <f>IF(A348="","",IF(A348&lt;'Input and Monthly Results'!$F$3,Calculations!O348*Calculations!P348,IF(A348='Input and Monthly Results'!$F$3,Calculations!O348*Calculations!P348 + Calculations!P348,0)))</f>
        <v/>
      </c>
      <c r="W348" s="1" t="str">
        <f>IF(A348="","",IF(A348&lt;'Input and Monthly Results'!$F$3,Loan_Amount*(Calculations!O348/(1-(1+Calculations!O348)^(-'Input and Monthly Results'!$C$5))),IF(Calculations!A348='Input and Monthly Results'!$F$3,Calculations!P348*Calculations!O348+Calculations!P348,0)))</f>
        <v/>
      </c>
      <c r="X348" s="1" t="str">
        <f>IF(A348="","",IF(A348&lt;'Input and Monthly Results'!$C$11,1,0))</f>
        <v/>
      </c>
      <c r="Y348" s="1" t="str">
        <f>IF(A348="","",IF(A348&lt;'Input and Monthly Results'!$C$11,Calculations!O348*Calculations!P348,IF(A348&lt;'Input and Monthly Results'!$F$3,Loan_Amount*(Calculations!O348/(1-(1+Calculations!O348)^(-('Input and Monthly Results'!$C$5-SUM(Calculations!$X$3:$X$362))))),IF(Calculations!A348='Input and Monthly Results'!$F$3,Calculations!O348*Calculations!P348+Calculations!P348,0))))</f>
        <v/>
      </c>
      <c r="Z348" s="1" t="str">
        <f>IF(A348="","",IF(A348&lt;'Input and Monthly Results'!$F$3,Loan_Amount/'Input and Monthly Results'!$C$5+Calculations!O348*Calculations!P348,IF(A348='Input and Monthly Results'!$F$3,Calculations!O348*Calculations!P348+Calculations!P348,0)))</f>
        <v/>
      </c>
      <c r="AA348" s="1" t="str">
        <f>IF(A348="","",IF('Input and Monthly Results'!$C$14="",IF('Input and Monthly Results'!$C$10="IO (Interest Only)",Calculations!V348,IF('Input and Monthly Results'!$C$10="Initial IO w/ P&amp;I following",Calculations!Y348,IF('Input and Monthly Results'!$C$10="P&amp;I",Calculations!W348,Calculations!Z348))),U348))</f>
        <v/>
      </c>
      <c r="AB348" s="1" t="str">
        <f t="shared" si="123"/>
        <v/>
      </c>
      <c r="AC348" s="1" t="str">
        <f t="shared" si="124"/>
        <v/>
      </c>
      <c r="AD348" s="1" t="str">
        <f t="shared" si="125"/>
        <v/>
      </c>
      <c r="AE348" s="1" t="str">
        <f t="shared" si="126"/>
        <v/>
      </c>
      <c r="AF348" s="1" t="str">
        <f t="shared" si="127"/>
        <v/>
      </c>
      <c r="AG348" s="1" t="str">
        <f>IF(A348="","",'Input and Monthly Results'!$C$12)</f>
        <v/>
      </c>
      <c r="AH348" s="1" t="str">
        <f t="shared" si="128"/>
        <v/>
      </c>
      <c r="AI348" s="1" t="str">
        <f t="shared" si="129"/>
        <v/>
      </c>
      <c r="AJ348" s="1" t="str">
        <f t="shared" si="130"/>
        <v/>
      </c>
      <c r="AK348" s="1" t="str">
        <f>IF(A348="","",IF(AI348=0,0,'Input and Monthly Results'!$C$13))</f>
        <v/>
      </c>
    </row>
    <row r="349" spans="1:37" x14ac:dyDescent="0.3">
      <c r="A349" s="10" t="str">
        <f>IF(A348&gt;='Input and Monthly Results'!$F$3,"",EDATE(A348,1))</f>
        <v/>
      </c>
      <c r="B349" s="10">
        <f t="shared" si="110"/>
        <v>1</v>
      </c>
      <c r="C349" t="str">
        <f t="shared" si="111"/>
        <v/>
      </c>
      <c r="D349" s="14" t="str">
        <f>IF(A349="","",'Input and Monthly Results'!$C$7)</f>
        <v/>
      </c>
      <c r="E349" s="14" t="str">
        <f t="shared" si="112"/>
        <v/>
      </c>
      <c r="F349" s="14" t="str">
        <f t="shared" si="113"/>
        <v/>
      </c>
      <c r="G349" s="14" t="str">
        <f t="shared" si="114"/>
        <v/>
      </c>
      <c r="H349" s="14" t="str">
        <f>IF(A349="","",VLOOKUP(A349,'Input and Monthly Results'!$B$18:$C$429,2,FALSE))</f>
        <v/>
      </c>
      <c r="I349" s="14" t="str">
        <f>IF(A349="","",'Input and Monthly Results'!$C$8)</f>
        <v/>
      </c>
      <c r="J349" s="5" t="str">
        <f t="shared" si="115"/>
        <v/>
      </c>
      <c r="K349" s="14" t="str">
        <f t="shared" si="116"/>
        <v/>
      </c>
      <c r="L349" s="14" t="str">
        <f t="shared" si="117"/>
        <v/>
      </c>
      <c r="M349" s="14" t="str">
        <f t="shared" si="118"/>
        <v/>
      </c>
      <c r="N349" t="str">
        <f>IF(A349="","",'Input and Monthly Results'!$C$9)</f>
        <v/>
      </c>
      <c r="O349" s="14" t="str">
        <f>IF(A349="","",IF('Input and Monthly Results'!$C$6="Constant",IF('Input and Monthly Results'!$C$9="30 / 360",E349,IF('Input and Monthly Results'!$C$9="Actual Days / 360",F349,G349)),IF('Input and Monthly Results'!$C$9="30 / 360",K349,IF('Input and Monthly Results'!$C$9="Actual Days / 360",L349,M349))))</f>
        <v/>
      </c>
      <c r="P349" s="1" t="str">
        <f t="shared" si="131"/>
        <v/>
      </c>
      <c r="Q349" s="20" t="str">
        <f t="shared" si="119"/>
        <v/>
      </c>
      <c r="R349" s="20" t="str">
        <f t="shared" si="120"/>
        <v/>
      </c>
      <c r="S349" s="20" t="str">
        <f t="shared" si="121"/>
        <v/>
      </c>
      <c r="T349" s="20" t="str">
        <f t="shared" si="122"/>
        <v/>
      </c>
      <c r="U349" s="15" t="str">
        <f>IF(A349="","",IF(A350="",O349*P349+P349,IF(P349&gt;='Input and Monthly Results'!$C$14,'Input and Monthly Results'!$C$14,P349)))</f>
        <v/>
      </c>
      <c r="V349" s="1" t="str">
        <f>IF(A349="","",IF(A349&lt;'Input and Monthly Results'!$F$3,Calculations!O349*Calculations!P349,IF(A349='Input and Monthly Results'!$F$3,Calculations!O349*Calculations!P349 + Calculations!P349,0)))</f>
        <v/>
      </c>
      <c r="W349" s="1" t="str">
        <f>IF(A349="","",IF(A349&lt;'Input and Monthly Results'!$F$3,Loan_Amount*(Calculations!O349/(1-(1+Calculations!O349)^(-'Input and Monthly Results'!$C$5))),IF(Calculations!A349='Input and Monthly Results'!$F$3,Calculations!P349*Calculations!O349+Calculations!P349,0)))</f>
        <v/>
      </c>
      <c r="X349" s="1" t="str">
        <f>IF(A349="","",IF(A349&lt;'Input and Monthly Results'!$C$11,1,0))</f>
        <v/>
      </c>
      <c r="Y349" s="1" t="str">
        <f>IF(A349="","",IF(A349&lt;'Input and Monthly Results'!$C$11,Calculations!O349*Calculations!P349,IF(A349&lt;'Input and Monthly Results'!$F$3,Loan_Amount*(Calculations!O349/(1-(1+Calculations!O349)^(-('Input and Monthly Results'!$C$5-SUM(Calculations!$X$3:$X$362))))),IF(Calculations!A349='Input and Monthly Results'!$F$3,Calculations!O349*Calculations!P349+Calculations!P349,0))))</f>
        <v/>
      </c>
      <c r="Z349" s="1" t="str">
        <f>IF(A349="","",IF(A349&lt;'Input and Monthly Results'!$F$3,Loan_Amount/'Input and Monthly Results'!$C$5+Calculations!O349*Calculations!P349,IF(A349='Input and Monthly Results'!$F$3,Calculations!O349*Calculations!P349+Calculations!P349,0)))</f>
        <v/>
      </c>
      <c r="AA349" s="1" t="str">
        <f>IF(A349="","",IF('Input and Monthly Results'!$C$14="",IF('Input and Monthly Results'!$C$10="IO (Interest Only)",Calculations!V349,IF('Input and Monthly Results'!$C$10="Initial IO w/ P&amp;I following",Calculations!Y349,IF('Input and Monthly Results'!$C$10="P&amp;I",Calculations!W349,Calculations!Z349))),U349))</f>
        <v/>
      </c>
      <c r="AB349" s="1" t="str">
        <f t="shared" si="123"/>
        <v/>
      </c>
      <c r="AC349" s="1" t="str">
        <f t="shared" si="124"/>
        <v/>
      </c>
      <c r="AD349" s="1" t="str">
        <f t="shared" si="125"/>
        <v/>
      </c>
      <c r="AE349" s="1" t="str">
        <f t="shared" si="126"/>
        <v/>
      </c>
      <c r="AF349" s="1" t="str">
        <f t="shared" si="127"/>
        <v/>
      </c>
      <c r="AG349" s="1" t="str">
        <f>IF(A349="","",'Input and Monthly Results'!$C$12)</f>
        <v/>
      </c>
      <c r="AH349" s="1" t="str">
        <f t="shared" si="128"/>
        <v/>
      </c>
      <c r="AI349" s="1" t="str">
        <f t="shared" si="129"/>
        <v/>
      </c>
      <c r="AJ349" s="1" t="str">
        <f t="shared" si="130"/>
        <v/>
      </c>
      <c r="AK349" s="1" t="str">
        <f>IF(A349="","",IF(AI349=0,0,'Input and Monthly Results'!$C$13))</f>
        <v/>
      </c>
    </row>
    <row r="350" spans="1:37" x14ac:dyDescent="0.3">
      <c r="A350" s="10" t="str">
        <f>IF(A349&gt;='Input and Monthly Results'!$F$3,"",EDATE(A349,1))</f>
        <v/>
      </c>
      <c r="B350" s="10">
        <f t="shared" si="110"/>
        <v>1</v>
      </c>
      <c r="C350" t="str">
        <f t="shared" si="111"/>
        <v/>
      </c>
      <c r="D350" s="14" t="str">
        <f>IF(A350="","",'Input and Monthly Results'!$C$7)</f>
        <v/>
      </c>
      <c r="E350" s="14" t="str">
        <f t="shared" si="112"/>
        <v/>
      </c>
      <c r="F350" s="14" t="str">
        <f t="shared" si="113"/>
        <v/>
      </c>
      <c r="G350" s="14" t="str">
        <f t="shared" si="114"/>
        <v/>
      </c>
      <c r="H350" s="14" t="str">
        <f>IF(A350="","",VLOOKUP(A350,'Input and Monthly Results'!$B$18:$C$429,2,FALSE))</f>
        <v/>
      </c>
      <c r="I350" s="14" t="str">
        <f>IF(A350="","",'Input and Monthly Results'!$C$8)</f>
        <v/>
      </c>
      <c r="J350" s="5" t="str">
        <f t="shared" si="115"/>
        <v/>
      </c>
      <c r="K350" s="14" t="str">
        <f t="shared" si="116"/>
        <v/>
      </c>
      <c r="L350" s="14" t="str">
        <f t="shared" si="117"/>
        <v/>
      </c>
      <c r="M350" s="14" t="str">
        <f t="shared" si="118"/>
        <v/>
      </c>
      <c r="N350" t="str">
        <f>IF(A350="","",'Input and Monthly Results'!$C$9)</f>
        <v/>
      </c>
      <c r="O350" s="14" t="str">
        <f>IF(A350="","",IF('Input and Monthly Results'!$C$6="Constant",IF('Input and Monthly Results'!$C$9="30 / 360",E350,IF('Input and Monthly Results'!$C$9="Actual Days / 360",F350,G350)),IF('Input and Monthly Results'!$C$9="30 / 360",K350,IF('Input and Monthly Results'!$C$9="Actual Days / 360",L350,M350))))</f>
        <v/>
      </c>
      <c r="P350" s="1" t="str">
        <f t="shared" si="131"/>
        <v/>
      </c>
      <c r="Q350" s="20" t="str">
        <f t="shared" si="119"/>
        <v/>
      </c>
      <c r="R350" s="20" t="str">
        <f t="shared" si="120"/>
        <v/>
      </c>
      <c r="S350" s="20" t="str">
        <f t="shared" si="121"/>
        <v/>
      </c>
      <c r="T350" s="20" t="str">
        <f t="shared" si="122"/>
        <v/>
      </c>
      <c r="U350" s="15" t="str">
        <f>IF(A350="","",IF(A351="",O350*P350+P350,IF(P350&gt;='Input and Monthly Results'!$C$14,'Input and Monthly Results'!$C$14,P350)))</f>
        <v/>
      </c>
      <c r="V350" s="1" t="str">
        <f>IF(A350="","",IF(A350&lt;'Input and Monthly Results'!$F$3,Calculations!O350*Calculations!P350,IF(A350='Input and Monthly Results'!$F$3,Calculations!O350*Calculations!P350 + Calculations!P350,0)))</f>
        <v/>
      </c>
      <c r="W350" s="1" t="str">
        <f>IF(A350="","",IF(A350&lt;'Input and Monthly Results'!$F$3,Loan_Amount*(Calculations!O350/(1-(1+Calculations!O350)^(-'Input and Monthly Results'!$C$5))),IF(Calculations!A350='Input and Monthly Results'!$F$3,Calculations!P350*Calculations!O350+Calculations!P350,0)))</f>
        <v/>
      </c>
      <c r="X350" s="1" t="str">
        <f>IF(A350="","",IF(A350&lt;'Input and Monthly Results'!$C$11,1,0))</f>
        <v/>
      </c>
      <c r="Y350" s="1" t="str">
        <f>IF(A350="","",IF(A350&lt;'Input and Monthly Results'!$C$11,Calculations!O350*Calculations!P350,IF(A350&lt;'Input and Monthly Results'!$F$3,Loan_Amount*(Calculations!O350/(1-(1+Calculations!O350)^(-('Input and Monthly Results'!$C$5-SUM(Calculations!$X$3:$X$362))))),IF(Calculations!A350='Input and Monthly Results'!$F$3,Calculations!O350*Calculations!P350+Calculations!P350,0))))</f>
        <v/>
      </c>
      <c r="Z350" s="1" t="str">
        <f>IF(A350="","",IF(A350&lt;'Input and Monthly Results'!$F$3,Loan_Amount/'Input and Monthly Results'!$C$5+Calculations!O350*Calculations!P350,IF(A350='Input and Monthly Results'!$F$3,Calculations!O350*Calculations!P350+Calculations!P350,0)))</f>
        <v/>
      </c>
      <c r="AA350" s="1" t="str">
        <f>IF(A350="","",IF('Input and Monthly Results'!$C$14="",IF('Input and Monthly Results'!$C$10="IO (Interest Only)",Calculations!V350,IF('Input and Monthly Results'!$C$10="Initial IO w/ P&amp;I following",Calculations!Y350,IF('Input and Monthly Results'!$C$10="P&amp;I",Calculations!W350,Calculations!Z350))),U350))</f>
        <v/>
      </c>
      <c r="AB350" s="1" t="str">
        <f t="shared" si="123"/>
        <v/>
      </c>
      <c r="AC350" s="1" t="str">
        <f t="shared" si="124"/>
        <v/>
      </c>
      <c r="AD350" s="1" t="str">
        <f t="shared" si="125"/>
        <v/>
      </c>
      <c r="AE350" s="1" t="str">
        <f t="shared" si="126"/>
        <v/>
      </c>
      <c r="AF350" s="1" t="str">
        <f t="shared" si="127"/>
        <v/>
      </c>
      <c r="AG350" s="1" t="str">
        <f>IF(A350="","",'Input and Monthly Results'!$C$12)</f>
        <v/>
      </c>
      <c r="AH350" s="1" t="str">
        <f t="shared" si="128"/>
        <v/>
      </c>
      <c r="AI350" s="1" t="str">
        <f t="shared" si="129"/>
        <v/>
      </c>
      <c r="AJ350" s="1" t="str">
        <f t="shared" si="130"/>
        <v/>
      </c>
      <c r="AK350" s="1" t="str">
        <f>IF(A350="","",IF(AI350=0,0,'Input and Monthly Results'!$C$13))</f>
        <v/>
      </c>
    </row>
    <row r="351" spans="1:37" x14ac:dyDescent="0.3">
      <c r="A351" s="10" t="str">
        <f>IF(A350&gt;='Input and Monthly Results'!$F$3,"",EDATE(A350,1))</f>
        <v/>
      </c>
      <c r="B351" s="10">
        <f t="shared" si="110"/>
        <v>1</v>
      </c>
      <c r="C351" t="str">
        <f t="shared" si="111"/>
        <v/>
      </c>
      <c r="D351" s="14" t="str">
        <f>IF(A351="","",'Input and Monthly Results'!$C$7)</f>
        <v/>
      </c>
      <c r="E351" s="14" t="str">
        <f t="shared" si="112"/>
        <v/>
      </c>
      <c r="F351" s="14" t="str">
        <f t="shared" si="113"/>
        <v/>
      </c>
      <c r="G351" s="14" t="str">
        <f t="shared" si="114"/>
        <v/>
      </c>
      <c r="H351" s="14" t="str">
        <f>IF(A351="","",VLOOKUP(A351,'Input and Monthly Results'!$B$18:$C$429,2,FALSE))</f>
        <v/>
      </c>
      <c r="I351" s="14" t="str">
        <f>IF(A351="","",'Input and Monthly Results'!$C$8)</f>
        <v/>
      </c>
      <c r="J351" s="5" t="str">
        <f t="shared" si="115"/>
        <v/>
      </c>
      <c r="K351" s="14" t="str">
        <f t="shared" si="116"/>
        <v/>
      </c>
      <c r="L351" s="14" t="str">
        <f t="shared" si="117"/>
        <v/>
      </c>
      <c r="M351" s="14" t="str">
        <f t="shared" si="118"/>
        <v/>
      </c>
      <c r="N351" t="str">
        <f>IF(A351="","",'Input and Monthly Results'!$C$9)</f>
        <v/>
      </c>
      <c r="O351" s="14" t="str">
        <f>IF(A351="","",IF('Input and Monthly Results'!$C$6="Constant",IF('Input and Monthly Results'!$C$9="30 / 360",E351,IF('Input and Monthly Results'!$C$9="Actual Days / 360",F351,G351)),IF('Input and Monthly Results'!$C$9="30 / 360",K351,IF('Input and Monthly Results'!$C$9="Actual Days / 360",L351,M351))))</f>
        <v/>
      </c>
      <c r="P351" s="1" t="str">
        <f t="shared" si="131"/>
        <v/>
      </c>
      <c r="Q351" s="20" t="str">
        <f t="shared" si="119"/>
        <v/>
      </c>
      <c r="R351" s="20" t="str">
        <f t="shared" si="120"/>
        <v/>
      </c>
      <c r="S351" s="20" t="str">
        <f t="shared" si="121"/>
        <v/>
      </c>
      <c r="T351" s="20" t="str">
        <f t="shared" si="122"/>
        <v/>
      </c>
      <c r="U351" s="15" t="str">
        <f>IF(A351="","",IF(A352="",O351*P351+P351,IF(P351&gt;='Input and Monthly Results'!$C$14,'Input and Monthly Results'!$C$14,P351)))</f>
        <v/>
      </c>
      <c r="V351" s="1" t="str">
        <f>IF(A351="","",IF(A351&lt;'Input and Monthly Results'!$F$3,Calculations!O351*Calculations!P351,IF(A351='Input and Monthly Results'!$F$3,Calculations!O351*Calculations!P351 + Calculations!P351,0)))</f>
        <v/>
      </c>
      <c r="W351" s="1" t="str">
        <f>IF(A351="","",IF(A351&lt;'Input and Monthly Results'!$F$3,Loan_Amount*(Calculations!O351/(1-(1+Calculations!O351)^(-'Input and Monthly Results'!$C$5))),IF(Calculations!A351='Input and Monthly Results'!$F$3,Calculations!P351*Calculations!O351+Calculations!P351,0)))</f>
        <v/>
      </c>
      <c r="X351" s="1" t="str">
        <f>IF(A351="","",IF(A351&lt;'Input and Monthly Results'!$C$11,1,0))</f>
        <v/>
      </c>
      <c r="Y351" s="1" t="str">
        <f>IF(A351="","",IF(A351&lt;'Input and Monthly Results'!$C$11,Calculations!O351*Calculations!P351,IF(A351&lt;'Input and Monthly Results'!$F$3,Loan_Amount*(Calculations!O351/(1-(1+Calculations!O351)^(-('Input and Monthly Results'!$C$5-SUM(Calculations!$X$3:$X$362))))),IF(Calculations!A351='Input and Monthly Results'!$F$3,Calculations!O351*Calculations!P351+Calculations!P351,0))))</f>
        <v/>
      </c>
      <c r="Z351" s="1" t="str">
        <f>IF(A351="","",IF(A351&lt;'Input and Monthly Results'!$F$3,Loan_Amount/'Input and Monthly Results'!$C$5+Calculations!O351*Calculations!P351,IF(A351='Input and Monthly Results'!$F$3,Calculations!O351*Calculations!P351+Calculations!P351,0)))</f>
        <v/>
      </c>
      <c r="AA351" s="1" t="str">
        <f>IF(A351="","",IF('Input and Monthly Results'!$C$14="",IF('Input and Monthly Results'!$C$10="IO (Interest Only)",Calculations!V351,IF('Input and Monthly Results'!$C$10="Initial IO w/ P&amp;I following",Calculations!Y351,IF('Input and Monthly Results'!$C$10="P&amp;I",Calculations!W351,Calculations!Z351))),U351))</f>
        <v/>
      </c>
      <c r="AB351" s="1" t="str">
        <f t="shared" si="123"/>
        <v/>
      </c>
      <c r="AC351" s="1" t="str">
        <f t="shared" si="124"/>
        <v/>
      </c>
      <c r="AD351" s="1" t="str">
        <f t="shared" si="125"/>
        <v/>
      </c>
      <c r="AE351" s="1" t="str">
        <f t="shared" si="126"/>
        <v/>
      </c>
      <c r="AF351" s="1" t="str">
        <f t="shared" si="127"/>
        <v/>
      </c>
      <c r="AG351" s="1" t="str">
        <f>IF(A351="","",'Input and Monthly Results'!$C$12)</f>
        <v/>
      </c>
      <c r="AH351" s="1" t="str">
        <f t="shared" si="128"/>
        <v/>
      </c>
      <c r="AI351" s="1" t="str">
        <f t="shared" si="129"/>
        <v/>
      </c>
      <c r="AJ351" s="1" t="str">
        <f t="shared" si="130"/>
        <v/>
      </c>
      <c r="AK351" s="1" t="str">
        <f>IF(A351="","",IF(AI351=0,0,'Input and Monthly Results'!$C$13))</f>
        <v/>
      </c>
    </row>
    <row r="352" spans="1:37" x14ac:dyDescent="0.3">
      <c r="A352" s="10" t="str">
        <f>IF(A351&gt;='Input and Monthly Results'!$F$3,"",EDATE(A351,1))</f>
        <v/>
      </c>
      <c r="B352" s="10">
        <f t="shared" si="110"/>
        <v>1</v>
      </c>
      <c r="C352" t="str">
        <f t="shared" si="111"/>
        <v/>
      </c>
      <c r="D352" s="14" t="str">
        <f>IF(A352="","",'Input and Monthly Results'!$C$7)</f>
        <v/>
      </c>
      <c r="E352" s="14" t="str">
        <f t="shared" si="112"/>
        <v/>
      </c>
      <c r="F352" s="14" t="str">
        <f t="shared" si="113"/>
        <v/>
      </c>
      <c r="G352" s="14" t="str">
        <f t="shared" si="114"/>
        <v/>
      </c>
      <c r="H352" s="14" t="str">
        <f>IF(A352="","",VLOOKUP(A352,'Input and Monthly Results'!$B$18:$C$429,2,FALSE))</f>
        <v/>
      </c>
      <c r="I352" s="14" t="str">
        <f>IF(A352="","",'Input and Monthly Results'!$C$8)</f>
        <v/>
      </c>
      <c r="J352" s="5" t="str">
        <f t="shared" si="115"/>
        <v/>
      </c>
      <c r="K352" s="14" t="str">
        <f t="shared" si="116"/>
        <v/>
      </c>
      <c r="L352" s="14" t="str">
        <f t="shared" si="117"/>
        <v/>
      </c>
      <c r="M352" s="14" t="str">
        <f t="shared" si="118"/>
        <v/>
      </c>
      <c r="N352" t="str">
        <f>IF(A352="","",'Input and Monthly Results'!$C$9)</f>
        <v/>
      </c>
      <c r="O352" s="14" t="str">
        <f>IF(A352="","",IF('Input and Monthly Results'!$C$6="Constant",IF('Input and Monthly Results'!$C$9="30 / 360",E352,IF('Input and Monthly Results'!$C$9="Actual Days / 360",F352,G352)),IF('Input and Monthly Results'!$C$9="30 / 360",K352,IF('Input and Monthly Results'!$C$9="Actual Days / 360",L352,M352))))</f>
        <v/>
      </c>
      <c r="P352" s="1" t="str">
        <f t="shared" si="131"/>
        <v/>
      </c>
      <c r="Q352" s="20" t="str">
        <f t="shared" si="119"/>
        <v/>
      </c>
      <c r="R352" s="20" t="str">
        <f t="shared" si="120"/>
        <v/>
      </c>
      <c r="S352" s="20" t="str">
        <f t="shared" si="121"/>
        <v/>
      </c>
      <c r="T352" s="20" t="str">
        <f t="shared" si="122"/>
        <v/>
      </c>
      <c r="U352" s="15" t="str">
        <f>IF(A352="","",IF(A353="",O352*P352+P352,IF(P352&gt;='Input and Monthly Results'!$C$14,'Input and Monthly Results'!$C$14,P352)))</f>
        <v/>
      </c>
      <c r="V352" s="1" t="str">
        <f>IF(A352="","",IF(A352&lt;'Input and Monthly Results'!$F$3,Calculations!O352*Calculations!P352,IF(A352='Input and Monthly Results'!$F$3,Calculations!O352*Calculations!P352 + Calculations!P352,0)))</f>
        <v/>
      </c>
      <c r="W352" s="1" t="str">
        <f>IF(A352="","",IF(A352&lt;'Input and Monthly Results'!$F$3,Loan_Amount*(Calculations!O352/(1-(1+Calculations!O352)^(-'Input and Monthly Results'!$C$5))),IF(Calculations!A352='Input and Monthly Results'!$F$3,Calculations!P352*Calculations!O352+Calculations!P352,0)))</f>
        <v/>
      </c>
      <c r="X352" s="1" t="str">
        <f>IF(A352="","",IF(A352&lt;'Input and Monthly Results'!$C$11,1,0))</f>
        <v/>
      </c>
      <c r="Y352" s="1" t="str">
        <f>IF(A352="","",IF(A352&lt;'Input and Monthly Results'!$C$11,Calculations!O352*Calculations!P352,IF(A352&lt;'Input and Monthly Results'!$F$3,Loan_Amount*(Calculations!O352/(1-(1+Calculations!O352)^(-('Input and Monthly Results'!$C$5-SUM(Calculations!$X$3:$X$362))))),IF(Calculations!A352='Input and Monthly Results'!$F$3,Calculations!O352*Calculations!P352+Calculations!P352,0))))</f>
        <v/>
      </c>
      <c r="Z352" s="1" t="str">
        <f>IF(A352="","",IF(A352&lt;'Input and Monthly Results'!$F$3,Loan_Amount/'Input and Monthly Results'!$C$5+Calculations!O352*Calculations!P352,IF(A352='Input and Monthly Results'!$F$3,Calculations!O352*Calculations!P352+Calculations!P352,0)))</f>
        <v/>
      </c>
      <c r="AA352" s="1" t="str">
        <f>IF(A352="","",IF('Input and Monthly Results'!$C$14="",IF('Input and Monthly Results'!$C$10="IO (Interest Only)",Calculations!V352,IF('Input and Monthly Results'!$C$10="Initial IO w/ P&amp;I following",Calculations!Y352,IF('Input and Monthly Results'!$C$10="P&amp;I",Calculations!W352,Calculations!Z352))),U352))</f>
        <v/>
      </c>
      <c r="AB352" s="1" t="str">
        <f t="shared" si="123"/>
        <v/>
      </c>
      <c r="AC352" s="1" t="str">
        <f t="shared" si="124"/>
        <v/>
      </c>
      <c r="AD352" s="1" t="str">
        <f t="shared" si="125"/>
        <v/>
      </c>
      <c r="AE352" s="1" t="str">
        <f t="shared" si="126"/>
        <v/>
      </c>
      <c r="AF352" s="1" t="str">
        <f t="shared" si="127"/>
        <v/>
      </c>
      <c r="AG352" s="1" t="str">
        <f>IF(A352="","",'Input and Monthly Results'!$C$12)</f>
        <v/>
      </c>
      <c r="AH352" s="1" t="str">
        <f t="shared" si="128"/>
        <v/>
      </c>
      <c r="AI352" s="1" t="str">
        <f t="shared" si="129"/>
        <v/>
      </c>
      <c r="AJ352" s="1" t="str">
        <f t="shared" si="130"/>
        <v/>
      </c>
      <c r="AK352" s="1" t="str">
        <f>IF(A352="","",IF(AI352=0,0,'Input and Monthly Results'!$C$13))</f>
        <v/>
      </c>
    </row>
    <row r="353" spans="1:37" x14ac:dyDescent="0.3">
      <c r="A353" s="10" t="str">
        <f>IF(A352&gt;='Input and Monthly Results'!$F$3,"",EDATE(A352,1))</f>
        <v/>
      </c>
      <c r="B353" s="10">
        <f t="shared" si="110"/>
        <v>1</v>
      </c>
      <c r="C353" t="str">
        <f t="shared" si="111"/>
        <v/>
      </c>
      <c r="D353" s="14" t="str">
        <f>IF(A353="","",'Input and Monthly Results'!$C$7)</f>
        <v/>
      </c>
      <c r="E353" s="14" t="str">
        <f t="shared" si="112"/>
        <v/>
      </c>
      <c r="F353" s="14" t="str">
        <f t="shared" si="113"/>
        <v/>
      </c>
      <c r="G353" s="14" t="str">
        <f t="shared" si="114"/>
        <v/>
      </c>
      <c r="H353" s="14" t="str">
        <f>IF(A353="","",VLOOKUP(A353,'Input and Monthly Results'!$B$18:$C$429,2,FALSE))</f>
        <v/>
      </c>
      <c r="I353" s="14" t="str">
        <f>IF(A353="","",'Input and Monthly Results'!$C$8)</f>
        <v/>
      </c>
      <c r="J353" s="5" t="str">
        <f t="shared" si="115"/>
        <v/>
      </c>
      <c r="K353" s="14" t="str">
        <f t="shared" si="116"/>
        <v/>
      </c>
      <c r="L353" s="14" t="str">
        <f t="shared" si="117"/>
        <v/>
      </c>
      <c r="M353" s="14" t="str">
        <f t="shared" si="118"/>
        <v/>
      </c>
      <c r="N353" t="str">
        <f>IF(A353="","",'Input and Monthly Results'!$C$9)</f>
        <v/>
      </c>
      <c r="O353" s="14" t="str">
        <f>IF(A353="","",IF('Input and Monthly Results'!$C$6="Constant",IF('Input and Monthly Results'!$C$9="30 / 360",E353,IF('Input and Monthly Results'!$C$9="Actual Days / 360",F353,G353)),IF('Input and Monthly Results'!$C$9="30 / 360",K353,IF('Input and Monthly Results'!$C$9="Actual Days / 360",L353,M353))))</f>
        <v/>
      </c>
      <c r="P353" s="1" t="str">
        <f t="shared" si="131"/>
        <v/>
      </c>
      <c r="Q353" s="20" t="str">
        <f t="shared" si="119"/>
        <v/>
      </c>
      <c r="R353" s="20" t="str">
        <f t="shared" si="120"/>
        <v/>
      </c>
      <c r="S353" s="20" t="str">
        <f t="shared" si="121"/>
        <v/>
      </c>
      <c r="T353" s="20" t="str">
        <f t="shared" si="122"/>
        <v/>
      </c>
      <c r="U353" s="15" t="str">
        <f>IF(A353="","",IF(A354="",O353*P353+P353,IF(P353&gt;='Input and Monthly Results'!$C$14,'Input and Monthly Results'!$C$14,P353)))</f>
        <v/>
      </c>
      <c r="V353" s="1" t="str">
        <f>IF(A353="","",IF(A353&lt;'Input and Monthly Results'!$F$3,Calculations!O353*Calculations!P353,IF(A353='Input and Monthly Results'!$F$3,Calculations!O353*Calculations!P353 + Calculations!P353,0)))</f>
        <v/>
      </c>
      <c r="W353" s="1" t="str">
        <f>IF(A353="","",IF(A353&lt;'Input and Monthly Results'!$F$3,Loan_Amount*(Calculations!O353/(1-(1+Calculations!O353)^(-'Input and Monthly Results'!$C$5))),IF(Calculations!A353='Input and Monthly Results'!$F$3,Calculations!P353*Calculations!O353+Calculations!P353,0)))</f>
        <v/>
      </c>
      <c r="X353" s="1" t="str">
        <f>IF(A353="","",IF(A353&lt;'Input and Monthly Results'!$C$11,1,0))</f>
        <v/>
      </c>
      <c r="Y353" s="1" t="str">
        <f>IF(A353="","",IF(A353&lt;'Input and Monthly Results'!$C$11,Calculations!O353*Calculations!P353,IF(A353&lt;'Input and Monthly Results'!$F$3,Loan_Amount*(Calculations!O353/(1-(1+Calculations!O353)^(-('Input and Monthly Results'!$C$5-SUM(Calculations!$X$3:$X$362))))),IF(Calculations!A353='Input and Monthly Results'!$F$3,Calculations!O353*Calculations!P353+Calculations!P353,0))))</f>
        <v/>
      </c>
      <c r="Z353" s="1" t="str">
        <f>IF(A353="","",IF(A353&lt;'Input and Monthly Results'!$F$3,Loan_Amount/'Input and Monthly Results'!$C$5+Calculations!O353*Calculations!P353,IF(A353='Input and Monthly Results'!$F$3,Calculations!O353*Calculations!P353+Calculations!P353,0)))</f>
        <v/>
      </c>
      <c r="AA353" s="1" t="str">
        <f>IF(A353="","",IF('Input and Monthly Results'!$C$14="",IF('Input and Monthly Results'!$C$10="IO (Interest Only)",Calculations!V353,IF('Input and Monthly Results'!$C$10="Initial IO w/ P&amp;I following",Calculations!Y353,IF('Input and Monthly Results'!$C$10="P&amp;I",Calculations!W353,Calculations!Z353))),U353))</f>
        <v/>
      </c>
      <c r="AB353" s="1" t="str">
        <f t="shared" si="123"/>
        <v/>
      </c>
      <c r="AC353" s="1" t="str">
        <f t="shared" si="124"/>
        <v/>
      </c>
      <c r="AD353" s="1" t="str">
        <f t="shared" si="125"/>
        <v/>
      </c>
      <c r="AE353" s="1" t="str">
        <f t="shared" si="126"/>
        <v/>
      </c>
      <c r="AF353" s="1" t="str">
        <f t="shared" si="127"/>
        <v/>
      </c>
      <c r="AG353" s="1" t="str">
        <f>IF(A353="","",'Input and Monthly Results'!$C$12)</f>
        <v/>
      </c>
      <c r="AH353" s="1" t="str">
        <f t="shared" si="128"/>
        <v/>
      </c>
      <c r="AI353" s="1" t="str">
        <f t="shared" si="129"/>
        <v/>
      </c>
      <c r="AJ353" s="1" t="str">
        <f t="shared" si="130"/>
        <v/>
      </c>
      <c r="AK353" s="1" t="str">
        <f>IF(A353="","",IF(AI353=0,0,'Input and Monthly Results'!$C$13))</f>
        <v/>
      </c>
    </row>
    <row r="354" spans="1:37" x14ac:dyDescent="0.3">
      <c r="A354" s="10" t="str">
        <f>IF(A353&gt;='Input and Monthly Results'!$F$3,"",EDATE(A353,1))</f>
        <v/>
      </c>
      <c r="B354" s="10">
        <f t="shared" si="110"/>
        <v>1</v>
      </c>
      <c r="C354" t="str">
        <f t="shared" si="111"/>
        <v/>
      </c>
      <c r="D354" s="14" t="str">
        <f>IF(A354="","",'Input and Monthly Results'!$C$7)</f>
        <v/>
      </c>
      <c r="E354" s="14" t="str">
        <f t="shared" si="112"/>
        <v/>
      </c>
      <c r="F354" s="14" t="str">
        <f t="shared" si="113"/>
        <v/>
      </c>
      <c r="G354" s="14" t="str">
        <f t="shared" si="114"/>
        <v/>
      </c>
      <c r="H354" s="14" t="str">
        <f>IF(A354="","",VLOOKUP(A354,'Input and Monthly Results'!$B$18:$C$429,2,FALSE))</f>
        <v/>
      </c>
      <c r="I354" s="14" t="str">
        <f>IF(A354="","",'Input and Monthly Results'!$C$8)</f>
        <v/>
      </c>
      <c r="J354" s="5" t="str">
        <f t="shared" si="115"/>
        <v/>
      </c>
      <c r="K354" s="14" t="str">
        <f t="shared" si="116"/>
        <v/>
      </c>
      <c r="L354" s="14" t="str">
        <f t="shared" si="117"/>
        <v/>
      </c>
      <c r="M354" s="14" t="str">
        <f t="shared" si="118"/>
        <v/>
      </c>
      <c r="N354" t="str">
        <f>IF(A354="","",'Input and Monthly Results'!$C$9)</f>
        <v/>
      </c>
      <c r="O354" s="14" t="str">
        <f>IF(A354="","",IF('Input and Monthly Results'!$C$6="Constant",IF('Input and Monthly Results'!$C$9="30 / 360",E354,IF('Input and Monthly Results'!$C$9="Actual Days / 360",F354,G354)),IF('Input and Monthly Results'!$C$9="30 / 360",K354,IF('Input and Monthly Results'!$C$9="Actual Days / 360",L354,M354))))</f>
        <v/>
      </c>
      <c r="P354" s="1" t="str">
        <f t="shared" si="131"/>
        <v/>
      </c>
      <c r="Q354" s="20" t="str">
        <f t="shared" si="119"/>
        <v/>
      </c>
      <c r="R354" s="20" t="str">
        <f t="shared" si="120"/>
        <v/>
      </c>
      <c r="S354" s="20" t="str">
        <f t="shared" si="121"/>
        <v/>
      </c>
      <c r="T354" s="20" t="str">
        <f t="shared" si="122"/>
        <v/>
      </c>
      <c r="U354" s="15" t="str">
        <f>IF(A354="","",IF(A355="",O354*P354+P354,IF(P354&gt;='Input and Monthly Results'!$C$14,'Input and Monthly Results'!$C$14,P354)))</f>
        <v/>
      </c>
      <c r="V354" s="1" t="str">
        <f>IF(A354="","",IF(A354&lt;'Input and Monthly Results'!$F$3,Calculations!O354*Calculations!P354,IF(A354='Input and Monthly Results'!$F$3,Calculations!O354*Calculations!P354 + Calculations!P354,0)))</f>
        <v/>
      </c>
      <c r="W354" s="1" t="str">
        <f>IF(A354="","",IF(A354&lt;'Input and Monthly Results'!$F$3,Loan_Amount*(Calculations!O354/(1-(1+Calculations!O354)^(-'Input and Monthly Results'!$C$5))),IF(Calculations!A354='Input and Monthly Results'!$F$3,Calculations!P354*Calculations!O354+Calculations!P354,0)))</f>
        <v/>
      </c>
      <c r="X354" s="1" t="str">
        <f>IF(A354="","",IF(A354&lt;'Input and Monthly Results'!$C$11,1,0))</f>
        <v/>
      </c>
      <c r="Y354" s="1" t="str">
        <f>IF(A354="","",IF(A354&lt;'Input and Monthly Results'!$C$11,Calculations!O354*Calculations!P354,IF(A354&lt;'Input and Monthly Results'!$F$3,Loan_Amount*(Calculations!O354/(1-(1+Calculations!O354)^(-('Input and Monthly Results'!$C$5-SUM(Calculations!$X$3:$X$362))))),IF(Calculations!A354='Input and Monthly Results'!$F$3,Calculations!O354*Calculations!P354+Calculations!P354,0))))</f>
        <v/>
      </c>
      <c r="Z354" s="1" t="str">
        <f>IF(A354="","",IF(A354&lt;'Input and Monthly Results'!$F$3,Loan_Amount/'Input and Monthly Results'!$C$5+Calculations!O354*Calculations!P354,IF(A354='Input and Monthly Results'!$F$3,Calculations!O354*Calculations!P354+Calculations!P354,0)))</f>
        <v/>
      </c>
      <c r="AA354" s="1" t="str">
        <f>IF(A354="","",IF('Input and Monthly Results'!$C$14="",IF('Input and Monthly Results'!$C$10="IO (Interest Only)",Calculations!V354,IF('Input and Monthly Results'!$C$10="Initial IO w/ P&amp;I following",Calculations!Y354,IF('Input and Monthly Results'!$C$10="P&amp;I",Calculations!W354,Calculations!Z354))),U354))</f>
        <v/>
      </c>
      <c r="AB354" s="1" t="str">
        <f t="shared" si="123"/>
        <v/>
      </c>
      <c r="AC354" s="1" t="str">
        <f t="shared" si="124"/>
        <v/>
      </c>
      <c r="AD354" s="1" t="str">
        <f t="shared" si="125"/>
        <v/>
      </c>
      <c r="AE354" s="1" t="str">
        <f t="shared" si="126"/>
        <v/>
      </c>
      <c r="AF354" s="1" t="str">
        <f t="shared" si="127"/>
        <v/>
      </c>
      <c r="AG354" s="1" t="str">
        <f>IF(A354="","",'Input and Monthly Results'!$C$12)</f>
        <v/>
      </c>
      <c r="AH354" s="1" t="str">
        <f t="shared" si="128"/>
        <v/>
      </c>
      <c r="AI354" s="1" t="str">
        <f t="shared" si="129"/>
        <v/>
      </c>
      <c r="AJ354" s="1" t="str">
        <f t="shared" si="130"/>
        <v/>
      </c>
      <c r="AK354" s="1" t="str">
        <f>IF(A354="","",IF(AI354=0,0,'Input and Monthly Results'!$C$13))</f>
        <v/>
      </c>
    </row>
    <row r="355" spans="1:37" x14ac:dyDescent="0.3">
      <c r="A355" s="10" t="str">
        <f>IF(A354&gt;='Input and Monthly Results'!$F$3,"",EDATE(A354,1))</f>
        <v/>
      </c>
      <c r="B355" s="10">
        <f t="shared" si="110"/>
        <v>1</v>
      </c>
      <c r="C355" t="str">
        <f t="shared" si="111"/>
        <v/>
      </c>
      <c r="D355" s="14" t="str">
        <f>IF(A355="","",'Input and Monthly Results'!$C$7)</f>
        <v/>
      </c>
      <c r="E355" s="14" t="str">
        <f t="shared" si="112"/>
        <v/>
      </c>
      <c r="F355" s="14" t="str">
        <f t="shared" si="113"/>
        <v/>
      </c>
      <c r="G355" s="14" t="str">
        <f t="shared" si="114"/>
        <v/>
      </c>
      <c r="H355" s="14" t="str">
        <f>IF(A355="","",VLOOKUP(A355,'Input and Monthly Results'!$B$18:$C$429,2,FALSE))</f>
        <v/>
      </c>
      <c r="I355" s="14" t="str">
        <f>IF(A355="","",'Input and Monthly Results'!$C$8)</f>
        <v/>
      </c>
      <c r="J355" s="5" t="str">
        <f t="shared" si="115"/>
        <v/>
      </c>
      <c r="K355" s="14" t="str">
        <f t="shared" si="116"/>
        <v/>
      </c>
      <c r="L355" s="14" t="str">
        <f t="shared" si="117"/>
        <v/>
      </c>
      <c r="M355" s="14" t="str">
        <f t="shared" si="118"/>
        <v/>
      </c>
      <c r="N355" t="str">
        <f>IF(A355="","",'Input and Monthly Results'!$C$9)</f>
        <v/>
      </c>
      <c r="O355" s="14" t="str">
        <f>IF(A355="","",IF('Input and Monthly Results'!$C$6="Constant",IF('Input and Monthly Results'!$C$9="30 / 360",E355,IF('Input and Monthly Results'!$C$9="Actual Days / 360",F355,G355)),IF('Input and Monthly Results'!$C$9="30 / 360",K355,IF('Input and Monthly Results'!$C$9="Actual Days / 360",L355,M355))))</f>
        <v/>
      </c>
      <c r="P355" s="1" t="str">
        <f t="shared" si="131"/>
        <v/>
      </c>
      <c r="Q355" s="20" t="str">
        <f t="shared" si="119"/>
        <v/>
      </c>
      <c r="R355" s="20" t="str">
        <f t="shared" si="120"/>
        <v/>
      </c>
      <c r="S355" s="20" t="str">
        <f t="shared" si="121"/>
        <v/>
      </c>
      <c r="T355" s="20" t="str">
        <f t="shared" si="122"/>
        <v/>
      </c>
      <c r="U355" s="15" t="str">
        <f>IF(A355="","",IF(A356="",O355*P355+P355,IF(P355&gt;='Input and Monthly Results'!$C$14,'Input and Monthly Results'!$C$14,P355)))</f>
        <v/>
      </c>
      <c r="V355" s="1" t="str">
        <f>IF(A355="","",IF(A355&lt;'Input and Monthly Results'!$F$3,Calculations!O355*Calculations!P355,IF(A355='Input and Monthly Results'!$F$3,Calculations!O355*Calculations!P355 + Calculations!P355,0)))</f>
        <v/>
      </c>
      <c r="W355" s="1" t="str">
        <f>IF(A355="","",IF(A355&lt;'Input and Monthly Results'!$F$3,Loan_Amount*(Calculations!O355/(1-(1+Calculations!O355)^(-'Input and Monthly Results'!$C$5))),IF(Calculations!A355='Input and Monthly Results'!$F$3,Calculations!P355*Calculations!O355+Calculations!P355,0)))</f>
        <v/>
      </c>
      <c r="X355" s="1" t="str">
        <f>IF(A355="","",IF(A355&lt;'Input and Monthly Results'!$C$11,1,0))</f>
        <v/>
      </c>
      <c r="Y355" s="1" t="str">
        <f>IF(A355="","",IF(A355&lt;'Input and Monthly Results'!$C$11,Calculations!O355*Calculations!P355,IF(A355&lt;'Input and Monthly Results'!$F$3,Loan_Amount*(Calculations!O355/(1-(1+Calculations!O355)^(-('Input and Monthly Results'!$C$5-SUM(Calculations!$X$3:$X$362))))),IF(Calculations!A355='Input and Monthly Results'!$F$3,Calculations!O355*Calculations!P355+Calculations!P355,0))))</f>
        <v/>
      </c>
      <c r="Z355" s="1" t="str">
        <f>IF(A355="","",IF(A355&lt;'Input and Monthly Results'!$F$3,Loan_Amount/'Input and Monthly Results'!$C$5+Calculations!O355*Calculations!P355,IF(A355='Input and Monthly Results'!$F$3,Calculations!O355*Calculations!P355+Calculations!P355,0)))</f>
        <v/>
      </c>
      <c r="AA355" s="1" t="str">
        <f>IF(A355="","",IF('Input and Monthly Results'!$C$14="",IF('Input and Monthly Results'!$C$10="IO (Interest Only)",Calculations!V355,IF('Input and Monthly Results'!$C$10="Initial IO w/ P&amp;I following",Calculations!Y355,IF('Input and Monthly Results'!$C$10="P&amp;I",Calculations!W355,Calculations!Z355))),U355))</f>
        <v/>
      </c>
      <c r="AB355" s="1" t="str">
        <f t="shared" si="123"/>
        <v/>
      </c>
      <c r="AC355" s="1" t="str">
        <f t="shared" si="124"/>
        <v/>
      </c>
      <c r="AD355" s="1" t="str">
        <f t="shared" si="125"/>
        <v/>
      </c>
      <c r="AE355" s="1" t="str">
        <f t="shared" si="126"/>
        <v/>
      </c>
      <c r="AF355" s="1" t="str">
        <f t="shared" si="127"/>
        <v/>
      </c>
      <c r="AG355" s="1" t="str">
        <f>IF(A355="","",'Input and Monthly Results'!$C$12)</f>
        <v/>
      </c>
      <c r="AH355" s="1" t="str">
        <f t="shared" si="128"/>
        <v/>
      </c>
      <c r="AI355" s="1" t="str">
        <f t="shared" si="129"/>
        <v/>
      </c>
      <c r="AJ355" s="1" t="str">
        <f t="shared" si="130"/>
        <v/>
      </c>
      <c r="AK355" s="1" t="str">
        <f>IF(A355="","",IF(AI355=0,0,'Input and Monthly Results'!$C$13))</f>
        <v/>
      </c>
    </row>
    <row r="356" spans="1:37" x14ac:dyDescent="0.3">
      <c r="A356" s="10" t="str">
        <f>IF(A355&gt;='Input and Monthly Results'!$F$3,"",EDATE(A355,1))</f>
        <v/>
      </c>
      <c r="B356" s="10">
        <f t="shared" si="110"/>
        <v>1</v>
      </c>
      <c r="C356" t="str">
        <f t="shared" si="111"/>
        <v/>
      </c>
      <c r="D356" s="14" t="str">
        <f>IF(A356="","",'Input and Monthly Results'!$C$7)</f>
        <v/>
      </c>
      <c r="E356" s="14" t="str">
        <f t="shared" si="112"/>
        <v/>
      </c>
      <c r="F356" s="14" t="str">
        <f t="shared" si="113"/>
        <v/>
      </c>
      <c r="G356" s="14" t="str">
        <f t="shared" si="114"/>
        <v/>
      </c>
      <c r="H356" s="14" t="str">
        <f>IF(A356="","",VLOOKUP(A356,'Input and Monthly Results'!$B$18:$C$429,2,FALSE))</f>
        <v/>
      </c>
      <c r="I356" s="14" t="str">
        <f>IF(A356="","",'Input and Monthly Results'!$C$8)</f>
        <v/>
      </c>
      <c r="J356" s="5" t="str">
        <f t="shared" si="115"/>
        <v/>
      </c>
      <c r="K356" s="14" t="str">
        <f t="shared" si="116"/>
        <v/>
      </c>
      <c r="L356" s="14" t="str">
        <f t="shared" si="117"/>
        <v/>
      </c>
      <c r="M356" s="14" t="str">
        <f t="shared" si="118"/>
        <v/>
      </c>
      <c r="N356" t="str">
        <f>IF(A356="","",'Input and Monthly Results'!$C$9)</f>
        <v/>
      </c>
      <c r="O356" s="14" t="str">
        <f>IF(A356="","",IF('Input and Monthly Results'!$C$6="Constant",IF('Input and Monthly Results'!$C$9="30 / 360",E356,IF('Input and Monthly Results'!$C$9="Actual Days / 360",F356,G356)),IF('Input and Monthly Results'!$C$9="30 / 360",K356,IF('Input and Monthly Results'!$C$9="Actual Days / 360",L356,M356))))</f>
        <v/>
      </c>
      <c r="P356" s="1" t="str">
        <f t="shared" si="131"/>
        <v/>
      </c>
      <c r="Q356" s="20" t="str">
        <f t="shared" si="119"/>
        <v/>
      </c>
      <c r="R356" s="20" t="str">
        <f t="shared" si="120"/>
        <v/>
      </c>
      <c r="S356" s="20" t="str">
        <f t="shared" si="121"/>
        <v/>
      </c>
      <c r="T356" s="20" t="str">
        <f t="shared" si="122"/>
        <v/>
      </c>
      <c r="U356" s="15" t="str">
        <f>IF(A356="","",IF(A357="",O356*P356+P356,IF(P356&gt;='Input and Monthly Results'!$C$14,'Input and Monthly Results'!$C$14,P356)))</f>
        <v/>
      </c>
      <c r="V356" s="1" t="str">
        <f>IF(A356="","",IF(A356&lt;'Input and Monthly Results'!$F$3,Calculations!O356*Calculations!P356,IF(A356='Input and Monthly Results'!$F$3,Calculations!O356*Calculations!P356 + Calculations!P356,0)))</f>
        <v/>
      </c>
      <c r="W356" s="1" t="str">
        <f>IF(A356="","",IF(A356&lt;'Input and Monthly Results'!$F$3,Loan_Amount*(Calculations!O356/(1-(1+Calculations!O356)^(-'Input and Monthly Results'!$C$5))),IF(Calculations!A356='Input and Monthly Results'!$F$3,Calculations!P356*Calculations!O356+Calculations!P356,0)))</f>
        <v/>
      </c>
      <c r="X356" s="1" t="str">
        <f>IF(A356="","",IF(A356&lt;'Input and Monthly Results'!$C$11,1,0))</f>
        <v/>
      </c>
      <c r="Y356" s="1" t="str">
        <f>IF(A356="","",IF(A356&lt;'Input and Monthly Results'!$C$11,Calculations!O356*Calculations!P356,IF(A356&lt;'Input and Monthly Results'!$F$3,Loan_Amount*(Calculations!O356/(1-(1+Calculations!O356)^(-('Input and Monthly Results'!$C$5-SUM(Calculations!$X$3:$X$362))))),IF(Calculations!A356='Input and Monthly Results'!$F$3,Calculations!O356*Calculations!P356+Calculations!P356,0))))</f>
        <v/>
      </c>
      <c r="Z356" s="1" t="str">
        <f>IF(A356="","",IF(A356&lt;'Input and Monthly Results'!$F$3,Loan_Amount/'Input and Monthly Results'!$C$5+Calculations!O356*Calculations!P356,IF(A356='Input and Monthly Results'!$F$3,Calculations!O356*Calculations!P356+Calculations!P356,0)))</f>
        <v/>
      </c>
      <c r="AA356" s="1" t="str">
        <f>IF(A356="","",IF('Input and Monthly Results'!$C$14="",IF('Input and Monthly Results'!$C$10="IO (Interest Only)",Calculations!V356,IF('Input and Monthly Results'!$C$10="Initial IO w/ P&amp;I following",Calculations!Y356,IF('Input and Monthly Results'!$C$10="P&amp;I",Calculations!W356,Calculations!Z356))),U356))</f>
        <v/>
      </c>
      <c r="AB356" s="1" t="str">
        <f t="shared" si="123"/>
        <v/>
      </c>
      <c r="AC356" s="1" t="str">
        <f t="shared" si="124"/>
        <v/>
      </c>
      <c r="AD356" s="1" t="str">
        <f t="shared" si="125"/>
        <v/>
      </c>
      <c r="AE356" s="1" t="str">
        <f t="shared" si="126"/>
        <v/>
      </c>
      <c r="AF356" s="1" t="str">
        <f t="shared" si="127"/>
        <v/>
      </c>
      <c r="AG356" s="1" t="str">
        <f>IF(A356="","",'Input and Monthly Results'!$C$12)</f>
        <v/>
      </c>
      <c r="AH356" s="1" t="str">
        <f t="shared" si="128"/>
        <v/>
      </c>
      <c r="AI356" s="1" t="str">
        <f t="shared" si="129"/>
        <v/>
      </c>
      <c r="AJ356" s="1" t="str">
        <f t="shared" si="130"/>
        <v/>
      </c>
      <c r="AK356" s="1" t="str">
        <f>IF(A356="","",IF(AI356=0,0,'Input and Monthly Results'!$C$13))</f>
        <v/>
      </c>
    </row>
    <row r="357" spans="1:37" x14ac:dyDescent="0.3">
      <c r="A357" s="10" t="str">
        <f>IF(A356&gt;='Input and Monthly Results'!$F$3,"",EDATE(A356,1))</f>
        <v/>
      </c>
      <c r="B357" s="10">
        <f t="shared" si="110"/>
        <v>1</v>
      </c>
      <c r="C357" t="str">
        <f t="shared" si="111"/>
        <v/>
      </c>
      <c r="D357" s="14" t="str">
        <f>IF(A357="","",'Input and Monthly Results'!$C$7)</f>
        <v/>
      </c>
      <c r="E357" s="14" t="str">
        <f t="shared" si="112"/>
        <v/>
      </c>
      <c r="F357" s="14" t="str">
        <f t="shared" si="113"/>
        <v/>
      </c>
      <c r="G357" s="14" t="str">
        <f t="shared" si="114"/>
        <v/>
      </c>
      <c r="H357" s="14" t="str">
        <f>IF(A357="","",VLOOKUP(A357,'Input and Monthly Results'!$B$18:$C$429,2,FALSE))</f>
        <v/>
      </c>
      <c r="I357" s="14" t="str">
        <f>IF(A357="","",'Input and Monthly Results'!$C$8)</f>
        <v/>
      </c>
      <c r="J357" s="5" t="str">
        <f t="shared" si="115"/>
        <v/>
      </c>
      <c r="K357" s="14" t="str">
        <f t="shared" si="116"/>
        <v/>
      </c>
      <c r="L357" s="14" t="str">
        <f t="shared" si="117"/>
        <v/>
      </c>
      <c r="M357" s="14" t="str">
        <f t="shared" si="118"/>
        <v/>
      </c>
      <c r="N357" t="str">
        <f>IF(A357="","",'Input and Monthly Results'!$C$9)</f>
        <v/>
      </c>
      <c r="O357" s="14" t="str">
        <f>IF(A357="","",IF('Input and Monthly Results'!$C$6="Constant",IF('Input and Monthly Results'!$C$9="30 / 360",E357,IF('Input and Monthly Results'!$C$9="Actual Days / 360",F357,G357)),IF('Input and Monthly Results'!$C$9="30 / 360",K357,IF('Input and Monthly Results'!$C$9="Actual Days / 360",L357,M357))))</f>
        <v/>
      </c>
      <c r="P357" s="1" t="str">
        <f t="shared" si="131"/>
        <v/>
      </c>
      <c r="Q357" s="20" t="str">
        <f t="shared" si="119"/>
        <v/>
      </c>
      <c r="R357" s="20" t="str">
        <f t="shared" si="120"/>
        <v/>
      </c>
      <c r="S357" s="20" t="str">
        <f t="shared" si="121"/>
        <v/>
      </c>
      <c r="T357" s="20" t="str">
        <f t="shared" si="122"/>
        <v/>
      </c>
      <c r="U357" s="15" t="str">
        <f>IF(A357="","",IF(A358="",O357*P357+P357,IF(P357&gt;='Input and Monthly Results'!$C$14,'Input and Monthly Results'!$C$14,P357)))</f>
        <v/>
      </c>
      <c r="V357" s="1" t="str">
        <f>IF(A357="","",IF(A357&lt;'Input and Monthly Results'!$F$3,Calculations!O357*Calculations!P357,IF(A357='Input and Monthly Results'!$F$3,Calculations!O357*Calculations!P357 + Calculations!P357,0)))</f>
        <v/>
      </c>
      <c r="W357" s="1" t="str">
        <f>IF(A357="","",IF(A357&lt;'Input and Monthly Results'!$F$3,Loan_Amount*(Calculations!O357/(1-(1+Calculations!O357)^(-'Input and Monthly Results'!$C$5))),IF(Calculations!A357='Input and Monthly Results'!$F$3,Calculations!P357*Calculations!O357+Calculations!P357,0)))</f>
        <v/>
      </c>
      <c r="X357" s="1" t="str">
        <f>IF(A357="","",IF(A357&lt;'Input and Monthly Results'!$C$11,1,0))</f>
        <v/>
      </c>
      <c r="Y357" s="1" t="str">
        <f>IF(A357="","",IF(A357&lt;'Input and Monthly Results'!$C$11,Calculations!O357*Calculations!P357,IF(A357&lt;'Input and Monthly Results'!$F$3,Loan_Amount*(Calculations!O357/(1-(1+Calculations!O357)^(-('Input and Monthly Results'!$C$5-SUM(Calculations!$X$3:$X$362))))),IF(Calculations!A357='Input and Monthly Results'!$F$3,Calculations!O357*Calculations!P357+Calculations!P357,0))))</f>
        <v/>
      </c>
      <c r="Z357" s="1" t="str">
        <f>IF(A357="","",IF(A357&lt;'Input and Monthly Results'!$F$3,Loan_Amount/'Input and Monthly Results'!$C$5+Calculations!O357*Calculations!P357,IF(A357='Input and Monthly Results'!$F$3,Calculations!O357*Calculations!P357+Calculations!P357,0)))</f>
        <v/>
      </c>
      <c r="AA357" s="1" t="str">
        <f>IF(A357="","",IF('Input and Monthly Results'!$C$14="",IF('Input and Monthly Results'!$C$10="IO (Interest Only)",Calculations!V357,IF('Input and Monthly Results'!$C$10="Initial IO w/ P&amp;I following",Calculations!Y357,IF('Input and Monthly Results'!$C$10="P&amp;I",Calculations!W357,Calculations!Z357))),U357))</f>
        <v/>
      </c>
      <c r="AB357" s="1" t="str">
        <f t="shared" si="123"/>
        <v/>
      </c>
      <c r="AC357" s="1" t="str">
        <f t="shared" si="124"/>
        <v/>
      </c>
      <c r="AD357" s="1" t="str">
        <f t="shared" si="125"/>
        <v/>
      </c>
      <c r="AE357" s="1" t="str">
        <f t="shared" si="126"/>
        <v/>
      </c>
      <c r="AF357" s="1" t="str">
        <f t="shared" si="127"/>
        <v/>
      </c>
      <c r="AG357" s="1" t="str">
        <f>IF(A357="","",'Input and Monthly Results'!$C$12)</f>
        <v/>
      </c>
      <c r="AH357" s="1" t="str">
        <f t="shared" si="128"/>
        <v/>
      </c>
      <c r="AI357" s="1" t="str">
        <f t="shared" si="129"/>
        <v/>
      </c>
      <c r="AJ357" s="1" t="str">
        <f t="shared" si="130"/>
        <v/>
      </c>
      <c r="AK357" s="1" t="str">
        <f>IF(A357="","",IF(AI357=0,0,'Input and Monthly Results'!$C$13))</f>
        <v/>
      </c>
    </row>
    <row r="358" spans="1:37" x14ac:dyDescent="0.3">
      <c r="A358" s="10" t="str">
        <f>IF(A357&gt;='Input and Monthly Results'!$F$3,"",EDATE(A357,1))</f>
        <v/>
      </c>
      <c r="B358" s="10">
        <f t="shared" si="110"/>
        <v>1</v>
      </c>
      <c r="C358" t="str">
        <f t="shared" si="111"/>
        <v/>
      </c>
      <c r="D358" s="14" t="str">
        <f>IF(A358="","",'Input and Monthly Results'!$C$7)</f>
        <v/>
      </c>
      <c r="E358" s="14" t="str">
        <f t="shared" si="112"/>
        <v/>
      </c>
      <c r="F358" s="14" t="str">
        <f t="shared" si="113"/>
        <v/>
      </c>
      <c r="G358" s="14" t="str">
        <f t="shared" si="114"/>
        <v/>
      </c>
      <c r="H358" s="14" t="str">
        <f>IF(A358="","",VLOOKUP(A358,'Input and Monthly Results'!$B$18:$C$429,2,FALSE))</f>
        <v/>
      </c>
      <c r="I358" s="14" t="str">
        <f>IF(A358="","",'Input and Monthly Results'!$C$8)</f>
        <v/>
      </c>
      <c r="J358" s="5" t="str">
        <f t="shared" si="115"/>
        <v/>
      </c>
      <c r="K358" s="14" t="str">
        <f t="shared" si="116"/>
        <v/>
      </c>
      <c r="L358" s="14" t="str">
        <f t="shared" si="117"/>
        <v/>
      </c>
      <c r="M358" s="14" t="str">
        <f t="shared" si="118"/>
        <v/>
      </c>
      <c r="N358" t="str">
        <f>IF(A358="","",'Input and Monthly Results'!$C$9)</f>
        <v/>
      </c>
      <c r="O358" s="14" t="str">
        <f>IF(A358="","",IF('Input and Monthly Results'!$C$6="Constant",IF('Input and Monthly Results'!$C$9="30 / 360",E358,IF('Input and Monthly Results'!$C$9="Actual Days / 360",F358,G358)),IF('Input and Monthly Results'!$C$9="30 / 360",K358,IF('Input and Monthly Results'!$C$9="Actual Days / 360",L358,M358))))</f>
        <v/>
      </c>
      <c r="P358" s="1" t="str">
        <f t="shared" si="131"/>
        <v/>
      </c>
      <c r="Q358" s="20" t="str">
        <f t="shared" si="119"/>
        <v/>
      </c>
      <c r="R358" s="20" t="str">
        <f t="shared" si="120"/>
        <v/>
      </c>
      <c r="S358" s="20" t="str">
        <f t="shared" si="121"/>
        <v/>
      </c>
      <c r="T358" s="20" t="str">
        <f t="shared" si="122"/>
        <v/>
      </c>
      <c r="U358" s="15" t="str">
        <f>IF(A358="","",IF(A359="",O358*P358+P358,IF(P358&gt;='Input and Monthly Results'!$C$14,'Input and Monthly Results'!$C$14,P358)))</f>
        <v/>
      </c>
      <c r="V358" s="1" t="str">
        <f>IF(A358="","",IF(A358&lt;'Input and Monthly Results'!$F$3,Calculations!O358*Calculations!P358,IF(A358='Input and Monthly Results'!$F$3,Calculations!O358*Calculations!P358 + Calculations!P358,0)))</f>
        <v/>
      </c>
      <c r="W358" s="1" t="str">
        <f>IF(A358="","",IF(A358&lt;'Input and Monthly Results'!$F$3,Loan_Amount*(Calculations!O358/(1-(1+Calculations!O358)^(-'Input and Monthly Results'!$C$5))),IF(Calculations!A358='Input and Monthly Results'!$F$3,Calculations!P358*Calculations!O358+Calculations!P358,0)))</f>
        <v/>
      </c>
      <c r="X358" s="1" t="str">
        <f>IF(A358="","",IF(A358&lt;'Input and Monthly Results'!$C$11,1,0))</f>
        <v/>
      </c>
      <c r="Y358" s="1" t="str">
        <f>IF(A358="","",IF(A358&lt;'Input and Monthly Results'!$C$11,Calculations!O358*Calculations!P358,IF(A358&lt;'Input and Monthly Results'!$F$3,Loan_Amount*(Calculations!O358/(1-(1+Calculations!O358)^(-('Input and Monthly Results'!$C$5-SUM(Calculations!$X$3:$X$362))))),IF(Calculations!A358='Input and Monthly Results'!$F$3,Calculations!O358*Calculations!P358+Calculations!P358,0))))</f>
        <v/>
      </c>
      <c r="Z358" s="1" t="str">
        <f>IF(A358="","",IF(A358&lt;'Input and Monthly Results'!$F$3,Loan_Amount/'Input and Monthly Results'!$C$5+Calculations!O358*Calculations!P358,IF(A358='Input and Monthly Results'!$F$3,Calculations!O358*Calculations!P358+Calculations!P358,0)))</f>
        <v/>
      </c>
      <c r="AA358" s="1" t="str">
        <f>IF(A358="","",IF('Input and Monthly Results'!$C$14="",IF('Input and Monthly Results'!$C$10="IO (Interest Only)",Calculations!V358,IF('Input and Monthly Results'!$C$10="Initial IO w/ P&amp;I following",Calculations!Y358,IF('Input and Monthly Results'!$C$10="P&amp;I",Calculations!W358,Calculations!Z358))),U358))</f>
        <v/>
      </c>
      <c r="AB358" s="1" t="str">
        <f t="shared" si="123"/>
        <v/>
      </c>
      <c r="AC358" s="1" t="str">
        <f t="shared" si="124"/>
        <v/>
      </c>
      <c r="AD358" s="1" t="str">
        <f t="shared" si="125"/>
        <v/>
      </c>
      <c r="AE358" s="1" t="str">
        <f t="shared" si="126"/>
        <v/>
      </c>
      <c r="AF358" s="1" t="str">
        <f t="shared" si="127"/>
        <v/>
      </c>
      <c r="AG358" s="1" t="str">
        <f>IF(A358="","",'Input and Monthly Results'!$C$12)</f>
        <v/>
      </c>
      <c r="AH358" s="1" t="str">
        <f t="shared" si="128"/>
        <v/>
      </c>
      <c r="AI358" s="1" t="str">
        <f t="shared" si="129"/>
        <v/>
      </c>
      <c r="AJ358" s="1" t="str">
        <f t="shared" si="130"/>
        <v/>
      </c>
      <c r="AK358" s="1" t="str">
        <f>IF(A358="","",IF(AI358=0,0,'Input and Monthly Results'!$C$13))</f>
        <v/>
      </c>
    </row>
    <row r="359" spans="1:37" x14ac:dyDescent="0.3">
      <c r="A359" s="10" t="str">
        <f>IF(A358&gt;='Input and Monthly Results'!$F$3,"",EDATE(A358,1))</f>
        <v/>
      </c>
      <c r="B359" s="10">
        <f t="shared" si="110"/>
        <v>1</v>
      </c>
      <c r="C359" t="str">
        <f t="shared" si="111"/>
        <v/>
      </c>
      <c r="D359" s="14" t="str">
        <f>IF(A359="","",'Input and Monthly Results'!$C$7)</f>
        <v/>
      </c>
      <c r="E359" s="14" t="str">
        <f t="shared" si="112"/>
        <v/>
      </c>
      <c r="F359" s="14" t="str">
        <f t="shared" si="113"/>
        <v/>
      </c>
      <c r="G359" s="14" t="str">
        <f t="shared" si="114"/>
        <v/>
      </c>
      <c r="H359" s="14" t="str">
        <f>IF(A359="","",VLOOKUP(A359,'Input and Monthly Results'!$B$18:$C$429,2,FALSE))</f>
        <v/>
      </c>
      <c r="I359" s="14" t="str">
        <f>IF(A359="","",'Input and Monthly Results'!$C$8)</f>
        <v/>
      </c>
      <c r="J359" s="5" t="str">
        <f t="shared" si="115"/>
        <v/>
      </c>
      <c r="K359" s="14" t="str">
        <f t="shared" si="116"/>
        <v/>
      </c>
      <c r="L359" s="14" t="str">
        <f t="shared" si="117"/>
        <v/>
      </c>
      <c r="M359" s="14" t="str">
        <f t="shared" si="118"/>
        <v/>
      </c>
      <c r="N359" t="str">
        <f>IF(A359="","",'Input and Monthly Results'!$C$9)</f>
        <v/>
      </c>
      <c r="O359" s="14" t="str">
        <f>IF(A359="","",IF('Input and Monthly Results'!$C$6="Constant",IF('Input and Monthly Results'!$C$9="30 / 360",E359,IF('Input and Monthly Results'!$C$9="Actual Days / 360",F359,G359)),IF('Input and Monthly Results'!$C$9="30 / 360",K359,IF('Input and Monthly Results'!$C$9="Actual Days / 360",L359,M359))))</f>
        <v/>
      </c>
      <c r="P359" s="1" t="str">
        <f t="shared" si="131"/>
        <v/>
      </c>
      <c r="Q359" s="20" t="str">
        <f t="shared" si="119"/>
        <v/>
      </c>
      <c r="R359" s="20" t="str">
        <f t="shared" si="120"/>
        <v/>
      </c>
      <c r="S359" s="20" t="str">
        <f t="shared" si="121"/>
        <v/>
      </c>
      <c r="T359" s="20" t="str">
        <f t="shared" si="122"/>
        <v/>
      </c>
      <c r="U359" s="15" t="str">
        <f>IF(A359="","",IF(A360="",O359*P359+P359,IF(P359&gt;='Input and Monthly Results'!$C$14,'Input and Monthly Results'!$C$14,P359)))</f>
        <v/>
      </c>
      <c r="V359" s="1" t="str">
        <f>IF(A359="","",IF(A359&lt;'Input and Monthly Results'!$F$3,Calculations!O359*Calculations!P359,IF(A359='Input and Monthly Results'!$F$3,Calculations!O359*Calculations!P359 + Calculations!P359,0)))</f>
        <v/>
      </c>
      <c r="W359" s="1" t="str">
        <f>IF(A359="","",IF(A359&lt;'Input and Monthly Results'!$F$3,Loan_Amount*(Calculations!O359/(1-(1+Calculations!O359)^(-'Input and Monthly Results'!$C$5))),IF(Calculations!A359='Input and Monthly Results'!$F$3,Calculations!P359*Calculations!O359+Calculations!P359,0)))</f>
        <v/>
      </c>
      <c r="X359" s="1" t="str">
        <f>IF(A359="","",IF(A359&lt;'Input and Monthly Results'!$C$11,1,0))</f>
        <v/>
      </c>
      <c r="Y359" s="1" t="str">
        <f>IF(A359="","",IF(A359&lt;'Input and Monthly Results'!$C$11,Calculations!O359*Calculations!P359,IF(A359&lt;'Input and Monthly Results'!$F$3,Loan_Amount*(Calculations!O359/(1-(1+Calculations!O359)^(-('Input and Monthly Results'!$C$5-SUM(Calculations!$X$3:$X$362))))),IF(Calculations!A359='Input and Monthly Results'!$F$3,Calculations!O359*Calculations!P359+Calculations!P359,0))))</f>
        <v/>
      </c>
      <c r="Z359" s="1" t="str">
        <f>IF(A359="","",IF(A359&lt;'Input and Monthly Results'!$F$3,Loan_Amount/'Input and Monthly Results'!$C$5+Calculations!O359*Calculations!P359,IF(A359='Input and Monthly Results'!$F$3,Calculations!O359*Calculations!P359+Calculations!P359,0)))</f>
        <v/>
      </c>
      <c r="AA359" s="1" t="str">
        <f>IF(A359="","",IF('Input and Monthly Results'!$C$14="",IF('Input and Monthly Results'!$C$10="IO (Interest Only)",Calculations!V359,IF('Input and Monthly Results'!$C$10="Initial IO w/ P&amp;I following",Calculations!Y359,IF('Input and Monthly Results'!$C$10="P&amp;I",Calculations!W359,Calculations!Z359))),U359))</f>
        <v/>
      </c>
      <c r="AB359" s="1" t="str">
        <f t="shared" si="123"/>
        <v/>
      </c>
      <c r="AC359" s="1" t="str">
        <f t="shared" si="124"/>
        <v/>
      </c>
      <c r="AD359" s="1" t="str">
        <f t="shared" si="125"/>
        <v/>
      </c>
      <c r="AE359" s="1" t="str">
        <f t="shared" si="126"/>
        <v/>
      </c>
      <c r="AF359" s="1" t="str">
        <f t="shared" si="127"/>
        <v/>
      </c>
      <c r="AG359" s="1" t="str">
        <f>IF(A359="","",'Input and Monthly Results'!$C$12)</f>
        <v/>
      </c>
      <c r="AH359" s="1" t="str">
        <f t="shared" si="128"/>
        <v/>
      </c>
      <c r="AI359" s="1" t="str">
        <f t="shared" si="129"/>
        <v/>
      </c>
      <c r="AJ359" s="1" t="str">
        <f t="shared" si="130"/>
        <v/>
      </c>
      <c r="AK359" s="1" t="str">
        <f>IF(A359="","",IF(AI359=0,0,'Input and Monthly Results'!$C$13))</f>
        <v/>
      </c>
    </row>
    <row r="360" spans="1:37" x14ac:dyDescent="0.3">
      <c r="A360" s="10" t="str">
        <f>IF(A359&gt;='Input and Monthly Results'!$F$3,"",EDATE(A359,1))</f>
        <v/>
      </c>
      <c r="B360" s="10">
        <f t="shared" si="110"/>
        <v>1</v>
      </c>
      <c r="C360" t="str">
        <f t="shared" si="111"/>
        <v/>
      </c>
      <c r="D360" s="14" t="str">
        <f>IF(A360="","",'Input and Monthly Results'!$C$7)</f>
        <v/>
      </c>
      <c r="E360" s="14" t="str">
        <f t="shared" si="112"/>
        <v/>
      </c>
      <c r="F360" s="14" t="str">
        <f t="shared" si="113"/>
        <v/>
      </c>
      <c r="G360" s="14" t="str">
        <f t="shared" si="114"/>
        <v/>
      </c>
      <c r="H360" s="14" t="str">
        <f>IF(A360="","",VLOOKUP(A360,'Input and Monthly Results'!$B$18:$C$429,2,FALSE))</f>
        <v/>
      </c>
      <c r="I360" s="14" t="str">
        <f>IF(A360="","",'Input and Monthly Results'!$C$8)</f>
        <v/>
      </c>
      <c r="J360" s="5" t="str">
        <f t="shared" si="115"/>
        <v/>
      </c>
      <c r="K360" s="14" t="str">
        <f t="shared" si="116"/>
        <v/>
      </c>
      <c r="L360" s="14" t="str">
        <f t="shared" si="117"/>
        <v/>
      </c>
      <c r="M360" s="14" t="str">
        <f t="shared" si="118"/>
        <v/>
      </c>
      <c r="N360" t="str">
        <f>IF(A360="","",'Input and Monthly Results'!$C$9)</f>
        <v/>
      </c>
      <c r="O360" s="14" t="str">
        <f>IF(A360="","",IF('Input and Monthly Results'!$C$6="Constant",IF('Input and Monthly Results'!$C$9="30 / 360",E360,IF('Input and Monthly Results'!$C$9="Actual Days / 360",F360,G360)),IF('Input and Monthly Results'!$C$9="30 / 360",K360,IF('Input and Monthly Results'!$C$9="Actual Days / 360",L360,M360))))</f>
        <v/>
      </c>
      <c r="P360" s="1" t="str">
        <f t="shared" si="131"/>
        <v/>
      </c>
      <c r="Q360" s="20" t="str">
        <f t="shared" si="119"/>
        <v/>
      </c>
      <c r="R360" s="20" t="str">
        <f t="shared" si="120"/>
        <v/>
      </c>
      <c r="S360" s="20" t="str">
        <f t="shared" si="121"/>
        <v/>
      </c>
      <c r="T360" s="20" t="str">
        <f t="shared" si="122"/>
        <v/>
      </c>
      <c r="U360" s="15" t="str">
        <f>IF(A360="","",IF(A361="",O360*P360+P360,IF(P360&gt;='Input and Monthly Results'!$C$14,'Input and Monthly Results'!$C$14,P360)))</f>
        <v/>
      </c>
      <c r="V360" s="1" t="str">
        <f>IF(A360="","",IF(A360&lt;'Input and Monthly Results'!$F$3,Calculations!O360*Calculations!P360,IF(A360='Input and Monthly Results'!$F$3,Calculations!O360*Calculations!P360 + Calculations!P360,0)))</f>
        <v/>
      </c>
      <c r="W360" s="1" t="str">
        <f>IF(A360="","",IF(A360&lt;'Input and Monthly Results'!$F$3,Loan_Amount*(Calculations!O360/(1-(1+Calculations!O360)^(-'Input and Monthly Results'!$C$5))),IF(Calculations!A360='Input and Monthly Results'!$F$3,Calculations!P360*Calculations!O360+Calculations!P360,0)))</f>
        <v/>
      </c>
      <c r="X360" s="1" t="str">
        <f>IF(A360="","",IF(A360&lt;'Input and Monthly Results'!$C$11,1,0))</f>
        <v/>
      </c>
      <c r="Y360" s="1" t="str">
        <f>IF(A360="","",IF(A360&lt;'Input and Monthly Results'!$C$11,Calculations!O360*Calculations!P360,IF(A360&lt;'Input and Monthly Results'!$F$3,Loan_Amount*(Calculations!O360/(1-(1+Calculations!O360)^(-('Input and Monthly Results'!$C$5-SUM(Calculations!$X$3:$X$362))))),IF(Calculations!A360='Input and Monthly Results'!$F$3,Calculations!O360*Calculations!P360+Calculations!P360,0))))</f>
        <v/>
      </c>
      <c r="Z360" s="1" t="str">
        <f>IF(A360="","",IF(A360&lt;'Input and Monthly Results'!$F$3,Loan_Amount/'Input and Monthly Results'!$C$5+Calculations!O360*Calculations!P360,IF(A360='Input and Monthly Results'!$F$3,Calculations!O360*Calculations!P360+Calculations!P360,0)))</f>
        <v/>
      </c>
      <c r="AA360" s="1" t="str">
        <f>IF(A360="","",IF('Input and Monthly Results'!$C$14="",IF('Input and Monthly Results'!$C$10="IO (Interest Only)",Calculations!V360,IF('Input and Monthly Results'!$C$10="Initial IO w/ P&amp;I following",Calculations!Y360,IF('Input and Monthly Results'!$C$10="P&amp;I",Calculations!W360,Calculations!Z360))),U360))</f>
        <v/>
      </c>
      <c r="AB360" s="1" t="str">
        <f t="shared" si="123"/>
        <v/>
      </c>
      <c r="AC360" s="1" t="str">
        <f t="shared" si="124"/>
        <v/>
      </c>
      <c r="AD360" s="1" t="str">
        <f t="shared" si="125"/>
        <v/>
      </c>
      <c r="AE360" s="1" t="str">
        <f t="shared" si="126"/>
        <v/>
      </c>
      <c r="AF360" s="1" t="str">
        <f t="shared" si="127"/>
        <v/>
      </c>
      <c r="AG360" s="1" t="str">
        <f>IF(A360="","",'Input and Monthly Results'!$C$12)</f>
        <v/>
      </c>
      <c r="AH360" s="1" t="str">
        <f t="shared" si="128"/>
        <v/>
      </c>
      <c r="AI360" s="1" t="str">
        <f t="shared" si="129"/>
        <v/>
      </c>
      <c r="AJ360" s="1" t="str">
        <f t="shared" si="130"/>
        <v/>
      </c>
      <c r="AK360" s="1" t="str">
        <f>IF(A360="","",IF(AI360=0,0,'Input and Monthly Results'!$C$13))</f>
        <v/>
      </c>
    </row>
    <row r="361" spans="1:37" x14ac:dyDescent="0.3">
      <c r="A361" s="10" t="str">
        <f>IF(A360&gt;='Input and Monthly Results'!$F$3,"",EDATE(A360,1))</f>
        <v/>
      </c>
      <c r="B361" s="10">
        <f t="shared" si="110"/>
        <v>1</v>
      </c>
      <c r="C361" t="str">
        <f t="shared" si="111"/>
        <v/>
      </c>
      <c r="D361" s="14" t="str">
        <f>IF(A361="","",'Input and Monthly Results'!$C$7)</f>
        <v/>
      </c>
      <c r="E361" s="14" t="str">
        <f t="shared" si="112"/>
        <v/>
      </c>
      <c r="F361" s="14" t="str">
        <f t="shared" si="113"/>
        <v/>
      </c>
      <c r="G361" s="14" t="str">
        <f t="shared" si="114"/>
        <v/>
      </c>
      <c r="H361" s="14" t="str">
        <f>IF(A361="","",VLOOKUP(A361,'Input and Monthly Results'!$B$18:$C$429,2,FALSE))</f>
        <v/>
      </c>
      <c r="I361" s="14" t="str">
        <f>IF(A361="","",'Input and Monthly Results'!$C$8)</f>
        <v/>
      </c>
      <c r="J361" s="5" t="str">
        <f t="shared" si="115"/>
        <v/>
      </c>
      <c r="K361" s="14" t="str">
        <f t="shared" si="116"/>
        <v/>
      </c>
      <c r="L361" s="14" t="str">
        <f t="shared" si="117"/>
        <v/>
      </c>
      <c r="M361" s="14" t="str">
        <f t="shared" si="118"/>
        <v/>
      </c>
      <c r="N361" t="str">
        <f>IF(A361="","",'Input and Monthly Results'!$C$9)</f>
        <v/>
      </c>
      <c r="O361" s="14" t="str">
        <f>IF(A361="","",IF('Input and Monthly Results'!$C$6="Constant",IF('Input and Monthly Results'!$C$9="30 / 360",E361,IF('Input and Monthly Results'!$C$9="Actual Days / 360",F361,G361)),IF('Input and Monthly Results'!$C$9="30 / 360",K361,IF('Input and Monthly Results'!$C$9="Actual Days / 360",L361,M361))))</f>
        <v/>
      </c>
      <c r="P361" s="1" t="str">
        <f t="shared" si="131"/>
        <v/>
      </c>
      <c r="Q361" s="20" t="str">
        <f t="shared" si="119"/>
        <v/>
      </c>
      <c r="R361" s="20" t="str">
        <f t="shared" si="120"/>
        <v/>
      </c>
      <c r="S361" s="20" t="str">
        <f t="shared" si="121"/>
        <v/>
      </c>
      <c r="T361" s="20" t="str">
        <f t="shared" si="122"/>
        <v/>
      </c>
      <c r="U361" s="15" t="str">
        <f>IF(A361="","",IF(A362="",O361*P361+P361,IF(P361&gt;='Input and Monthly Results'!$C$14,'Input and Monthly Results'!$C$14,P361)))</f>
        <v/>
      </c>
      <c r="V361" s="1" t="str">
        <f>IF(A361="","",IF(A361&lt;'Input and Monthly Results'!$F$3,Calculations!O361*Calculations!P361,IF(A361='Input and Monthly Results'!$F$3,Calculations!O361*Calculations!P361 + Calculations!P361,0)))</f>
        <v/>
      </c>
      <c r="W361" s="1" t="str">
        <f>IF(A361="","",IF(A361&lt;'Input and Monthly Results'!$F$3,Loan_Amount*(Calculations!O361/(1-(1+Calculations!O361)^(-'Input and Monthly Results'!$C$5))),IF(Calculations!A361='Input and Monthly Results'!$F$3,Calculations!P361*Calculations!O361+Calculations!P361,0)))</f>
        <v/>
      </c>
      <c r="X361" s="1" t="str">
        <f>IF(A361="","",IF(A361&lt;'Input and Monthly Results'!$C$11,1,0))</f>
        <v/>
      </c>
      <c r="Y361" s="1" t="str">
        <f>IF(A361="","",IF(A361&lt;'Input and Monthly Results'!$C$11,Calculations!O361*Calculations!P361,IF(A361&lt;'Input and Monthly Results'!$F$3,Loan_Amount*(Calculations!O361/(1-(1+Calculations!O361)^(-('Input and Monthly Results'!$C$5-SUM(Calculations!$X$3:$X$362))))),IF(Calculations!A361='Input and Monthly Results'!$F$3,Calculations!O361*Calculations!P361+Calculations!P361,0))))</f>
        <v/>
      </c>
      <c r="Z361" s="1" t="str">
        <f>IF(A361="","",IF(A361&lt;'Input and Monthly Results'!$F$3,Loan_Amount/'Input and Monthly Results'!$C$5+Calculations!O361*Calculations!P361,IF(A361='Input and Monthly Results'!$F$3,Calculations!O361*Calculations!P361+Calculations!P361,0)))</f>
        <v/>
      </c>
      <c r="AA361" s="1" t="str">
        <f>IF(A361="","",IF('Input and Monthly Results'!$C$14="",IF('Input and Monthly Results'!$C$10="IO (Interest Only)",Calculations!V361,IF('Input and Monthly Results'!$C$10="Initial IO w/ P&amp;I following",Calculations!Y361,IF('Input and Monthly Results'!$C$10="P&amp;I",Calculations!W361,Calculations!Z361))),U361))</f>
        <v/>
      </c>
      <c r="AB361" s="1" t="str">
        <f t="shared" si="123"/>
        <v/>
      </c>
      <c r="AC361" s="1" t="str">
        <f t="shared" si="124"/>
        <v/>
      </c>
      <c r="AD361" s="1" t="str">
        <f t="shared" si="125"/>
        <v/>
      </c>
      <c r="AE361" s="1" t="str">
        <f t="shared" si="126"/>
        <v/>
      </c>
      <c r="AF361" s="1" t="str">
        <f t="shared" si="127"/>
        <v/>
      </c>
      <c r="AG361" s="1" t="str">
        <f>IF(A361="","",'Input and Monthly Results'!$C$12)</f>
        <v/>
      </c>
      <c r="AH361" s="1" t="str">
        <f t="shared" si="128"/>
        <v/>
      </c>
      <c r="AI361" s="1" t="str">
        <f t="shared" si="129"/>
        <v/>
      </c>
      <c r="AJ361" s="1" t="str">
        <f t="shared" si="130"/>
        <v/>
      </c>
      <c r="AK361" s="1" t="str">
        <f>IF(A361="","",IF(AI361=0,0,'Input and Monthly Results'!$C$13))</f>
        <v/>
      </c>
    </row>
    <row r="362" spans="1:37" x14ac:dyDescent="0.3">
      <c r="A362" s="10" t="str">
        <f>IF(A361&gt;='Input and Monthly Results'!$F$3,"",EDATE(A361,1))</f>
        <v/>
      </c>
      <c r="B362" s="10">
        <f t="shared" si="110"/>
        <v>1</v>
      </c>
      <c r="C362" t="str">
        <f t="shared" si="111"/>
        <v/>
      </c>
      <c r="D362" s="14" t="str">
        <f>IF(A362="","",'Input and Monthly Results'!$C$7)</f>
        <v/>
      </c>
      <c r="E362" s="14" t="str">
        <f t="shared" si="112"/>
        <v/>
      </c>
      <c r="F362" s="14" t="str">
        <f t="shared" si="113"/>
        <v/>
      </c>
      <c r="G362" s="14" t="str">
        <f t="shared" si="114"/>
        <v/>
      </c>
      <c r="H362" s="14" t="str">
        <f>IF(A362="","",VLOOKUP(A362,'Input and Monthly Results'!$B$18:$C$429,2,FALSE))</f>
        <v/>
      </c>
      <c r="I362" s="14" t="str">
        <f>IF(A362="","",'Input and Monthly Results'!$C$8)</f>
        <v/>
      </c>
      <c r="J362" s="5" t="str">
        <f t="shared" si="115"/>
        <v/>
      </c>
      <c r="K362" s="14" t="str">
        <f t="shared" si="116"/>
        <v/>
      </c>
      <c r="L362" s="14" t="str">
        <f t="shared" si="117"/>
        <v/>
      </c>
      <c r="M362" s="14" t="str">
        <f t="shared" si="118"/>
        <v/>
      </c>
      <c r="N362" t="str">
        <f>IF(A362="","",'Input and Monthly Results'!$C$9)</f>
        <v/>
      </c>
      <c r="O362" s="14" t="str">
        <f>IF(A362="","",IF('Input and Monthly Results'!$C$6="Constant",IF('Input and Monthly Results'!$C$9="30 / 360",E362,IF('Input and Monthly Results'!$C$9="Actual Days / 360",F362,G362)),IF('Input and Monthly Results'!$C$9="30 / 360",K362,IF('Input and Monthly Results'!$C$9="Actual Days / 360",L362,M362))))</f>
        <v/>
      </c>
      <c r="P362" s="1" t="str">
        <f t="shared" si="131"/>
        <v/>
      </c>
      <c r="Q362" s="20" t="str">
        <f t="shared" si="119"/>
        <v/>
      </c>
      <c r="R362" s="20" t="str">
        <f t="shared" si="120"/>
        <v/>
      </c>
      <c r="S362" s="20" t="str">
        <f t="shared" si="121"/>
        <v/>
      </c>
      <c r="T362" s="20" t="str">
        <f t="shared" si="122"/>
        <v/>
      </c>
      <c r="U362" s="15" t="str">
        <f>IF(A362="","",IF(A363="",O362*P362+P362,IF(P362&gt;='Input and Monthly Results'!$C$14,'Input and Monthly Results'!$C$14,P362)))</f>
        <v/>
      </c>
      <c r="V362" s="1" t="str">
        <f>IF(A362="","",IF(A362&lt;'Input and Monthly Results'!$F$3,Calculations!O362*Calculations!P362,IF(A362='Input and Monthly Results'!$F$3,Calculations!O362*Calculations!P362 + Calculations!P362,0)))</f>
        <v/>
      </c>
      <c r="W362" s="1" t="str">
        <f>IF(A362="","",IF(A362&lt;'Input and Monthly Results'!$F$3,Loan_Amount*(Calculations!O362/(1-(1+Calculations!O362)^(-'Input and Monthly Results'!$C$5))),IF(Calculations!A362='Input and Monthly Results'!$F$3,Calculations!P362*Calculations!O362+Calculations!P362,0)))</f>
        <v/>
      </c>
      <c r="X362" s="1" t="str">
        <f>IF(A362="","",IF(A362&lt;'Input and Monthly Results'!$C$11,1,0))</f>
        <v/>
      </c>
      <c r="Y362" s="1" t="str">
        <f>IF(A362="","",IF(A362&lt;'Input and Monthly Results'!$C$11,Calculations!O362*Calculations!P362,IF(A362&lt;'Input and Monthly Results'!$F$3,Loan_Amount*(Calculations!O362/(1-(1+Calculations!O362)^(-('Input and Monthly Results'!$C$5-SUM(Calculations!$X$3:$X$362))))),IF(Calculations!A362='Input and Monthly Results'!$F$3,Calculations!O362*Calculations!P362+Calculations!P362,0))))</f>
        <v/>
      </c>
      <c r="Z362" s="1" t="str">
        <f>IF(A362="","",IF(A362&lt;'Input and Monthly Results'!$F$3,Loan_Amount/'Input and Monthly Results'!$C$5+Calculations!O362*Calculations!P362,IF(A362='Input and Monthly Results'!$F$3,Calculations!O362*Calculations!P362+Calculations!P362,0)))</f>
        <v/>
      </c>
      <c r="AA362" s="1" t="str">
        <f>IF(A362="","",IF('Input and Monthly Results'!$C$14="",IF('Input and Monthly Results'!$C$10="IO (Interest Only)",Calculations!V362,IF('Input and Monthly Results'!$C$10="Initial IO w/ P&amp;I following",Calculations!Y362,IF('Input and Monthly Results'!$C$10="P&amp;I",Calculations!W362,Calculations!Z362))),U362))</f>
        <v/>
      </c>
      <c r="AB362" s="1" t="str">
        <f t="shared" si="123"/>
        <v/>
      </c>
      <c r="AC362" s="1" t="str">
        <f t="shared" si="124"/>
        <v/>
      </c>
      <c r="AD362" s="1" t="str">
        <f t="shared" si="125"/>
        <v/>
      </c>
      <c r="AE362" s="1" t="str">
        <f t="shared" si="126"/>
        <v/>
      </c>
      <c r="AF362" s="1" t="str">
        <f t="shared" si="127"/>
        <v/>
      </c>
      <c r="AG362" s="1" t="str">
        <f>IF(A362="","",'Input and Monthly Results'!$C$12)</f>
        <v/>
      </c>
      <c r="AH362" s="1" t="str">
        <f t="shared" si="128"/>
        <v/>
      </c>
      <c r="AI362" s="1" t="str">
        <f t="shared" si="129"/>
        <v/>
      </c>
      <c r="AJ362" s="1" t="str">
        <f t="shared" si="130"/>
        <v/>
      </c>
      <c r="AK362" s="1" t="str">
        <f>IF(A362="","",IF(AI362=0,0,'Input and Monthly Results'!$C$13))</f>
        <v/>
      </c>
    </row>
  </sheetData>
  <mergeCells count="5">
    <mergeCell ref="D1:G1"/>
    <mergeCell ref="H1:M1"/>
    <mergeCell ref="N1:O1"/>
    <mergeCell ref="P1:T1"/>
    <mergeCell ref="V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 and Monthly Results</vt:lpstr>
      <vt:lpstr>Calculations</vt:lpstr>
      <vt:lpstr>Loan_Amount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Stipek</dc:creator>
  <cp:lastModifiedBy>Francis Stipek</cp:lastModifiedBy>
  <dcterms:created xsi:type="dcterms:W3CDTF">2024-06-02T23:58:25Z</dcterms:created>
  <dcterms:modified xsi:type="dcterms:W3CDTF">2024-08-11T22:35:10Z</dcterms:modified>
</cp:coreProperties>
</file>