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4120576c9b3552/Ambiente de Trabalho/g17/assign1/doc/"/>
    </mc:Choice>
  </mc:AlternateContent>
  <xr:revisionPtr revIDLastSave="46" documentId="8_{F21856E9-E106-4C84-B023-7EF12599D386}" xr6:coauthVersionLast="47" xr6:coauthVersionMax="47" xr10:uidLastSave="{EE467355-662A-4C66-801E-28673EFDCC35}"/>
  <bookViews>
    <workbookView xWindow="-120" yWindow="-120" windowWidth="29040" windowHeight="15720" activeTab="3" xr2:uid="{6E5D3F4E-819A-49D0-B783-CAF2EE6E08DE}"/>
  </bookViews>
  <sheets>
    <sheet name="ex1" sheetId="4" r:id="rId1"/>
    <sheet name="ex2" sheetId="2" r:id="rId2"/>
    <sheet name="ex3" sheetId="3" r:id="rId3"/>
    <sheet name="ex1-part2" sheetId="6" r:id="rId4"/>
    <sheet name="ex2-part2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K9" i="5"/>
  <c r="K10" i="5"/>
  <c r="K7" i="5"/>
  <c r="K6" i="6"/>
  <c r="K15" i="2"/>
  <c r="K16" i="2"/>
  <c r="K17" i="2"/>
  <c r="K14" i="2"/>
  <c r="K7" i="6"/>
  <c r="K8" i="6"/>
  <c r="K9" i="6"/>
  <c r="K8" i="3"/>
  <c r="K9" i="3"/>
  <c r="K10" i="3"/>
  <c r="K7" i="3"/>
  <c r="I14" i="6"/>
  <c r="I71" i="3"/>
  <c r="I72" i="3"/>
  <c r="I73" i="3"/>
  <c r="I74" i="3"/>
  <c r="I17" i="5"/>
  <c r="I15" i="5"/>
  <c r="I16" i="6"/>
  <c r="I15" i="6"/>
  <c r="I9" i="6"/>
  <c r="I21" i="6"/>
  <c r="I17" i="6"/>
  <c r="I6" i="6"/>
  <c r="M17" i="2"/>
  <c r="J6" i="4"/>
  <c r="I6" i="4"/>
  <c r="I7" i="4"/>
  <c r="M7" i="4"/>
  <c r="M8" i="4" s="1"/>
  <c r="I8" i="4"/>
  <c r="I9" i="4"/>
  <c r="I10" i="4"/>
  <c r="I11" i="4"/>
  <c r="I12" i="4"/>
  <c r="I16" i="4"/>
  <c r="I17" i="4"/>
  <c r="I18" i="4"/>
  <c r="I19" i="4"/>
  <c r="I20" i="4"/>
  <c r="I21" i="4"/>
  <c r="I22" i="4"/>
  <c r="I26" i="4"/>
  <c r="I27" i="4"/>
  <c r="I28" i="4"/>
  <c r="I29" i="4"/>
  <c r="I30" i="4"/>
  <c r="I31" i="4"/>
  <c r="I32" i="4"/>
  <c r="I39" i="4"/>
  <c r="I40" i="4"/>
  <c r="I41" i="4"/>
  <c r="I42" i="4"/>
  <c r="I43" i="4"/>
  <c r="I44" i="4"/>
  <c r="I45" i="4"/>
  <c r="M14" i="2"/>
  <c r="M15" i="2"/>
  <c r="M16" i="2"/>
  <c r="L8" i="2"/>
  <c r="L9" i="2" s="1"/>
  <c r="M7" i="2"/>
  <c r="I64" i="3"/>
  <c r="I65" i="3"/>
  <c r="I66" i="3"/>
  <c r="I63" i="3"/>
  <c r="I8" i="3"/>
  <c r="I9" i="3"/>
  <c r="I10" i="3"/>
  <c r="I15" i="3"/>
  <c r="I16" i="3"/>
  <c r="I17" i="3"/>
  <c r="I18" i="3"/>
  <c r="I23" i="3"/>
  <c r="I24" i="3"/>
  <c r="I25" i="3"/>
  <c r="I26" i="3"/>
  <c r="I35" i="3"/>
  <c r="I36" i="3"/>
  <c r="I37" i="3"/>
  <c r="I38" i="3"/>
  <c r="I43" i="3"/>
  <c r="I44" i="3"/>
  <c r="I45" i="3"/>
  <c r="I46" i="3"/>
  <c r="I51" i="3"/>
  <c r="I52" i="3"/>
  <c r="I53" i="3"/>
  <c r="I54" i="3"/>
  <c r="I79" i="3"/>
  <c r="I80" i="3"/>
  <c r="I81" i="3"/>
  <c r="I82" i="3"/>
  <c r="I7" i="3"/>
  <c r="I53" i="2"/>
  <c r="I45" i="2"/>
  <c r="I44" i="2"/>
  <c r="I43" i="2"/>
  <c r="I42" i="2"/>
  <c r="I41" i="2"/>
  <c r="I40" i="2"/>
  <c r="I39" i="2"/>
  <c r="I38" i="2"/>
  <c r="I37" i="2"/>
  <c r="I36" i="2"/>
  <c r="I35" i="2"/>
  <c r="I31" i="2"/>
  <c r="I30" i="2"/>
  <c r="I29" i="2"/>
  <c r="I28" i="2"/>
  <c r="I27" i="2"/>
  <c r="I26" i="2"/>
  <c r="I25" i="2"/>
  <c r="I24" i="2"/>
  <c r="I23" i="2"/>
  <c r="I22" i="2"/>
  <c r="I21" i="2"/>
  <c r="I17" i="2"/>
  <c r="I16" i="2"/>
  <c r="I15" i="2"/>
  <c r="I14" i="2"/>
  <c r="I13" i="2"/>
  <c r="I12" i="2"/>
  <c r="I11" i="2"/>
  <c r="I10" i="2"/>
  <c r="I9" i="2"/>
  <c r="I8" i="2"/>
  <c r="I7" i="2"/>
  <c r="I16" i="5" l="1"/>
  <c r="I24" i="5"/>
  <c r="I25" i="5"/>
  <c r="I23" i="5"/>
  <c r="I22" i="5"/>
  <c r="I18" i="5"/>
  <c r="I23" i="6"/>
  <c r="I22" i="6"/>
  <c r="I8" i="6"/>
  <c r="I7" i="6"/>
  <c r="M9" i="4"/>
  <c r="L10" i="2"/>
  <c r="M9" i="2"/>
  <c r="M8" i="2"/>
  <c r="I55" i="2"/>
  <c r="I52" i="2"/>
  <c r="I57" i="2"/>
  <c r="I51" i="2"/>
  <c r="I24" i="6" l="1"/>
  <c r="M10" i="4"/>
  <c r="L11" i="2"/>
  <c r="M10" i="2"/>
  <c r="I56" i="2"/>
  <c r="I54" i="2"/>
  <c r="M11" i="4" l="1"/>
  <c r="L12" i="2"/>
  <c r="M11" i="2"/>
  <c r="M12" i="4" l="1"/>
  <c r="L13" i="2"/>
  <c r="M13" i="2" s="1"/>
  <c r="M12" i="2"/>
</calcChain>
</file>

<file path=xl/sharedStrings.xml><?xml version="1.0" encoding="utf-8"?>
<sst xmlns="http://schemas.openxmlformats.org/spreadsheetml/2006/main" count="359" uniqueCount="37">
  <si>
    <t>Algorithm 1 - C++</t>
  </si>
  <si>
    <t>Matrix Size</t>
  </si>
  <si>
    <t>600x600</t>
  </si>
  <si>
    <t>1000x1000</t>
  </si>
  <si>
    <t>1400x1400</t>
  </si>
  <si>
    <t>1800x1800</t>
  </si>
  <si>
    <t>2200x2200</t>
  </si>
  <si>
    <t>2600x2600</t>
  </si>
  <si>
    <t>3000x3000</t>
  </si>
  <si>
    <t>Run 1</t>
  </si>
  <si>
    <t>Run 2</t>
  </si>
  <si>
    <t>Run 3</t>
  </si>
  <si>
    <t>Run 4</t>
  </si>
  <si>
    <t>Run 5</t>
  </si>
  <si>
    <t>Run 6</t>
  </si>
  <si>
    <t>Avg</t>
  </si>
  <si>
    <t>L1 misses</t>
  </si>
  <si>
    <t>L2 misses</t>
  </si>
  <si>
    <t>Algorithm 1 - Python</t>
  </si>
  <si>
    <t>Algorithm 2 - C++</t>
  </si>
  <si>
    <t>4096x4096</t>
  </si>
  <si>
    <t>6144x6144</t>
  </si>
  <si>
    <t>8192x8192</t>
  </si>
  <si>
    <t>10240x10240</t>
  </si>
  <si>
    <t>Time (s)</t>
  </si>
  <si>
    <t>Algorithm 2 - Python</t>
  </si>
  <si>
    <t>Algorithm 3 - C++</t>
  </si>
  <si>
    <t>Block: 128</t>
  </si>
  <si>
    <t>Block: 256</t>
  </si>
  <si>
    <t>Block: 512</t>
  </si>
  <si>
    <t>n</t>
  </si>
  <si>
    <t>lin x col</t>
  </si>
  <si>
    <t>D</t>
  </si>
  <si>
    <t>FLOPS</t>
  </si>
  <si>
    <t>Algorithm 5 - C++</t>
  </si>
  <si>
    <t>Algorithm 4 - C++</t>
  </si>
  <si>
    <t>FLOP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</si>
</sst>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C++ vs. Pyhton (Time)</a:t>
            </a:r>
          </a:p>
        </c:rich>
      </c:tx>
      <c:layout>
        <c:manualLayout>
          <c:xMode val="edge"/>
          <c:yMode val="edge"/>
          <c:x val="0.312033823977439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0"/>
          <c:order val="0"/>
          <c:tx>
            <c:v>C++ (Simple)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'ex1'!$I$6:$I$12</c:f>
              <c:numCache>
                <c:formatCode>General</c:formatCode>
                <c:ptCount val="7"/>
                <c:pt idx="0">
                  <c:v>0.191</c:v>
                </c:pt>
                <c:pt idx="1">
                  <c:v>0.74399999999999999</c:v>
                </c:pt>
                <c:pt idx="2">
                  <c:v>2.6360000000000001</c:v>
                </c:pt>
                <c:pt idx="3">
                  <c:v>6.0919999999999996</c:v>
                </c:pt>
                <c:pt idx="4">
                  <c:v>12.055999999999999</c:v>
                </c:pt>
                <c:pt idx="5">
                  <c:v>22.105</c:v>
                </c:pt>
                <c:pt idx="6">
                  <c:v>39.459000000000003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C-4C54-9946-5299D93C71DA}"/>
            </c:ext>
          </c:extLst>
        </c:ser>
        <c:ser>
          <c:idx val="1"/>
          <c:order val="1"/>
          <c:tx>
            <c:v>Python (Simple)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'ex1'!$I$39:$I$45</c:f>
              <c:numCache>
                <c:formatCode>General</c:formatCode>
                <c:ptCount val="7"/>
                <c:pt idx="0">
                  <c:v>18.66</c:v>
                </c:pt>
                <c:pt idx="1">
                  <c:v>84.03</c:v>
                </c:pt>
                <c:pt idx="2">
                  <c:v>223.15700000000001</c:v>
                </c:pt>
                <c:pt idx="3">
                  <c:v>447.637</c:v>
                </c:pt>
                <c:pt idx="4">
                  <c:v>824.71699999999998</c:v>
                </c:pt>
                <c:pt idx="5">
                  <c:v>1391.2270000000001</c:v>
                </c:pt>
                <c:pt idx="6">
                  <c:v>2078.91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C-4C54-9946-5299D93C71DA}"/>
            </c:ext>
          </c:extLst>
        </c:ser>
        <c:ser>
          <c:idx val="2"/>
          <c:order val="2"/>
          <c:tx>
            <c:v>C++ (Line)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[1]ex2!$I$7:$I$13</c:f>
              <c:numCache>
                <c:formatCode>General</c:formatCode>
                <c:ptCount val="7"/>
                <c:pt idx="0">
                  <c:v>8.4000000000000005E-2</c:v>
                </c:pt>
                <c:pt idx="1">
                  <c:v>0.41199999999999998</c:v>
                </c:pt>
                <c:pt idx="2">
                  <c:v>0.83499999999999996</c:v>
                </c:pt>
                <c:pt idx="3">
                  <c:v>1.982</c:v>
                </c:pt>
                <c:pt idx="4">
                  <c:v>4.3179999999999996</c:v>
                </c:pt>
                <c:pt idx="5">
                  <c:v>7.8170000000000002</c:v>
                </c:pt>
                <c:pt idx="6">
                  <c:v>13.172000000000001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C-4C54-9946-5299D93C71DA}"/>
            </c:ext>
          </c:extLst>
        </c:ser>
        <c:ser>
          <c:idx val="3"/>
          <c:order val="3"/>
          <c:tx>
            <c:v>Python (Line)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[1]ex2!$I$51:$I$57</c:f>
              <c:numCache>
                <c:formatCode>General</c:formatCode>
                <c:ptCount val="7"/>
                <c:pt idx="0">
                  <c:v>24.417000000000002</c:v>
                </c:pt>
                <c:pt idx="1">
                  <c:v>115.209</c:v>
                </c:pt>
                <c:pt idx="2">
                  <c:v>315.40699999999998</c:v>
                </c:pt>
                <c:pt idx="3">
                  <c:v>688.80899999999997</c:v>
                </c:pt>
                <c:pt idx="4">
                  <c:v>1236.973</c:v>
                </c:pt>
                <c:pt idx="5">
                  <c:v>1974.5909999999999</c:v>
                </c:pt>
                <c:pt idx="6">
                  <c:v>3111.424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C-4C54-9946-5299D93C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</c:scatterChart>
      <c:valAx>
        <c:axId val="194969584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400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>
            <c:manualLayout>
              <c:xMode val="edge"/>
              <c:yMode val="edge"/>
              <c:x val="9.2665157019238151E-2"/>
              <c:y val="0.35110629835719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  <c:majorUnit val="8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Single vs Multi</a:t>
            </a:r>
            <a:r>
              <a:rPr lang="pt-PT" sz="1400" baseline="0"/>
              <a:t> (L1 misses)</a:t>
            </a:r>
            <a:endParaRPr lang="pt-PT" sz="1400"/>
          </a:p>
        </c:rich>
      </c:tx>
      <c:layout>
        <c:manualLayout>
          <c:xMode val="edge"/>
          <c:yMode val="edge"/>
          <c:x val="0.25274527195958207"/>
          <c:y val="1.1083402604599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2"/>
          <c:order val="0"/>
          <c:tx>
            <c:v>Line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'ex2'!$I$28:$I$31</c:f>
              <c:numCache>
                <c:formatCode>General</c:formatCode>
                <c:ptCount val="4"/>
                <c:pt idx="0">
                  <c:v>17308016577</c:v>
                </c:pt>
                <c:pt idx="1">
                  <c:v>58363125112</c:v>
                </c:pt>
                <c:pt idx="2" formatCode="0">
                  <c:v>138301714661</c:v>
                </c:pt>
                <c:pt idx="3" formatCode="0">
                  <c:v>270193149588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4-420A-9A44-C37A5792EE04}"/>
            </c:ext>
          </c:extLst>
        </c:ser>
        <c:ser>
          <c:idx val="0"/>
          <c:order val="1"/>
          <c:tx>
            <c:v>Parallel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'ex1-part2'!$I$14:$I$17</c:f>
              <c:numCache>
                <c:formatCode>General</c:formatCode>
                <c:ptCount val="4"/>
                <c:pt idx="0">
                  <c:v>1097000541</c:v>
                </c:pt>
                <c:pt idx="1">
                  <c:v>3685633526</c:v>
                </c:pt>
                <c:pt idx="2" formatCode="0">
                  <c:v>8735245208</c:v>
                </c:pt>
                <c:pt idx="3" formatCode="0">
                  <c:v>17035183088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4-420A-9A44-C37A5792EE04}"/>
            </c:ext>
          </c:extLst>
        </c:ser>
        <c:ser>
          <c:idx val="1"/>
          <c:order val="2"/>
          <c:tx>
            <c:v>Parallel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'ex2-part2'!$I$15:$I$18</c:f>
              <c:numCache>
                <c:formatCode>General</c:formatCode>
                <c:ptCount val="4"/>
                <c:pt idx="0">
                  <c:v>803227401</c:v>
                </c:pt>
                <c:pt idx="1">
                  <c:v>2434477095</c:v>
                </c:pt>
                <c:pt idx="2" formatCode="0">
                  <c:v>5748371764</c:v>
                </c:pt>
                <c:pt idx="3" formatCode="0">
                  <c:v>11684342980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4-420A-9A44-C37A5792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</c:scatterChart>
      <c:valAx>
        <c:axId val="194969584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2048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49287811355597"/>
          <c:y val="0.16120809088390139"/>
          <c:w val="0.51444243876630047"/>
          <c:h val="0.20435089005395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Single vs</a:t>
            </a:r>
            <a:r>
              <a:rPr lang="pt-PT" sz="1400" baseline="0"/>
              <a:t> Multi (L2 misses)</a:t>
            </a:r>
            <a:endParaRPr lang="pt-PT" sz="1400"/>
          </a:p>
        </c:rich>
      </c:tx>
      <c:layout>
        <c:manualLayout>
          <c:xMode val="edge"/>
          <c:yMode val="edge"/>
          <c:x val="0.25274527195958207"/>
          <c:y val="1.1083402604599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2"/>
          <c:order val="0"/>
          <c:tx>
            <c:v>Line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'ex2'!$I$42:$I$45</c:f>
              <c:numCache>
                <c:formatCode>General</c:formatCode>
                <c:ptCount val="4"/>
                <c:pt idx="0">
                  <c:v>350581885</c:v>
                </c:pt>
                <c:pt idx="1">
                  <c:v>1284092803</c:v>
                </c:pt>
                <c:pt idx="2">
                  <c:v>2892715128</c:v>
                </c:pt>
                <c:pt idx="3">
                  <c:v>5241084161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2-422F-98B2-6C5B48EB3639}"/>
            </c:ext>
          </c:extLst>
        </c:ser>
        <c:ser>
          <c:idx val="0"/>
          <c:order val="1"/>
          <c:tx>
            <c:v>Parallel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'ex1-part2'!$I$21:$I$24</c:f>
              <c:numCache>
                <c:formatCode>General</c:formatCode>
                <c:ptCount val="4"/>
                <c:pt idx="0">
                  <c:v>24095079</c:v>
                </c:pt>
                <c:pt idx="1">
                  <c:v>34542079</c:v>
                </c:pt>
                <c:pt idx="2">
                  <c:v>91455281</c:v>
                </c:pt>
                <c:pt idx="3">
                  <c:v>144004113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2-422F-98B2-6C5B48EB3639}"/>
            </c:ext>
          </c:extLst>
        </c:ser>
        <c:ser>
          <c:idx val="1"/>
          <c:order val="2"/>
          <c:tx>
            <c:v>Parallel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'ex2-part2'!$I$22:$I$25</c:f>
              <c:numCache>
                <c:formatCode>General</c:formatCode>
                <c:ptCount val="4"/>
                <c:pt idx="0">
                  <c:v>220605815</c:v>
                </c:pt>
                <c:pt idx="1">
                  <c:v>657868186</c:v>
                </c:pt>
                <c:pt idx="2">
                  <c:v>1359321157</c:v>
                </c:pt>
                <c:pt idx="3">
                  <c:v>2118093920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2-422F-98B2-6C5B48EB3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</c:scatterChart>
      <c:valAx>
        <c:axId val="194969584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2048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49287811355597"/>
          <c:y val="0.16120809088390139"/>
          <c:w val="0.51444243876630047"/>
          <c:h val="0.20435089005395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Simple vs.</a:t>
            </a:r>
            <a:r>
              <a:rPr lang="pt-PT" sz="1400" baseline="0"/>
              <a:t> Line (Time)</a:t>
            </a:r>
            <a:endParaRPr lang="pt-PT" sz="1400"/>
          </a:p>
        </c:rich>
      </c:tx>
      <c:layout>
        <c:manualLayout>
          <c:xMode val="edge"/>
          <c:yMode val="edge"/>
          <c:x val="0.364729746831503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0"/>
          <c:order val="0"/>
          <c:tx>
            <c:v>C++ (Simple)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'ex1'!$I$6:$I$12</c:f>
              <c:numCache>
                <c:formatCode>General</c:formatCode>
                <c:ptCount val="7"/>
                <c:pt idx="0">
                  <c:v>0.191</c:v>
                </c:pt>
                <c:pt idx="1">
                  <c:v>0.74399999999999999</c:v>
                </c:pt>
                <c:pt idx="2">
                  <c:v>2.6360000000000001</c:v>
                </c:pt>
                <c:pt idx="3">
                  <c:v>6.0919999999999996</c:v>
                </c:pt>
                <c:pt idx="4">
                  <c:v>12.055999999999999</c:v>
                </c:pt>
                <c:pt idx="5">
                  <c:v>22.105</c:v>
                </c:pt>
                <c:pt idx="6">
                  <c:v>39.459000000000003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0-4868-8E88-A23AF2A55C89}"/>
            </c:ext>
          </c:extLst>
        </c:ser>
        <c:ser>
          <c:idx val="2"/>
          <c:order val="2"/>
          <c:tx>
            <c:v>C++ (Line)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[1]ex2!$I$7:$I$13</c:f>
              <c:numCache>
                <c:formatCode>General</c:formatCode>
                <c:ptCount val="7"/>
                <c:pt idx="0">
                  <c:v>8.4000000000000005E-2</c:v>
                </c:pt>
                <c:pt idx="1">
                  <c:v>0.41199999999999998</c:v>
                </c:pt>
                <c:pt idx="2">
                  <c:v>0.83499999999999996</c:v>
                </c:pt>
                <c:pt idx="3">
                  <c:v>1.982</c:v>
                </c:pt>
                <c:pt idx="4">
                  <c:v>4.3179999999999996</c:v>
                </c:pt>
                <c:pt idx="5">
                  <c:v>7.8170000000000002</c:v>
                </c:pt>
                <c:pt idx="6">
                  <c:v>13.172000000000001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0-4868-8E88-A23AF2A5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Python (Simple)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'ex1'!$M$6:$M$12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'ex1'!$I$39:$I$45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18.66</c:v>
                      </c:pt>
                      <c:pt idx="1">
                        <c:v>84.03</c:v>
                      </c:pt>
                      <c:pt idx="2">
                        <c:v>223.15700000000001</c:v>
                      </c:pt>
                      <c:pt idx="3">
                        <c:v>447.637</c:v>
                      </c:pt>
                      <c:pt idx="4">
                        <c:v>824.71699999999998</c:v>
                      </c:pt>
                      <c:pt idx="5">
                        <c:v>1391.2270000000001</c:v>
                      </c:pt>
                      <c:pt idx="6">
                        <c:v>2078.91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50-4868-8E88-A23AF2A55C8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Python (Line)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'ex1'!$M$6:$M$12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[1]ex2!$I$51:$I$57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24.417000000000002</c:v>
                      </c:pt>
                      <c:pt idx="1">
                        <c:v>115.209</c:v>
                      </c:pt>
                      <c:pt idx="2">
                        <c:v>315.40699999999998</c:v>
                      </c:pt>
                      <c:pt idx="3">
                        <c:v>688.80899999999997</c:v>
                      </c:pt>
                      <c:pt idx="4">
                        <c:v>1236.973</c:v>
                      </c:pt>
                      <c:pt idx="5">
                        <c:v>1974.5909999999999</c:v>
                      </c:pt>
                      <c:pt idx="6">
                        <c:v>3111.424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50-4868-8E88-A23AF2A55C89}"/>
                  </c:ext>
                </c:extLst>
              </c15:ser>
            </c15:filteredScatterSeries>
          </c:ext>
        </c:extLst>
      </c:scatterChart>
      <c:valAx>
        <c:axId val="194969584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400"/>
      </c:valAx>
      <c:valAx>
        <c:axId val="19498398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>
            <c:manualLayout>
              <c:xMode val="edge"/>
              <c:yMode val="edge"/>
              <c:x val="9.2665157019238151E-2"/>
              <c:y val="0.35110629835719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Simple vs.</a:t>
            </a:r>
            <a:r>
              <a:rPr lang="pt-PT" sz="1400" baseline="0"/>
              <a:t> Line (L1 misses)</a:t>
            </a:r>
            <a:endParaRPr lang="pt-PT" sz="1400"/>
          </a:p>
        </c:rich>
      </c:tx>
      <c:layout>
        <c:manualLayout>
          <c:xMode val="edge"/>
          <c:yMode val="edge"/>
          <c:x val="0.2461639879587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0"/>
          <c:order val="0"/>
          <c:tx>
            <c:v>Simple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'ex1'!$I$16:$I$22</c:f>
              <c:numCache>
                <c:formatCode>General</c:formatCode>
                <c:ptCount val="7"/>
                <c:pt idx="0">
                  <c:v>245447906</c:v>
                </c:pt>
                <c:pt idx="1">
                  <c:v>1136153529</c:v>
                </c:pt>
                <c:pt idx="2">
                  <c:v>3112074795</c:v>
                </c:pt>
                <c:pt idx="3">
                  <c:v>6606964791</c:v>
                </c:pt>
                <c:pt idx="4">
                  <c:v>12238807265</c:v>
                </c:pt>
                <c:pt idx="5">
                  <c:v>21207940305</c:v>
                </c:pt>
                <c:pt idx="6">
                  <c:v>37060401397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388-B3EF-B8DBBE7B27A0}"/>
            </c:ext>
          </c:extLst>
        </c:ser>
        <c:ser>
          <c:idx val="1"/>
          <c:order val="1"/>
          <c:tx>
            <c:v>Line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[1]ex2!$I$21:$I$31</c:f>
              <c:numCache>
                <c:formatCode>General</c:formatCode>
                <c:ptCount val="11"/>
                <c:pt idx="0">
                  <c:v>27554225</c:v>
                </c:pt>
                <c:pt idx="1">
                  <c:v>128763251</c:v>
                </c:pt>
                <c:pt idx="2">
                  <c:v>359001060</c:v>
                </c:pt>
                <c:pt idx="3">
                  <c:v>794030192</c:v>
                </c:pt>
                <c:pt idx="4">
                  <c:v>2138288568</c:v>
                </c:pt>
                <c:pt idx="5">
                  <c:v>4397006957</c:v>
                </c:pt>
                <c:pt idx="6">
                  <c:v>6765509576</c:v>
                </c:pt>
                <c:pt idx="7">
                  <c:v>17308016577</c:v>
                </c:pt>
                <c:pt idx="8">
                  <c:v>58363125112</c:v>
                </c:pt>
                <c:pt idx="9">
                  <c:v>138301714661</c:v>
                </c:pt>
                <c:pt idx="10">
                  <c:v>270193149588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6-4388-B3EF-B8DBBE7B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  <c:extLst/>
      </c:scatterChart>
      <c:valAx>
        <c:axId val="194969584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400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>
            <c:manualLayout>
              <c:xMode val="edge"/>
              <c:yMode val="edge"/>
              <c:x val="9.2665157019238151E-2"/>
              <c:y val="0.35110629835719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Simple vs.</a:t>
            </a:r>
            <a:r>
              <a:rPr lang="pt-PT" sz="1400" baseline="0"/>
              <a:t> Line (L2 misses)</a:t>
            </a:r>
            <a:endParaRPr lang="pt-PT" sz="1400"/>
          </a:p>
        </c:rich>
      </c:tx>
      <c:layout>
        <c:manualLayout>
          <c:xMode val="edge"/>
          <c:yMode val="edge"/>
          <c:x val="0.2461639879587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0"/>
          <c:order val="0"/>
          <c:tx>
            <c:v>Simple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'ex1'!$I$26:$I$32</c:f>
              <c:numCache>
                <c:formatCode>General</c:formatCode>
                <c:ptCount val="7"/>
                <c:pt idx="0">
                  <c:v>644507</c:v>
                </c:pt>
                <c:pt idx="1">
                  <c:v>2786587</c:v>
                </c:pt>
                <c:pt idx="2">
                  <c:v>249974881</c:v>
                </c:pt>
                <c:pt idx="3">
                  <c:v>596685674</c:v>
                </c:pt>
                <c:pt idx="4">
                  <c:v>1019021960</c:v>
                </c:pt>
                <c:pt idx="5">
                  <c:v>1694384445</c:v>
                </c:pt>
                <c:pt idx="6">
                  <c:v>2652514613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C-4C6D-953C-22BC5F38C65B}"/>
            </c:ext>
          </c:extLst>
        </c:ser>
        <c:ser>
          <c:idx val="1"/>
          <c:order val="1"/>
          <c:tx>
            <c:v>Line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'ex1'!$M$6:$M$12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[1]ex2!$I$35:$I$45</c:f>
              <c:numCache>
                <c:formatCode>General</c:formatCode>
                <c:ptCount val="11"/>
                <c:pt idx="0">
                  <c:v>133390</c:v>
                </c:pt>
                <c:pt idx="1">
                  <c:v>583976</c:v>
                </c:pt>
                <c:pt idx="2">
                  <c:v>1671207</c:v>
                </c:pt>
                <c:pt idx="3">
                  <c:v>7953509</c:v>
                </c:pt>
                <c:pt idx="4">
                  <c:v>28637796</c:v>
                </c:pt>
                <c:pt idx="5">
                  <c:v>54823997</c:v>
                </c:pt>
                <c:pt idx="6">
                  <c:v>133182944</c:v>
                </c:pt>
                <c:pt idx="7">
                  <c:v>350581885</c:v>
                </c:pt>
                <c:pt idx="8">
                  <c:v>1284092803</c:v>
                </c:pt>
                <c:pt idx="9">
                  <c:v>2892715128</c:v>
                </c:pt>
                <c:pt idx="10">
                  <c:v>5241084161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C-4C6D-953C-22BC5F38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  <c:extLst/>
      </c:scatterChart>
      <c:valAx>
        <c:axId val="194969584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400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>
            <c:manualLayout>
              <c:xMode val="edge"/>
              <c:yMode val="edge"/>
              <c:x val="9.2665157019238151E-2"/>
              <c:y val="0.35110629835719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Line</a:t>
            </a:r>
            <a:r>
              <a:rPr lang="pt-PT" sz="1400" baseline="0"/>
              <a:t> vs. Block</a:t>
            </a:r>
            <a:endParaRPr lang="pt-PT" sz="1400"/>
          </a:p>
        </c:rich>
      </c:tx>
      <c:layout>
        <c:manualLayout>
          <c:xMode val="edge"/>
          <c:yMode val="edge"/>
          <c:x val="0.38120376998329752"/>
          <c:y val="5.5417013022998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2"/>
          <c:order val="0"/>
          <c:tx>
            <c:v>Line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'ex2'!$I$14:$I$17</c:f>
              <c:numCache>
                <c:formatCode>General</c:formatCode>
                <c:ptCount val="4"/>
                <c:pt idx="0">
                  <c:v>32.633000000000003</c:v>
                </c:pt>
                <c:pt idx="1">
                  <c:v>112.627</c:v>
                </c:pt>
                <c:pt idx="2">
                  <c:v>263.43900000000002</c:v>
                </c:pt>
                <c:pt idx="3">
                  <c:v>502.97899999999998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D-44EB-A2E1-9E4B964B3AE1}"/>
            </c:ext>
          </c:extLst>
        </c:ser>
        <c:ser>
          <c:idx val="0"/>
          <c:order val="1"/>
          <c:tx>
            <c:v>Block: 128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'ex3'!$I$7:$I$10</c:f>
              <c:numCache>
                <c:formatCode>0.000</c:formatCode>
                <c:ptCount val="4"/>
                <c:pt idx="0">
                  <c:v>25.734000000000002</c:v>
                </c:pt>
                <c:pt idx="1">
                  <c:v>84.043000000000006</c:v>
                </c:pt>
                <c:pt idx="2">
                  <c:v>231.39400000000001</c:v>
                </c:pt>
                <c:pt idx="3">
                  <c:v>379.28199999999998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FD-44EB-A2E1-9E4B964B3AE1}"/>
            </c:ext>
          </c:extLst>
        </c:ser>
        <c:ser>
          <c:idx val="1"/>
          <c:order val="2"/>
          <c:tx>
            <c:v>Block: 256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'ex3'!$I$35:$I$38</c:f>
              <c:numCache>
                <c:formatCode>0.000</c:formatCode>
                <c:ptCount val="4"/>
                <c:pt idx="0">
                  <c:v>20.28</c:v>
                </c:pt>
                <c:pt idx="1">
                  <c:v>69.700999999999993</c:v>
                </c:pt>
                <c:pt idx="2">
                  <c:v>227.70099999999999</c:v>
                </c:pt>
                <c:pt idx="3">
                  <c:v>323.63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FD-44EB-A2E1-9E4B964B3AE1}"/>
            </c:ext>
          </c:extLst>
        </c:ser>
        <c:ser>
          <c:idx val="3"/>
          <c:order val="3"/>
          <c:tx>
            <c:v>Block: 512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'ex3'!$I$63:$I$66</c:f>
              <c:numCache>
                <c:formatCode>0.000</c:formatCode>
                <c:ptCount val="4"/>
                <c:pt idx="0">
                  <c:v>27.475200000000001</c:v>
                </c:pt>
                <c:pt idx="1">
                  <c:v>66.186700000000002</c:v>
                </c:pt>
                <c:pt idx="2">
                  <c:v>158.42320000000001</c:v>
                </c:pt>
                <c:pt idx="3">
                  <c:v>291.68979999999999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FD-44EB-A2E1-9E4B96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</c:scatterChart>
      <c:valAx>
        <c:axId val="194969584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2048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>
            <c:manualLayout>
              <c:xMode val="edge"/>
              <c:yMode val="edge"/>
              <c:x val="9.2665157019238151E-2"/>
              <c:y val="0.35110629835719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Line</a:t>
            </a:r>
            <a:r>
              <a:rPr lang="pt-PT" sz="1400" baseline="0"/>
              <a:t> vs. Block (L1 misses)</a:t>
            </a:r>
            <a:endParaRPr lang="pt-PT" sz="1400"/>
          </a:p>
        </c:rich>
      </c:tx>
      <c:layout>
        <c:manualLayout>
          <c:xMode val="edge"/>
          <c:yMode val="edge"/>
          <c:x val="0.25274527195958207"/>
          <c:y val="1.1083402604599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2"/>
          <c:order val="0"/>
          <c:tx>
            <c:v>Line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'ex2'!$I$28:$I$31</c:f>
              <c:numCache>
                <c:formatCode>General</c:formatCode>
                <c:ptCount val="4"/>
                <c:pt idx="0">
                  <c:v>17308016577</c:v>
                </c:pt>
                <c:pt idx="1">
                  <c:v>58363125112</c:v>
                </c:pt>
                <c:pt idx="2" formatCode="0">
                  <c:v>138301714661</c:v>
                </c:pt>
                <c:pt idx="3" formatCode="0">
                  <c:v>270193149588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3-4A2B-B9EB-97D7DCBC0958}"/>
            </c:ext>
          </c:extLst>
        </c:ser>
        <c:ser>
          <c:idx val="0"/>
          <c:order val="1"/>
          <c:tx>
            <c:v>Block: 128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'ex3'!$I$15:$I$18</c:f>
              <c:numCache>
                <c:formatCode>0</c:formatCode>
                <c:ptCount val="4"/>
                <c:pt idx="0">
                  <c:v>11742221187.5</c:v>
                </c:pt>
                <c:pt idx="1">
                  <c:v>39614937884.833</c:v>
                </c:pt>
                <c:pt idx="2">
                  <c:v>94732063795.332993</c:v>
                </c:pt>
                <c:pt idx="3">
                  <c:v>183637192832.5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3-4A2B-B9EB-97D7DCBC0958}"/>
            </c:ext>
          </c:extLst>
        </c:ser>
        <c:ser>
          <c:idx val="1"/>
          <c:order val="2"/>
          <c:tx>
            <c:v>Block: 256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'ex3'!$I$43:$I$46</c:f>
              <c:numCache>
                <c:formatCode>0</c:formatCode>
                <c:ptCount val="4"/>
                <c:pt idx="0">
                  <c:v>9292998003.5</c:v>
                </c:pt>
                <c:pt idx="1">
                  <c:v>31577812847.5</c:v>
                </c:pt>
                <c:pt idx="2">
                  <c:v>77042562480</c:v>
                </c:pt>
                <c:pt idx="3">
                  <c:v>146730449103.83301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3-4A2B-B9EB-97D7DCBC0958}"/>
            </c:ext>
          </c:extLst>
        </c:ser>
        <c:ser>
          <c:idx val="3"/>
          <c:order val="3"/>
          <c:tx>
            <c:v>Block: 512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'ex3'!$I$71:$I$74</c:f>
              <c:numCache>
                <c:formatCode>0</c:formatCode>
                <c:ptCount val="4"/>
                <c:pt idx="0">
                  <c:v>9422702195.6669998</c:v>
                </c:pt>
                <c:pt idx="1">
                  <c:v>30754586649.167</c:v>
                </c:pt>
                <c:pt idx="2">
                  <c:v>74092547149.332993</c:v>
                </c:pt>
                <c:pt idx="3">
                  <c:v>141470087072.66699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3-4A2B-B9EB-97D7DCBC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</c:scatterChart>
      <c:valAx>
        <c:axId val="194969584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2048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49287811355597"/>
          <c:y val="0.16120809088390139"/>
          <c:w val="0.51444243876630047"/>
          <c:h val="0.20435089005395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Line</a:t>
            </a:r>
            <a:r>
              <a:rPr lang="pt-PT" sz="1400" baseline="0"/>
              <a:t> vs. Block (L2 misses)</a:t>
            </a:r>
            <a:endParaRPr lang="pt-PT" sz="1400"/>
          </a:p>
        </c:rich>
      </c:tx>
      <c:layout>
        <c:manualLayout>
          <c:xMode val="edge"/>
          <c:yMode val="edge"/>
          <c:x val="0.25274527195958207"/>
          <c:y val="1.1083402604599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2"/>
          <c:order val="0"/>
          <c:tx>
            <c:v>Line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'ex2'!$I$42:$I$45</c:f>
              <c:numCache>
                <c:formatCode>General</c:formatCode>
                <c:ptCount val="4"/>
                <c:pt idx="0">
                  <c:v>350581885</c:v>
                </c:pt>
                <c:pt idx="1">
                  <c:v>1284092803</c:v>
                </c:pt>
                <c:pt idx="2">
                  <c:v>2892715128</c:v>
                </c:pt>
                <c:pt idx="3">
                  <c:v>5241084161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F-4883-B0F6-1D4A32C51886}"/>
            </c:ext>
          </c:extLst>
        </c:ser>
        <c:ser>
          <c:idx val="0"/>
          <c:order val="1"/>
          <c:tx>
            <c:v>Block: 128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'ex3'!$I$23:$I$26</c:f>
              <c:numCache>
                <c:formatCode>0</c:formatCode>
                <c:ptCount val="4"/>
                <c:pt idx="0">
                  <c:v>2604662035.3330002</c:v>
                </c:pt>
                <c:pt idx="1">
                  <c:v>8948014321</c:v>
                </c:pt>
                <c:pt idx="2">
                  <c:v>21041417658.5</c:v>
                </c:pt>
                <c:pt idx="3">
                  <c:v>41775535285.167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F-4883-B0F6-1D4A32C51886}"/>
            </c:ext>
          </c:extLst>
        </c:ser>
        <c:ser>
          <c:idx val="1"/>
          <c:order val="2"/>
          <c:tx>
            <c:v>Block: 256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'ex3'!$I$51:$I$54</c:f>
              <c:numCache>
                <c:formatCode>0</c:formatCode>
                <c:ptCount val="4"/>
                <c:pt idx="0">
                  <c:v>1351001391.5</c:v>
                </c:pt>
                <c:pt idx="1">
                  <c:v>4605101673</c:v>
                </c:pt>
                <c:pt idx="2">
                  <c:v>12004690317.833</c:v>
                </c:pt>
                <c:pt idx="3">
                  <c:v>20350078724.5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F-4883-B0F6-1D4A32C51886}"/>
            </c:ext>
          </c:extLst>
        </c:ser>
        <c:ser>
          <c:idx val="3"/>
          <c:order val="3"/>
          <c:tx>
            <c:v>Block: 512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'ex3'!$I$79:$I$82</c:f>
              <c:numCache>
                <c:formatCode>0</c:formatCode>
                <c:ptCount val="4"/>
                <c:pt idx="0">
                  <c:v>987128620.33299994</c:v>
                </c:pt>
                <c:pt idx="1">
                  <c:v>2928529913.8330002</c:v>
                </c:pt>
                <c:pt idx="2">
                  <c:v>9159490255.8330002</c:v>
                </c:pt>
                <c:pt idx="3">
                  <c:v>13418431201.333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F-4883-B0F6-1D4A32C5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</c:scatterChart>
      <c:valAx>
        <c:axId val="194969584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2048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49287811355597"/>
          <c:y val="0.16120809088390139"/>
          <c:w val="0.51444243876630047"/>
          <c:h val="0.20435089005395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Single</a:t>
            </a:r>
            <a:r>
              <a:rPr lang="pt-PT" sz="1400" baseline="0"/>
              <a:t> vs. Multi (FLOPS)</a:t>
            </a:r>
          </a:p>
        </c:rich>
      </c:tx>
      <c:layout>
        <c:manualLayout>
          <c:xMode val="edge"/>
          <c:yMode val="edge"/>
          <c:x val="0.28890571370886331"/>
          <c:y val="1.1083017013311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0"/>
          <c:order val="0"/>
          <c:tx>
            <c:v>Line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'ex2'!$K$14:$K$17</c:f>
              <c:numCache>
                <c:formatCode>General</c:formatCode>
                <c:ptCount val="4"/>
                <c:pt idx="0">
                  <c:v>4211655486.0723805</c:v>
                </c:pt>
                <c:pt idx="1">
                  <c:v>4118519253.5804029</c:v>
                </c:pt>
                <c:pt idx="2">
                  <c:v>4173685854.3381958</c:v>
                </c:pt>
                <c:pt idx="3">
                  <c:v>4269529439.6088109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5-4369-9EA7-FC664E14A663}"/>
            </c:ext>
          </c:extLst>
        </c:ser>
        <c:ser>
          <c:idx val="1"/>
          <c:order val="1"/>
          <c:tx>
            <c:v>Parallel 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'ex1-part2'!$K$6:$K$9</c:f>
              <c:numCache>
                <c:formatCode>General</c:formatCode>
                <c:ptCount val="4"/>
                <c:pt idx="0">
                  <c:v>19203430694.005867</c:v>
                </c:pt>
                <c:pt idx="1">
                  <c:v>14607352164.163124</c:v>
                </c:pt>
                <c:pt idx="2">
                  <c:v>13464671717.52042</c:v>
                </c:pt>
                <c:pt idx="3">
                  <c:v>13331534972.684889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35-4369-9EA7-FC664E14A663}"/>
            </c:ext>
          </c:extLst>
        </c:ser>
        <c:ser>
          <c:idx val="2"/>
          <c:order val="2"/>
          <c:tx>
            <c:v>Parallel 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'ex2-part2'!$K$7:$K$10</c:f>
              <c:numCache>
                <c:formatCode>General</c:formatCode>
                <c:ptCount val="4"/>
                <c:pt idx="0">
                  <c:v>5410343403.4169197</c:v>
                </c:pt>
                <c:pt idx="1">
                  <c:v>5780358991.2769327</c:v>
                </c:pt>
                <c:pt idx="2">
                  <c:v>6903011224.1398792</c:v>
                </c:pt>
                <c:pt idx="3">
                  <c:v>6694338831.2172098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9-4865-8EAD-FF10BADB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</c:scatterChart>
      <c:valAx>
        <c:axId val="194969584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2048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41073268208339"/>
          <c:y val="0.16120809088390137"/>
          <c:w val="0.60755615607220692"/>
          <c:h val="8.964206167456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u="none" strike="noStrike" kern="1200" baseline="0">
                <a:solidFill>
                  <a:srgbClr val="0E2841"/>
                </a:solidFill>
              </a:rPr>
              <a:t>Single Core vs. Multi Core (Tempo /s)</a:t>
            </a:r>
          </a:p>
        </c:rich>
      </c:tx>
      <c:layout>
        <c:manualLayout>
          <c:xMode val="edge"/>
          <c:yMode val="edge"/>
          <c:x val="0.19412141291578491"/>
          <c:y val="5.54171764386025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42369367492623"/>
          <c:y val="0.13292682820417284"/>
          <c:w val="0.85230796150481192"/>
          <c:h val="0.69810987168270644"/>
        </c:manualLayout>
      </c:layout>
      <c:scatterChart>
        <c:scatterStyle val="lineMarker"/>
        <c:varyColors val="0"/>
        <c:ser>
          <c:idx val="2"/>
          <c:order val="0"/>
          <c:tx>
            <c:v>Line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'ex2'!$I$14:$I$17</c:f>
              <c:numCache>
                <c:formatCode>General</c:formatCode>
                <c:ptCount val="4"/>
                <c:pt idx="0">
                  <c:v>32.633000000000003</c:v>
                </c:pt>
                <c:pt idx="1">
                  <c:v>112.627</c:v>
                </c:pt>
                <c:pt idx="2">
                  <c:v>263.43900000000002</c:v>
                </c:pt>
                <c:pt idx="3">
                  <c:v>502.97899999999998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C-43A5-BE1E-C46B4C8AF2FF}"/>
            </c:ext>
          </c:extLst>
        </c:ser>
        <c:ser>
          <c:idx val="0"/>
          <c:order val="1"/>
          <c:tx>
            <c:v>Parallel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'ex1-part2'!$I$6:$I$9</c:f>
              <c:numCache>
                <c:formatCode>General</c:formatCode>
                <c:ptCount val="4"/>
                <c:pt idx="0">
                  <c:v>7.157</c:v>
                </c:pt>
                <c:pt idx="1">
                  <c:v>31.754999999999999</c:v>
                </c:pt>
                <c:pt idx="2">
                  <c:v>81.659000000000006</c:v>
                </c:pt>
                <c:pt idx="3">
                  <c:v>161.083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C-43A5-BE1E-C46B4C8AF2FF}"/>
            </c:ext>
          </c:extLst>
        </c:ser>
        <c:ser>
          <c:idx val="1"/>
          <c:order val="2"/>
          <c:tx>
            <c:v>Parallel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'ex2'!$L$14:$L$17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'ex2-part2'!$I$7:$I$10</c:f>
              <c:numCache>
                <c:formatCode>General</c:formatCode>
                <c:ptCount val="4"/>
                <c:pt idx="0">
                  <c:v>25.402999999999999</c:v>
                </c:pt>
                <c:pt idx="1">
                  <c:v>80.247</c:v>
                </c:pt>
                <c:pt idx="2">
                  <c:v>159.28</c:v>
                </c:pt>
                <c:pt idx="3">
                  <c:v>320.791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C-43A5-BE1E-C46B4C8A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584"/>
        <c:axId val="194983984"/>
      </c:scatterChart>
      <c:valAx>
        <c:axId val="194969584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de cada Linha/Coluna</a:t>
                </a:r>
              </a:p>
            </c:rich>
          </c:tx>
          <c:layout>
            <c:manualLayout>
              <c:xMode val="edge"/>
              <c:yMode val="edge"/>
              <c:x val="0.29825995483869344"/>
              <c:y val="0.922510686902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3984"/>
        <c:crosses val="autoZero"/>
        <c:crossBetween val="midCat"/>
        <c:majorUnit val="2048"/>
      </c:valAx>
      <c:valAx>
        <c:axId val="194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307259</xdr:colOff>
      <xdr:row>13</xdr:row>
      <xdr:rowOff>127599</xdr:rowOff>
    </xdr:from>
    <xdr:to>
      <xdr:col>16</xdr:col>
      <xdr:colOff>483932</xdr:colOff>
      <xdr:row>25</xdr:row>
      <xdr:rowOff>115222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963206-E582-40F7-923F-D6FE63986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207400</xdr:colOff>
      <xdr:row>13</xdr:row>
      <xdr:rowOff>103852</xdr:rowOff>
    </xdr:from>
    <xdr:to>
      <xdr:col>23</xdr:col>
      <xdr:colOff>422480</xdr:colOff>
      <xdr:row>25</xdr:row>
      <xdr:rowOff>91475</xdr:rowOff>
    </xdr:to>
    <xdr:graphicFrame macro="">
      <xdr:nvGraphicFramePr>
        <xdr:cNvPr id="3" name="Gráfico 48">
          <a:extLst>
            <a:ext uri="{FF2B5EF4-FFF2-40B4-BE49-F238E27FC236}">
              <a16:creationId xmlns:a16="http://schemas.microsoft.com/office/drawing/2014/main" id="{08DF28EE-AF64-46BC-8CA9-5E8A16D37BE8}"/>
            </a:ext>
            <a:ext uri="{147F2762-F138-4A5C-976F-8EAC2B608ADB}">
              <a16:predDERef xmlns:a16="http://schemas.microsoft.com/office/drawing/2014/main" pred="{941C1A2F-813F-D825-0413-5B46858A9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314940</xdr:colOff>
      <xdr:row>26</xdr:row>
      <xdr:rowOff>145948</xdr:rowOff>
    </xdr:from>
    <xdr:to>
      <xdr:col>16</xdr:col>
      <xdr:colOff>491613</xdr:colOff>
      <xdr:row>38</xdr:row>
      <xdr:rowOff>133571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F20555-D58F-421D-931C-0706654B6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229914</xdr:colOff>
      <xdr:row>26</xdr:row>
      <xdr:rowOff>153276</xdr:rowOff>
    </xdr:from>
    <xdr:to>
      <xdr:col>23</xdr:col>
      <xdr:colOff>417536</xdr:colOff>
      <xdr:row>38</xdr:row>
      <xdr:rowOff>140899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1FBAAF-31A1-457E-9CC6-869A3EFB8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25</xdr:row>
      <xdr:rowOff>152400</xdr:rowOff>
    </xdr:from>
    <xdr:to>
      <xdr:col>16</xdr:col>
      <xdr:colOff>342900</xdr:colOff>
      <xdr:row>38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1C1A2F-813F-D825-0413-5B46858A9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38</xdr:row>
      <xdr:rowOff>175260</xdr:rowOff>
    </xdr:from>
    <xdr:to>
      <xdr:col>16</xdr:col>
      <xdr:colOff>259080</xdr:colOff>
      <xdr:row>51</xdr:row>
      <xdr:rowOff>89535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137046-B818-4BA4-A4EB-49CADD7B0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396240</xdr:colOff>
      <xdr:row>52</xdr:row>
      <xdr:rowOff>7620</xdr:rowOff>
    </xdr:from>
    <xdr:to>
      <xdr:col>16</xdr:col>
      <xdr:colOff>297180</xdr:colOff>
      <xdr:row>64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103666-BA3F-4783-839E-0503A2610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10</xdr:row>
      <xdr:rowOff>121920</xdr:rowOff>
    </xdr:from>
    <xdr:to>
      <xdr:col>17</xdr:col>
      <xdr:colOff>586740</xdr:colOff>
      <xdr:row>23</xdr:row>
      <xdr:rowOff>36195</xdr:rowOff>
    </xdr:to>
    <xdr:graphicFrame macro="">
      <xdr:nvGraphicFramePr>
        <xdr:cNvPr id="102" name="Gráfico 1">
          <a:extLst>
            <a:ext uri="{FF2B5EF4-FFF2-40B4-BE49-F238E27FC236}">
              <a16:creationId xmlns:a16="http://schemas.microsoft.com/office/drawing/2014/main" id="{0D0C13EF-5E39-4378-9289-017D6CD2D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10</xdr:row>
      <xdr:rowOff>133350</xdr:rowOff>
    </xdr:from>
    <xdr:to>
      <xdr:col>25</xdr:col>
      <xdr:colOff>24765</xdr:colOff>
      <xdr:row>23</xdr:row>
      <xdr:rowOff>47625</xdr:rowOff>
    </xdr:to>
    <xdr:graphicFrame macro="">
      <xdr:nvGraphicFramePr>
        <xdr:cNvPr id="103" name="Gráfico 102">
          <a:extLst>
            <a:ext uri="{FF2B5EF4-FFF2-40B4-BE49-F238E27FC236}">
              <a16:creationId xmlns:a16="http://schemas.microsoft.com/office/drawing/2014/main" id="{2ECF23A2-A3D1-4B84-80A3-3C2DBE1CE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25</xdr:row>
      <xdr:rowOff>0</xdr:rowOff>
    </xdr:from>
    <xdr:to>
      <xdr:col>17</xdr:col>
      <xdr:colOff>520065</xdr:colOff>
      <xdr:row>37</xdr:row>
      <xdr:rowOff>104775</xdr:rowOff>
    </xdr:to>
    <xdr:graphicFrame macro="">
      <xdr:nvGraphicFramePr>
        <xdr:cNvPr id="104" name="Gráfico 103">
          <a:extLst>
            <a:ext uri="{FF2B5EF4-FFF2-40B4-BE49-F238E27FC236}">
              <a16:creationId xmlns:a16="http://schemas.microsoft.com/office/drawing/2014/main" id="{F841AAD9-D9B2-44D4-9C1E-08D4020B4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25</xdr:col>
      <xdr:colOff>177165</xdr:colOff>
      <xdr:row>37</xdr:row>
      <xdr:rowOff>97155</xdr:rowOff>
    </xdr:to>
    <xdr:graphicFrame macro="">
      <xdr:nvGraphicFramePr>
        <xdr:cNvPr id="105" name="Gráfico 104">
          <a:extLst>
            <a:ext uri="{FF2B5EF4-FFF2-40B4-BE49-F238E27FC236}">
              <a16:creationId xmlns:a16="http://schemas.microsoft.com/office/drawing/2014/main" id="{2ED74B94-61E9-43AC-A205-1F4CFF9BC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porto-my.sharepoint.com/personal/up202108829_up_pt/Documents/tabelass.xlsx" TargetMode="External"/><Relationship Id="rId1" Type="http://schemas.openxmlformats.org/officeDocument/2006/relationships/externalLinkPath" Target="https://uporto-my.sharepoint.com/personal/up202108829_up_pt/Documents/tabe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2"/>
      <sheetName val="ex3"/>
    </sheetNames>
    <sheetDataSet>
      <sheetData sheetId="0">
        <row r="7">
          <cell r="I7">
            <v>8.4000000000000005E-2</v>
          </cell>
        </row>
        <row r="8">
          <cell r="I8">
            <v>0.41199999999999998</v>
          </cell>
        </row>
        <row r="9">
          <cell r="I9">
            <v>0.83499999999999996</v>
          </cell>
        </row>
        <row r="10">
          <cell r="I10">
            <v>1.982</v>
          </cell>
        </row>
        <row r="11">
          <cell r="I11">
            <v>4.3179999999999996</v>
          </cell>
        </row>
        <row r="12">
          <cell r="I12">
            <v>7.8170000000000002</v>
          </cell>
        </row>
        <row r="13">
          <cell r="I13">
            <v>13.172000000000001</v>
          </cell>
        </row>
        <row r="21">
          <cell r="I21">
            <v>27554225</v>
          </cell>
        </row>
        <row r="22">
          <cell r="I22">
            <v>128763251</v>
          </cell>
        </row>
        <row r="23">
          <cell r="I23">
            <v>359001060</v>
          </cell>
        </row>
        <row r="24">
          <cell r="I24">
            <v>794030192</v>
          </cell>
        </row>
        <row r="25">
          <cell r="I25">
            <v>2138288568</v>
          </cell>
        </row>
        <row r="26">
          <cell r="I26">
            <v>4397006957</v>
          </cell>
        </row>
        <row r="27">
          <cell r="I27">
            <v>6765509576</v>
          </cell>
        </row>
        <row r="28">
          <cell r="I28">
            <v>17308016577</v>
          </cell>
        </row>
        <row r="29">
          <cell r="I29">
            <v>58363125112</v>
          </cell>
        </row>
        <row r="30">
          <cell r="I30">
            <v>138301714661</v>
          </cell>
        </row>
        <row r="31">
          <cell r="I31">
            <v>270193149588</v>
          </cell>
        </row>
        <row r="35">
          <cell r="I35">
            <v>133390</v>
          </cell>
        </row>
        <row r="36">
          <cell r="I36">
            <v>583976</v>
          </cell>
        </row>
        <row r="37">
          <cell r="I37">
            <v>1671207</v>
          </cell>
        </row>
        <row r="38">
          <cell r="I38">
            <v>7953509</v>
          </cell>
        </row>
        <row r="39">
          <cell r="I39">
            <v>28637796</v>
          </cell>
        </row>
        <row r="40">
          <cell r="I40">
            <v>54823997</v>
          </cell>
        </row>
        <row r="41">
          <cell r="I41">
            <v>133182944</v>
          </cell>
        </row>
        <row r="42">
          <cell r="I42">
            <v>350581885</v>
          </cell>
        </row>
        <row r="43">
          <cell r="I43">
            <v>1284092803</v>
          </cell>
        </row>
        <row r="44">
          <cell r="I44">
            <v>2892715128</v>
          </cell>
        </row>
        <row r="45">
          <cell r="I45">
            <v>5241084161</v>
          </cell>
        </row>
        <row r="51">
          <cell r="I51">
            <v>24.417000000000002</v>
          </cell>
        </row>
        <row r="52">
          <cell r="I52">
            <v>115.209</v>
          </cell>
        </row>
        <row r="53">
          <cell r="I53">
            <v>315.40699999999998</v>
          </cell>
        </row>
        <row r="54">
          <cell r="I54">
            <v>688.80899999999997</v>
          </cell>
        </row>
        <row r="55">
          <cell r="I55">
            <v>1236.973</v>
          </cell>
        </row>
        <row r="56">
          <cell r="I56">
            <v>1974.5909999999999</v>
          </cell>
        </row>
        <row r="57">
          <cell r="I57">
            <v>3111.424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A8C-D525-423F-9666-79FA074474B9}">
  <dimension ref="B2:X45"/>
  <sheetViews>
    <sheetView topLeftCell="C1" zoomScale="87" zoomScaleNormal="87" workbookViewId="0">
      <selection activeCell="Z14" sqref="Z14:AE24"/>
    </sheetView>
  </sheetViews>
  <sheetFormatPr defaultRowHeight="15" x14ac:dyDescent="0.25"/>
  <cols>
    <col min="2" max="2" width="11.42578125" customWidth="1"/>
    <col min="3" max="3" width="21.140625" customWidth="1"/>
    <col min="4" max="4" width="17.85546875" bestFit="1" customWidth="1"/>
    <col min="5" max="5" width="17.85546875" customWidth="1"/>
    <col min="6" max="8" width="17.85546875" bestFit="1" customWidth="1"/>
    <col min="9" max="9" width="19.42578125" customWidth="1"/>
    <col min="12" max="12" width="13" bestFit="1" customWidth="1"/>
    <col min="14" max="14" width="14.85546875" customWidth="1"/>
  </cols>
  <sheetData>
    <row r="2" spans="2:14" x14ac:dyDescent="0.25">
      <c r="B2" t="s">
        <v>0</v>
      </c>
    </row>
    <row r="4" spans="2:14" x14ac:dyDescent="0.25">
      <c r="B4" t="s">
        <v>24</v>
      </c>
    </row>
    <row r="5" spans="2:14" x14ac:dyDescent="0.25">
      <c r="B5" t="s">
        <v>1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33</v>
      </c>
      <c r="M5" t="s">
        <v>31</v>
      </c>
    </row>
    <row r="6" spans="2:14" x14ac:dyDescent="0.25">
      <c r="B6" t="s">
        <v>2</v>
      </c>
      <c r="C6">
        <v>0.19500000000000001</v>
      </c>
      <c r="D6">
        <v>0.188</v>
      </c>
      <c r="E6">
        <v>0.19</v>
      </c>
      <c r="F6">
        <v>0.193</v>
      </c>
      <c r="G6">
        <v>0.187</v>
      </c>
      <c r="H6">
        <v>0.19</v>
      </c>
      <c r="I6">
        <f t="shared" ref="I6:I12" si="0">ROUND(AVERAGE(C6:H6),3)</f>
        <v>0.191</v>
      </c>
      <c r="J6">
        <f>2*600^3/I6</f>
        <v>2261780104.7120419</v>
      </c>
      <c r="M6">
        <v>600</v>
      </c>
      <c r="N6" s="1"/>
    </row>
    <row r="7" spans="2:14" x14ac:dyDescent="0.25">
      <c r="B7" t="s">
        <v>3</v>
      </c>
      <c r="C7">
        <v>0.78400000000000003</v>
      </c>
      <c r="D7">
        <v>0.71599999999999997</v>
      </c>
      <c r="E7">
        <v>0.72799999999999998</v>
      </c>
      <c r="F7">
        <v>0.74</v>
      </c>
      <c r="G7">
        <v>0.73699999999999999</v>
      </c>
      <c r="H7">
        <v>0.75600000000000001</v>
      </c>
      <c r="I7">
        <f t="shared" si="0"/>
        <v>0.74399999999999999</v>
      </c>
      <c r="M7">
        <f t="shared" ref="M7:M12" si="1">400 + M6</f>
        <v>1000</v>
      </c>
      <c r="N7" s="1"/>
    </row>
    <row r="8" spans="2:14" x14ac:dyDescent="0.25">
      <c r="B8" t="s">
        <v>4</v>
      </c>
      <c r="C8">
        <v>2.577</v>
      </c>
      <c r="D8">
        <v>2.7120000000000002</v>
      </c>
      <c r="E8">
        <v>2.5819999999999999</v>
      </c>
      <c r="F8">
        <v>2.645</v>
      </c>
      <c r="G8">
        <v>2.7029999999999998</v>
      </c>
      <c r="H8">
        <v>2.5939999999999999</v>
      </c>
      <c r="I8">
        <f t="shared" si="0"/>
        <v>2.6360000000000001</v>
      </c>
      <c r="M8">
        <f t="shared" si="1"/>
        <v>1400</v>
      </c>
      <c r="N8" s="1"/>
    </row>
    <row r="9" spans="2:14" x14ac:dyDescent="0.25">
      <c r="B9" t="s">
        <v>5</v>
      </c>
      <c r="C9">
        <v>6.0279999999999996</v>
      </c>
      <c r="D9">
        <v>6.1580000000000004</v>
      </c>
      <c r="E9">
        <v>6.0750000000000002</v>
      </c>
      <c r="F9">
        <v>6.2030000000000003</v>
      </c>
      <c r="G9">
        <v>5.9969999999999999</v>
      </c>
      <c r="H9">
        <v>6.0919999999999996</v>
      </c>
      <c r="I9">
        <f t="shared" si="0"/>
        <v>6.0919999999999996</v>
      </c>
      <c r="M9">
        <f t="shared" si="1"/>
        <v>1800</v>
      </c>
      <c r="N9" s="1"/>
    </row>
    <row r="10" spans="2:14" x14ac:dyDescent="0.25">
      <c r="B10" t="s">
        <v>6</v>
      </c>
      <c r="C10">
        <v>11.962</v>
      </c>
      <c r="D10">
        <v>12.002000000000001</v>
      </c>
      <c r="E10">
        <v>12.116</v>
      </c>
      <c r="F10">
        <v>12.102</v>
      </c>
      <c r="G10">
        <v>11.984999999999999</v>
      </c>
      <c r="H10">
        <v>12.17</v>
      </c>
      <c r="I10">
        <f t="shared" si="0"/>
        <v>12.055999999999999</v>
      </c>
      <c r="M10">
        <f t="shared" si="1"/>
        <v>2200</v>
      </c>
      <c r="N10" s="1"/>
    </row>
    <row r="11" spans="2:14" x14ac:dyDescent="0.25">
      <c r="B11" t="s">
        <v>7</v>
      </c>
      <c r="C11">
        <v>22.062999999999999</v>
      </c>
      <c r="D11">
        <v>22.131</v>
      </c>
      <c r="E11">
        <v>22.103000000000002</v>
      </c>
      <c r="F11">
        <v>21.972000000000001</v>
      </c>
      <c r="G11">
        <v>22.26</v>
      </c>
      <c r="H11">
        <v>22.1</v>
      </c>
      <c r="I11">
        <f t="shared" si="0"/>
        <v>22.105</v>
      </c>
      <c r="M11">
        <f t="shared" si="1"/>
        <v>2600</v>
      </c>
      <c r="N11" s="1"/>
    </row>
    <row r="12" spans="2:14" x14ac:dyDescent="0.25">
      <c r="B12" t="s">
        <v>8</v>
      </c>
      <c r="C12">
        <v>40.905999999999999</v>
      </c>
      <c r="D12">
        <v>40.802999999999997</v>
      </c>
      <c r="E12">
        <v>36.659999999999997</v>
      </c>
      <c r="F12">
        <v>39.343000000000004</v>
      </c>
      <c r="G12">
        <v>40.048000000000002</v>
      </c>
      <c r="H12">
        <v>38.996000000000002</v>
      </c>
      <c r="I12">
        <f t="shared" si="0"/>
        <v>39.459000000000003</v>
      </c>
      <c r="M12">
        <f t="shared" si="1"/>
        <v>3000</v>
      </c>
      <c r="N12" s="1"/>
    </row>
    <row r="14" spans="2:14" x14ac:dyDescent="0.25">
      <c r="B14" t="s">
        <v>16</v>
      </c>
    </row>
    <row r="15" spans="2:14" x14ac:dyDescent="0.25">
      <c r="B15" t="s">
        <v>1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</row>
    <row r="16" spans="2:14" x14ac:dyDescent="0.25">
      <c r="B16" s="5" t="s">
        <v>2</v>
      </c>
      <c r="C16">
        <v>245494761</v>
      </c>
      <c r="D16">
        <v>245409776</v>
      </c>
      <c r="E16">
        <v>245445788</v>
      </c>
      <c r="F16">
        <v>245479345</v>
      </c>
      <c r="G16">
        <v>245407893</v>
      </c>
      <c r="H16">
        <v>245449874</v>
      </c>
      <c r="I16">
        <f t="shared" ref="I16:I22" si="2">ROUND(AVERAGE(C16:H16),0)</f>
        <v>245447906</v>
      </c>
    </row>
    <row r="17" spans="2:24" x14ac:dyDescent="0.25">
      <c r="B17" s="5" t="s">
        <v>3</v>
      </c>
      <c r="C17">
        <v>1136055825</v>
      </c>
      <c r="D17">
        <v>1136162477</v>
      </c>
      <c r="E17">
        <v>1136186289</v>
      </c>
      <c r="F17">
        <v>1136123843</v>
      </c>
      <c r="G17">
        <v>1136194340</v>
      </c>
      <c r="H17">
        <v>1136198402</v>
      </c>
      <c r="I17">
        <f t="shared" si="2"/>
        <v>1136153529</v>
      </c>
    </row>
    <row r="18" spans="2:24" x14ac:dyDescent="0.25">
      <c r="B18" s="5" t="s">
        <v>4</v>
      </c>
      <c r="C18">
        <v>3110487096</v>
      </c>
      <c r="D18">
        <v>3112078565</v>
      </c>
      <c r="E18">
        <v>3113471061</v>
      </c>
      <c r="F18">
        <v>3112451346</v>
      </c>
      <c r="G18">
        <v>3111307380</v>
      </c>
      <c r="H18">
        <v>3112653321</v>
      </c>
      <c r="I18">
        <f t="shared" si="2"/>
        <v>3112074795</v>
      </c>
    </row>
    <row r="19" spans="2:24" x14ac:dyDescent="0.25">
      <c r="B19" s="5" t="s">
        <v>5</v>
      </c>
      <c r="C19">
        <v>6598025090</v>
      </c>
      <c r="D19">
        <v>6621737440</v>
      </c>
      <c r="E19">
        <v>6603676492</v>
      </c>
      <c r="F19">
        <v>6603676492</v>
      </c>
      <c r="G19">
        <v>6613234534</v>
      </c>
      <c r="H19">
        <v>6601438699</v>
      </c>
      <c r="I19">
        <f t="shared" si="2"/>
        <v>6606964791</v>
      </c>
    </row>
    <row r="20" spans="2:24" x14ac:dyDescent="0.25">
      <c r="B20" s="5" t="s">
        <v>6</v>
      </c>
      <c r="C20">
        <v>12255347569</v>
      </c>
      <c r="D20">
        <v>12171434065</v>
      </c>
      <c r="E20">
        <v>12325743415</v>
      </c>
      <c r="F20">
        <v>12262473255</v>
      </c>
      <c r="G20">
        <v>12193487653</v>
      </c>
      <c r="H20">
        <v>12224357633</v>
      </c>
      <c r="I20">
        <f t="shared" si="2"/>
        <v>12238807265</v>
      </c>
    </row>
    <row r="21" spans="2:24" x14ac:dyDescent="0.25">
      <c r="B21" s="5" t="s">
        <v>7</v>
      </c>
      <c r="C21">
        <v>21221232366</v>
      </c>
      <c r="D21">
        <v>21212057468</v>
      </c>
      <c r="E21">
        <v>21191163750</v>
      </c>
      <c r="F21">
        <v>21208283483</v>
      </c>
      <c r="G21">
        <v>21204872372</v>
      </c>
      <c r="H21">
        <v>21210032393</v>
      </c>
      <c r="I21">
        <f t="shared" si="2"/>
        <v>21207940305</v>
      </c>
    </row>
    <row r="22" spans="2:24" x14ac:dyDescent="0.25">
      <c r="B22" s="5" t="s">
        <v>8</v>
      </c>
      <c r="C22">
        <v>37778385948</v>
      </c>
      <c r="D22">
        <v>37849051041</v>
      </c>
      <c r="E22">
        <v>35511975986</v>
      </c>
      <c r="F22">
        <v>37001235476</v>
      </c>
      <c r="G22">
        <v>37309302945</v>
      </c>
      <c r="H22">
        <v>36912456983</v>
      </c>
      <c r="I22">
        <f t="shared" si="2"/>
        <v>37060401397</v>
      </c>
    </row>
    <row r="24" spans="2:24" x14ac:dyDescent="0.25">
      <c r="B24" t="s">
        <v>17</v>
      </c>
    </row>
    <row r="25" spans="2:24" x14ac:dyDescent="0.25">
      <c r="B25" t="s">
        <v>1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X25" t="s">
        <v>32</v>
      </c>
    </row>
    <row r="26" spans="2:24" x14ac:dyDescent="0.25">
      <c r="B26" t="s">
        <v>2</v>
      </c>
      <c r="C26">
        <v>637536</v>
      </c>
      <c r="D26">
        <v>632810</v>
      </c>
      <c r="E26">
        <v>668574</v>
      </c>
      <c r="F26">
        <v>621223</v>
      </c>
      <c r="G26">
        <v>663873</v>
      </c>
      <c r="H26">
        <v>643023</v>
      </c>
      <c r="I26">
        <f t="shared" ref="I26:I32" si="3">ROUND(AVERAGE(C26:H26),0)</f>
        <v>644507</v>
      </c>
    </row>
    <row r="27" spans="2:24" x14ac:dyDescent="0.25">
      <c r="B27" t="s">
        <v>3</v>
      </c>
      <c r="C27">
        <v>2847786</v>
      </c>
      <c r="D27">
        <v>2694778</v>
      </c>
      <c r="E27">
        <v>2822277</v>
      </c>
      <c r="F27">
        <v>2788743</v>
      </c>
      <c r="G27">
        <v>2800912</v>
      </c>
      <c r="H27">
        <v>2765027</v>
      </c>
      <c r="I27">
        <f t="shared" si="3"/>
        <v>2786587</v>
      </c>
    </row>
    <row r="28" spans="2:24" x14ac:dyDescent="0.25">
      <c r="B28" t="s">
        <v>4</v>
      </c>
      <c r="C28">
        <v>254669470</v>
      </c>
      <c r="D28">
        <v>238157140</v>
      </c>
      <c r="E28">
        <v>254878445</v>
      </c>
      <c r="F28">
        <v>250328958</v>
      </c>
      <c r="G28">
        <v>252382954</v>
      </c>
      <c r="H28">
        <v>249432319</v>
      </c>
      <c r="I28">
        <f t="shared" si="3"/>
        <v>249974881</v>
      </c>
    </row>
    <row r="29" spans="2:24" x14ac:dyDescent="0.25">
      <c r="B29" t="s">
        <v>5</v>
      </c>
      <c r="C29">
        <v>523414570</v>
      </c>
      <c r="D29">
        <v>744762012</v>
      </c>
      <c r="E29">
        <v>531372791</v>
      </c>
      <c r="F29">
        <v>669321387</v>
      </c>
      <c r="G29">
        <v>530219305</v>
      </c>
      <c r="H29">
        <v>581023978</v>
      </c>
      <c r="I29">
        <f t="shared" si="3"/>
        <v>596685674</v>
      </c>
    </row>
    <row r="30" spans="2:24" x14ac:dyDescent="0.25">
      <c r="B30" t="s">
        <v>6</v>
      </c>
      <c r="C30">
        <v>1014350931</v>
      </c>
      <c r="D30">
        <v>1016530198</v>
      </c>
      <c r="E30">
        <v>1025187147</v>
      </c>
      <c r="F30">
        <v>1018352673</v>
      </c>
      <c r="G30">
        <v>1022471234</v>
      </c>
      <c r="H30">
        <v>1017239578</v>
      </c>
      <c r="I30">
        <f t="shared" si="3"/>
        <v>1019021960</v>
      </c>
    </row>
    <row r="31" spans="2:24" x14ac:dyDescent="0.25">
      <c r="B31" t="s">
        <v>7</v>
      </c>
      <c r="C31">
        <v>1703681318</v>
      </c>
      <c r="D31">
        <v>1685310715</v>
      </c>
      <c r="E31">
        <v>1688675912</v>
      </c>
      <c r="F31">
        <v>1699217836</v>
      </c>
      <c r="G31">
        <v>1689182735</v>
      </c>
      <c r="H31">
        <v>1700238153</v>
      </c>
      <c r="I31">
        <f t="shared" si="3"/>
        <v>1694384445</v>
      </c>
    </row>
    <row r="32" spans="2:24" x14ac:dyDescent="0.25">
      <c r="B32" t="s">
        <v>8</v>
      </c>
      <c r="C32">
        <v>2638472486</v>
      </c>
      <c r="D32">
        <v>2659614323</v>
      </c>
      <c r="E32">
        <v>2653963737</v>
      </c>
      <c r="F32">
        <v>2651231908</v>
      </c>
      <c r="G32">
        <v>2641792836</v>
      </c>
      <c r="H32">
        <v>2670012389</v>
      </c>
      <c r="I32">
        <f t="shared" si="3"/>
        <v>2652514613</v>
      </c>
    </row>
    <row r="35" spans="2:9" x14ac:dyDescent="0.25">
      <c r="B35" t="s">
        <v>18</v>
      </c>
    </row>
    <row r="37" spans="2:9" x14ac:dyDescent="0.25">
      <c r="B37" t="s">
        <v>24</v>
      </c>
    </row>
    <row r="38" spans="2:9" x14ac:dyDescent="0.25">
      <c r="B38" t="s">
        <v>1</v>
      </c>
      <c r="C38" t="s">
        <v>9</v>
      </c>
      <c r="D38" t="s">
        <v>10</v>
      </c>
      <c r="E38" t="s">
        <v>11</v>
      </c>
      <c r="F38" t="s">
        <v>12</v>
      </c>
      <c r="G38" t="s">
        <v>13</v>
      </c>
      <c r="H38" t="s">
        <v>14</v>
      </c>
      <c r="I38" t="s">
        <v>15</v>
      </c>
    </row>
    <row r="39" spans="2:9" x14ac:dyDescent="0.25">
      <c r="B39" t="s">
        <v>2</v>
      </c>
      <c r="C39">
        <v>18.661999999999999</v>
      </c>
      <c r="D39">
        <v>18.042000000000002</v>
      </c>
      <c r="E39">
        <v>19.190000000000001</v>
      </c>
      <c r="F39">
        <v>18.631</v>
      </c>
      <c r="G39">
        <v>18.620999999999999</v>
      </c>
      <c r="H39">
        <v>18.814</v>
      </c>
      <c r="I39">
        <f t="shared" ref="I39:I45" si="4">ROUND(AVERAGE(C39:H39),3)</f>
        <v>18.66</v>
      </c>
    </row>
    <row r="40" spans="2:9" x14ac:dyDescent="0.25">
      <c r="B40" t="s">
        <v>3</v>
      </c>
      <c r="C40">
        <v>85.906999999999996</v>
      </c>
      <c r="D40">
        <v>82.316000000000003</v>
      </c>
      <c r="E40">
        <v>84.242999999999995</v>
      </c>
      <c r="F40">
        <v>84.155000000000001</v>
      </c>
      <c r="G40">
        <v>83.570999999999998</v>
      </c>
      <c r="H40">
        <v>83.99</v>
      </c>
      <c r="I40">
        <f t="shared" si="4"/>
        <v>84.03</v>
      </c>
    </row>
    <row r="41" spans="2:9" x14ac:dyDescent="0.25">
      <c r="B41" t="s">
        <v>4</v>
      </c>
      <c r="C41">
        <v>224.25399999999999</v>
      </c>
      <c r="D41">
        <v>221.982</v>
      </c>
      <c r="E41">
        <v>223.43100000000001</v>
      </c>
      <c r="F41">
        <v>223.22200000000001</v>
      </c>
      <c r="G41">
        <v>222.87799999999999</v>
      </c>
      <c r="H41">
        <v>223.17699999999999</v>
      </c>
      <c r="I41">
        <f t="shared" si="4"/>
        <v>223.15700000000001</v>
      </c>
    </row>
    <row r="42" spans="2:9" x14ac:dyDescent="0.25">
      <c r="B42" t="s">
        <v>5</v>
      </c>
      <c r="C42">
        <v>402.45100000000002</v>
      </c>
      <c r="D42">
        <v>483.91199999999998</v>
      </c>
      <c r="E42">
        <v>446.822</v>
      </c>
      <c r="F42">
        <v>444.39499999999998</v>
      </c>
      <c r="G42">
        <v>458.37599999999998</v>
      </c>
      <c r="H42">
        <v>449.86399999999998</v>
      </c>
      <c r="I42">
        <f t="shared" si="4"/>
        <v>447.637</v>
      </c>
    </row>
    <row r="43" spans="2:9" x14ac:dyDescent="0.25">
      <c r="B43" t="s">
        <v>6</v>
      </c>
      <c r="C43">
        <v>824.71699999999998</v>
      </c>
      <c r="D43">
        <v>824.71699999999998</v>
      </c>
      <c r="E43">
        <v>824.71699999999998</v>
      </c>
      <c r="F43">
        <v>824.71699999999998</v>
      </c>
      <c r="G43">
        <v>824.71699999999998</v>
      </c>
      <c r="H43">
        <v>824.71699999999998</v>
      </c>
      <c r="I43">
        <f t="shared" si="4"/>
        <v>824.71699999999998</v>
      </c>
    </row>
    <row r="44" spans="2:9" x14ac:dyDescent="0.25">
      <c r="B44" t="s">
        <v>7</v>
      </c>
      <c r="C44">
        <v>1299.827</v>
      </c>
      <c r="D44">
        <v>1456.8820000000001</v>
      </c>
      <c r="E44">
        <v>1396.2149999999999</v>
      </c>
      <c r="F44">
        <v>1384.308</v>
      </c>
      <c r="G44">
        <v>1412.4680000000001</v>
      </c>
      <c r="H44">
        <v>1397.664</v>
      </c>
      <c r="I44">
        <f t="shared" si="4"/>
        <v>1391.2270000000001</v>
      </c>
    </row>
    <row r="45" spans="2:9" x14ac:dyDescent="0.25">
      <c r="B45" t="s">
        <v>8</v>
      </c>
      <c r="C45">
        <v>2068.1489999999999</v>
      </c>
      <c r="D45">
        <v>2139.0230000000001</v>
      </c>
      <c r="E45">
        <v>2034.481</v>
      </c>
      <c r="F45">
        <v>2080.5509999999999</v>
      </c>
      <c r="G45">
        <v>2084.6849999999999</v>
      </c>
      <c r="H45">
        <v>2066.5720000000001</v>
      </c>
      <c r="I45">
        <f t="shared" si="4"/>
        <v>2078.91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8DDC-A872-431D-A88E-94C5B3ECFDC0}">
  <dimension ref="B3:M57"/>
  <sheetViews>
    <sheetView topLeftCell="A4" workbookViewId="0">
      <selection activeCell="J14" sqref="J14:J17"/>
    </sheetView>
  </sheetViews>
  <sheetFormatPr defaultRowHeight="15" x14ac:dyDescent="0.25"/>
  <cols>
    <col min="2" max="2" width="12.7109375" customWidth="1"/>
    <col min="3" max="9" width="14.140625" customWidth="1"/>
    <col min="10" max="10" width="18.28515625" customWidth="1"/>
    <col min="11" max="11" width="11" bestFit="1" customWidth="1"/>
    <col min="13" max="13" width="13.28515625" customWidth="1"/>
  </cols>
  <sheetData>
    <row r="3" spans="2:13" x14ac:dyDescent="0.25">
      <c r="B3" t="s">
        <v>19</v>
      </c>
    </row>
    <row r="5" spans="2:13" x14ac:dyDescent="0.25">
      <c r="B5" t="s">
        <v>24</v>
      </c>
    </row>
    <row r="6" spans="2:13" x14ac:dyDescent="0.25">
      <c r="B6" t="s">
        <v>1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36</v>
      </c>
      <c r="K6" t="s">
        <v>33</v>
      </c>
      <c r="L6" t="s">
        <v>31</v>
      </c>
      <c r="M6" t="s">
        <v>30</v>
      </c>
    </row>
    <row r="7" spans="2:13" x14ac:dyDescent="0.25">
      <c r="B7" t="s">
        <v>2</v>
      </c>
      <c r="C7">
        <v>7.4999999999999997E-2</v>
      </c>
      <c r="D7">
        <v>0.09</v>
      </c>
      <c r="E7">
        <v>0.09</v>
      </c>
      <c r="F7">
        <v>8.2000000000000003E-2</v>
      </c>
      <c r="G7">
        <v>8.7999999999999995E-2</v>
      </c>
      <c r="H7">
        <v>7.9000000000000001E-2</v>
      </c>
      <c r="I7">
        <f>ROUND(AVERAGE(C7:H7),3)</f>
        <v>8.4000000000000005E-2</v>
      </c>
      <c r="L7">
        <v>600</v>
      </c>
      <c r="M7" s="1">
        <f>L7*L7</f>
        <v>360000</v>
      </c>
    </row>
    <row r="8" spans="2:13" x14ac:dyDescent="0.25">
      <c r="B8" t="s">
        <v>3</v>
      </c>
      <c r="C8">
        <v>0.42099999999999999</v>
      </c>
      <c r="D8">
        <v>0.44500000000000001</v>
      </c>
      <c r="E8">
        <v>0.372</v>
      </c>
      <c r="F8">
        <v>0.41199999999999998</v>
      </c>
      <c r="G8">
        <v>0.42</v>
      </c>
      <c r="H8">
        <v>0.40100000000000002</v>
      </c>
      <c r="I8">
        <f t="shared" ref="I8:I17" si="0">ROUND(AVERAGE(C8:H8),3)</f>
        <v>0.41199999999999998</v>
      </c>
      <c r="L8">
        <f>400 + L7</f>
        <v>1000</v>
      </c>
      <c r="M8" s="1">
        <f t="shared" ref="M8:M17" si="1">L8*L8</f>
        <v>1000000</v>
      </c>
    </row>
    <row r="9" spans="2:13" x14ac:dyDescent="0.25">
      <c r="B9" t="s">
        <v>4</v>
      </c>
      <c r="C9">
        <v>0.80700000000000005</v>
      </c>
      <c r="D9">
        <v>0.85599999999999998</v>
      </c>
      <c r="E9">
        <v>0.89600000000000002</v>
      </c>
      <c r="F9">
        <v>0.85199999999999998</v>
      </c>
      <c r="G9">
        <v>0.80100000000000005</v>
      </c>
      <c r="H9">
        <v>0.79800000000000004</v>
      </c>
      <c r="I9">
        <f t="shared" si="0"/>
        <v>0.83499999999999996</v>
      </c>
      <c r="L9">
        <f t="shared" ref="L9:L13" si="2">400 + L8</f>
        <v>1400</v>
      </c>
      <c r="M9" s="1">
        <f t="shared" si="1"/>
        <v>1960000</v>
      </c>
    </row>
    <row r="10" spans="2:13" x14ac:dyDescent="0.25">
      <c r="B10" t="s">
        <v>5</v>
      </c>
      <c r="C10">
        <v>1.9410000000000001</v>
      </c>
      <c r="D10">
        <v>2.0529999999999999</v>
      </c>
      <c r="E10">
        <v>1.94</v>
      </c>
      <c r="F10">
        <v>1.982</v>
      </c>
      <c r="G10">
        <v>1.9650000000000001</v>
      </c>
      <c r="H10">
        <v>2.012</v>
      </c>
      <c r="I10">
        <f t="shared" si="0"/>
        <v>1.982</v>
      </c>
      <c r="L10">
        <f t="shared" si="2"/>
        <v>1800</v>
      </c>
      <c r="M10" s="1">
        <f t="shared" si="1"/>
        <v>3240000</v>
      </c>
    </row>
    <row r="11" spans="2:13" x14ac:dyDescent="0.25">
      <c r="B11" t="s">
        <v>6</v>
      </c>
      <c r="C11">
        <v>4.149</v>
      </c>
      <c r="D11">
        <v>4.5910000000000002</v>
      </c>
      <c r="E11">
        <v>4.1890000000000001</v>
      </c>
      <c r="F11">
        <v>4.24</v>
      </c>
      <c r="G11">
        <v>4.4109999999999996</v>
      </c>
      <c r="H11">
        <v>4.3259999999999996</v>
      </c>
      <c r="I11">
        <f t="shared" si="0"/>
        <v>4.3179999999999996</v>
      </c>
      <c r="L11">
        <f t="shared" si="2"/>
        <v>2200</v>
      </c>
      <c r="M11" s="1">
        <f t="shared" si="1"/>
        <v>4840000</v>
      </c>
    </row>
    <row r="12" spans="2:13" x14ac:dyDescent="0.25">
      <c r="B12" t="s">
        <v>7</v>
      </c>
      <c r="C12">
        <v>7.2869999999999999</v>
      </c>
      <c r="D12">
        <v>7.6970000000000001</v>
      </c>
      <c r="E12">
        <v>8.4260000000000002</v>
      </c>
      <c r="F12">
        <v>7.9009999999999998</v>
      </c>
      <c r="G12">
        <v>7.7679999999999998</v>
      </c>
      <c r="H12">
        <v>7.8230000000000004</v>
      </c>
      <c r="I12">
        <f t="shared" si="0"/>
        <v>7.8170000000000002</v>
      </c>
      <c r="L12">
        <f t="shared" si="2"/>
        <v>2600</v>
      </c>
      <c r="M12" s="1">
        <f t="shared" si="1"/>
        <v>6760000</v>
      </c>
    </row>
    <row r="13" spans="2:13" x14ac:dyDescent="0.25">
      <c r="B13" t="s">
        <v>8</v>
      </c>
      <c r="C13">
        <v>13.606</v>
      </c>
      <c r="D13">
        <v>13.005000000000001</v>
      </c>
      <c r="E13">
        <v>12.938000000000001</v>
      </c>
      <c r="F13">
        <v>13.182</v>
      </c>
      <c r="G13">
        <v>13.202999999999999</v>
      </c>
      <c r="H13">
        <v>13.097</v>
      </c>
      <c r="I13">
        <f t="shared" si="0"/>
        <v>13.172000000000001</v>
      </c>
      <c r="L13">
        <f t="shared" si="2"/>
        <v>3000</v>
      </c>
      <c r="M13" s="1">
        <f t="shared" si="1"/>
        <v>9000000</v>
      </c>
    </row>
    <row r="14" spans="2:13" x14ac:dyDescent="0.25">
      <c r="B14" t="s">
        <v>20</v>
      </c>
      <c r="C14">
        <v>32.530999999999999</v>
      </c>
      <c r="D14">
        <v>32.396000000000001</v>
      </c>
      <c r="E14">
        <v>32.536999999999999</v>
      </c>
      <c r="F14">
        <v>32.238999999999997</v>
      </c>
      <c r="G14">
        <v>34.113</v>
      </c>
      <c r="H14">
        <v>31.983000000000001</v>
      </c>
      <c r="I14">
        <f t="shared" si="0"/>
        <v>32.633000000000003</v>
      </c>
      <c r="J14" s="1">
        <v>137438953477</v>
      </c>
      <c r="K14">
        <f>J14/I14</f>
        <v>4211655486.0723805</v>
      </c>
      <c r="L14">
        <v>4096</v>
      </c>
      <c r="M14" s="1">
        <f t="shared" si="1"/>
        <v>16777216</v>
      </c>
    </row>
    <row r="15" spans="2:13" x14ac:dyDescent="0.25">
      <c r="B15" t="s">
        <v>21</v>
      </c>
      <c r="C15">
        <v>112.23399999999999</v>
      </c>
      <c r="D15">
        <v>106.44</v>
      </c>
      <c r="E15">
        <v>119.577</v>
      </c>
      <c r="F15">
        <v>110.154</v>
      </c>
      <c r="G15">
        <v>113.18899999999999</v>
      </c>
      <c r="H15">
        <v>114.16500000000001</v>
      </c>
      <c r="I15">
        <f t="shared" si="0"/>
        <v>112.627</v>
      </c>
      <c r="J15" s="1">
        <v>463856467973</v>
      </c>
      <c r="K15">
        <f t="shared" ref="K15:K17" si="3">J15/I15</f>
        <v>4118519253.5804029</v>
      </c>
      <c r="L15">
        <v>6144</v>
      </c>
      <c r="M15" s="1">
        <f t="shared" si="1"/>
        <v>37748736</v>
      </c>
    </row>
    <row r="16" spans="2:13" x14ac:dyDescent="0.25">
      <c r="B16" t="s">
        <v>22</v>
      </c>
      <c r="C16">
        <v>275.77600000000001</v>
      </c>
      <c r="D16">
        <v>258.21600000000001</v>
      </c>
      <c r="E16">
        <v>258.40600000000001</v>
      </c>
      <c r="F16">
        <v>263.05399999999997</v>
      </c>
      <c r="G16">
        <v>259.983</v>
      </c>
      <c r="H16">
        <v>265.20100000000002</v>
      </c>
      <c r="I16">
        <f t="shared" si="0"/>
        <v>263.43900000000002</v>
      </c>
      <c r="J16" s="1">
        <v>1099511627781</v>
      </c>
      <c r="K16">
        <f t="shared" si="3"/>
        <v>4173685854.3381958</v>
      </c>
      <c r="L16">
        <v>8192</v>
      </c>
      <c r="M16" s="1">
        <f t="shared" si="1"/>
        <v>67108864</v>
      </c>
    </row>
    <row r="17" spans="2:13" x14ac:dyDescent="0.25">
      <c r="B17" t="s">
        <v>23</v>
      </c>
      <c r="C17">
        <v>517.89499999999998</v>
      </c>
      <c r="D17">
        <v>521.63800000000003</v>
      </c>
      <c r="E17">
        <v>463.16800000000001</v>
      </c>
      <c r="F17">
        <v>512.23500000000001</v>
      </c>
      <c r="G17">
        <v>505.81200000000001</v>
      </c>
      <c r="H17">
        <v>497.12299999999999</v>
      </c>
      <c r="I17">
        <f t="shared" si="0"/>
        <v>502.97899999999998</v>
      </c>
      <c r="J17" s="1">
        <v>2147483648005</v>
      </c>
      <c r="K17">
        <f t="shared" si="3"/>
        <v>4269529439.6088109</v>
      </c>
      <c r="L17">
        <v>10240</v>
      </c>
      <c r="M17" s="1">
        <f t="shared" si="1"/>
        <v>104857600</v>
      </c>
    </row>
    <row r="19" spans="2:13" x14ac:dyDescent="0.25">
      <c r="B19" t="s">
        <v>16</v>
      </c>
    </row>
    <row r="20" spans="2:13" x14ac:dyDescent="0.25">
      <c r="B20" t="s">
        <v>1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</row>
    <row r="21" spans="2:13" x14ac:dyDescent="0.25">
      <c r="B21" t="s">
        <v>2</v>
      </c>
      <c r="C21">
        <v>27724093</v>
      </c>
      <c r="D21">
        <v>27496940</v>
      </c>
      <c r="E21">
        <v>27489324</v>
      </c>
      <c r="F21">
        <v>27570119</v>
      </c>
      <c r="G21">
        <v>27518794</v>
      </c>
      <c r="H21">
        <v>27526079</v>
      </c>
      <c r="I21">
        <f>ROUND(AVERAGE(C21:H21),0)</f>
        <v>27554225</v>
      </c>
    </row>
    <row r="22" spans="2:13" x14ac:dyDescent="0.25">
      <c r="B22" t="s">
        <v>3</v>
      </c>
      <c r="C22">
        <v>128296749</v>
      </c>
      <c r="D22">
        <v>130127454</v>
      </c>
      <c r="E22">
        <v>127904319</v>
      </c>
      <c r="F22">
        <v>128776174</v>
      </c>
      <c r="G22">
        <v>128935982</v>
      </c>
      <c r="H22">
        <v>128538825</v>
      </c>
      <c r="I22">
        <f t="shared" ref="I22:I31" si="4">ROUND(AVERAGE(C22:H22),0)</f>
        <v>128763251</v>
      </c>
    </row>
    <row r="23" spans="2:13" x14ac:dyDescent="0.25">
      <c r="B23" t="s">
        <v>4</v>
      </c>
      <c r="C23">
        <v>357528407</v>
      </c>
      <c r="D23">
        <v>365753250</v>
      </c>
      <c r="E23">
        <v>354187835</v>
      </c>
      <c r="F23">
        <v>359156497</v>
      </c>
      <c r="G23">
        <v>359699194</v>
      </c>
      <c r="H23">
        <v>357681175</v>
      </c>
      <c r="I23">
        <f t="shared" si="4"/>
        <v>359001060</v>
      </c>
    </row>
    <row r="24" spans="2:13" x14ac:dyDescent="0.25">
      <c r="B24" t="s">
        <v>5</v>
      </c>
      <c r="C24">
        <v>787121702</v>
      </c>
      <c r="D24">
        <v>808535571</v>
      </c>
      <c r="E24">
        <v>786206274</v>
      </c>
      <c r="F24">
        <v>793954516</v>
      </c>
      <c r="G24">
        <v>796232120</v>
      </c>
      <c r="H24">
        <v>792130970</v>
      </c>
      <c r="I24">
        <f t="shared" si="4"/>
        <v>794030192</v>
      </c>
    </row>
    <row r="25" spans="2:13" x14ac:dyDescent="0.25">
      <c r="B25" t="s">
        <v>6</v>
      </c>
      <c r="C25">
        <v>2114283203</v>
      </c>
      <c r="D25">
        <v>2173671718</v>
      </c>
      <c r="E25">
        <v>2124009778</v>
      </c>
      <c r="F25">
        <v>2137321566</v>
      </c>
      <c r="G25">
        <v>2145001021</v>
      </c>
      <c r="H25">
        <v>2135444122</v>
      </c>
      <c r="I25">
        <f t="shared" si="4"/>
        <v>2138288568</v>
      </c>
    </row>
    <row r="26" spans="2:13" x14ac:dyDescent="0.25">
      <c r="B26" t="s">
        <v>7</v>
      </c>
      <c r="C26">
        <v>4400724250</v>
      </c>
      <c r="D26">
        <v>4404461188</v>
      </c>
      <c r="E26">
        <v>4388103421</v>
      </c>
      <c r="F26">
        <v>4397762953</v>
      </c>
      <c r="G26">
        <v>4396775854</v>
      </c>
      <c r="H26">
        <v>4394214076</v>
      </c>
      <c r="I26">
        <f t="shared" si="4"/>
        <v>4397006957</v>
      </c>
    </row>
    <row r="27" spans="2:13" x14ac:dyDescent="0.25">
      <c r="B27" t="s">
        <v>8</v>
      </c>
      <c r="C27">
        <v>6761723480</v>
      </c>
      <c r="D27">
        <v>6775710597</v>
      </c>
      <c r="E27">
        <v>6759286857</v>
      </c>
      <c r="F27">
        <v>6765573645</v>
      </c>
      <c r="G27">
        <v>6766857033</v>
      </c>
      <c r="H27">
        <v>6763905845</v>
      </c>
      <c r="I27">
        <f t="shared" si="4"/>
        <v>6765509576</v>
      </c>
    </row>
    <row r="28" spans="2:13" x14ac:dyDescent="0.25">
      <c r="B28" t="s">
        <v>20</v>
      </c>
      <c r="C28">
        <v>17308126454</v>
      </c>
      <c r="D28">
        <v>17305762782</v>
      </c>
      <c r="E28">
        <v>17309879607</v>
      </c>
      <c r="F28">
        <v>17307922948</v>
      </c>
      <c r="G28">
        <v>17307855112</v>
      </c>
      <c r="H28">
        <v>17308552556</v>
      </c>
      <c r="I28">
        <f>ROUND(AVERAGE(C28:H28),0)</f>
        <v>17308016577</v>
      </c>
    </row>
    <row r="29" spans="2:13" x14ac:dyDescent="0.25">
      <c r="B29" t="s">
        <v>21</v>
      </c>
      <c r="C29">
        <v>58341755113</v>
      </c>
      <c r="D29">
        <v>58385807613</v>
      </c>
      <c r="E29">
        <v>58357990306</v>
      </c>
      <c r="F29">
        <v>58361851011</v>
      </c>
      <c r="G29">
        <v>58368549643</v>
      </c>
      <c r="H29">
        <v>58362796987</v>
      </c>
      <c r="I29">
        <f t="shared" si="4"/>
        <v>58363125112</v>
      </c>
    </row>
    <row r="30" spans="2:13" x14ac:dyDescent="0.25">
      <c r="B30" t="s">
        <v>22</v>
      </c>
      <c r="C30" s="1">
        <v>138231560510</v>
      </c>
      <c r="D30" s="1">
        <v>138328303376</v>
      </c>
      <c r="E30" s="1">
        <v>138325999805</v>
      </c>
      <c r="F30" s="1">
        <v>138295287897</v>
      </c>
      <c r="G30" s="1">
        <v>138316530359</v>
      </c>
      <c r="H30" s="1">
        <v>138312606020</v>
      </c>
      <c r="I30" s="1">
        <f t="shared" si="4"/>
        <v>138301714661</v>
      </c>
    </row>
    <row r="31" spans="2:13" x14ac:dyDescent="0.25">
      <c r="B31" t="s">
        <v>23</v>
      </c>
      <c r="C31" s="1">
        <v>270005673191</v>
      </c>
      <c r="D31" s="1">
        <v>269943265359</v>
      </c>
      <c r="E31" s="1">
        <v>270533854552</v>
      </c>
      <c r="F31" s="1">
        <v>270160931034</v>
      </c>
      <c r="G31" s="1">
        <v>270212683648</v>
      </c>
      <c r="H31" s="1">
        <v>270302489745</v>
      </c>
      <c r="I31" s="1">
        <f t="shared" si="4"/>
        <v>270193149588</v>
      </c>
    </row>
    <row r="33" spans="2:9" x14ac:dyDescent="0.25">
      <c r="B33" t="s">
        <v>17</v>
      </c>
    </row>
    <row r="34" spans="2:9" x14ac:dyDescent="0.25">
      <c r="B34" t="s">
        <v>1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</row>
    <row r="35" spans="2:9" x14ac:dyDescent="0.25">
      <c r="B35" t="s">
        <v>2</v>
      </c>
      <c r="C35">
        <v>152404</v>
      </c>
      <c r="D35">
        <v>122243</v>
      </c>
      <c r="E35">
        <v>130195</v>
      </c>
      <c r="F35">
        <v>134947</v>
      </c>
      <c r="G35">
        <v>129128</v>
      </c>
      <c r="H35">
        <v>131423</v>
      </c>
      <c r="I35">
        <f>ROUND(AVERAGE(C35:H35),0)</f>
        <v>133390</v>
      </c>
    </row>
    <row r="36" spans="2:9" x14ac:dyDescent="0.25">
      <c r="B36" t="s">
        <v>3</v>
      </c>
      <c r="C36">
        <v>512809</v>
      </c>
      <c r="D36">
        <v>701514</v>
      </c>
      <c r="E36">
        <v>530783</v>
      </c>
      <c r="F36">
        <v>581702</v>
      </c>
      <c r="G36">
        <v>604666</v>
      </c>
      <c r="H36">
        <v>572384</v>
      </c>
      <c r="I36">
        <f t="shared" ref="I36:I45" si="5">ROUND(AVERAGE(C36:H36),0)</f>
        <v>583976</v>
      </c>
    </row>
    <row r="37" spans="2:9" x14ac:dyDescent="0.25">
      <c r="B37" t="s">
        <v>4</v>
      </c>
      <c r="C37">
        <v>215994</v>
      </c>
      <c r="D37">
        <v>2641782</v>
      </c>
      <c r="E37">
        <v>1814840</v>
      </c>
      <c r="F37">
        <v>1557539</v>
      </c>
      <c r="G37">
        <v>2004720</v>
      </c>
      <c r="H37">
        <v>1792366</v>
      </c>
      <c r="I37">
        <f t="shared" si="5"/>
        <v>1671207</v>
      </c>
    </row>
    <row r="38" spans="2:9" x14ac:dyDescent="0.25">
      <c r="B38" t="s">
        <v>5</v>
      </c>
      <c r="C38">
        <v>7683948</v>
      </c>
      <c r="D38">
        <v>8605675</v>
      </c>
      <c r="E38">
        <v>7574166</v>
      </c>
      <c r="F38">
        <v>7954596</v>
      </c>
      <c r="G38">
        <v>8044812</v>
      </c>
      <c r="H38">
        <v>7857858</v>
      </c>
      <c r="I38">
        <f t="shared" si="5"/>
        <v>7953509</v>
      </c>
    </row>
    <row r="39" spans="2:9" x14ac:dyDescent="0.25">
      <c r="B39" t="s">
        <v>6</v>
      </c>
      <c r="C39">
        <v>28870544</v>
      </c>
      <c r="D39">
        <v>28408466</v>
      </c>
      <c r="E39">
        <v>28678500</v>
      </c>
      <c r="F39">
        <v>28652503</v>
      </c>
      <c r="G39">
        <v>28579823</v>
      </c>
      <c r="H39">
        <v>28636942</v>
      </c>
      <c r="I39">
        <f t="shared" si="5"/>
        <v>28637796</v>
      </c>
    </row>
    <row r="40" spans="2:9" x14ac:dyDescent="0.25">
      <c r="B40" t="s">
        <v>7</v>
      </c>
      <c r="C40">
        <v>47259842</v>
      </c>
      <c r="D40">
        <v>47401004</v>
      </c>
      <c r="E40">
        <v>66285299</v>
      </c>
      <c r="F40">
        <v>53648715</v>
      </c>
      <c r="G40">
        <v>55778339</v>
      </c>
      <c r="H40">
        <v>58570784</v>
      </c>
      <c r="I40">
        <f t="shared" si="5"/>
        <v>54823997</v>
      </c>
    </row>
    <row r="41" spans="2:9" x14ac:dyDescent="0.25">
      <c r="B41" t="s">
        <v>8</v>
      </c>
      <c r="C41">
        <v>140245026</v>
      </c>
      <c r="D41">
        <v>108608983</v>
      </c>
      <c r="E41">
        <v>140679891</v>
      </c>
      <c r="F41">
        <v>137934123</v>
      </c>
      <c r="G41">
        <v>129230876</v>
      </c>
      <c r="H41">
        <v>142398765</v>
      </c>
      <c r="I41">
        <f t="shared" si="5"/>
        <v>133182944</v>
      </c>
    </row>
    <row r="42" spans="2:9" x14ac:dyDescent="0.25">
      <c r="B42" t="s">
        <v>20</v>
      </c>
      <c r="C42">
        <v>349377862</v>
      </c>
      <c r="D42">
        <v>353463041</v>
      </c>
      <c r="E42">
        <v>348914843</v>
      </c>
      <c r="F42">
        <v>350585249</v>
      </c>
      <c r="G42">
        <v>350987711</v>
      </c>
      <c r="H42">
        <v>350162601</v>
      </c>
      <c r="I42">
        <f t="shared" si="5"/>
        <v>350581885</v>
      </c>
    </row>
    <row r="43" spans="2:9" x14ac:dyDescent="0.25">
      <c r="B43" t="s">
        <v>21</v>
      </c>
      <c r="C43">
        <v>1347724328</v>
      </c>
      <c r="D43">
        <v>1148883730</v>
      </c>
      <c r="E43">
        <v>1357535670</v>
      </c>
      <c r="F43">
        <v>1284714576</v>
      </c>
      <c r="G43">
        <v>1263711325</v>
      </c>
      <c r="H43">
        <v>1301987190</v>
      </c>
      <c r="I43">
        <f t="shared" si="5"/>
        <v>1284092803</v>
      </c>
    </row>
    <row r="44" spans="2:9" x14ac:dyDescent="0.25">
      <c r="B44" t="s">
        <v>22</v>
      </c>
      <c r="C44">
        <v>3188166761</v>
      </c>
      <c r="D44">
        <v>2859340934</v>
      </c>
      <c r="E44">
        <v>2722889509</v>
      </c>
      <c r="F44">
        <v>2923465735</v>
      </c>
      <c r="G44">
        <v>2835232059</v>
      </c>
      <c r="H44">
        <v>2827195768</v>
      </c>
      <c r="I44">
        <f t="shared" si="5"/>
        <v>2892715128</v>
      </c>
    </row>
    <row r="45" spans="2:9" x14ac:dyDescent="0.25">
      <c r="B45" t="s">
        <v>23</v>
      </c>
      <c r="C45">
        <v>5869483445</v>
      </c>
      <c r="D45">
        <v>6045000248</v>
      </c>
      <c r="E45">
        <v>4128013005</v>
      </c>
      <c r="F45">
        <v>5347498899</v>
      </c>
      <c r="G45">
        <v>5173504051</v>
      </c>
      <c r="H45">
        <v>4883005318</v>
      </c>
      <c r="I45">
        <f t="shared" si="5"/>
        <v>5241084161</v>
      </c>
    </row>
    <row r="47" spans="2:9" x14ac:dyDescent="0.25">
      <c r="B47" t="s">
        <v>25</v>
      </c>
    </row>
    <row r="49" spans="2:9" x14ac:dyDescent="0.25">
      <c r="B49" t="s">
        <v>24</v>
      </c>
    </row>
    <row r="50" spans="2:9" x14ac:dyDescent="0.25">
      <c r="B50" t="s">
        <v>1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">
        <v>14</v>
      </c>
      <c r="I50" t="s">
        <v>15</v>
      </c>
    </row>
    <row r="51" spans="2:9" x14ac:dyDescent="0.25">
      <c r="B51" t="s">
        <v>2</v>
      </c>
      <c r="C51">
        <v>24.452000000000002</v>
      </c>
      <c r="D51">
        <v>23.859000000000002</v>
      </c>
      <c r="E51">
        <v>24.872</v>
      </c>
      <c r="F51">
        <v>24.393999999999998</v>
      </c>
      <c r="G51">
        <v>24.375</v>
      </c>
      <c r="H51">
        <v>24.547000000000001</v>
      </c>
      <c r="I51">
        <f>ROUND(AVERAGE(C51:H51),3)</f>
        <v>24.417000000000002</v>
      </c>
    </row>
    <row r="52" spans="2:9" x14ac:dyDescent="0.25">
      <c r="B52" t="s">
        <v>3</v>
      </c>
      <c r="C52" s="3">
        <v>115.15309999999999</v>
      </c>
      <c r="D52" s="3">
        <v>113.002</v>
      </c>
      <c r="E52" s="3">
        <v>117.142</v>
      </c>
      <c r="F52">
        <v>115.099</v>
      </c>
      <c r="G52">
        <v>115.081</v>
      </c>
      <c r="H52">
        <v>115.774</v>
      </c>
      <c r="I52">
        <f t="shared" ref="I52:I57" si="6">ROUND(AVERAGE(C52:H52),3)</f>
        <v>115.209</v>
      </c>
    </row>
    <row r="53" spans="2:9" x14ac:dyDescent="0.25">
      <c r="B53" t="s">
        <v>4</v>
      </c>
      <c r="C53" s="3">
        <v>315.1293</v>
      </c>
      <c r="D53" s="3">
        <v>313.86200000000002</v>
      </c>
      <c r="E53" s="3">
        <v>316.92200000000003</v>
      </c>
      <c r="F53">
        <v>315.30399999999997</v>
      </c>
      <c r="G53">
        <v>315.363</v>
      </c>
      <c r="H53">
        <v>315.863</v>
      </c>
      <c r="I53">
        <f t="shared" si="6"/>
        <v>315.40699999999998</v>
      </c>
    </row>
    <row r="54" spans="2:9" x14ac:dyDescent="0.25">
      <c r="B54" t="s">
        <v>5</v>
      </c>
      <c r="C54" s="3">
        <v>688.61959999999999</v>
      </c>
      <c r="D54" s="3">
        <v>693.245</v>
      </c>
      <c r="E54" s="3">
        <v>685.12300000000005</v>
      </c>
      <c r="F54">
        <v>688.99599999999998</v>
      </c>
      <c r="G54">
        <v>689.12099999999998</v>
      </c>
      <c r="H54">
        <v>687.74699999999996</v>
      </c>
      <c r="I54">
        <f t="shared" si="6"/>
        <v>688.80899999999997</v>
      </c>
    </row>
    <row r="55" spans="2:9" x14ac:dyDescent="0.25">
      <c r="B55" t="s">
        <v>6</v>
      </c>
      <c r="C55" s="3">
        <v>1234.5</v>
      </c>
      <c r="D55" s="3">
        <v>1236.5029999999999</v>
      </c>
      <c r="E55" s="3">
        <v>1239.039</v>
      </c>
      <c r="F55">
        <v>1236.681</v>
      </c>
      <c r="G55">
        <v>1237.4079999999999</v>
      </c>
      <c r="H55">
        <v>1237.7090000000001</v>
      </c>
      <c r="I55">
        <f t="shared" si="6"/>
        <v>1236.973</v>
      </c>
    </row>
    <row r="56" spans="2:9" x14ac:dyDescent="0.25">
      <c r="B56" t="s">
        <v>7</v>
      </c>
      <c r="C56" s="3">
        <v>1970.2139999999999</v>
      </c>
      <c r="D56" s="3">
        <v>1978.412</v>
      </c>
      <c r="E56" s="3">
        <v>1974.2485999999999</v>
      </c>
      <c r="F56">
        <v>1974.2919999999999</v>
      </c>
      <c r="G56">
        <v>1975.6510000000001</v>
      </c>
      <c r="H56">
        <v>1974.731</v>
      </c>
      <c r="I56">
        <f t="shared" si="6"/>
        <v>1974.5909999999999</v>
      </c>
    </row>
    <row r="57" spans="2:9" x14ac:dyDescent="0.25">
      <c r="B57" t="s">
        <v>8</v>
      </c>
      <c r="C57" s="3">
        <v>3109.5374000000002</v>
      </c>
      <c r="D57" s="3">
        <v>3120.154</v>
      </c>
      <c r="E57" s="3">
        <v>3100.971</v>
      </c>
      <c r="F57">
        <v>3110.221</v>
      </c>
      <c r="G57" s="3">
        <v>3110.4490000000001</v>
      </c>
      <c r="H57">
        <v>3117.2139999999999</v>
      </c>
      <c r="I57">
        <f t="shared" si="6"/>
        <v>3111.424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687-53A1-4F48-A4EB-7003D094333A}">
  <dimension ref="B2:R82"/>
  <sheetViews>
    <sheetView zoomScale="77" workbookViewId="0">
      <selection activeCell="J7" sqref="J7"/>
    </sheetView>
  </sheetViews>
  <sheetFormatPr defaultRowHeight="15" x14ac:dyDescent="0.25"/>
  <cols>
    <col min="2" max="2" width="14.28515625" customWidth="1"/>
    <col min="3" max="6" width="19.42578125" customWidth="1"/>
    <col min="7" max="8" width="17.5703125" bestFit="1" customWidth="1"/>
    <col min="9" max="9" width="23" customWidth="1"/>
    <col min="10" max="10" width="28.5703125" customWidth="1"/>
    <col min="11" max="11" width="21.42578125" customWidth="1"/>
    <col min="12" max="12" width="24.7109375" customWidth="1"/>
    <col min="13" max="13" width="26.7109375" customWidth="1"/>
    <col min="14" max="14" width="24" customWidth="1"/>
    <col min="15" max="18" width="14.85546875" bestFit="1" customWidth="1"/>
  </cols>
  <sheetData>
    <row r="2" spans="2:11" x14ac:dyDescent="0.25">
      <c r="B2" t="s">
        <v>26</v>
      </c>
    </row>
    <row r="3" spans="2:11" x14ac:dyDescent="0.25">
      <c r="B3" t="s">
        <v>27</v>
      </c>
    </row>
    <row r="5" spans="2:11" x14ac:dyDescent="0.25">
      <c r="B5" t="s">
        <v>24</v>
      </c>
    </row>
    <row r="6" spans="2:11" x14ac:dyDescent="0.25">
      <c r="B6" t="s">
        <v>1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s="2" t="s">
        <v>15</v>
      </c>
      <c r="J6" t="s">
        <v>36</v>
      </c>
      <c r="K6" t="s">
        <v>33</v>
      </c>
    </row>
    <row r="7" spans="2:11" x14ac:dyDescent="0.25">
      <c r="B7" t="s">
        <v>20</v>
      </c>
      <c r="C7">
        <v>26.381</v>
      </c>
      <c r="D7">
        <v>25.757999999999999</v>
      </c>
      <c r="E7">
        <v>25.36</v>
      </c>
      <c r="F7">
        <v>25.638999999999999</v>
      </c>
      <c r="G7">
        <v>25.652000000000001</v>
      </c>
      <c r="H7">
        <v>25.614000000000001</v>
      </c>
      <c r="I7" s="3">
        <f>ROUND(AVERAGE(C7:H7),3)</f>
        <v>25.734000000000002</v>
      </c>
      <c r="J7" s="1">
        <v>137438953477</v>
      </c>
      <c r="K7">
        <f>J7/I7</f>
        <v>5340753613.0022535</v>
      </c>
    </row>
    <row r="8" spans="2:11" x14ac:dyDescent="0.25">
      <c r="B8" t="s">
        <v>21</v>
      </c>
      <c r="C8">
        <v>84.695999999999998</v>
      </c>
      <c r="D8">
        <v>83.786000000000001</v>
      </c>
      <c r="E8">
        <v>83.823999999999998</v>
      </c>
      <c r="F8">
        <v>84.102000000000004</v>
      </c>
      <c r="G8">
        <v>83.903999999999996</v>
      </c>
      <c r="H8">
        <v>83.942999999999998</v>
      </c>
      <c r="I8" s="3">
        <f t="shared" ref="I8:I54" si="0">ROUND(AVERAGE(C8:H8),3)</f>
        <v>84.043000000000006</v>
      </c>
      <c r="J8" s="1">
        <v>463856467973</v>
      </c>
      <c r="K8">
        <f t="shared" ref="K8:K10" si="1">J8/I8</f>
        <v>5519275465.8091688</v>
      </c>
    </row>
    <row r="9" spans="2:11" x14ac:dyDescent="0.25">
      <c r="B9" t="s">
        <v>22</v>
      </c>
      <c r="C9">
        <v>197.18899999999999</v>
      </c>
      <c r="D9">
        <v>298.99</v>
      </c>
      <c r="E9">
        <v>196.28399999999999</v>
      </c>
      <c r="F9">
        <v>230.821</v>
      </c>
      <c r="G9">
        <v>242.03200000000001</v>
      </c>
      <c r="H9">
        <v>223.04599999999999</v>
      </c>
      <c r="I9" s="3">
        <f t="shared" si="0"/>
        <v>231.39400000000001</v>
      </c>
      <c r="J9" s="1">
        <v>1099511627781</v>
      </c>
      <c r="K9">
        <f t="shared" si="1"/>
        <v>4751685989.1829519</v>
      </c>
    </row>
    <row r="10" spans="2:11" x14ac:dyDescent="0.25">
      <c r="B10" t="s">
        <v>23</v>
      </c>
      <c r="C10">
        <v>379.92200000000003</v>
      </c>
      <c r="D10">
        <v>379.56</v>
      </c>
      <c r="E10">
        <v>378.613</v>
      </c>
      <c r="F10">
        <v>379.36500000000001</v>
      </c>
      <c r="G10">
        <v>379.17899999999997</v>
      </c>
      <c r="H10">
        <v>379.05200000000002</v>
      </c>
      <c r="I10" s="3">
        <f t="shared" si="0"/>
        <v>379.28199999999998</v>
      </c>
      <c r="J10" s="1">
        <v>2147483648005</v>
      </c>
      <c r="K10">
        <f t="shared" si="1"/>
        <v>5661970902.9297466</v>
      </c>
    </row>
    <row r="11" spans="2:11" x14ac:dyDescent="0.25">
      <c r="I11" s="4"/>
    </row>
    <row r="12" spans="2:11" x14ac:dyDescent="0.25">
      <c r="I12" s="4"/>
    </row>
    <row r="13" spans="2:11" x14ac:dyDescent="0.25">
      <c r="B13" t="s">
        <v>16</v>
      </c>
      <c r="I13" s="4"/>
    </row>
    <row r="14" spans="2:11" x14ac:dyDescent="0.25">
      <c r="B14" t="s">
        <v>1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s="4" t="s">
        <v>15</v>
      </c>
    </row>
    <row r="15" spans="2:11" x14ac:dyDescent="0.25">
      <c r="B15" t="s">
        <v>20</v>
      </c>
      <c r="C15" s="1">
        <v>11778497262</v>
      </c>
      <c r="D15" s="1">
        <v>11752523770</v>
      </c>
      <c r="E15" s="1">
        <v>11708994418</v>
      </c>
      <c r="F15" s="1">
        <v>11746671817</v>
      </c>
      <c r="G15" s="1">
        <v>11736063335</v>
      </c>
      <c r="H15" s="1">
        <v>11730576523</v>
      </c>
      <c r="I15" s="1">
        <f t="shared" si="0"/>
        <v>11742221187.5</v>
      </c>
    </row>
    <row r="16" spans="2:11" x14ac:dyDescent="0.25">
      <c r="B16" t="s">
        <v>21</v>
      </c>
      <c r="C16" s="1">
        <v>39617597457</v>
      </c>
      <c r="D16" s="1">
        <v>39575011725</v>
      </c>
      <c r="E16" s="1">
        <v>39647462528</v>
      </c>
      <c r="F16" s="1">
        <v>39613357237</v>
      </c>
      <c r="G16" s="1">
        <v>39611943830</v>
      </c>
      <c r="H16" s="1">
        <v>39624254532</v>
      </c>
      <c r="I16" s="1">
        <f t="shared" si="0"/>
        <v>39614937884.833</v>
      </c>
    </row>
    <row r="17" spans="2:18" x14ac:dyDescent="0.25">
      <c r="B17" t="s">
        <v>22</v>
      </c>
      <c r="C17" s="1">
        <v>94444994381</v>
      </c>
      <c r="D17" s="1">
        <v>95193292522</v>
      </c>
      <c r="E17" s="1">
        <v>94528570121</v>
      </c>
      <c r="F17" s="1">
        <v>94722285675</v>
      </c>
      <c r="G17" s="1">
        <v>94814716106</v>
      </c>
      <c r="H17" s="1">
        <v>94688523967</v>
      </c>
      <c r="I17" s="1">
        <f t="shared" si="0"/>
        <v>94732063795.332993</v>
      </c>
      <c r="M17" s="1"/>
      <c r="N17" s="1"/>
      <c r="O17" s="1"/>
      <c r="P17" s="1"/>
      <c r="Q17" s="1"/>
      <c r="R17" s="1"/>
    </row>
    <row r="18" spans="2:18" x14ac:dyDescent="0.25">
      <c r="B18" t="s">
        <v>23</v>
      </c>
      <c r="C18" s="1">
        <v>184428964265</v>
      </c>
      <c r="D18" s="1">
        <v>182491222871</v>
      </c>
      <c r="E18" s="1">
        <v>184090039337</v>
      </c>
      <c r="F18" s="1">
        <v>183670075491</v>
      </c>
      <c r="G18" s="1">
        <v>183417112566</v>
      </c>
      <c r="H18" s="1">
        <v>183725742465</v>
      </c>
      <c r="I18" s="1">
        <f t="shared" si="0"/>
        <v>183637192832.5</v>
      </c>
      <c r="M18" s="1"/>
      <c r="N18" s="1"/>
      <c r="O18" s="1"/>
      <c r="P18" s="1"/>
      <c r="Q18" s="1"/>
      <c r="R18" s="1"/>
    </row>
    <row r="19" spans="2:18" x14ac:dyDescent="0.25">
      <c r="I19" s="4"/>
      <c r="M19" s="1"/>
      <c r="N19" s="1"/>
      <c r="O19" s="1"/>
      <c r="P19" s="1"/>
      <c r="Q19" s="1"/>
      <c r="R19" s="1"/>
    </row>
    <row r="20" spans="2:18" x14ac:dyDescent="0.25">
      <c r="I20" s="4"/>
      <c r="M20" s="1"/>
      <c r="N20" s="1"/>
      <c r="O20" s="1"/>
      <c r="P20" s="1"/>
      <c r="Q20" s="1"/>
      <c r="R20" s="1"/>
    </row>
    <row r="21" spans="2:18" x14ac:dyDescent="0.25">
      <c r="B21" t="s">
        <v>17</v>
      </c>
      <c r="I21" s="4"/>
    </row>
    <row r="22" spans="2:18" x14ac:dyDescent="0.25">
      <c r="B22" t="s">
        <v>1</v>
      </c>
      <c r="C22" t="s">
        <v>9</v>
      </c>
      <c r="D22" t="s">
        <v>10</v>
      </c>
      <c r="E22" t="s">
        <v>11</v>
      </c>
      <c r="F22" t="s">
        <v>12</v>
      </c>
      <c r="G22" t="s">
        <v>13</v>
      </c>
      <c r="H22" t="s">
        <v>14</v>
      </c>
      <c r="I22" s="4" t="s">
        <v>15</v>
      </c>
    </row>
    <row r="23" spans="2:18" x14ac:dyDescent="0.25">
      <c r="B23" t="s">
        <v>20</v>
      </c>
      <c r="C23">
        <v>2572184186</v>
      </c>
      <c r="D23">
        <v>2608772430</v>
      </c>
      <c r="E23">
        <v>2622950720</v>
      </c>
      <c r="F23">
        <v>2601302445</v>
      </c>
      <c r="G23">
        <v>2611008532</v>
      </c>
      <c r="H23">
        <v>2611753899</v>
      </c>
      <c r="I23" s="1">
        <f t="shared" si="0"/>
        <v>2604662035.3330002</v>
      </c>
    </row>
    <row r="24" spans="2:18" x14ac:dyDescent="0.25">
      <c r="B24" t="s">
        <v>21</v>
      </c>
      <c r="C24">
        <v>8893930992</v>
      </c>
      <c r="D24">
        <v>8999651275</v>
      </c>
      <c r="E24">
        <v>8939976050</v>
      </c>
      <c r="F24">
        <v>8944519439</v>
      </c>
      <c r="G24">
        <v>8961382255</v>
      </c>
      <c r="H24">
        <v>8948625915</v>
      </c>
      <c r="I24" s="1">
        <f t="shared" si="0"/>
        <v>8948014321</v>
      </c>
    </row>
    <row r="25" spans="2:18" x14ac:dyDescent="0.25">
      <c r="B25" t="s">
        <v>22</v>
      </c>
      <c r="C25">
        <v>21808774524</v>
      </c>
      <c r="D25">
        <v>19544164232</v>
      </c>
      <c r="E25">
        <v>21812551928</v>
      </c>
      <c r="F25">
        <v>21055163561</v>
      </c>
      <c r="G25">
        <v>20803959907</v>
      </c>
      <c r="H25">
        <v>21223891799</v>
      </c>
      <c r="I25" s="1">
        <f t="shared" si="0"/>
        <v>21041417658.5</v>
      </c>
    </row>
    <row r="26" spans="2:18" x14ac:dyDescent="0.25">
      <c r="B26" t="s">
        <v>23</v>
      </c>
      <c r="C26">
        <v>42764962473</v>
      </c>
      <c r="D26">
        <v>40241426319</v>
      </c>
      <c r="E26">
        <v>42429138786</v>
      </c>
      <c r="F26">
        <v>41811842526</v>
      </c>
      <c r="G26">
        <v>41494135877</v>
      </c>
      <c r="H26">
        <v>41911705730</v>
      </c>
      <c r="I26" s="1">
        <f t="shared" si="0"/>
        <v>41775535285.167</v>
      </c>
    </row>
    <row r="27" spans="2:18" x14ac:dyDescent="0.25">
      <c r="I27" s="4"/>
    </row>
    <row r="28" spans="2:18" x14ac:dyDescent="0.25">
      <c r="I28" s="4"/>
    </row>
    <row r="29" spans="2:18" x14ac:dyDescent="0.25">
      <c r="I29" s="4"/>
    </row>
    <row r="30" spans="2:18" x14ac:dyDescent="0.25">
      <c r="B30" t="s">
        <v>26</v>
      </c>
      <c r="I30" s="4"/>
    </row>
    <row r="31" spans="2:18" x14ac:dyDescent="0.25">
      <c r="B31" t="s">
        <v>28</v>
      </c>
      <c r="I31" s="4"/>
    </row>
    <row r="32" spans="2:18" x14ac:dyDescent="0.25">
      <c r="I32" s="4"/>
    </row>
    <row r="33" spans="2:10" x14ac:dyDescent="0.25">
      <c r="B33" t="s">
        <v>24</v>
      </c>
      <c r="I33" s="4"/>
    </row>
    <row r="34" spans="2:10" x14ac:dyDescent="0.25">
      <c r="B34" t="s">
        <v>1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s="4" t="s">
        <v>15</v>
      </c>
    </row>
    <row r="35" spans="2:10" x14ac:dyDescent="0.25">
      <c r="B35" t="s">
        <v>20</v>
      </c>
      <c r="C35">
        <v>20.550999999999998</v>
      </c>
      <c r="D35">
        <v>19.992000000000001</v>
      </c>
      <c r="E35">
        <v>20.346</v>
      </c>
      <c r="F35">
        <v>20.295999999999999</v>
      </c>
      <c r="G35">
        <v>20.210999999999999</v>
      </c>
      <c r="H35">
        <v>20.283999999999999</v>
      </c>
      <c r="I35" s="3">
        <f t="shared" si="0"/>
        <v>20.28</v>
      </c>
      <c r="J35" s="1"/>
    </row>
    <row r="36" spans="2:10" x14ac:dyDescent="0.25">
      <c r="B36" t="s">
        <v>21</v>
      </c>
      <c r="C36">
        <v>72.063000000000002</v>
      </c>
      <c r="D36">
        <v>67.325000000000003</v>
      </c>
      <c r="E36">
        <v>70.156000000000006</v>
      </c>
      <c r="F36">
        <v>69.847999999999999</v>
      </c>
      <c r="G36">
        <v>69.11</v>
      </c>
      <c r="H36">
        <v>69.704999999999998</v>
      </c>
      <c r="I36" s="3">
        <f t="shared" si="0"/>
        <v>69.700999999999993</v>
      </c>
      <c r="J36" s="1"/>
    </row>
    <row r="37" spans="2:10" x14ac:dyDescent="0.25">
      <c r="B37" t="s">
        <v>22</v>
      </c>
      <c r="C37">
        <v>212.096</v>
      </c>
      <c r="D37">
        <v>182.34200000000001</v>
      </c>
      <c r="E37">
        <v>277.16500000000002</v>
      </c>
      <c r="F37">
        <v>223.86799999999999</v>
      </c>
      <c r="G37">
        <v>227.792</v>
      </c>
      <c r="H37">
        <v>242.94200000000001</v>
      </c>
      <c r="I37" s="3">
        <f t="shared" si="0"/>
        <v>227.70099999999999</v>
      </c>
      <c r="J37" s="1"/>
    </row>
    <row r="38" spans="2:10" x14ac:dyDescent="0.25">
      <c r="B38" t="s">
        <v>23</v>
      </c>
      <c r="C38">
        <v>307.495</v>
      </c>
      <c r="D38">
        <v>355.13499999999999</v>
      </c>
      <c r="E38">
        <v>307.39699999999999</v>
      </c>
      <c r="F38">
        <v>323.34199999999998</v>
      </c>
      <c r="G38">
        <v>328.625</v>
      </c>
      <c r="H38">
        <v>319.78800000000001</v>
      </c>
      <c r="I38" s="3">
        <f t="shared" si="0"/>
        <v>323.63</v>
      </c>
      <c r="J38" s="1"/>
    </row>
    <row r="39" spans="2:10" x14ac:dyDescent="0.25">
      <c r="I39" s="4"/>
    </row>
    <row r="40" spans="2:10" x14ac:dyDescent="0.25">
      <c r="I40" s="4"/>
    </row>
    <row r="41" spans="2:10" x14ac:dyDescent="0.25">
      <c r="B41" t="s">
        <v>16</v>
      </c>
      <c r="I41" s="4"/>
    </row>
    <row r="42" spans="2:10" x14ac:dyDescent="0.25">
      <c r="B42" t="s">
        <v>1</v>
      </c>
      <c r="C42" t="s">
        <v>9</v>
      </c>
      <c r="D42" t="s">
        <v>10</v>
      </c>
      <c r="E42" t="s">
        <v>11</v>
      </c>
      <c r="F42" t="s">
        <v>12</v>
      </c>
      <c r="G42" t="s">
        <v>13</v>
      </c>
      <c r="H42" t="s">
        <v>14</v>
      </c>
      <c r="I42" s="4" t="s">
        <v>15</v>
      </c>
    </row>
    <row r="43" spans="2:10" x14ac:dyDescent="0.25">
      <c r="B43" t="s">
        <v>20</v>
      </c>
      <c r="C43" s="2">
        <v>9323006281</v>
      </c>
      <c r="D43" s="2">
        <v>9266349709</v>
      </c>
      <c r="E43" s="2">
        <v>9295737070</v>
      </c>
      <c r="F43" s="1">
        <v>9295031020</v>
      </c>
      <c r="G43" s="1">
        <v>9285705933</v>
      </c>
      <c r="H43" s="1">
        <v>9292158008</v>
      </c>
      <c r="I43" s="1">
        <f t="shared" si="0"/>
        <v>9292998003.5</v>
      </c>
    </row>
    <row r="44" spans="2:10" x14ac:dyDescent="0.25">
      <c r="B44" t="s">
        <v>21</v>
      </c>
      <c r="C44" s="2">
        <v>31765259968</v>
      </c>
      <c r="D44" s="2">
        <v>31249863574</v>
      </c>
      <c r="E44" s="2">
        <v>31733703220</v>
      </c>
      <c r="F44" s="1">
        <v>31582942254</v>
      </c>
      <c r="G44" s="1">
        <v>31522169683</v>
      </c>
      <c r="H44" s="1">
        <v>31612938386</v>
      </c>
      <c r="I44" s="1">
        <f t="shared" si="0"/>
        <v>31577812847.5</v>
      </c>
    </row>
    <row r="45" spans="2:10" x14ac:dyDescent="0.25">
      <c r="B45" t="s">
        <v>22</v>
      </c>
      <c r="C45" s="2">
        <v>76667966415</v>
      </c>
      <c r="D45" s="2">
        <v>75028313358</v>
      </c>
      <c r="E45" s="2">
        <v>79025239550</v>
      </c>
      <c r="F45" s="1">
        <v>76907173108</v>
      </c>
      <c r="G45" s="1">
        <v>76986908672</v>
      </c>
      <c r="H45" s="1">
        <v>77639773777</v>
      </c>
      <c r="I45" s="1">
        <f t="shared" si="0"/>
        <v>77042562480</v>
      </c>
    </row>
    <row r="46" spans="2:10" x14ac:dyDescent="0.25">
      <c r="B46" t="s">
        <v>23</v>
      </c>
      <c r="C46" s="2">
        <v>145862812166</v>
      </c>
      <c r="D46" s="2">
        <v>147739184921</v>
      </c>
      <c r="E46" s="2">
        <v>146446510329</v>
      </c>
      <c r="F46" s="1">
        <v>146682835805</v>
      </c>
      <c r="G46" s="1">
        <v>146956177018</v>
      </c>
      <c r="H46" s="1">
        <v>146695174384</v>
      </c>
      <c r="I46" s="1">
        <f t="shared" si="0"/>
        <v>146730449103.83301</v>
      </c>
    </row>
    <row r="47" spans="2:10" x14ac:dyDescent="0.25">
      <c r="I47" s="4"/>
    </row>
    <row r="48" spans="2:10" x14ac:dyDescent="0.25">
      <c r="I48" s="4"/>
    </row>
    <row r="49" spans="2:10" x14ac:dyDescent="0.25">
      <c r="B49" t="s">
        <v>17</v>
      </c>
      <c r="I49" s="4"/>
    </row>
    <row r="50" spans="2:10" x14ac:dyDescent="0.25">
      <c r="B50" t="s">
        <v>1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">
        <v>14</v>
      </c>
      <c r="I50" s="4" t="s">
        <v>15</v>
      </c>
    </row>
    <row r="51" spans="2:10" x14ac:dyDescent="0.25">
      <c r="B51" t="s">
        <v>20</v>
      </c>
      <c r="C51">
        <v>1342971879</v>
      </c>
      <c r="D51">
        <v>1356852650</v>
      </c>
      <c r="E51">
        <v>1351367795</v>
      </c>
      <c r="F51">
        <v>1350397441</v>
      </c>
      <c r="G51">
        <v>1352872629</v>
      </c>
      <c r="H51">
        <v>1351545955</v>
      </c>
      <c r="I51" s="1">
        <f t="shared" si="0"/>
        <v>1351001391.5</v>
      </c>
    </row>
    <row r="52" spans="2:10" x14ac:dyDescent="0.25">
      <c r="B52" t="s">
        <v>21</v>
      </c>
      <c r="C52">
        <v>4530909604</v>
      </c>
      <c r="D52">
        <v>4599225866</v>
      </c>
      <c r="E52">
        <v>4659998991</v>
      </c>
      <c r="F52">
        <v>4596711487</v>
      </c>
      <c r="G52">
        <v>4618645448</v>
      </c>
      <c r="H52">
        <v>4625118642</v>
      </c>
      <c r="I52" s="1">
        <f t="shared" si="0"/>
        <v>4605101673</v>
      </c>
    </row>
    <row r="53" spans="2:10" x14ac:dyDescent="0.25">
      <c r="B53" t="s">
        <v>22</v>
      </c>
      <c r="C53">
        <v>12234161623</v>
      </c>
      <c r="D53">
        <v>11963197388</v>
      </c>
      <c r="E53">
        <v>11886172271</v>
      </c>
      <c r="F53">
        <v>12027843761</v>
      </c>
      <c r="G53">
        <v>11959071140</v>
      </c>
      <c r="H53">
        <v>11957695724</v>
      </c>
      <c r="I53" s="1">
        <f t="shared" si="0"/>
        <v>12004690317.833</v>
      </c>
    </row>
    <row r="54" spans="2:10" x14ac:dyDescent="0.25">
      <c r="B54" t="s">
        <v>23</v>
      </c>
      <c r="C54">
        <v>23195577611</v>
      </c>
      <c r="D54">
        <v>19464736731</v>
      </c>
      <c r="E54">
        <v>19199099936</v>
      </c>
      <c r="F54">
        <v>20619804759</v>
      </c>
      <c r="G54">
        <v>19761213809</v>
      </c>
      <c r="H54">
        <v>19860039501</v>
      </c>
      <c r="I54" s="1">
        <f t="shared" si="0"/>
        <v>20350078724.5</v>
      </c>
    </row>
    <row r="55" spans="2:10" x14ac:dyDescent="0.25">
      <c r="I55" s="4"/>
    </row>
    <row r="56" spans="2:10" x14ac:dyDescent="0.25">
      <c r="I56" s="4"/>
    </row>
    <row r="57" spans="2:10" x14ac:dyDescent="0.25">
      <c r="I57" s="4"/>
    </row>
    <row r="58" spans="2:10" x14ac:dyDescent="0.25">
      <c r="B58" t="s">
        <v>26</v>
      </c>
      <c r="I58" s="4"/>
    </row>
    <row r="59" spans="2:10" x14ac:dyDescent="0.25">
      <c r="B59" t="s">
        <v>29</v>
      </c>
      <c r="I59" s="4"/>
    </row>
    <row r="60" spans="2:10" x14ac:dyDescent="0.25">
      <c r="I60" s="4"/>
    </row>
    <row r="61" spans="2:10" x14ac:dyDescent="0.25">
      <c r="B61" t="s">
        <v>24</v>
      </c>
      <c r="I61" s="4"/>
    </row>
    <row r="62" spans="2:10" x14ac:dyDescent="0.25">
      <c r="B62" t="s">
        <v>1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14</v>
      </c>
      <c r="I62" s="4" t="s">
        <v>15</v>
      </c>
    </row>
    <row r="63" spans="2:10" x14ac:dyDescent="0.25">
      <c r="B63" t="s">
        <v>20</v>
      </c>
      <c r="C63">
        <v>22.484000000000002</v>
      </c>
      <c r="D63">
        <v>28.623999999999999</v>
      </c>
      <c r="E63">
        <v>29.841000000000001</v>
      </c>
      <c r="F63">
        <v>26.983000000000001</v>
      </c>
      <c r="G63">
        <v>28.483000000000001</v>
      </c>
      <c r="H63">
        <v>28.436</v>
      </c>
      <c r="I63" s="3">
        <f>ROUND(AVERAGE(C63:H63),4)</f>
        <v>27.475200000000001</v>
      </c>
      <c r="J63" s="1"/>
    </row>
    <row r="64" spans="2:10" x14ac:dyDescent="0.25">
      <c r="B64" t="s">
        <v>21</v>
      </c>
      <c r="C64">
        <v>68.784000000000006</v>
      </c>
      <c r="D64">
        <v>66.453000000000003</v>
      </c>
      <c r="E64">
        <v>64.212999999999994</v>
      </c>
      <c r="F64">
        <v>66.483000000000004</v>
      </c>
      <c r="G64">
        <v>65.715999999999994</v>
      </c>
      <c r="H64">
        <v>65.471000000000004</v>
      </c>
      <c r="I64" s="3">
        <f t="shared" ref="I64:I66" si="2">ROUND(AVERAGE(C64:H64),4)</f>
        <v>66.186700000000002</v>
      </c>
      <c r="J64" s="1"/>
    </row>
    <row r="65" spans="2:18" x14ac:dyDescent="0.25">
      <c r="B65" t="s">
        <v>22</v>
      </c>
      <c r="C65">
        <v>162.76900000000001</v>
      </c>
      <c r="D65">
        <v>158.03100000000001</v>
      </c>
      <c r="E65">
        <v>155.84</v>
      </c>
      <c r="F65">
        <v>158.88</v>
      </c>
      <c r="G65">
        <v>157.584</v>
      </c>
      <c r="H65">
        <v>157.435</v>
      </c>
      <c r="I65" s="3">
        <f t="shared" si="2"/>
        <v>158.42320000000001</v>
      </c>
      <c r="J65" s="1"/>
    </row>
    <row r="66" spans="2:18" x14ac:dyDescent="0.25">
      <c r="B66" t="s">
        <v>23</v>
      </c>
      <c r="C66">
        <v>292.95</v>
      </c>
      <c r="D66">
        <v>306.517</v>
      </c>
      <c r="E66">
        <v>278.101</v>
      </c>
      <c r="F66">
        <v>292.52300000000002</v>
      </c>
      <c r="G66">
        <v>292.38</v>
      </c>
      <c r="H66">
        <v>287.66800000000001</v>
      </c>
      <c r="I66" s="3">
        <f t="shared" si="2"/>
        <v>291.68979999999999</v>
      </c>
      <c r="J66" s="1"/>
    </row>
    <row r="67" spans="2:18" x14ac:dyDescent="0.25">
      <c r="I67" s="4"/>
    </row>
    <row r="68" spans="2:18" x14ac:dyDescent="0.25">
      <c r="I68" s="4"/>
    </row>
    <row r="69" spans="2:18" x14ac:dyDescent="0.25">
      <c r="B69" t="s">
        <v>16</v>
      </c>
      <c r="I69" s="4"/>
      <c r="R69" s="4"/>
    </row>
    <row r="70" spans="2:18" x14ac:dyDescent="0.25">
      <c r="B70" t="s">
        <v>1</v>
      </c>
      <c r="C70" t="s">
        <v>9</v>
      </c>
      <c r="D70" t="s">
        <v>10</v>
      </c>
      <c r="E70" t="s">
        <v>11</v>
      </c>
      <c r="F70" t="s">
        <v>12</v>
      </c>
      <c r="G70" t="s">
        <v>13</v>
      </c>
      <c r="H70" t="s">
        <v>14</v>
      </c>
      <c r="I70" s="4" t="s">
        <v>15</v>
      </c>
      <c r="R70" s="4"/>
    </row>
    <row r="71" spans="2:18" x14ac:dyDescent="0.25">
      <c r="B71" t="s">
        <v>20</v>
      </c>
      <c r="C71" s="1">
        <v>9385215004</v>
      </c>
      <c r="D71" s="1">
        <v>9406547974</v>
      </c>
      <c r="E71" s="1">
        <v>9461771437</v>
      </c>
      <c r="F71" s="1">
        <v>9417844805</v>
      </c>
      <c r="G71" s="1">
        <v>9428721405</v>
      </c>
      <c r="H71" s="1">
        <v>9436112549</v>
      </c>
      <c r="I71" s="1">
        <f>ROUND(AVERAGE(C71:H71),3)</f>
        <v>9422702195.6669998</v>
      </c>
      <c r="L71" s="1"/>
      <c r="M71" s="1"/>
      <c r="N71" s="1"/>
      <c r="O71" s="1"/>
      <c r="P71" s="1"/>
      <c r="Q71" s="1"/>
      <c r="R71" s="1"/>
    </row>
    <row r="72" spans="2:18" x14ac:dyDescent="0.25">
      <c r="B72" t="s">
        <v>21</v>
      </c>
      <c r="C72" s="1">
        <v>30901340794</v>
      </c>
      <c r="D72" s="1">
        <v>30747523956</v>
      </c>
      <c r="E72" s="1">
        <v>30662055710</v>
      </c>
      <c r="F72" s="1">
        <v>30770306820</v>
      </c>
      <c r="G72" s="1">
        <v>30726628829</v>
      </c>
      <c r="H72" s="1">
        <v>30719663786</v>
      </c>
      <c r="I72" s="1">
        <f>ROUND(AVERAGE(C72:H72),3)</f>
        <v>30754586649.167</v>
      </c>
      <c r="L72" s="1"/>
      <c r="M72" s="1"/>
      <c r="N72" s="1"/>
      <c r="O72" s="1"/>
      <c r="P72" s="1"/>
      <c r="Q72" s="1"/>
      <c r="R72" s="1"/>
    </row>
    <row r="73" spans="2:18" x14ac:dyDescent="0.25">
      <c r="B73" t="s">
        <v>22</v>
      </c>
      <c r="C73" s="1">
        <v>74206594498</v>
      </c>
      <c r="D73" s="1">
        <v>74284062482</v>
      </c>
      <c r="E73" s="1">
        <v>73851338098</v>
      </c>
      <c r="F73" s="1">
        <v>74113998359</v>
      </c>
      <c r="G73" s="1">
        <v>74083132980</v>
      </c>
      <c r="H73" s="1">
        <v>74016156479</v>
      </c>
      <c r="I73" s="1">
        <f>ROUND(AVERAGE(C73:H73),3)</f>
        <v>74092547149.332993</v>
      </c>
      <c r="L73" s="1"/>
      <c r="M73" s="1"/>
      <c r="N73" s="1"/>
      <c r="O73" s="1"/>
      <c r="P73" s="1"/>
      <c r="Q73" s="1"/>
      <c r="R73" s="1"/>
    </row>
    <row r="74" spans="2:18" x14ac:dyDescent="0.25">
      <c r="B74" t="s">
        <v>23</v>
      </c>
      <c r="C74" s="1">
        <v>141408577777</v>
      </c>
      <c r="D74" s="1">
        <v>141695106090</v>
      </c>
      <c r="E74" s="1">
        <v>141318037913</v>
      </c>
      <c r="F74" s="1">
        <v>141473907260</v>
      </c>
      <c r="G74" s="1">
        <v>141495683754</v>
      </c>
      <c r="H74" s="1">
        <v>141429209642</v>
      </c>
      <c r="I74" s="1">
        <f>ROUND(AVERAGE(C74:H74),3)</f>
        <v>141470087072.66699</v>
      </c>
      <c r="L74" s="1"/>
      <c r="M74" s="1"/>
      <c r="N74" s="1"/>
      <c r="O74" s="1"/>
      <c r="P74" s="1"/>
      <c r="Q74" s="1"/>
      <c r="R74" s="1"/>
    </row>
    <row r="75" spans="2:18" x14ac:dyDescent="0.25">
      <c r="I75" s="4"/>
    </row>
    <row r="76" spans="2:18" x14ac:dyDescent="0.25">
      <c r="I76" s="4"/>
    </row>
    <row r="77" spans="2:18" x14ac:dyDescent="0.25">
      <c r="B77" t="s">
        <v>17</v>
      </c>
      <c r="I77" s="4"/>
    </row>
    <row r="78" spans="2:18" x14ac:dyDescent="0.25">
      <c r="B78" t="s">
        <v>1</v>
      </c>
      <c r="C78" t="s">
        <v>9</v>
      </c>
      <c r="D78" t="s">
        <v>10</v>
      </c>
      <c r="E78" t="s">
        <v>11</v>
      </c>
      <c r="F78" t="s">
        <v>12</v>
      </c>
      <c r="G78" t="s">
        <v>13</v>
      </c>
      <c r="H78" t="s">
        <v>14</v>
      </c>
      <c r="I78" s="4" t="s">
        <v>15</v>
      </c>
    </row>
    <row r="79" spans="2:18" x14ac:dyDescent="0.25">
      <c r="B79" t="s">
        <v>20</v>
      </c>
      <c r="C79">
        <v>1167946838</v>
      </c>
      <c r="D79">
        <v>894890327</v>
      </c>
      <c r="E79">
        <v>944908664</v>
      </c>
      <c r="F79">
        <v>1002581943</v>
      </c>
      <c r="G79">
        <v>947460311</v>
      </c>
      <c r="H79">
        <v>964983639</v>
      </c>
      <c r="I79" s="1">
        <f t="shared" ref="I79:I82" si="3">ROUND(AVERAGE(C79:H79),3)</f>
        <v>987128620.33299994</v>
      </c>
    </row>
    <row r="80" spans="2:18" x14ac:dyDescent="0.25">
      <c r="B80" t="s">
        <v>21</v>
      </c>
      <c r="C80">
        <v>3121385956</v>
      </c>
      <c r="D80">
        <v>2912666502</v>
      </c>
      <c r="E80">
        <v>2812587380</v>
      </c>
      <c r="F80">
        <v>2948879946</v>
      </c>
      <c r="G80">
        <v>2891377943</v>
      </c>
      <c r="H80">
        <v>2884281756</v>
      </c>
      <c r="I80" s="1">
        <f t="shared" si="3"/>
        <v>2928529913.8330002</v>
      </c>
    </row>
    <row r="81" spans="2:9" x14ac:dyDescent="0.25">
      <c r="B81" t="s">
        <v>22</v>
      </c>
      <c r="C81">
        <v>8980181771</v>
      </c>
      <c r="D81">
        <v>9598693833</v>
      </c>
      <c r="E81">
        <v>8902522570</v>
      </c>
      <c r="F81">
        <v>9160466058</v>
      </c>
      <c r="G81">
        <v>9220560820</v>
      </c>
      <c r="H81">
        <v>9094516483</v>
      </c>
      <c r="I81" s="1">
        <f t="shared" si="3"/>
        <v>9159490255.8330002</v>
      </c>
    </row>
    <row r="82" spans="2:9" x14ac:dyDescent="0.25">
      <c r="B82" t="s">
        <v>23</v>
      </c>
      <c r="C82">
        <v>13697702815</v>
      </c>
      <c r="D82">
        <v>13599327064</v>
      </c>
      <c r="E82">
        <v>13075338204</v>
      </c>
      <c r="F82">
        <v>13457456028</v>
      </c>
      <c r="G82">
        <v>13377373765</v>
      </c>
      <c r="H82">
        <v>13303389332</v>
      </c>
      <c r="I82" s="1">
        <f t="shared" si="3"/>
        <v>13418431201.333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018C-7325-42D2-9BB2-2291AED3C8E7}">
  <dimension ref="B2:Q24"/>
  <sheetViews>
    <sheetView tabSelected="1" topLeftCell="H1" workbookViewId="0">
      <selection activeCell="O4" sqref="O4"/>
    </sheetView>
  </sheetViews>
  <sheetFormatPr defaultRowHeight="15" x14ac:dyDescent="0.25"/>
  <cols>
    <col min="3" max="3" width="18" customWidth="1"/>
    <col min="4" max="4" width="21.42578125" customWidth="1"/>
    <col min="5" max="5" width="22.28515625" customWidth="1"/>
    <col min="6" max="6" width="18.7109375" customWidth="1"/>
    <col min="7" max="7" width="23" customWidth="1"/>
    <col min="8" max="8" width="20" customWidth="1"/>
    <col min="9" max="9" width="17.140625" customWidth="1"/>
    <col min="10" max="10" width="22.28515625" customWidth="1"/>
    <col min="11" max="11" width="15.85546875" customWidth="1"/>
  </cols>
  <sheetData>
    <row r="2" spans="2:17" x14ac:dyDescent="0.25">
      <c r="B2" t="s">
        <v>35</v>
      </c>
    </row>
    <row r="4" spans="2:17" x14ac:dyDescent="0.25">
      <c r="B4" t="s">
        <v>24</v>
      </c>
    </row>
    <row r="5" spans="2:17" x14ac:dyDescent="0.25">
      <c r="B5" t="s">
        <v>1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36</v>
      </c>
      <c r="K5" t="s">
        <v>33</v>
      </c>
    </row>
    <row r="6" spans="2:17" x14ac:dyDescent="0.25">
      <c r="B6" t="s">
        <v>20</v>
      </c>
      <c r="C6" s="3">
        <v>7.1020000000000003</v>
      </c>
      <c r="D6" s="3">
        <v>7.2060000000000004</v>
      </c>
      <c r="E6" s="3">
        <v>7.1449999999999996</v>
      </c>
      <c r="F6" s="3">
        <v>7.0529999999999999</v>
      </c>
      <c r="G6" s="3">
        <v>7.2930000000000001</v>
      </c>
      <c r="H6" s="3">
        <v>7.1440000000000001</v>
      </c>
      <c r="I6">
        <f>ROUND(AVERAGE(C6:H6),3)</f>
        <v>7.157</v>
      </c>
      <c r="J6" s="1">
        <v>137438953477</v>
      </c>
      <c r="K6">
        <f>J6/I6</f>
        <v>19203430694.005867</v>
      </c>
    </row>
    <row r="7" spans="2:17" x14ac:dyDescent="0.25">
      <c r="B7" t="s">
        <v>21</v>
      </c>
      <c r="C7" s="3">
        <v>32.055999999999997</v>
      </c>
      <c r="D7" s="3">
        <v>31.562999999999999</v>
      </c>
      <c r="E7" s="3">
        <v>31.716999999999999</v>
      </c>
      <c r="F7" s="3">
        <v>31.779</v>
      </c>
      <c r="G7" s="3">
        <v>31.686</v>
      </c>
      <c r="H7" s="3">
        <v>31.727</v>
      </c>
      <c r="I7">
        <f>ROUND(AVERAGE(C7:H7),3)</f>
        <v>31.754999999999999</v>
      </c>
      <c r="J7" s="1">
        <v>463856467973</v>
      </c>
      <c r="K7">
        <f t="shared" ref="K7:K9" si="0">J7/I7</f>
        <v>14607352164.163124</v>
      </c>
    </row>
    <row r="8" spans="2:17" x14ac:dyDescent="0.25">
      <c r="B8" t="s">
        <v>22</v>
      </c>
      <c r="C8" s="3">
        <v>81.495000000000005</v>
      </c>
      <c r="D8" s="3">
        <v>81.176000000000002</v>
      </c>
      <c r="E8" s="3">
        <v>82.183999999999997</v>
      </c>
      <c r="F8" s="3">
        <v>81.617999999999995</v>
      </c>
      <c r="G8" s="3">
        <v>81.659000000000006</v>
      </c>
      <c r="H8" s="3">
        <v>81.820999999999998</v>
      </c>
      <c r="I8">
        <f>ROUND(AVERAGE(C8:H8),3)</f>
        <v>81.659000000000006</v>
      </c>
      <c r="J8" s="1">
        <v>1099511627781</v>
      </c>
      <c r="K8">
        <f t="shared" si="0"/>
        <v>13464671717.52042</v>
      </c>
    </row>
    <row r="9" spans="2:17" x14ac:dyDescent="0.25">
      <c r="B9" t="s">
        <v>23</v>
      </c>
      <c r="C9" s="3">
        <v>162.875</v>
      </c>
      <c r="D9" s="3">
        <v>167.893</v>
      </c>
      <c r="E9" s="3">
        <v>154.02600000000001</v>
      </c>
      <c r="F9" s="3">
        <v>161.59800000000001</v>
      </c>
      <c r="G9" s="3">
        <v>161.172</v>
      </c>
      <c r="H9" s="3">
        <v>158.93199999999999</v>
      </c>
      <c r="I9">
        <f>ROUND(AVERAGE(C9:H9),3)</f>
        <v>161.083</v>
      </c>
      <c r="J9" s="1">
        <v>2147483648005</v>
      </c>
      <c r="K9">
        <f t="shared" si="0"/>
        <v>13331534972.684889</v>
      </c>
    </row>
    <row r="12" spans="2:17" x14ac:dyDescent="0.25">
      <c r="B12" t="s">
        <v>16</v>
      </c>
    </row>
    <row r="13" spans="2:17" x14ac:dyDescent="0.25">
      <c r="B13" t="s">
        <v>1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L13" s="3"/>
      <c r="M13" s="3"/>
      <c r="N13" s="3"/>
      <c r="O13" s="3"/>
      <c r="P13" s="3"/>
      <c r="Q13" s="3"/>
    </row>
    <row r="14" spans="2:17" x14ac:dyDescent="0.25">
      <c r="B14" t="s">
        <v>20</v>
      </c>
      <c r="C14">
        <v>1096725664</v>
      </c>
      <c r="D14">
        <v>1096818707</v>
      </c>
      <c r="E14">
        <v>1096872812</v>
      </c>
      <c r="F14" s="1">
        <v>1096263905</v>
      </c>
      <c r="G14" s="1">
        <v>1096900134</v>
      </c>
      <c r="H14" s="1">
        <v>1098422024</v>
      </c>
      <c r="I14">
        <f>ROUND(AVERAGE(C14:H14),0)</f>
        <v>1097000541</v>
      </c>
      <c r="L14" s="3"/>
      <c r="M14" s="3"/>
      <c r="N14" s="3"/>
      <c r="O14" s="3"/>
      <c r="P14" s="3"/>
      <c r="Q14" s="3"/>
    </row>
    <row r="15" spans="2:17" x14ac:dyDescent="0.25">
      <c r="B15" t="s">
        <v>21</v>
      </c>
      <c r="C15">
        <v>3685330329</v>
      </c>
      <c r="D15">
        <v>3685099692</v>
      </c>
      <c r="E15">
        <v>3686296000</v>
      </c>
      <c r="F15" s="1">
        <v>3685575340</v>
      </c>
      <c r="G15" s="1">
        <v>3685657010</v>
      </c>
      <c r="H15" s="1">
        <v>3685842783</v>
      </c>
      <c r="I15">
        <f>ROUND(AVERAGE(C15:H15),0)</f>
        <v>3685633526</v>
      </c>
      <c r="L15" s="3"/>
      <c r="M15" s="3"/>
      <c r="N15" s="3"/>
      <c r="O15" s="3"/>
      <c r="P15" s="3"/>
      <c r="Q15" s="3"/>
    </row>
    <row r="16" spans="2:17" x14ac:dyDescent="0.25">
      <c r="B16" t="s">
        <v>22</v>
      </c>
      <c r="C16" s="1">
        <v>8736767609</v>
      </c>
      <c r="D16" s="1">
        <v>8732970450</v>
      </c>
      <c r="E16" s="1">
        <v>8736177214</v>
      </c>
      <c r="F16" s="1">
        <v>8735305091</v>
      </c>
      <c r="G16" s="1">
        <v>8734817585</v>
      </c>
      <c r="H16" s="1">
        <v>8735433296</v>
      </c>
      <c r="I16" s="1">
        <f>ROUND(AVERAGE(C16:H16),0)</f>
        <v>8735245208</v>
      </c>
      <c r="L16" s="3"/>
      <c r="M16" s="3"/>
      <c r="N16" s="3"/>
      <c r="O16" s="3"/>
      <c r="P16" s="3"/>
      <c r="Q16" s="3"/>
    </row>
    <row r="17" spans="2:9" x14ac:dyDescent="0.25">
      <c r="B17" t="s">
        <v>23</v>
      </c>
      <c r="C17" s="1">
        <v>17028297407</v>
      </c>
      <c r="D17" s="1">
        <v>17038645238</v>
      </c>
      <c r="E17" s="1">
        <v>17036834120</v>
      </c>
      <c r="F17" s="1">
        <v>17034592255</v>
      </c>
      <c r="G17" s="1">
        <v>17036690537</v>
      </c>
      <c r="H17" s="1">
        <v>17036038970</v>
      </c>
      <c r="I17" s="1">
        <f>ROUND(AVERAGE(C17:H17),0)</f>
        <v>17035183088</v>
      </c>
    </row>
    <row r="19" spans="2:9" x14ac:dyDescent="0.25">
      <c r="B19" t="s">
        <v>17</v>
      </c>
    </row>
    <row r="20" spans="2:9" x14ac:dyDescent="0.25">
      <c r="B20" t="s">
        <v>1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</row>
    <row r="21" spans="2:9" x14ac:dyDescent="0.25">
      <c r="B21" t="s">
        <v>20</v>
      </c>
      <c r="C21">
        <v>9687540</v>
      </c>
      <c r="D21">
        <v>9672640</v>
      </c>
      <c r="E21">
        <v>9620352</v>
      </c>
      <c r="F21">
        <v>96549800</v>
      </c>
      <c r="G21">
        <v>9778186</v>
      </c>
      <c r="H21">
        <v>9261955</v>
      </c>
      <c r="I21">
        <f>ROUND(AVERAGE(C21:H21),0)</f>
        <v>24095079</v>
      </c>
    </row>
    <row r="22" spans="2:9" x14ac:dyDescent="0.25">
      <c r="B22" t="s">
        <v>21</v>
      </c>
      <c r="C22">
        <v>34517655</v>
      </c>
      <c r="D22">
        <v>35021383</v>
      </c>
      <c r="E22">
        <v>34146588</v>
      </c>
      <c r="F22">
        <v>34561875</v>
      </c>
      <c r="G22">
        <v>34576615</v>
      </c>
      <c r="H22">
        <v>34428360</v>
      </c>
      <c r="I22">
        <f>ROUND(AVERAGE(C22:H22),0)</f>
        <v>34542079</v>
      </c>
    </row>
    <row r="23" spans="2:9" x14ac:dyDescent="0.25">
      <c r="B23" t="s">
        <v>22</v>
      </c>
      <c r="C23">
        <v>83880933</v>
      </c>
      <c r="D23">
        <v>102632915</v>
      </c>
      <c r="E23">
        <v>86938517</v>
      </c>
      <c r="F23">
        <v>91150788</v>
      </c>
      <c r="G23">
        <v>93574073</v>
      </c>
      <c r="H23">
        <v>90554460</v>
      </c>
      <c r="I23">
        <f>ROUND(AVERAGE(C23:H23),0)</f>
        <v>91455281</v>
      </c>
    </row>
    <row r="24" spans="2:9" x14ac:dyDescent="0.25">
      <c r="B24" t="s">
        <v>23</v>
      </c>
      <c r="C24">
        <v>25370745</v>
      </c>
      <c r="D24">
        <v>195743575</v>
      </c>
      <c r="E24">
        <v>179247308</v>
      </c>
      <c r="F24">
        <v>133453876</v>
      </c>
      <c r="G24">
        <v>169481586</v>
      </c>
      <c r="H24">
        <v>160727590</v>
      </c>
      <c r="I24">
        <f>ROUND(AVERAGE(C24:H24),0)</f>
        <v>144004113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7609-178F-4E9A-A7E0-E633BC4F3F22}">
  <dimension ref="B3:Q25"/>
  <sheetViews>
    <sheetView workbookViewId="0">
      <selection activeCell="K6" sqref="K6"/>
    </sheetView>
  </sheetViews>
  <sheetFormatPr defaultRowHeight="15" x14ac:dyDescent="0.25"/>
  <cols>
    <col min="3" max="8" width="15.7109375" bestFit="1" customWidth="1"/>
    <col min="9" max="9" width="13.140625" bestFit="1" customWidth="1"/>
    <col min="10" max="10" width="18.28515625" customWidth="1"/>
    <col min="11" max="11" width="11" bestFit="1" customWidth="1"/>
  </cols>
  <sheetData>
    <row r="3" spans="2:11" x14ac:dyDescent="0.25">
      <c r="B3" t="s">
        <v>34</v>
      </c>
    </row>
    <row r="5" spans="2:11" x14ac:dyDescent="0.25">
      <c r="B5" t="s">
        <v>24</v>
      </c>
    </row>
    <row r="6" spans="2:11" x14ac:dyDescent="0.25">
      <c r="B6" t="s">
        <v>1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33</v>
      </c>
    </row>
    <row r="7" spans="2:11" x14ac:dyDescent="0.25">
      <c r="B7" t="s">
        <v>20</v>
      </c>
      <c r="C7">
        <v>25.327000000000002</v>
      </c>
      <c r="D7">
        <v>24.518999999999998</v>
      </c>
      <c r="E7">
        <v>26.213000000000001</v>
      </c>
      <c r="F7">
        <v>25.353000000000002</v>
      </c>
      <c r="G7">
        <v>25.361999999999998</v>
      </c>
      <c r="H7">
        <v>25.643000000000001</v>
      </c>
      <c r="I7">
        <v>25.402999999999999</v>
      </c>
      <c r="J7" s="1">
        <v>137438953477</v>
      </c>
      <c r="K7">
        <f>J7/I7</f>
        <v>5410343403.4169197</v>
      </c>
    </row>
    <row r="8" spans="2:11" x14ac:dyDescent="0.25">
      <c r="B8" t="s">
        <v>21</v>
      </c>
      <c r="C8">
        <v>80.155000000000001</v>
      </c>
      <c r="D8">
        <v>80.742999999999995</v>
      </c>
      <c r="E8">
        <v>79.882000000000005</v>
      </c>
      <c r="F8">
        <v>80.260000000000005</v>
      </c>
      <c r="G8">
        <v>80.295000000000002</v>
      </c>
      <c r="H8">
        <v>80.146000000000001</v>
      </c>
      <c r="I8">
        <v>80.247</v>
      </c>
      <c r="J8" s="1">
        <v>463856467973</v>
      </c>
      <c r="K8">
        <f t="shared" ref="K8:K10" si="0">J8/I8</f>
        <v>5780358991.2769327</v>
      </c>
    </row>
    <row r="9" spans="2:11" x14ac:dyDescent="0.25">
      <c r="B9" t="s">
        <v>22</v>
      </c>
      <c r="C9">
        <v>159.75</v>
      </c>
      <c r="D9">
        <v>160.423</v>
      </c>
      <c r="E9">
        <v>157.982</v>
      </c>
      <c r="F9">
        <v>159.38499999999999</v>
      </c>
      <c r="G9">
        <v>159.26300000000001</v>
      </c>
      <c r="H9">
        <v>158.87700000000001</v>
      </c>
      <c r="I9">
        <v>159.28</v>
      </c>
      <c r="J9" s="1">
        <v>1099511627781</v>
      </c>
      <c r="K9">
        <f t="shared" si="0"/>
        <v>6903011224.1398792</v>
      </c>
    </row>
    <row r="10" spans="2:11" x14ac:dyDescent="0.25">
      <c r="B10" t="s">
        <v>23</v>
      </c>
      <c r="C10">
        <v>320.80700000000002</v>
      </c>
      <c r="D10">
        <v>320.00099999999998</v>
      </c>
      <c r="E10">
        <v>321.459</v>
      </c>
      <c r="F10">
        <v>320.75599999999997</v>
      </c>
      <c r="G10">
        <v>320.73899999999998</v>
      </c>
      <c r="H10">
        <v>320.98399999999998</v>
      </c>
      <c r="I10">
        <v>320.791</v>
      </c>
      <c r="J10" s="1">
        <v>2147483648005</v>
      </c>
      <c r="K10">
        <f t="shared" si="0"/>
        <v>6694338831.2172098</v>
      </c>
    </row>
    <row r="12" spans="2:11" x14ac:dyDescent="0.25">
      <c r="C12">
        <v>1.0009999999999999</v>
      </c>
    </row>
    <row r="13" spans="2:11" x14ac:dyDescent="0.25">
      <c r="B13" t="s">
        <v>16</v>
      </c>
    </row>
    <row r="14" spans="2:11" x14ac:dyDescent="0.25">
      <c r="B14" t="s">
        <v>1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</row>
    <row r="15" spans="2:11" x14ac:dyDescent="0.25">
      <c r="B15" t="s">
        <v>20</v>
      </c>
      <c r="C15" s="1">
        <v>803485520</v>
      </c>
      <c r="D15" s="1">
        <v>803565869</v>
      </c>
      <c r="E15" s="1">
        <v>802763105</v>
      </c>
      <c r="F15" s="1">
        <v>803271498</v>
      </c>
      <c r="G15" s="1">
        <v>803200157</v>
      </c>
      <c r="H15" s="1">
        <v>803078254</v>
      </c>
      <c r="I15">
        <f>ROUND(AVERAGE(C15:H15),0)</f>
        <v>803227401</v>
      </c>
    </row>
    <row r="16" spans="2:11" x14ac:dyDescent="0.25">
      <c r="B16" t="s">
        <v>21</v>
      </c>
      <c r="C16" s="1">
        <v>2435259421</v>
      </c>
      <c r="D16" s="1">
        <v>2435502947</v>
      </c>
      <c r="E16" s="1">
        <v>2433069877</v>
      </c>
      <c r="F16" s="1">
        <v>2434610748</v>
      </c>
      <c r="G16" s="1">
        <v>2434394524</v>
      </c>
      <c r="H16" s="1">
        <v>2434025050</v>
      </c>
      <c r="I16">
        <f>ROUND(AVERAGE(C16:H16),0)</f>
        <v>2434477095</v>
      </c>
    </row>
    <row r="17" spans="2:17" x14ac:dyDescent="0.25">
      <c r="B17" t="s">
        <v>22</v>
      </c>
      <c r="C17" s="1">
        <v>5750219020</v>
      </c>
      <c r="D17" s="1">
        <v>5750794042</v>
      </c>
      <c r="E17" s="1">
        <v>5745048993</v>
      </c>
      <c r="F17" s="1">
        <v>5748687352</v>
      </c>
      <c r="G17" s="1">
        <v>5748176795</v>
      </c>
      <c r="H17" s="1">
        <v>5747304380</v>
      </c>
      <c r="I17" s="1">
        <f>ROUND(AVERAGE(C17:H17),0)</f>
        <v>5748371764</v>
      </c>
      <c r="L17" s="1"/>
      <c r="M17" s="1"/>
      <c r="N17" s="1"/>
      <c r="O17" s="1"/>
      <c r="P17" s="1"/>
      <c r="Q17" s="1"/>
    </row>
    <row r="18" spans="2:17" x14ac:dyDescent="0.25">
      <c r="B18" t="s">
        <v>23</v>
      </c>
      <c r="C18" s="1">
        <v>11688097778</v>
      </c>
      <c r="D18" s="1">
        <v>11689266588</v>
      </c>
      <c r="E18" s="1">
        <v>11677588999</v>
      </c>
      <c r="F18" s="1">
        <v>11684984455</v>
      </c>
      <c r="G18" s="1">
        <v>11683946680</v>
      </c>
      <c r="H18" s="1">
        <v>11682173378</v>
      </c>
      <c r="I18" s="1">
        <f>ROUND(AVERAGE(C18:H18),0)</f>
        <v>11684342980</v>
      </c>
      <c r="L18" s="1"/>
      <c r="M18" s="1"/>
      <c r="N18" s="1"/>
      <c r="O18" s="1"/>
      <c r="P18" s="1"/>
      <c r="Q18" s="1"/>
    </row>
    <row r="19" spans="2:17" x14ac:dyDescent="0.25">
      <c r="L19" s="1"/>
      <c r="M19" s="1"/>
      <c r="N19" s="1"/>
      <c r="O19" s="1"/>
      <c r="P19" s="1"/>
      <c r="Q19" s="1"/>
    </row>
    <row r="20" spans="2:17" x14ac:dyDescent="0.25">
      <c r="B20" t="s">
        <v>17</v>
      </c>
    </row>
    <row r="21" spans="2:17" x14ac:dyDescent="0.25">
      <c r="B21" t="s">
        <v>1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</row>
    <row r="22" spans="2:17" x14ac:dyDescent="0.25">
      <c r="B22" t="s">
        <v>20</v>
      </c>
      <c r="C22" s="1">
        <v>221353466</v>
      </c>
      <c r="D22" s="1">
        <v>221397737</v>
      </c>
      <c r="E22" s="1">
        <v>219422930</v>
      </c>
      <c r="F22" s="1">
        <v>220724711</v>
      </c>
      <c r="G22" s="1">
        <v>220515126</v>
      </c>
      <c r="H22" s="1">
        <v>220220922</v>
      </c>
      <c r="I22">
        <f>ROUND(AVERAGE(C22:H22),0)</f>
        <v>220605815</v>
      </c>
      <c r="L22" s="1"/>
      <c r="M22" s="1"/>
      <c r="N22" s="1"/>
      <c r="O22" s="1"/>
      <c r="P22" s="1"/>
      <c r="Q22" s="1"/>
    </row>
    <row r="23" spans="2:17" x14ac:dyDescent="0.25">
      <c r="B23" t="s">
        <v>21</v>
      </c>
      <c r="C23" s="1">
        <v>660097753</v>
      </c>
      <c r="D23" s="1">
        <v>660229773</v>
      </c>
      <c r="E23" s="1">
        <v>654340706</v>
      </c>
      <c r="F23" s="1">
        <v>658222744</v>
      </c>
      <c r="G23" s="1">
        <v>657597741</v>
      </c>
      <c r="H23" s="1">
        <v>656720397</v>
      </c>
      <c r="I23">
        <f>ROUND(AVERAGE(C23:H23),0)</f>
        <v>657868186</v>
      </c>
      <c r="L23" s="1"/>
      <c r="M23" s="1"/>
      <c r="N23" s="1"/>
      <c r="O23" s="1"/>
      <c r="P23" s="1"/>
      <c r="Q23" s="1"/>
    </row>
    <row r="24" spans="2:17" x14ac:dyDescent="0.25">
      <c r="B24" t="s">
        <v>22</v>
      </c>
      <c r="C24" s="1">
        <v>1363928004</v>
      </c>
      <c r="D24" s="1">
        <v>1364200790</v>
      </c>
      <c r="E24" s="1">
        <v>1352032497</v>
      </c>
      <c r="F24" s="1">
        <v>1360053764</v>
      </c>
      <c r="G24" s="1">
        <v>1358762350</v>
      </c>
      <c r="H24" s="1">
        <v>1356949537</v>
      </c>
      <c r="I24">
        <f>ROUND(AVERAGE(C24:H24),0)</f>
        <v>1359321157</v>
      </c>
      <c r="L24" s="1"/>
      <c r="M24" s="1"/>
      <c r="N24" s="1"/>
      <c r="O24" s="1"/>
      <c r="P24" s="1"/>
      <c r="Q24" s="1"/>
    </row>
    <row r="25" spans="2:17" x14ac:dyDescent="0.25">
      <c r="B25" t="s">
        <v>23</v>
      </c>
      <c r="C25" s="1">
        <v>2125272308</v>
      </c>
      <c r="D25" s="1">
        <v>2125697362</v>
      </c>
      <c r="E25" s="1">
        <v>2106736732</v>
      </c>
      <c r="F25" s="1">
        <v>2119235467</v>
      </c>
      <c r="G25" s="1">
        <v>2117223187</v>
      </c>
      <c r="H25" s="1">
        <v>2114398462</v>
      </c>
      <c r="I25">
        <f>ROUND(AVERAGE(C25:H25),0)</f>
        <v>2118093920</v>
      </c>
      <c r="L25" s="1"/>
      <c r="M25" s="1"/>
      <c r="N25" s="1"/>
      <c r="O25" s="1"/>
      <c r="P25" s="1"/>
      <c r="Q2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de1c3e-7813-4da7-ba52-5366b85aaf0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C9AE00E36404AA0D09428E6D89785" ma:contentTypeVersion="6" ma:contentTypeDescription="Criar um novo documento." ma:contentTypeScope="" ma:versionID="6a9afc72dc0e96de1818a842d02fb72b">
  <xsd:schema xmlns:xsd="http://www.w3.org/2001/XMLSchema" xmlns:xs="http://www.w3.org/2001/XMLSchema" xmlns:p="http://schemas.microsoft.com/office/2006/metadata/properties" xmlns:ns3="02d2e0a1-130d-4568-9caa-f904ac99494b" xmlns:ns4="c5de1c3e-7813-4da7-ba52-5366b85aaf02" targetNamespace="http://schemas.microsoft.com/office/2006/metadata/properties" ma:root="true" ma:fieldsID="419597d90b9580e89989f7d50df73041" ns3:_="" ns4:_="">
    <xsd:import namespace="02d2e0a1-130d-4568-9caa-f904ac99494b"/>
    <xsd:import namespace="c5de1c3e-7813-4da7-ba52-5366b85aaf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2e0a1-130d-4568-9caa-f904ac994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e1c3e-7813-4da7-ba52-5366b85aa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7EBDE3-262D-4439-96A8-C4D71C623ADC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02d2e0a1-130d-4568-9caa-f904ac99494b"/>
    <ds:schemaRef ds:uri="http://schemas.microsoft.com/office/infopath/2007/PartnerControls"/>
    <ds:schemaRef ds:uri="http://purl.org/dc/terms/"/>
    <ds:schemaRef ds:uri="c5de1c3e-7813-4da7-ba52-5366b85aaf02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1BBB31-99E3-49C4-ADEB-936D1E4411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d2e0a1-130d-4568-9caa-f904ac99494b"/>
    <ds:schemaRef ds:uri="c5de1c3e-7813-4da7-ba52-5366b85aaf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086091-CF3F-4F65-B6F4-A544870C83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ex1-part2</vt:lpstr>
      <vt:lpstr>ex2-part2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Figueiredo</dc:creator>
  <cp:lastModifiedBy>João Miguel Figueiredo</cp:lastModifiedBy>
  <dcterms:created xsi:type="dcterms:W3CDTF">2024-03-16T01:33:26Z</dcterms:created>
  <dcterms:modified xsi:type="dcterms:W3CDTF">2024-03-17T23:41:12Z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0x010100A6AC9AE00E36404AA0D09428E6D89785</vt:lpwstr>
  </property>
</Properties>
</file>