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044fb1a5d5518c/DTU/5. Semester/Nicholei_Energy Systems/ME_409/"/>
    </mc:Choice>
  </mc:AlternateContent>
  <xr:revisionPtr revIDLastSave="142" documentId="8_{787D1338-433C-4185-860A-B779FE67F1A8}" xr6:coauthVersionLast="47" xr6:coauthVersionMax="47" xr10:uidLastSave="{7FEC9832-D0C4-421E-A8E4-D93B89EB5769}"/>
  <bookViews>
    <workbookView xWindow="996" yWindow="2664" windowWidth="22068" windowHeight="11292" xr2:uid="{4023DB88-C55C-4CA6-BD7C-8189CA9F081E}"/>
  </bookViews>
  <sheets>
    <sheet name="Useful" sheetId="2" r:id="rId1"/>
    <sheet name="not usefu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2" l="1"/>
  <c r="P8" i="2"/>
  <c r="M24" i="2"/>
  <c r="H8" i="2"/>
  <c r="J9" i="2"/>
  <c r="P9" i="2" s="1"/>
  <c r="J10" i="2"/>
  <c r="P10" i="2" s="1"/>
  <c r="J11" i="2"/>
  <c r="P11" i="2" s="1"/>
  <c r="J12" i="2"/>
  <c r="P12" i="2" s="1"/>
  <c r="J13" i="2"/>
  <c r="P13" i="2" s="1"/>
  <c r="J14" i="2"/>
  <c r="P14" i="2" s="1"/>
  <c r="J15" i="2"/>
  <c r="P15" i="2" s="1"/>
  <c r="J16" i="2"/>
  <c r="J17" i="2"/>
  <c r="P17" i="2" s="1"/>
  <c r="J18" i="2"/>
  <c r="P18" i="2" s="1"/>
  <c r="Q18" i="2" s="1"/>
  <c r="J19" i="2"/>
  <c r="P19" i="2" s="1"/>
  <c r="Q19" i="2" s="1"/>
  <c r="J20" i="2"/>
  <c r="P20" i="2" s="1"/>
  <c r="J21" i="2"/>
  <c r="P21" i="2" s="1"/>
  <c r="J22" i="2"/>
  <c r="P22" i="2" s="1"/>
  <c r="Q22" i="2" s="1"/>
  <c r="J23" i="2"/>
  <c r="P23" i="2" s="1"/>
  <c r="J24" i="2"/>
  <c r="P24" i="2" s="1"/>
  <c r="Q24" i="2" s="1"/>
  <c r="J25" i="2"/>
  <c r="P25" i="2" s="1"/>
  <c r="Q25" i="2" s="1"/>
  <c r="J26" i="2"/>
  <c r="P26" i="2" s="1"/>
  <c r="J27" i="2"/>
  <c r="P27" i="2" s="1"/>
  <c r="J28" i="2"/>
  <c r="P28" i="2" s="1"/>
  <c r="J29" i="2"/>
  <c r="P29" i="2" s="1"/>
  <c r="J30" i="2"/>
  <c r="P30" i="2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8" i="2"/>
  <c r="J8" i="2"/>
  <c r="H9" i="2"/>
  <c r="M9" i="2" s="1"/>
  <c r="H10" i="2"/>
  <c r="M10" i="2" s="1"/>
  <c r="H11" i="2"/>
  <c r="L11" i="2" s="1"/>
  <c r="H12" i="2"/>
  <c r="L12" i="2" s="1"/>
  <c r="H13" i="2"/>
  <c r="L13" i="2" s="1"/>
  <c r="H14" i="2"/>
  <c r="M14" i="2" s="1"/>
  <c r="H15" i="2"/>
  <c r="L15" i="2" s="1"/>
  <c r="H16" i="2"/>
  <c r="L16" i="2" s="1"/>
  <c r="H17" i="2"/>
  <c r="M17" i="2" s="1"/>
  <c r="H18" i="2"/>
  <c r="M18" i="2" s="1"/>
  <c r="H19" i="2"/>
  <c r="L19" i="2" s="1"/>
  <c r="H20" i="2"/>
  <c r="L20" i="2" s="1"/>
  <c r="H21" i="2"/>
  <c r="L21" i="2" s="1"/>
  <c r="H22" i="2"/>
  <c r="M22" i="2" s="1"/>
  <c r="H23" i="2"/>
  <c r="L23" i="2" s="1"/>
  <c r="H24" i="2"/>
  <c r="L24" i="2" s="1"/>
  <c r="H25" i="2"/>
  <c r="M25" i="2" s="1"/>
  <c r="H26" i="2"/>
  <c r="M26" i="2" s="1"/>
  <c r="H27" i="2"/>
  <c r="L27" i="2" s="1"/>
  <c r="H28" i="2"/>
  <c r="L28" i="2" s="1"/>
  <c r="H29" i="2"/>
  <c r="L29" i="2" s="1"/>
  <c r="H30" i="2"/>
  <c r="M30" i="2" s="1"/>
  <c r="I19" i="1"/>
  <c r="H19" i="1"/>
  <c r="I17" i="1"/>
  <c r="I6" i="1"/>
  <c r="I7" i="1"/>
  <c r="I8" i="1"/>
  <c r="I9" i="1"/>
  <c r="I10" i="1"/>
  <c r="I12" i="1"/>
  <c r="I13" i="1"/>
  <c r="I14" i="1"/>
  <c r="I5" i="1"/>
  <c r="H17" i="1"/>
  <c r="H16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F5" i="1"/>
  <c r="G5" i="1"/>
  <c r="F6" i="1"/>
  <c r="F7" i="1"/>
  <c r="F8" i="1"/>
  <c r="F9" i="1"/>
  <c r="F10" i="1"/>
  <c r="F11" i="1"/>
  <c r="F12" i="1"/>
  <c r="F13" i="1"/>
  <c r="F14" i="1"/>
  <c r="L17" i="2" l="1"/>
  <c r="M21" i="2"/>
  <c r="L18" i="2"/>
  <c r="M23" i="2"/>
  <c r="L14" i="2"/>
  <c r="L22" i="2"/>
  <c r="L8" i="2"/>
  <c r="L10" i="2"/>
  <c r="M16" i="2"/>
  <c r="L30" i="2"/>
  <c r="L9" i="2"/>
  <c r="M15" i="2"/>
  <c r="L26" i="2"/>
  <c r="M29" i="2"/>
  <c r="M13" i="2"/>
  <c r="L25" i="2"/>
  <c r="Q20" i="2"/>
  <c r="Q23" i="2"/>
  <c r="Q21" i="2"/>
  <c r="M8" i="2"/>
  <c r="N14" i="2" s="1"/>
  <c r="M28" i="2"/>
  <c r="M20" i="2"/>
  <c r="M12" i="2"/>
  <c r="M27" i="2"/>
  <c r="M19" i="2"/>
  <c r="M11" i="2"/>
  <c r="N15" i="2" l="1"/>
  <c r="N16" i="2"/>
  <c r="N11" i="2"/>
  <c r="N12" i="2"/>
  <c r="N10" i="2"/>
  <c r="N13" i="2"/>
  <c r="N9" i="2"/>
</calcChain>
</file>

<file path=xl/sharedStrings.xml><?xml version="1.0" encoding="utf-8"?>
<sst xmlns="http://schemas.openxmlformats.org/spreadsheetml/2006/main" count="83" uniqueCount="47">
  <si>
    <t>thing</t>
  </si>
  <si>
    <t>el radiator</t>
  </si>
  <si>
    <t>el heat pump</t>
  </si>
  <si>
    <t>wood</t>
  </si>
  <si>
    <t>coal</t>
  </si>
  <si>
    <t>centralized</t>
  </si>
  <si>
    <t>environmental heat</t>
  </si>
  <si>
    <t>solar</t>
  </si>
  <si>
    <t>heizöl (oil)</t>
  </si>
  <si>
    <t>erdgas (natural gas)</t>
  </si>
  <si>
    <t>SH (pJ)</t>
  </si>
  <si>
    <t>SH (GW)</t>
  </si>
  <si>
    <t>HW (GW)</t>
  </si>
  <si>
    <t>HW (PJ)</t>
  </si>
  <si>
    <t>sum (GW)</t>
  </si>
  <si>
    <t>total</t>
  </si>
  <si>
    <t>total without centralized</t>
  </si>
  <si>
    <t>percent without centralized</t>
  </si>
  <si>
    <t>HEAT_LOW_T_DECEN</t>
  </si>
  <si>
    <t>for</t>
  </si>
  <si>
    <t>both electric</t>
  </si>
  <si>
    <t>el. W Heating</t>
  </si>
  <si>
    <t>Industrie</t>
  </si>
  <si>
    <t>Heizöl</t>
  </si>
  <si>
    <t>Gase</t>
  </si>
  <si>
    <t>Elektrizität</t>
  </si>
  <si>
    <t>Holz</t>
  </si>
  <si>
    <t>Kohle</t>
  </si>
  <si>
    <t>Fernwärme</t>
  </si>
  <si>
    <t>sonstige</t>
  </si>
  <si>
    <t>Prozesswärme</t>
  </si>
  <si>
    <t>Prozesskälte</t>
  </si>
  <si>
    <t>Klimakälte</t>
  </si>
  <si>
    <t>Raumwärme_und_Warmwasser</t>
  </si>
  <si>
    <t>Umweltwärme/Solarthermie</t>
  </si>
  <si>
    <t>Total_Endenergie</t>
  </si>
  <si>
    <t>private haushalte</t>
  </si>
  <si>
    <t>Dienstleistungen inkl. Landwirtschaft</t>
  </si>
  <si>
    <t>GW</t>
  </si>
  <si>
    <t>priv + service</t>
  </si>
  <si>
    <t>,+ industrie</t>
  </si>
  <si>
    <t>only industry</t>
  </si>
  <si>
    <t xml:space="preserve">from top document of </t>
  </si>
  <si>
    <t>https://www.bfe.admin.ch/bfe/en/home/supply/statistics-and-geodata/energy-statistics/analysis-of-energy-consumption-by-specific-use.html</t>
  </si>
  <si>
    <t>seite 93 tabelle 51</t>
  </si>
  <si>
    <t>heating and cooling in households, services and industry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</si>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</sst>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BC0B-11A4-48BD-A4E4-BFE8938F559F}">
  <dimension ref="B1:Q30"/>
  <sheetViews>
    <sheetView tabSelected="1" workbookViewId="0">
      <selection activeCell="M8" sqref="M8"/>
    </sheetView>
  </sheetViews>
  <sheetFormatPr defaultRowHeight="14.4" x14ac:dyDescent="0.3"/>
  <cols>
    <col min="2" max="2" width="10.33203125" customWidth="1"/>
    <col min="3" max="3" width="15.88671875" customWidth="1"/>
    <col min="4" max="5" width="8.88671875" customWidth="1"/>
    <col min="7" max="7" width="20.44140625" customWidth="1"/>
    <col min="12" max="12" width="17.77734375" customWidth="1"/>
    <col min="13" max="13" width="16.109375" customWidth="1"/>
  </cols>
  <sheetData>
    <row r="1" spans="2:16" x14ac:dyDescent="0.3">
      <c r="B1" t="s">
        <v>42</v>
      </c>
    </row>
    <row r="2" spans="2:16" x14ac:dyDescent="0.3">
      <c r="B2" t="s">
        <v>43</v>
      </c>
    </row>
    <row r="3" spans="2:16" x14ac:dyDescent="0.3">
      <c r="B3" t="s">
        <v>44</v>
      </c>
    </row>
    <row r="4" spans="2:16" x14ac:dyDescent="0.3">
      <c r="B4" t="s">
        <v>45</v>
      </c>
    </row>
    <row r="5" spans="2:16" x14ac:dyDescent="0.3">
      <c r="B5" t="s">
        <v>46</v>
      </c>
      <c r="G5" t="s">
        <v>38</v>
      </c>
    </row>
    <row r="6" spans="2:16" x14ac:dyDescent="0.3">
      <c r="B6" s="2"/>
      <c r="C6" t="s">
        <v>36</v>
      </c>
      <c r="D6" s="2" t="s">
        <v>37</v>
      </c>
      <c r="E6" t="s">
        <v>22</v>
      </c>
      <c r="G6" s="2"/>
      <c r="H6" t="s">
        <v>36</v>
      </c>
      <c r="I6" s="2" t="s">
        <v>37</v>
      </c>
      <c r="J6" t="s">
        <v>22</v>
      </c>
      <c r="L6" t="s">
        <v>39</v>
      </c>
      <c r="M6" t="s">
        <v>40</v>
      </c>
      <c r="P6" t="s">
        <v>41</v>
      </c>
    </row>
    <row r="7" spans="2:16" x14ac:dyDescent="0.3">
      <c r="B7" s="2"/>
      <c r="D7" s="2"/>
      <c r="G7" s="2"/>
      <c r="I7" s="2"/>
    </row>
    <row r="8" spans="2:16" x14ac:dyDescent="0.3">
      <c r="B8" s="3" t="s">
        <v>33</v>
      </c>
      <c r="C8" s="1">
        <v>198.7</v>
      </c>
      <c r="D8" s="1">
        <v>86</v>
      </c>
      <c r="E8" s="1">
        <v>17.2</v>
      </c>
      <c r="F8" s="1"/>
      <c r="G8" s="3" t="s">
        <v>33</v>
      </c>
      <c r="H8" s="1">
        <f>C8*10^6/(365*24*60*60)</f>
        <v>6.3007356671740231</v>
      </c>
      <c r="I8" s="1">
        <f t="shared" ref="I8:J23" si="0">D8*10^6/(365*24*60*60)</f>
        <v>2.7270421106037546</v>
      </c>
      <c r="J8" s="1">
        <f t="shared" si="0"/>
        <v>0.54540842212075091</v>
      </c>
      <c r="K8" s="1"/>
      <c r="L8" s="1">
        <f>H8+I8</f>
        <v>9.0277777777777786</v>
      </c>
      <c r="M8" s="1">
        <f>H8+I8+J8</f>
        <v>9.5731861998985295</v>
      </c>
      <c r="P8" s="1">
        <f>J8</f>
        <v>0.54540842212075091</v>
      </c>
    </row>
    <row r="9" spans="2:16" x14ac:dyDescent="0.3">
      <c r="B9" s="2" t="s">
        <v>23</v>
      </c>
      <c r="C9">
        <v>66.3</v>
      </c>
      <c r="D9">
        <v>30.5</v>
      </c>
      <c r="E9">
        <v>2.8</v>
      </c>
      <c r="G9" s="2" t="s">
        <v>23</v>
      </c>
      <c r="H9">
        <f t="shared" ref="H9:J30" si="1">C9*10^6/(365*24*60*60)</f>
        <v>2.102359208523592</v>
      </c>
      <c r="I9">
        <f t="shared" si="0"/>
        <v>0.96714865550481988</v>
      </c>
      <c r="J9">
        <f t="shared" si="0"/>
        <v>8.8787417554540837E-2</v>
      </c>
      <c r="L9">
        <f t="shared" ref="L9:L30" si="2">H9+I9</f>
        <v>3.0695078640284121</v>
      </c>
      <c r="M9">
        <f t="shared" ref="M9:M30" si="3">H9+I9+J9</f>
        <v>3.1582952815829528</v>
      </c>
      <c r="N9" s="4">
        <f>M9/$M$8</f>
        <v>0.32991056641271943</v>
      </c>
      <c r="P9">
        <f t="shared" ref="P9:P30" si="4">J9</f>
        <v>8.8787417554540837E-2</v>
      </c>
    </row>
    <row r="10" spans="2:16" x14ac:dyDescent="0.3">
      <c r="B10" s="2" t="s">
        <v>24</v>
      </c>
      <c r="C10">
        <v>53.6</v>
      </c>
      <c r="D10">
        <v>30.3</v>
      </c>
      <c r="E10">
        <v>8.4</v>
      </c>
      <c r="G10" s="2" t="s">
        <v>24</v>
      </c>
      <c r="H10">
        <f t="shared" si="1"/>
        <v>1.6996448503297819</v>
      </c>
      <c r="I10">
        <f t="shared" si="0"/>
        <v>0.96080669710806699</v>
      </c>
      <c r="J10">
        <f t="shared" si="0"/>
        <v>0.26636225266362251</v>
      </c>
      <c r="L10">
        <f t="shared" si="2"/>
        <v>2.660451547437849</v>
      </c>
      <c r="M10">
        <f t="shared" si="3"/>
        <v>2.9268138001014714</v>
      </c>
      <c r="N10" s="4">
        <f t="shared" ref="N10:N16" si="5">M10/$M$8</f>
        <v>0.30573037429612454</v>
      </c>
      <c r="P10">
        <f t="shared" si="4"/>
        <v>0.26636225266362251</v>
      </c>
    </row>
    <row r="11" spans="2:16" x14ac:dyDescent="0.3">
      <c r="B11" s="2" t="s">
        <v>25</v>
      </c>
      <c r="C11">
        <v>27.2</v>
      </c>
      <c r="D11">
        <v>3.5</v>
      </c>
      <c r="E11">
        <v>0.6</v>
      </c>
      <c r="G11" s="2" t="s">
        <v>25</v>
      </c>
      <c r="H11">
        <f t="shared" si="1"/>
        <v>0.86250634195839671</v>
      </c>
      <c r="I11">
        <f t="shared" si="0"/>
        <v>0.11098427194317605</v>
      </c>
      <c r="J11">
        <f t="shared" si="0"/>
        <v>1.9025875190258751E-2</v>
      </c>
      <c r="L11">
        <f t="shared" si="2"/>
        <v>0.97349061390157277</v>
      </c>
      <c r="M11">
        <f t="shared" si="3"/>
        <v>0.99251648909183154</v>
      </c>
      <c r="N11" s="4">
        <f t="shared" si="5"/>
        <v>0.1036767141437562</v>
      </c>
      <c r="P11">
        <f t="shared" si="4"/>
        <v>1.9025875190258751E-2</v>
      </c>
    </row>
    <row r="12" spans="2:16" x14ac:dyDescent="0.3">
      <c r="B12" s="2" t="s">
        <v>26</v>
      </c>
      <c r="C12">
        <v>20.8</v>
      </c>
      <c r="D12">
        <v>10.9</v>
      </c>
      <c r="E12">
        <v>3.2</v>
      </c>
      <c r="G12" s="2" t="s">
        <v>26</v>
      </c>
      <c r="H12">
        <f t="shared" si="1"/>
        <v>0.65956367326230336</v>
      </c>
      <c r="I12">
        <f t="shared" si="0"/>
        <v>0.34563673262303402</v>
      </c>
      <c r="J12">
        <f t="shared" si="0"/>
        <v>0.10147133434804667</v>
      </c>
      <c r="L12">
        <f t="shared" si="2"/>
        <v>1.0052004058853374</v>
      </c>
      <c r="M12">
        <f t="shared" si="3"/>
        <v>1.1066717402333841</v>
      </c>
      <c r="N12" s="4">
        <f t="shared" si="5"/>
        <v>0.1156011924478304</v>
      </c>
      <c r="P12">
        <f t="shared" si="4"/>
        <v>0.10147133434804667</v>
      </c>
    </row>
    <row r="13" spans="2:16" x14ac:dyDescent="0.3">
      <c r="B13" s="2" t="s">
        <v>27</v>
      </c>
      <c r="C13">
        <v>0.1</v>
      </c>
      <c r="D13">
        <v>0</v>
      </c>
      <c r="E13">
        <v>0</v>
      </c>
      <c r="G13" s="2" t="s">
        <v>27</v>
      </c>
      <c r="H13">
        <f t="shared" si="1"/>
        <v>3.1709791983764585E-3</v>
      </c>
      <c r="I13">
        <f t="shared" si="0"/>
        <v>0</v>
      </c>
      <c r="J13">
        <f t="shared" si="0"/>
        <v>0</v>
      </c>
      <c r="L13">
        <f t="shared" si="2"/>
        <v>3.1709791983764585E-3</v>
      </c>
      <c r="M13">
        <f t="shared" si="3"/>
        <v>3.1709791983764585E-3</v>
      </c>
      <c r="N13" s="4">
        <f t="shared" si="5"/>
        <v>3.3123550844650542E-4</v>
      </c>
      <c r="P13">
        <f t="shared" si="4"/>
        <v>0</v>
      </c>
    </row>
    <row r="14" spans="2:16" x14ac:dyDescent="0.3">
      <c r="B14" s="2" t="s">
        <v>28</v>
      </c>
      <c r="C14">
        <v>10.6</v>
      </c>
      <c r="D14">
        <v>6.1</v>
      </c>
      <c r="E14">
        <v>1.1000000000000001</v>
      </c>
      <c r="G14" s="2" t="s">
        <v>28</v>
      </c>
      <c r="H14">
        <f t="shared" si="1"/>
        <v>0.33612379502790463</v>
      </c>
      <c r="I14">
        <f t="shared" si="0"/>
        <v>0.19342973110096398</v>
      </c>
      <c r="J14">
        <f t="shared" si="0"/>
        <v>3.4880771182141043E-2</v>
      </c>
      <c r="L14">
        <f t="shared" si="2"/>
        <v>0.52955352612886863</v>
      </c>
      <c r="M14">
        <f t="shared" si="3"/>
        <v>0.56443429731100969</v>
      </c>
      <c r="N14" s="4">
        <f t="shared" si="5"/>
        <v>5.8959920503477974E-2</v>
      </c>
      <c r="P14">
        <f t="shared" si="4"/>
        <v>3.4880771182141043E-2</v>
      </c>
    </row>
    <row r="15" spans="2:16" x14ac:dyDescent="0.3">
      <c r="B15" s="2" t="s">
        <v>34</v>
      </c>
      <c r="C15">
        <v>20.100000000000001</v>
      </c>
      <c r="D15">
        <v>4.7</v>
      </c>
      <c r="E15">
        <v>0.3</v>
      </c>
      <c r="G15" s="2" t="s">
        <v>34</v>
      </c>
      <c r="H15">
        <f t="shared" si="1"/>
        <v>0.63736681887366819</v>
      </c>
      <c r="I15">
        <f t="shared" si="0"/>
        <v>0.14903602232369356</v>
      </c>
      <c r="J15">
        <f t="shared" si="0"/>
        <v>9.5129375951293754E-3</v>
      </c>
      <c r="L15">
        <f t="shared" si="2"/>
        <v>0.78640284119736181</v>
      </c>
      <c r="M15">
        <f t="shared" si="3"/>
        <v>0.7959157787924912</v>
      </c>
      <c r="N15" s="4">
        <f t="shared" si="5"/>
        <v>8.314011262007287E-2</v>
      </c>
      <c r="P15">
        <f t="shared" si="4"/>
        <v>9.5129375951293754E-3</v>
      </c>
    </row>
    <row r="16" spans="2:16" x14ac:dyDescent="0.3">
      <c r="B16" s="2" t="s">
        <v>29</v>
      </c>
      <c r="C16">
        <v>0</v>
      </c>
      <c r="D16">
        <v>0</v>
      </c>
      <c r="E16">
        <v>0.7</v>
      </c>
      <c r="G16" s="2" t="s">
        <v>29</v>
      </c>
      <c r="H16">
        <f t="shared" si="1"/>
        <v>0</v>
      </c>
      <c r="I16">
        <f t="shared" si="0"/>
        <v>0</v>
      </c>
      <c r="J16">
        <f t="shared" si="0"/>
        <v>2.2196854388635209E-2</v>
      </c>
      <c r="L16">
        <f t="shared" si="2"/>
        <v>0</v>
      </c>
      <c r="M16">
        <f t="shared" si="3"/>
        <v>2.2196854388635209E-2</v>
      </c>
      <c r="N16" s="4">
        <f t="shared" si="5"/>
        <v>2.3186485591255379E-3</v>
      </c>
      <c r="P16">
        <f t="shared" si="4"/>
        <v>2.2196854388635209E-2</v>
      </c>
    </row>
    <row r="17" spans="2:17" x14ac:dyDescent="0.3">
      <c r="B17" s="3" t="s">
        <v>30</v>
      </c>
      <c r="C17" s="1">
        <v>5.6</v>
      </c>
      <c r="D17" s="1">
        <v>2.6</v>
      </c>
      <c r="E17" s="1">
        <v>82.2</v>
      </c>
      <c r="F17" s="1"/>
      <c r="G17" s="3" t="s">
        <v>30</v>
      </c>
      <c r="H17" s="1">
        <f t="shared" si="1"/>
        <v>0.17757483510908167</v>
      </c>
      <c r="I17" s="1">
        <f t="shared" si="0"/>
        <v>8.244545915778792E-2</v>
      </c>
      <c r="J17" s="1">
        <f t="shared" si="0"/>
        <v>2.6065449010654489</v>
      </c>
      <c r="K17" s="1"/>
      <c r="L17" s="1">
        <f t="shared" si="2"/>
        <v>0.26002029426686957</v>
      </c>
      <c r="M17" s="1">
        <f t="shared" si="3"/>
        <v>2.8665651953323183</v>
      </c>
      <c r="P17" s="1">
        <f t="shared" si="4"/>
        <v>2.6065449010654489</v>
      </c>
    </row>
    <row r="18" spans="2:17" x14ac:dyDescent="0.3">
      <c r="B18" s="2" t="s">
        <v>23</v>
      </c>
      <c r="C18">
        <v>0</v>
      </c>
      <c r="D18">
        <v>0</v>
      </c>
      <c r="E18">
        <v>6.3</v>
      </c>
      <c r="G18" s="2" t="s">
        <v>23</v>
      </c>
      <c r="H18">
        <f t="shared" si="1"/>
        <v>0</v>
      </c>
      <c r="I18">
        <f t="shared" si="0"/>
        <v>0</v>
      </c>
      <c r="J18">
        <f t="shared" si="0"/>
        <v>0.1997716894977169</v>
      </c>
      <c r="L18">
        <f t="shared" si="2"/>
        <v>0</v>
      </c>
      <c r="M18">
        <f t="shared" si="3"/>
        <v>0.1997716894977169</v>
      </c>
      <c r="N18" s="4"/>
      <c r="P18">
        <f t="shared" si="4"/>
        <v>0.1997716894977169</v>
      </c>
      <c r="Q18">
        <f>P18/$P$17</f>
        <v>7.6642335766423361E-2</v>
      </c>
    </row>
    <row r="19" spans="2:17" x14ac:dyDescent="0.3">
      <c r="B19" s="2" t="s">
        <v>24</v>
      </c>
      <c r="C19">
        <v>0.3</v>
      </c>
      <c r="D19">
        <v>0</v>
      </c>
      <c r="E19">
        <v>30.1</v>
      </c>
      <c r="G19" s="2" t="s">
        <v>24</v>
      </c>
      <c r="H19">
        <f t="shared" si="1"/>
        <v>9.5129375951293754E-3</v>
      </c>
      <c r="I19">
        <f t="shared" si="0"/>
        <v>0</v>
      </c>
      <c r="J19">
        <f t="shared" si="0"/>
        <v>0.9544647387113141</v>
      </c>
      <c r="L19">
        <f t="shared" si="2"/>
        <v>9.5129375951293754E-3</v>
      </c>
      <c r="M19">
        <f t="shared" si="3"/>
        <v>0.96397767630644349</v>
      </c>
      <c r="N19" s="4"/>
      <c r="P19">
        <f t="shared" si="4"/>
        <v>0.9544647387113141</v>
      </c>
      <c r="Q19">
        <f t="shared" ref="Q19:Q25" si="6">P19/$P$17</f>
        <v>0.36618004866180054</v>
      </c>
    </row>
    <row r="20" spans="2:17" x14ac:dyDescent="0.3">
      <c r="B20" s="2" t="s">
        <v>25</v>
      </c>
      <c r="C20">
        <v>5.2</v>
      </c>
      <c r="D20">
        <v>2.6</v>
      </c>
      <c r="E20">
        <v>11.8</v>
      </c>
      <c r="G20" s="2" t="s">
        <v>25</v>
      </c>
      <c r="H20">
        <f t="shared" si="1"/>
        <v>0.16489091831557584</v>
      </c>
      <c r="I20">
        <f t="shared" si="0"/>
        <v>8.244545915778792E-2</v>
      </c>
      <c r="J20">
        <f t="shared" si="0"/>
        <v>0.37417554540842213</v>
      </c>
      <c r="L20">
        <f t="shared" si="2"/>
        <v>0.24733637747336376</v>
      </c>
      <c r="M20">
        <f t="shared" si="3"/>
        <v>0.62151192288178592</v>
      </c>
      <c r="N20" s="4"/>
      <c r="P20">
        <f t="shared" si="4"/>
        <v>0.37417554540842213</v>
      </c>
      <c r="Q20">
        <f t="shared" si="6"/>
        <v>0.14355231143552313</v>
      </c>
    </row>
    <row r="21" spans="2:17" x14ac:dyDescent="0.3">
      <c r="B21" s="2" t="s">
        <v>26</v>
      </c>
      <c r="C21">
        <v>0.1</v>
      </c>
      <c r="D21">
        <v>0</v>
      </c>
      <c r="E21">
        <v>10.6</v>
      </c>
      <c r="G21" s="2" t="s">
        <v>26</v>
      </c>
      <c r="H21">
        <f t="shared" si="1"/>
        <v>3.1709791983764585E-3</v>
      </c>
      <c r="I21">
        <f t="shared" si="0"/>
        <v>0</v>
      </c>
      <c r="J21">
        <f t="shared" si="0"/>
        <v>0.33612379502790463</v>
      </c>
      <c r="L21">
        <f t="shared" si="2"/>
        <v>3.1709791983764585E-3</v>
      </c>
      <c r="M21">
        <f t="shared" si="3"/>
        <v>0.33929477422628107</v>
      </c>
      <c r="N21" s="4"/>
      <c r="P21">
        <f t="shared" si="4"/>
        <v>0.33612379502790463</v>
      </c>
      <c r="Q21">
        <f t="shared" si="6"/>
        <v>0.12895377128953772</v>
      </c>
    </row>
    <row r="22" spans="2:17" x14ac:dyDescent="0.3">
      <c r="B22" s="2" t="s">
        <v>27</v>
      </c>
      <c r="C22">
        <v>0</v>
      </c>
      <c r="D22">
        <v>0</v>
      </c>
      <c r="E22">
        <v>3.3</v>
      </c>
      <c r="G22" s="2" t="s">
        <v>27</v>
      </c>
      <c r="H22">
        <f t="shared" si="1"/>
        <v>0</v>
      </c>
      <c r="I22">
        <f t="shared" si="0"/>
        <v>0</v>
      </c>
      <c r="J22">
        <f t="shared" si="0"/>
        <v>0.10464231354642313</v>
      </c>
      <c r="L22">
        <f t="shared" si="2"/>
        <v>0</v>
      </c>
      <c r="M22">
        <f t="shared" si="3"/>
        <v>0.10464231354642313</v>
      </c>
      <c r="N22" s="4"/>
      <c r="P22">
        <f t="shared" si="4"/>
        <v>0.10464231354642313</v>
      </c>
      <c r="Q22">
        <f t="shared" si="6"/>
        <v>4.0145985401459854E-2</v>
      </c>
    </row>
    <row r="23" spans="2:17" x14ac:dyDescent="0.3">
      <c r="B23" s="2" t="s">
        <v>28</v>
      </c>
      <c r="C23">
        <v>0</v>
      </c>
      <c r="D23">
        <v>0</v>
      </c>
      <c r="E23">
        <v>6.3</v>
      </c>
      <c r="G23" s="2" t="s">
        <v>28</v>
      </c>
      <c r="H23">
        <f t="shared" si="1"/>
        <v>0</v>
      </c>
      <c r="I23">
        <f t="shared" si="0"/>
        <v>0</v>
      </c>
      <c r="J23">
        <f t="shared" si="0"/>
        <v>0.1997716894977169</v>
      </c>
      <c r="L23">
        <f t="shared" si="2"/>
        <v>0</v>
      </c>
      <c r="M23">
        <f t="shared" si="3"/>
        <v>0.1997716894977169</v>
      </c>
      <c r="N23" s="4"/>
      <c r="P23">
        <f t="shared" si="4"/>
        <v>0.1997716894977169</v>
      </c>
      <c r="Q23">
        <f t="shared" si="6"/>
        <v>7.6642335766423361E-2</v>
      </c>
    </row>
    <row r="24" spans="2:17" x14ac:dyDescent="0.3">
      <c r="B24" s="2" t="s">
        <v>34</v>
      </c>
      <c r="C24">
        <v>0</v>
      </c>
      <c r="D24">
        <v>0</v>
      </c>
      <c r="E24">
        <v>1</v>
      </c>
      <c r="G24" s="2" t="s">
        <v>34</v>
      </c>
      <c r="H24">
        <f t="shared" si="1"/>
        <v>0</v>
      </c>
      <c r="I24">
        <f t="shared" si="1"/>
        <v>0</v>
      </c>
      <c r="J24">
        <f t="shared" si="1"/>
        <v>3.1709791983764585E-2</v>
      </c>
      <c r="L24">
        <f t="shared" si="2"/>
        <v>0</v>
      </c>
      <c r="M24">
        <f t="shared" si="3"/>
        <v>3.1709791983764585E-2</v>
      </c>
      <c r="N24" s="4"/>
      <c r="P24">
        <f t="shared" si="4"/>
        <v>3.1709791983764585E-2</v>
      </c>
      <c r="Q24">
        <f t="shared" si="6"/>
        <v>1.21654501216545E-2</v>
      </c>
    </row>
    <row r="25" spans="2:17" x14ac:dyDescent="0.3">
      <c r="B25" s="2" t="s">
        <v>29</v>
      </c>
      <c r="C25">
        <v>0</v>
      </c>
      <c r="D25">
        <v>0</v>
      </c>
      <c r="E25">
        <v>12.9</v>
      </c>
      <c r="G25" s="2" t="s">
        <v>29</v>
      </c>
      <c r="H25">
        <f t="shared" si="1"/>
        <v>0</v>
      </c>
      <c r="I25">
        <f t="shared" si="1"/>
        <v>0</v>
      </c>
      <c r="J25">
        <f t="shared" si="1"/>
        <v>0.40905631659056318</v>
      </c>
      <c r="L25">
        <f t="shared" si="2"/>
        <v>0</v>
      </c>
      <c r="M25">
        <f t="shared" si="3"/>
        <v>0.40905631659056318</v>
      </c>
      <c r="N25" s="4"/>
      <c r="P25">
        <f t="shared" si="4"/>
        <v>0.40905631659056318</v>
      </c>
      <c r="Q25">
        <f t="shared" si="6"/>
        <v>0.15693430656934307</v>
      </c>
    </row>
    <row r="26" spans="2:17" x14ac:dyDescent="0.3">
      <c r="B26" s="3" t="s">
        <v>31</v>
      </c>
      <c r="C26" s="1">
        <v>0</v>
      </c>
      <c r="D26" s="1">
        <v>10</v>
      </c>
      <c r="E26" s="1">
        <v>2.6</v>
      </c>
      <c r="F26" s="1"/>
      <c r="G26" s="3" t="s">
        <v>31</v>
      </c>
      <c r="H26" s="1">
        <f t="shared" si="1"/>
        <v>0</v>
      </c>
      <c r="I26" s="1">
        <f t="shared" si="1"/>
        <v>0.31709791983764585</v>
      </c>
      <c r="J26" s="1">
        <f t="shared" si="1"/>
        <v>8.244545915778792E-2</v>
      </c>
      <c r="K26" s="1"/>
      <c r="L26" s="1">
        <f t="shared" si="2"/>
        <v>0.31709791983764585</v>
      </c>
      <c r="M26" s="1">
        <f t="shared" si="3"/>
        <v>0.3995433789954338</v>
      </c>
      <c r="P26" s="1">
        <f t="shared" si="4"/>
        <v>8.244545915778792E-2</v>
      </c>
    </row>
    <row r="27" spans="2:17" x14ac:dyDescent="0.3">
      <c r="B27" s="2" t="s">
        <v>25</v>
      </c>
      <c r="C27">
        <v>0</v>
      </c>
      <c r="D27">
        <v>10</v>
      </c>
      <c r="E27">
        <v>2.6</v>
      </c>
      <c r="G27" s="2" t="s">
        <v>25</v>
      </c>
      <c r="H27">
        <f t="shared" si="1"/>
        <v>0</v>
      </c>
      <c r="I27">
        <f t="shared" si="1"/>
        <v>0.31709791983764585</v>
      </c>
      <c r="J27">
        <f t="shared" si="1"/>
        <v>8.244545915778792E-2</v>
      </c>
      <c r="L27">
        <f t="shared" si="2"/>
        <v>0.31709791983764585</v>
      </c>
      <c r="M27">
        <f t="shared" si="3"/>
        <v>0.3995433789954338</v>
      </c>
      <c r="P27">
        <f t="shared" si="4"/>
        <v>8.244545915778792E-2</v>
      </c>
    </row>
    <row r="28" spans="2:17" x14ac:dyDescent="0.3">
      <c r="B28" s="3" t="s">
        <v>32</v>
      </c>
      <c r="C28" s="1">
        <v>0.3</v>
      </c>
      <c r="D28" s="1">
        <v>4.3</v>
      </c>
      <c r="E28" s="1">
        <v>1.7</v>
      </c>
      <c r="F28" s="1"/>
      <c r="G28" s="3" t="s">
        <v>32</v>
      </c>
      <c r="H28" s="1">
        <f t="shared" si="1"/>
        <v>9.5129375951293754E-3</v>
      </c>
      <c r="I28" s="1">
        <f t="shared" si="1"/>
        <v>0.13635210553018773</v>
      </c>
      <c r="J28" s="1">
        <f t="shared" si="1"/>
        <v>5.3906646372399794E-2</v>
      </c>
      <c r="L28" s="1">
        <f t="shared" si="2"/>
        <v>0.14586504312531712</v>
      </c>
      <c r="M28" s="1">
        <f t="shared" si="3"/>
        <v>0.1997716894977169</v>
      </c>
      <c r="P28" s="1">
        <f t="shared" si="4"/>
        <v>5.3906646372399794E-2</v>
      </c>
    </row>
    <row r="29" spans="2:17" x14ac:dyDescent="0.3">
      <c r="B29" s="2" t="s">
        <v>25</v>
      </c>
      <c r="C29">
        <v>0.3</v>
      </c>
      <c r="D29">
        <v>4.3</v>
      </c>
      <c r="E29">
        <v>1.7</v>
      </c>
      <c r="G29" s="2" t="s">
        <v>25</v>
      </c>
      <c r="H29">
        <f t="shared" si="1"/>
        <v>9.5129375951293754E-3</v>
      </c>
      <c r="I29">
        <f t="shared" si="1"/>
        <v>0.13635210553018773</v>
      </c>
      <c r="J29">
        <f t="shared" si="1"/>
        <v>5.3906646372399794E-2</v>
      </c>
      <c r="L29">
        <f t="shared" si="2"/>
        <v>0.14586504312531712</v>
      </c>
      <c r="M29">
        <f t="shared" si="3"/>
        <v>0.1997716894977169</v>
      </c>
      <c r="P29">
        <f t="shared" si="4"/>
        <v>5.3906646372399794E-2</v>
      </c>
    </row>
    <row r="30" spans="2:17" x14ac:dyDescent="0.3">
      <c r="B30" s="3" t="s">
        <v>35</v>
      </c>
      <c r="C30" s="1">
        <v>204.6</v>
      </c>
      <c r="D30" s="1">
        <v>102.9</v>
      </c>
      <c r="E30" s="1">
        <v>103.7</v>
      </c>
      <c r="F30" s="1"/>
      <c r="G30" s="3" t="s">
        <v>35</v>
      </c>
      <c r="H30" s="1">
        <f t="shared" si="1"/>
        <v>6.487823439878234</v>
      </c>
      <c r="I30" s="1">
        <f t="shared" si="1"/>
        <v>3.262937595129376</v>
      </c>
      <c r="J30" s="1">
        <f t="shared" si="1"/>
        <v>3.2883054287163875</v>
      </c>
      <c r="L30" s="1">
        <f t="shared" si="2"/>
        <v>9.7507610350076099</v>
      </c>
      <c r="M30" s="1">
        <f t="shared" si="3"/>
        <v>13.039066463723998</v>
      </c>
      <c r="P30" s="1">
        <f t="shared" si="4"/>
        <v>3.2883054287163875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7E8D-0518-47D3-A5CD-DB8855191271}">
  <dimension ref="B2:I19"/>
  <sheetViews>
    <sheetView topLeftCell="B1" workbookViewId="0">
      <selection activeCell="F20" sqref="F20"/>
    </sheetView>
  </sheetViews>
  <sheetFormatPr defaultRowHeight="14.4" x14ac:dyDescent="0.3"/>
  <cols>
    <col min="3" max="3" width="18" customWidth="1"/>
    <col min="9" max="9" width="24.77734375" customWidth="1"/>
  </cols>
  <sheetData>
    <row r="2" spans="2:9" x14ac:dyDescent="0.3">
      <c r="B2" t="s">
        <v>19</v>
      </c>
      <c r="C2" t="s">
        <v>18</v>
      </c>
    </row>
    <row r="4" spans="2:9" x14ac:dyDescent="0.3">
      <c r="C4" t="s">
        <v>0</v>
      </c>
      <c r="D4" t="s">
        <v>10</v>
      </c>
      <c r="E4" t="s">
        <v>13</v>
      </c>
      <c r="F4" t="s">
        <v>11</v>
      </c>
      <c r="G4" t="s">
        <v>12</v>
      </c>
      <c r="H4" t="s">
        <v>14</v>
      </c>
      <c r="I4" t="s">
        <v>17</v>
      </c>
    </row>
    <row r="5" spans="2:9" x14ac:dyDescent="0.3">
      <c r="C5" t="s">
        <v>8</v>
      </c>
      <c r="D5">
        <v>58</v>
      </c>
      <c r="E5">
        <v>8.3000000000000007</v>
      </c>
      <c r="F5">
        <f>D5*(10^6)/(365*24*60^2)</f>
        <v>1.8391679350583461</v>
      </c>
      <c r="G5">
        <f>E5*(10^6)/(365*24*60^2)</f>
        <v>0.26319127346524612</v>
      </c>
      <c r="H5">
        <f>F5+G5</f>
        <v>2.102359208523592</v>
      </c>
      <c r="I5">
        <f>H5/$H$17</f>
        <v>0.3524720893141946</v>
      </c>
    </row>
    <row r="6" spans="2:9" x14ac:dyDescent="0.3">
      <c r="C6" t="s">
        <v>9</v>
      </c>
      <c r="D6">
        <v>45.5</v>
      </c>
      <c r="E6">
        <v>8.1999999999999993</v>
      </c>
      <c r="F6">
        <f t="shared" ref="F6:F14" si="0">D6*(10^6)/(365*24*60^2)</f>
        <v>1.4427955352612887</v>
      </c>
      <c r="G6">
        <f t="shared" ref="G6:G14" si="1">E6*(10^6)/(365*24*60^2)</f>
        <v>0.26002029426686957</v>
      </c>
      <c r="H6">
        <f t="shared" ref="H6:H14" si="2">F6+G6</f>
        <v>1.7028158295281584</v>
      </c>
      <c r="I6">
        <f t="shared" ref="I6:I14" si="3">H6/$H$17</f>
        <v>0.28548644338118023</v>
      </c>
    </row>
    <row r="7" spans="2:9" x14ac:dyDescent="0.3">
      <c r="C7" t="s">
        <v>1</v>
      </c>
      <c r="D7">
        <v>10.6</v>
      </c>
      <c r="E7">
        <v>0</v>
      </c>
      <c r="F7">
        <f t="shared" si="0"/>
        <v>0.33612379502790463</v>
      </c>
      <c r="G7">
        <f t="shared" si="1"/>
        <v>0</v>
      </c>
      <c r="H7">
        <f t="shared" si="2"/>
        <v>0.33612379502790463</v>
      </c>
      <c r="I7">
        <f t="shared" si="3"/>
        <v>5.635300372142478E-2</v>
      </c>
    </row>
    <row r="8" spans="2:9" x14ac:dyDescent="0.3">
      <c r="C8" t="s">
        <v>2</v>
      </c>
      <c r="D8">
        <v>7.2</v>
      </c>
      <c r="E8">
        <v>1.1000000000000001</v>
      </c>
      <c r="F8">
        <f t="shared" si="0"/>
        <v>0.22831050228310501</v>
      </c>
      <c r="G8">
        <f t="shared" si="1"/>
        <v>3.4880771182141043E-2</v>
      </c>
      <c r="H8">
        <f t="shared" si="2"/>
        <v>0.26319127346524607</v>
      </c>
      <c r="I8">
        <f t="shared" si="3"/>
        <v>4.4125465178096755E-2</v>
      </c>
    </row>
    <row r="9" spans="2:9" x14ac:dyDescent="0.3">
      <c r="C9" t="s">
        <v>3</v>
      </c>
      <c r="D9">
        <v>19.399999999999999</v>
      </c>
      <c r="E9">
        <v>1.4</v>
      </c>
      <c r="F9">
        <f t="shared" si="0"/>
        <v>0.61516996448503303</v>
      </c>
      <c r="G9">
        <f t="shared" si="1"/>
        <v>4.4393708777270419E-2</v>
      </c>
      <c r="H9">
        <f t="shared" si="2"/>
        <v>0.65956367326230347</v>
      </c>
      <c r="I9">
        <f t="shared" si="3"/>
        <v>0.11057947900053165</v>
      </c>
    </row>
    <row r="10" spans="2:9" x14ac:dyDescent="0.3">
      <c r="C10" t="s">
        <v>4</v>
      </c>
      <c r="D10">
        <v>0.1</v>
      </c>
      <c r="E10">
        <v>0</v>
      </c>
      <c r="F10">
        <f t="shared" si="0"/>
        <v>3.1709791983764585E-3</v>
      </c>
      <c r="G10">
        <f t="shared" si="1"/>
        <v>0</v>
      </c>
      <c r="H10">
        <f t="shared" si="2"/>
        <v>3.1709791983764585E-3</v>
      </c>
      <c r="I10">
        <f t="shared" si="3"/>
        <v>5.3163211057947904E-4</v>
      </c>
    </row>
    <row r="11" spans="2:9" x14ac:dyDescent="0.3">
      <c r="C11" s="1" t="s">
        <v>5</v>
      </c>
      <c r="D11">
        <v>8.8000000000000007</v>
      </c>
      <c r="E11">
        <v>1.8</v>
      </c>
      <c r="F11">
        <f t="shared" si="0"/>
        <v>0.27904616945712835</v>
      </c>
      <c r="G11">
        <f t="shared" si="1"/>
        <v>5.7077625570776253E-2</v>
      </c>
      <c r="H11">
        <f t="shared" si="2"/>
        <v>0.33612379502790457</v>
      </c>
    </row>
    <row r="12" spans="2:9" x14ac:dyDescent="0.3">
      <c r="C12" t="s">
        <v>6</v>
      </c>
      <c r="D12">
        <v>15.8</v>
      </c>
      <c r="E12">
        <v>1.5</v>
      </c>
      <c r="F12">
        <f t="shared" si="0"/>
        <v>0.50101471334348047</v>
      </c>
      <c r="G12">
        <f t="shared" si="1"/>
        <v>4.7564687975646877E-2</v>
      </c>
      <c r="H12">
        <f t="shared" si="2"/>
        <v>0.5485794013191273</v>
      </c>
      <c r="I12">
        <f t="shared" si="3"/>
        <v>9.1972355130249858E-2</v>
      </c>
    </row>
    <row r="13" spans="2:9" x14ac:dyDescent="0.3">
      <c r="C13" t="s">
        <v>7</v>
      </c>
      <c r="D13">
        <v>1</v>
      </c>
      <c r="E13">
        <v>1.7</v>
      </c>
      <c r="F13">
        <f t="shared" si="0"/>
        <v>3.1709791983764585E-2</v>
      </c>
      <c r="G13">
        <f t="shared" si="1"/>
        <v>5.3906646372399794E-2</v>
      </c>
      <c r="H13">
        <f t="shared" si="2"/>
        <v>8.5616438356164379E-2</v>
      </c>
      <c r="I13">
        <f t="shared" si="3"/>
        <v>1.4354066985645933E-2</v>
      </c>
    </row>
    <row r="14" spans="2:9" x14ac:dyDescent="0.3">
      <c r="C14" t="s">
        <v>21</v>
      </c>
      <c r="D14">
        <v>0</v>
      </c>
      <c r="E14">
        <v>8.3000000000000007</v>
      </c>
      <c r="F14">
        <f t="shared" si="0"/>
        <v>0</v>
      </c>
      <c r="G14">
        <f t="shared" si="1"/>
        <v>0.26319127346524612</v>
      </c>
      <c r="H14">
        <f t="shared" si="2"/>
        <v>0.26319127346524612</v>
      </c>
      <c r="I14">
        <f t="shared" si="3"/>
        <v>4.4125465178096769E-2</v>
      </c>
    </row>
    <row r="16" spans="2:9" x14ac:dyDescent="0.3">
      <c r="C16" t="s">
        <v>15</v>
      </c>
      <c r="H16">
        <f>SUM(H5:H14)</f>
        <v>6.3007356671740231</v>
      </c>
    </row>
    <row r="17" spans="3:9" x14ac:dyDescent="0.3">
      <c r="C17" t="s">
        <v>16</v>
      </c>
      <c r="H17">
        <f>H16-H11</f>
        <v>5.9646118721461185</v>
      </c>
      <c r="I17">
        <f>SUM(I5:I14)</f>
        <v>1</v>
      </c>
    </row>
    <row r="19" spans="3:9" x14ac:dyDescent="0.3">
      <c r="C19" t="s">
        <v>20</v>
      </c>
      <c r="H19">
        <f>H7+H14</f>
        <v>0.59931506849315075</v>
      </c>
      <c r="I19">
        <f>I7+I14</f>
        <v>0.10047846889952156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Useful</vt:lpstr>
      <vt:lpstr>not useful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nicholei hansen</cp:lastModifiedBy>
  <dcterms:created xsi:type="dcterms:W3CDTF">2022-11-12T18:20:39Z</dcterms:created>
  <dcterms:modified xsi:type="dcterms:W3CDTF">2022-11-12T21:22:22Z</dcterms:modified>
</cp:coreProperties>
</file>