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actica 16-5" sheetId="1" state="visible" r:id="rId2"/>
    <sheet name="Practica 23-5" sheetId="2" state="visible" r:id="rId3"/>
  </sheets>
  <definedNames>
    <definedName function="false" hidden="true" localSheetId="1" name="_xlnm._FilterDatabase" vbProcedure="false">'Practica 23-5'!$B$3:$F$3</definedName>
    <definedName function="false" hidden="false" localSheetId="1" name="_xlnm._FilterDatabase" vbProcedure="false">'Practica 23-5'!$B$3:$F$3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K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Valor anterior</t>
        </r>
      </text>
    </comment>
  </commentList>
</comments>
</file>

<file path=xl/sharedStrings.xml><?xml version="1.0" encoding="utf-8"?>
<sst xmlns="http://schemas.openxmlformats.org/spreadsheetml/2006/main" count="67" uniqueCount="44">
  <si>
    <t>Variables independientes</t>
  </si>
  <si>
    <t>Med</t>
  </si>
  <si>
    <t>Calc</t>
  </si>
  <si>
    <t>C (F)</t>
  </si>
  <si>
    <t>R (ohm)</t>
  </si>
  <si>
    <t>f (Hz)</t>
  </si>
  <si>
    <t>w</t>
  </si>
  <si>
    <t>L (H)</t>
  </si>
  <si>
    <t>Q</t>
  </si>
  <si>
    <t>Fase</t>
  </si>
  <si>
    <t>Qmetro</t>
  </si>
  <si>
    <t>f=</t>
  </si>
  <si>
    <t>2 pi Raiz(LxC)</t>
  </si>
  <si>
    <t>L=</t>
  </si>
  <si>
    <t>mido mejor la R</t>
  </si>
  <si>
    <t>w x w x C</t>
  </si>
  <si>
    <t>Estimada</t>
  </si>
  <si>
    <t>RF Vector impedance meter</t>
  </si>
  <si>
    <t>R=</t>
  </si>
  <si>
    <t>w L</t>
  </si>
  <si>
    <t>LCRmetro</t>
  </si>
  <si>
    <t>Puente impedancia</t>
  </si>
  <si>
    <t>Cable 3 mts</t>
  </si>
  <si>
    <t>a 32 MHZ</t>
  </si>
  <si>
    <t>75 omhs</t>
  </si>
  <si>
    <t>a 100MHz</t>
  </si>
  <si>
    <t>4815A</t>
  </si>
  <si>
    <t>medicion de un capacitor electrolitico de 220uF</t>
  </si>
  <si>
    <t>calcular modulo de Z como sqrt(R)</t>
  </si>
  <si>
    <t>Calculada</t>
  </si>
  <si>
    <t>Freq</t>
  </si>
  <si>
    <t>Cmed uF</t>
  </si>
  <si>
    <t>Rmed ohms</t>
  </si>
  <si>
    <t>xserie</t>
  </si>
  <si>
    <t>Resistencia</t>
  </si>
  <si>
    <t>inductancia</t>
  </si>
  <si>
    <t>sin pol</t>
  </si>
  <si>
    <t>x1000</t>
  </si>
  <si>
    <t>medición variando la tension dejando la frecuencia a 100 hz</t>
  </si>
  <si>
    <t>V</t>
  </si>
  <si>
    <t>medicion de un capacitor cerámico de 22nF</t>
  </si>
  <si>
    <t>Cmed nF</t>
  </si>
  <si>
    <t>Rmed Kohms</t>
  </si>
  <si>
    <t>medición variando la tension dejando la frecuencia a 100 Khz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</si>
</sst>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"/>
    <numFmt numFmtId="167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2" min="1" style="0" width="9.1417004048583"/>
    <col collapsed="false" hidden="false" max="3" min="3" style="0" width="14.8542510121458"/>
    <col collapsed="false" hidden="false" max="4" min="4" style="0" width="9.1417004048583"/>
    <col collapsed="false" hidden="false" max="5" min="5" style="1" width="18.2834008097166"/>
    <col collapsed="false" hidden="false" max="6" min="6" style="1" width="4.2834008097166"/>
    <col collapsed="false" hidden="false" max="7" min="7" style="1" width="8.2834008097166"/>
    <col collapsed="false" hidden="false" max="8" min="8" style="1" width="11.9959514170041"/>
    <col collapsed="false" hidden="false" max="9" min="9" style="1" width="11.0202429149798"/>
    <col collapsed="false" hidden="false" max="10" min="10" style="1" width="16.6477732793522"/>
    <col collapsed="false" hidden="false" max="11" min="11" style="1" width="8.2834008097166"/>
    <col collapsed="false" hidden="false" max="12" min="12" style="1" width="12.8542510121458"/>
    <col collapsed="false" hidden="false" max="13" min="13" style="1" width="5"/>
    <col collapsed="false" hidden="false" max="15" min="14" style="0" width="9.1417004048583"/>
    <col collapsed="false" hidden="false" max="16" min="16" style="0" width="2.71255060728745"/>
    <col collapsed="false" hidden="false" max="17" min="17" style="2" width="12.5668016194332"/>
    <col collapsed="false" hidden="false" max="1025" min="18" style="0" width="9.1417004048583"/>
  </cols>
  <sheetData>
    <row r="1" customFormat="false" ht="15" hidden="false" customHeight="false" outlineLevel="0" collapsed="false">
      <c r="A1" s="0" t="s">
        <v>0</v>
      </c>
      <c r="E1" s="0"/>
      <c r="F1" s="0"/>
      <c r="G1" s="1" t="s">
        <v>1</v>
      </c>
      <c r="H1" s="1" t="s">
        <v>2</v>
      </c>
      <c r="I1" s="1" t="s">
        <v>1</v>
      </c>
      <c r="J1" s="0"/>
      <c r="K1" s="1" t="s">
        <v>2</v>
      </c>
      <c r="L1" s="1" t="s">
        <v>1</v>
      </c>
      <c r="M1" s="0"/>
      <c r="Q1" s="0"/>
    </row>
    <row r="2" customFormat="false" ht="15" hidden="false" customHeight="false" outlineLevel="0" collapsed="false">
      <c r="E2" s="0"/>
      <c r="F2" s="0"/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Q2" s="0"/>
    </row>
    <row r="3" customFormat="false" ht="15" hidden="false" customHeight="false" outlineLevel="0" collapsed="false">
      <c r="E3" s="3" t="s">
        <v>10</v>
      </c>
      <c r="F3" s="1" t="n">
        <v>1</v>
      </c>
      <c r="G3" s="4" t="n">
        <v>2.5E-011</v>
      </c>
      <c r="H3" s="5" t="n">
        <f aca="false">J3*K3/L3</f>
        <v>2.63134212657703</v>
      </c>
      <c r="I3" s="4" t="n">
        <v>13300000</v>
      </c>
      <c r="J3" s="4" t="n">
        <f aca="false">2*3.14*I3</f>
        <v>83524000</v>
      </c>
      <c r="K3" s="4" t="n">
        <f aca="false">1/(J3*J3*G3)</f>
        <v>5.73373242465662E-006</v>
      </c>
      <c r="L3" s="5" t="n">
        <v>182</v>
      </c>
      <c r="M3" s="0"/>
      <c r="P3" s="0" t="s">
        <v>11</v>
      </c>
      <c r="Q3" s="6" t="n">
        <v>1</v>
      </c>
    </row>
    <row r="4" customFormat="false" ht="15" hidden="false" customHeight="false" outlineLevel="0" collapsed="false">
      <c r="E4" s="3"/>
      <c r="F4" s="1" t="n">
        <v>2</v>
      </c>
      <c r="G4" s="4" t="n">
        <v>4E-011</v>
      </c>
      <c r="H4" s="5" t="n">
        <f aca="false">(J4*K4)/L4</f>
        <v>1.86022977558188</v>
      </c>
      <c r="I4" s="4" t="n">
        <v>10700000</v>
      </c>
      <c r="J4" s="4" t="n">
        <f aca="false">2*3.14*I4</f>
        <v>67196000</v>
      </c>
      <c r="K4" s="4" t="n">
        <f aca="false">1/(J4*J4*G4)</f>
        <v>5.53672770873826E-006</v>
      </c>
      <c r="L4" s="1" t="n">
        <v>200</v>
      </c>
      <c r="M4" s="0"/>
      <c r="Q4" s="2" t="s">
        <v>12</v>
      </c>
    </row>
    <row r="5" customFormat="false" ht="15" hidden="false" customHeight="false" outlineLevel="0" collapsed="false">
      <c r="E5" s="3"/>
      <c r="F5" s="1" t="n">
        <v>3</v>
      </c>
      <c r="G5" s="4" t="n">
        <v>5E-011</v>
      </c>
      <c r="H5" s="5" t="n">
        <f aca="false">J5*K5/L5</f>
        <v>1.65870488322718</v>
      </c>
      <c r="I5" s="4" t="n">
        <v>9600000</v>
      </c>
      <c r="J5" s="4" t="n">
        <f aca="false">2*3.14*I5</f>
        <v>60288000</v>
      </c>
      <c r="K5" s="4" t="n">
        <f aca="false">1/(J5*J5*G5)</f>
        <v>5.50260377928336E-006</v>
      </c>
      <c r="L5" s="1" t="n">
        <v>200</v>
      </c>
      <c r="M5" s="0"/>
      <c r="Q5" s="0"/>
    </row>
    <row r="6" customFormat="false" ht="15" hidden="false" customHeight="false" outlineLevel="0" collapsed="false">
      <c r="E6" s="3"/>
      <c r="F6" s="1" t="n">
        <v>4</v>
      </c>
      <c r="G6" s="4" t="n">
        <v>1E-010</v>
      </c>
      <c r="H6" s="5" t="n">
        <f aca="false">J6*K6/L6</f>
        <v>1.18346836707402</v>
      </c>
      <c r="I6" s="4" t="n">
        <v>6900000</v>
      </c>
      <c r="J6" s="4" t="n">
        <f aca="false">2*3.14*I6</f>
        <v>43332000</v>
      </c>
      <c r="K6" s="4" t="n">
        <f aca="false">1/(J6*J6*G6)</f>
        <v>5.32577152172605E-006</v>
      </c>
      <c r="L6" s="1" t="n">
        <v>195</v>
      </c>
      <c r="M6" s="0"/>
      <c r="P6" s="0" t="s">
        <v>13</v>
      </c>
      <c r="Q6" s="6" t="n">
        <v>1</v>
      </c>
    </row>
    <row r="7" customFormat="false" ht="15" hidden="false" customHeight="false" outlineLevel="0" collapsed="false">
      <c r="C7" s="0" t="s">
        <v>14</v>
      </c>
      <c r="E7" s="3"/>
      <c r="F7" s="1" t="n">
        <v>5</v>
      </c>
      <c r="G7" s="4" t="n">
        <v>3.048E-010</v>
      </c>
      <c r="H7" s="5" t="n">
        <f aca="false">J7*K7/L7</f>
        <v>0.768274610109855</v>
      </c>
      <c r="I7" s="4" t="n">
        <v>4000000</v>
      </c>
      <c r="J7" s="4" t="n">
        <f aca="false">2*3.14*I7</f>
        <v>25120000</v>
      </c>
      <c r="K7" s="4" t="n">
        <f aca="false">1/(J7*J7*G7)</f>
        <v>5.19931065759058E-006</v>
      </c>
      <c r="L7" s="1" t="n">
        <v>170</v>
      </c>
      <c r="M7" s="0"/>
      <c r="Q7" s="2" t="s">
        <v>15</v>
      </c>
    </row>
    <row r="8" customFormat="false" ht="15" hidden="false" customHeight="false" outlineLevel="0" collapsed="false">
      <c r="E8" s="3"/>
      <c r="F8" s="1" t="n">
        <v>6</v>
      </c>
      <c r="G8" s="4" t="n">
        <v>4.7E-010</v>
      </c>
      <c r="H8" s="5" t="n">
        <f aca="false">J8*K8/L8</f>
        <v>0.676718856082025</v>
      </c>
      <c r="I8" s="4" t="n">
        <v>3230000</v>
      </c>
      <c r="J8" s="4" t="n">
        <f aca="false">2*3.14*I8</f>
        <v>20284400</v>
      </c>
      <c r="K8" s="4" t="n">
        <f aca="false">1/(J8*J8*G8)</f>
        <v>5.17103896061574E-006</v>
      </c>
      <c r="L8" s="1" t="n">
        <v>155</v>
      </c>
      <c r="M8" s="0"/>
      <c r="Q8" s="0"/>
    </row>
    <row r="9" customFormat="false" ht="15" hidden="false" customHeight="false" outlineLevel="0" collapsed="false">
      <c r="E9" s="0"/>
      <c r="F9" s="0"/>
      <c r="G9" s="4"/>
      <c r="H9" s="5" t="s">
        <v>1</v>
      </c>
      <c r="I9" s="4" t="s">
        <v>1</v>
      </c>
      <c r="J9" s="4" t="s">
        <v>2</v>
      </c>
      <c r="K9" s="4" t="s">
        <v>16</v>
      </c>
      <c r="L9" s="1" t="s">
        <v>2</v>
      </c>
      <c r="M9" s="1" t="s">
        <v>1</v>
      </c>
      <c r="Q9" s="0"/>
    </row>
    <row r="10" customFormat="false" ht="13.8" hidden="false" customHeight="false" outlineLevel="0" collapsed="false">
      <c r="E10" s="3" t="s">
        <v>17</v>
      </c>
      <c r="F10" s="0"/>
      <c r="G10" s="4" t="n">
        <f aca="false">1/(J10*J10*K10)</f>
        <v>3.73851843272806E-012</v>
      </c>
      <c r="H10" s="4" t="n">
        <v>28000</v>
      </c>
      <c r="I10" s="4" t="n">
        <v>35440000</v>
      </c>
      <c r="J10" s="5" t="n">
        <f aca="false">2*3.14*I10</f>
        <v>222563200</v>
      </c>
      <c r="K10" s="4" t="n">
        <v>5.4E-006</v>
      </c>
      <c r="L10" s="7" t="n">
        <f aca="false">(J10*K10)/H10</f>
        <v>0.0429229028571429</v>
      </c>
      <c r="M10" s="1" t="n">
        <v>0</v>
      </c>
      <c r="P10" s="0" t="s">
        <v>18</v>
      </c>
      <c r="Q10" s="6" t="s">
        <v>19</v>
      </c>
    </row>
    <row r="11" customFormat="false" ht="13.8" hidden="false" customHeight="false" outlineLevel="0" collapsed="false">
      <c r="E11" s="3"/>
      <c r="F11" s="0"/>
      <c r="G11" s="4" t="n">
        <f aca="false">1/(J11*J11*K11)</f>
        <v>1.44099461367741E-010</v>
      </c>
      <c r="H11" s="4" t="n">
        <v>28000</v>
      </c>
      <c r="I11" s="4" t="n">
        <v>5816000</v>
      </c>
      <c r="J11" s="5" t="n">
        <f aca="false">2*3.14*I11</f>
        <v>36524480</v>
      </c>
      <c r="K11" s="4" t="n">
        <f aca="false">190/(2*3.14*I11)</f>
        <v>5.20199055537546E-006</v>
      </c>
      <c r="L11" s="7" t="n">
        <f aca="false">(J11*K11)/H11</f>
        <v>0.00678571428571429</v>
      </c>
      <c r="M11" s="1" t="n">
        <v>90</v>
      </c>
      <c r="Q11" s="2" t="s">
        <v>8</v>
      </c>
    </row>
    <row r="12" customFormat="false" ht="15" hidden="false" customHeight="false" outlineLevel="0" collapsed="false">
      <c r="E12" s="0"/>
      <c r="F12" s="0"/>
      <c r="G12" s="0"/>
      <c r="H12" s="0"/>
      <c r="I12" s="0"/>
      <c r="K12" s="4"/>
      <c r="L12" s="0"/>
    </row>
    <row r="13" customFormat="false" ht="15" hidden="false" customHeight="false" outlineLevel="0" collapsed="false">
      <c r="E13" s="3" t="s">
        <v>20</v>
      </c>
      <c r="F13" s="1" t="n">
        <v>1</v>
      </c>
      <c r="G13" s="0"/>
      <c r="H13" s="1" t="n">
        <v>0.0255</v>
      </c>
      <c r="I13" s="1" t="n">
        <v>1000</v>
      </c>
      <c r="K13" s="4" t="n">
        <v>5.53E-006</v>
      </c>
      <c r="L13" s="1" t="n">
        <v>1.36</v>
      </c>
    </row>
    <row r="14" customFormat="false" ht="15" hidden="false" customHeight="false" outlineLevel="0" collapsed="false">
      <c r="E14" s="3"/>
      <c r="F14" s="1" t="n">
        <v>2</v>
      </c>
      <c r="G14" s="0"/>
      <c r="H14" s="0"/>
      <c r="I14" s="1" t="n">
        <v>10000</v>
      </c>
      <c r="K14" s="4" t="n">
        <v>5.46E-006</v>
      </c>
      <c r="L14" s="1" t="n">
        <v>10.78</v>
      </c>
    </row>
    <row r="15" customFormat="false" ht="15" hidden="false" customHeight="false" outlineLevel="0" collapsed="false">
      <c r="E15" s="3"/>
      <c r="F15" s="1" t="n">
        <v>3</v>
      </c>
      <c r="G15" s="0"/>
      <c r="H15" s="0"/>
      <c r="I15" s="1" t="n">
        <v>20000</v>
      </c>
      <c r="K15" s="4" t="n">
        <v>5.4E-006</v>
      </c>
      <c r="L15" s="1" t="n">
        <v>16.1</v>
      </c>
    </row>
    <row r="16" customFormat="false" ht="15" hidden="false" customHeight="false" outlineLevel="0" collapsed="false">
      <c r="E16" s="3"/>
      <c r="F16" s="1" t="n">
        <v>4</v>
      </c>
      <c r="G16" s="0"/>
      <c r="H16" s="0"/>
      <c r="I16" s="1" t="n">
        <v>28572</v>
      </c>
      <c r="K16" s="4" t="n">
        <v>5.35E-006</v>
      </c>
      <c r="L16" s="1" t="n">
        <v>19.07</v>
      </c>
    </row>
    <row r="17" customFormat="false" ht="15" hidden="false" customHeight="false" outlineLevel="0" collapsed="false">
      <c r="C17" s="4" t="n">
        <f aca="false">200000000/12</f>
        <v>16666666.6666667</v>
      </c>
      <c r="E17" s="3"/>
      <c r="F17" s="1" t="n">
        <v>5</v>
      </c>
      <c r="G17" s="0"/>
      <c r="H17" s="0"/>
      <c r="I17" s="1" t="n">
        <v>40000</v>
      </c>
      <c r="K17" s="4" t="n">
        <v>5.31E-006</v>
      </c>
      <c r="L17" s="1" t="n">
        <v>22.42</v>
      </c>
    </row>
    <row r="18" customFormat="false" ht="15" hidden="false" customHeight="false" outlineLevel="0" collapsed="false">
      <c r="E18" s="3"/>
      <c r="F18" s="1" t="n">
        <v>6</v>
      </c>
      <c r="G18" s="0"/>
      <c r="H18" s="0"/>
      <c r="I18" s="1" t="n">
        <v>50000</v>
      </c>
      <c r="K18" s="4" t="n">
        <v>5.29E-006</v>
      </c>
      <c r="L18" s="1" t="n">
        <v>25.11</v>
      </c>
    </row>
    <row r="19" customFormat="false" ht="15" hidden="false" customHeight="false" outlineLevel="0" collapsed="false">
      <c r="E19" s="3"/>
      <c r="F19" s="1" t="n">
        <v>7</v>
      </c>
      <c r="G19" s="0"/>
      <c r="H19" s="0"/>
      <c r="I19" s="1" t="n">
        <v>66667</v>
      </c>
      <c r="K19" s="4" t="n">
        <v>5.26E-006</v>
      </c>
      <c r="L19" s="1" t="n">
        <v>29.44</v>
      </c>
    </row>
    <row r="20" customFormat="false" ht="15" hidden="false" customHeight="false" outlineLevel="0" collapsed="false">
      <c r="E20" s="3"/>
      <c r="F20" s="1" t="n">
        <v>8</v>
      </c>
      <c r="G20" s="0"/>
      <c r="H20" s="0"/>
      <c r="I20" s="1" t="n">
        <v>100000</v>
      </c>
      <c r="K20" s="4" t="n">
        <v>5.23E-006</v>
      </c>
      <c r="L20" s="1" t="n">
        <v>36.58</v>
      </c>
    </row>
    <row r="21" customFormat="false" ht="15" hidden="false" customHeight="false" outlineLevel="0" collapsed="false">
      <c r="E21" s="0"/>
      <c r="G21" s="0"/>
      <c r="H21" s="0"/>
      <c r="I21" s="0"/>
      <c r="K21" s="0"/>
      <c r="L21" s="0"/>
    </row>
    <row r="22" customFormat="false" ht="15" hidden="false" customHeight="false" outlineLevel="0" collapsed="false">
      <c r="E22" s="0"/>
      <c r="G22" s="0"/>
      <c r="H22" s="0"/>
      <c r="I22" s="0"/>
      <c r="K22" s="0"/>
      <c r="L22" s="0"/>
    </row>
    <row r="23" customFormat="false" ht="15" hidden="false" customHeight="false" outlineLevel="0" collapsed="false">
      <c r="E23" s="0"/>
      <c r="G23" s="0"/>
      <c r="H23" s="0"/>
      <c r="I23" s="0"/>
      <c r="K23" s="0"/>
      <c r="L23" s="0"/>
    </row>
    <row r="24" customFormat="false" ht="15" hidden="false" customHeight="false" outlineLevel="0" collapsed="false">
      <c r="E24" s="3" t="s">
        <v>21</v>
      </c>
      <c r="G24" s="0"/>
      <c r="H24" s="0"/>
      <c r="I24" s="1" t="n">
        <v>20000</v>
      </c>
      <c r="K24" s="4" t="n">
        <v>5.1E-006</v>
      </c>
      <c r="L24" s="1" t="n">
        <v>20</v>
      </c>
    </row>
    <row r="25" customFormat="false" ht="15" hidden="false" customHeight="false" outlineLevel="0" collapsed="false">
      <c r="E25" s="3"/>
      <c r="G25" s="0"/>
      <c r="H25" s="0"/>
      <c r="I25" s="1" t="n">
        <v>1000</v>
      </c>
      <c r="K25" s="4" t="n">
        <v>6.3E-006</v>
      </c>
      <c r="L25" s="1" t="n">
        <v>1.8</v>
      </c>
    </row>
    <row r="26" customFormat="false" ht="15" hidden="false" customHeight="false" outlineLevel="0" collapsed="false">
      <c r="E26" s="0"/>
      <c r="G26" s="0"/>
      <c r="H26" s="0"/>
    </row>
    <row r="27" customFormat="false" ht="15" hidden="false" customHeight="false" outlineLevel="0" collapsed="false">
      <c r="E27" s="0"/>
      <c r="G27" s="0"/>
      <c r="H27" s="0"/>
    </row>
    <row r="28" customFormat="false" ht="15" hidden="false" customHeight="false" outlineLevel="0" collapsed="false">
      <c r="E28" s="1" t="s">
        <v>22</v>
      </c>
      <c r="G28" s="0"/>
      <c r="H28" s="0"/>
    </row>
    <row r="29" customFormat="false" ht="15" hidden="false" customHeight="false" outlineLevel="0" collapsed="false">
      <c r="E29" s="4" t="n">
        <v>7900000</v>
      </c>
      <c r="G29" s="1" t="s">
        <v>23</v>
      </c>
      <c r="H29" s="0"/>
    </row>
    <row r="30" customFormat="false" ht="15" hidden="false" customHeight="false" outlineLevel="0" collapsed="false">
      <c r="E30" s="1" t="s">
        <v>24</v>
      </c>
      <c r="G30" s="1" t="n">
        <f aca="false">75*100/(2750*3)</f>
        <v>0.909090909090909</v>
      </c>
      <c r="H30" s="1" t="n">
        <f aca="false">G30*6.89</f>
        <v>6.26363636363636</v>
      </c>
    </row>
    <row r="31" customFormat="false" ht="15" hidden="false" customHeight="false" outlineLevel="0" collapsed="false">
      <c r="G31" s="0"/>
      <c r="H31" s="1" t="n">
        <f aca="false">H30*2750</f>
        <v>17225</v>
      </c>
    </row>
    <row r="32" customFormat="false" ht="15" hidden="false" customHeight="false" outlineLevel="0" collapsed="false">
      <c r="G32" s="1" t="s">
        <v>25</v>
      </c>
      <c r="H32" s="1" t="n">
        <f aca="false">H31/1350</f>
        <v>12.7592592592593</v>
      </c>
    </row>
    <row r="33" customFormat="false" ht="15" hidden="false" customHeight="false" outlineLevel="0" collapsed="false">
      <c r="G33" s="1" t="n">
        <f aca="false">1.35*100/(2750*3/1350)</f>
        <v>22.0909090909091</v>
      </c>
      <c r="H33" s="1" t="n">
        <f aca="false">G33*6.89</f>
        <v>152.206363636364</v>
      </c>
    </row>
  </sheetData>
  <mergeCells count="4">
    <mergeCell ref="E3:E8"/>
    <mergeCell ref="E10:E11"/>
    <mergeCell ref="E13:E20"/>
    <mergeCell ref="E24:E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47"/>
  <sheetViews>
    <sheetView windowProtection="false" showFormulas="false" showGridLines="true" showRowColHeaders="true" showZeros="true" rightToLeft="false" tabSelected="false" showOutlineSymbols="true" defaultGridColor="true" view="normal" topLeftCell="B33" colorId="64" zoomScale="100" zoomScaleNormal="100" zoomScalePageLayoutView="100" workbookViewId="0">
      <selection pane="topLeft" activeCell="E45" activeCellId="0" sqref="E45"/>
    </sheetView>
  </sheetViews>
  <sheetFormatPr defaultRowHeight="15"/>
  <cols>
    <col collapsed="false" hidden="false" max="12" min="1" style="0" width="10.5748987854251"/>
    <col collapsed="false" hidden="false" max="13" min="13" style="0" width="11.8542510121458"/>
    <col collapsed="false" hidden="false" max="1025" min="14" style="0" width="10.5748987854251"/>
  </cols>
  <sheetData>
    <row r="1" customFormat="false" ht="15" hidden="false" customHeight="false" outlineLevel="0" collapsed="false">
      <c r="C1" s="0" t="s">
        <v>26</v>
      </c>
      <c r="I1" s="0" t="s">
        <v>27</v>
      </c>
      <c r="O1" s="0" t="s">
        <v>28</v>
      </c>
    </row>
    <row r="2" customFormat="false" ht="15" hidden="false" customHeight="false" outlineLevel="0" collapsed="false">
      <c r="C2" s="8" t="s">
        <v>1</v>
      </c>
      <c r="D2" s="8" t="s">
        <v>1</v>
      </c>
      <c r="E2" s="8" t="s">
        <v>29</v>
      </c>
      <c r="F2" s="8" t="s">
        <v>1</v>
      </c>
      <c r="I2" s="9" t="s">
        <v>30</v>
      </c>
      <c r="J2" s="9" t="s">
        <v>31</v>
      </c>
      <c r="K2" s="9" t="s">
        <v>32</v>
      </c>
      <c r="M2" s="9" t="s">
        <v>33</v>
      </c>
    </row>
    <row r="3" customFormat="false" ht="15" hidden="false" customHeight="false" outlineLevel="0" collapsed="false">
      <c r="C3" s="8" t="s">
        <v>30</v>
      </c>
      <c r="D3" s="8" t="s">
        <v>34</v>
      </c>
      <c r="E3" s="8" t="s">
        <v>35</v>
      </c>
      <c r="F3" s="8" t="s">
        <v>9</v>
      </c>
      <c r="I3" s="0" t="n">
        <v>12</v>
      </c>
      <c r="J3" s="0" t="n">
        <v>207.2</v>
      </c>
      <c r="K3" s="0" t="n">
        <v>1.9</v>
      </c>
      <c r="M3" s="0" t="n">
        <f aca="false">1/(2*PI()*J3*EXP(-6))</f>
        <v>0.309882657673592</v>
      </c>
    </row>
    <row r="4" customFormat="false" ht="15" hidden="false" customHeight="false" outlineLevel="0" collapsed="false">
      <c r="B4" s="10"/>
      <c r="C4" s="11" t="n">
        <v>25.5</v>
      </c>
      <c r="D4" s="8" t="n">
        <v>160</v>
      </c>
      <c r="E4" s="8" t="n">
        <f aca="false">D4/(2*3.14*C4)</f>
        <v>0.999125764955664</v>
      </c>
      <c r="F4" s="8" t="n">
        <v>90</v>
      </c>
      <c r="I4" s="0" t="n">
        <v>120</v>
      </c>
      <c r="J4" s="0" t="n">
        <v>197.66</v>
      </c>
      <c r="K4" s="0" t="n">
        <v>0.57</v>
      </c>
      <c r="M4" s="0" t="n">
        <f aca="false">1/(2*PI()*J4*EXP(-6))</f>
        <v>0.324839050237621</v>
      </c>
    </row>
    <row r="5" customFormat="false" ht="15" hidden="false" customHeight="false" outlineLevel="0" collapsed="false">
      <c r="B5" s="10"/>
      <c r="C5" s="11" t="n">
        <v>42000000</v>
      </c>
      <c r="D5" s="8" t="n">
        <v>260</v>
      </c>
      <c r="E5" s="8" t="n">
        <f aca="false">D5/(2*3.14*C5)</f>
        <v>9.85744616317865E-007</v>
      </c>
      <c r="F5" s="8" t="n">
        <v>90</v>
      </c>
      <c r="I5" s="0" t="n">
        <v>500</v>
      </c>
      <c r="J5" s="0" t="n">
        <v>190.06</v>
      </c>
      <c r="K5" s="0" t="n">
        <v>0.38</v>
      </c>
      <c r="M5" s="0" t="n">
        <f aca="false">1/(2*PI()*J5*EXP(-6))</f>
        <v>0.337828510312366</v>
      </c>
    </row>
    <row r="6" customFormat="false" ht="15" hidden="false" customHeight="false" outlineLevel="0" collapsed="false">
      <c r="B6" s="10"/>
      <c r="C6" s="11" t="n">
        <v>44840000</v>
      </c>
      <c r="D6" s="8" t="n">
        <v>300</v>
      </c>
      <c r="E6" s="8" t="n">
        <f aca="false">D6/(2*3.14*C6)</f>
        <v>1.06535906862049E-006</v>
      </c>
      <c r="F6" s="8" t="n">
        <v>85</v>
      </c>
      <c r="I6" s="0" t="n">
        <v>1000</v>
      </c>
      <c r="J6" s="0" t="n">
        <v>186.1</v>
      </c>
      <c r="K6" s="0" t="n">
        <v>0.35</v>
      </c>
      <c r="M6" s="0" t="n">
        <f aca="false">1/(2*PI()*J6*EXP(-6))</f>
        <v>0.345017123428094</v>
      </c>
    </row>
    <row r="7" customFormat="false" ht="15" hidden="false" customHeight="false" outlineLevel="0" collapsed="false">
      <c r="B7" s="10"/>
      <c r="C7" s="11" t="n">
        <v>58200000</v>
      </c>
      <c r="D7" s="8" t="n">
        <v>430</v>
      </c>
      <c r="E7" s="8" t="n">
        <f aca="false">D7/(2*3.14*C7)</f>
        <v>1.17648346356732E-006</v>
      </c>
      <c r="F7" s="8" t="n">
        <v>78</v>
      </c>
      <c r="H7" s="0" t="s">
        <v>36</v>
      </c>
      <c r="I7" s="0" t="n">
        <v>10000</v>
      </c>
      <c r="J7" s="0" t="n">
        <v>153.82</v>
      </c>
      <c r="K7" s="0" t="n">
        <v>0.3</v>
      </c>
      <c r="M7" s="0" t="n">
        <f aca="false">1/(2*PI()*J7*EXP(-6))</f>
        <v>0.417420924912029</v>
      </c>
    </row>
    <row r="8" customFormat="false" ht="15" hidden="false" customHeight="false" outlineLevel="0" collapsed="false">
      <c r="B8" s="10"/>
      <c r="C8" s="11" t="n">
        <v>69500000</v>
      </c>
      <c r="D8" s="8" t="n">
        <v>560</v>
      </c>
      <c r="E8" s="8" t="n">
        <f aca="false">D8/(2*3.14*C8)</f>
        <v>1.28304999312652E-006</v>
      </c>
      <c r="F8" s="8" t="n">
        <v>72</v>
      </c>
      <c r="I8" s="0" t="n">
        <v>20000</v>
      </c>
      <c r="J8" s="0" t="n">
        <v>126.3</v>
      </c>
      <c r="K8" s="0" t="n">
        <v>0.3</v>
      </c>
      <c r="M8" s="0" t="n">
        <f aca="false">1/(2*PI()*J8*EXP(-6))</f>
        <v>0.508374399603866</v>
      </c>
    </row>
    <row r="9" customFormat="false" ht="15" hidden="false" customHeight="false" outlineLevel="0" collapsed="false">
      <c r="B9" s="10"/>
      <c r="C9" s="11" t="n">
        <v>80000000</v>
      </c>
      <c r="D9" s="8" t="n">
        <v>640</v>
      </c>
      <c r="E9" s="8" t="n">
        <f aca="false">D9/(2*3.14*C9)</f>
        <v>1.27388535031847E-006</v>
      </c>
      <c r="F9" s="8" t="n">
        <v>55</v>
      </c>
      <c r="H9" s="0" t="s">
        <v>37</v>
      </c>
      <c r="I9" s="0" t="n">
        <v>40</v>
      </c>
      <c r="J9" s="0" t="n">
        <v>78.3</v>
      </c>
      <c r="K9" s="0" t="n">
        <v>0.3</v>
      </c>
      <c r="M9" s="0" t="n">
        <f aca="false">1/(2*PI()*J9*EXP(-6))</f>
        <v>0.820021541123477</v>
      </c>
    </row>
    <row r="10" customFormat="false" ht="15" hidden="false" customHeight="false" outlineLevel="0" collapsed="false">
      <c r="B10" s="10"/>
      <c r="C10" s="11" t="n">
        <v>84000000</v>
      </c>
      <c r="D10" s="8" t="n">
        <v>550</v>
      </c>
      <c r="E10" s="8" t="n">
        <f aca="false">D10/(2*3.14*C10)</f>
        <v>1.04261449802851E-006</v>
      </c>
      <c r="F10" s="8" t="n">
        <v>45</v>
      </c>
      <c r="I10" s="0" t="n">
        <v>50</v>
      </c>
      <c r="J10" s="0" t="n">
        <v>61.1</v>
      </c>
      <c r="K10" s="0" t="n">
        <v>0.3</v>
      </c>
      <c r="M10" s="0" t="n">
        <f aca="false">1/(2*PI()*J10*EXP(-6))</f>
        <v>1.05086230229081</v>
      </c>
    </row>
    <row r="11" customFormat="false" ht="15" hidden="false" customHeight="false" outlineLevel="0" collapsed="false">
      <c r="B11" s="10"/>
      <c r="C11" s="11" t="n">
        <v>93000000</v>
      </c>
      <c r="D11" s="8" t="n">
        <v>430</v>
      </c>
      <c r="E11" s="8" t="n">
        <f aca="false">D11/(2*3.14*C11)</f>
        <v>7.36250941716321E-007</v>
      </c>
      <c r="F11" s="8" t="n">
        <v>70</v>
      </c>
      <c r="I11" s="0" t="n">
        <v>66.666</v>
      </c>
      <c r="J11" s="0" t="n">
        <v>41.42</v>
      </c>
      <c r="K11" s="0" t="n">
        <v>0.29</v>
      </c>
      <c r="M11" s="0" t="n">
        <f aca="false">1/(2*PI()*J11*EXP(-6))</f>
        <v>1.55016143577905</v>
      </c>
    </row>
    <row r="12" customFormat="false" ht="15" hidden="false" customHeight="false" outlineLevel="0" collapsed="false">
      <c r="B12" s="10"/>
      <c r="C12" s="11" t="n">
        <v>100000000</v>
      </c>
      <c r="D12" s="8" t="n">
        <v>750</v>
      </c>
      <c r="E12" s="8" t="n">
        <f aca="false">D12/(2*3.14*C12)</f>
        <v>1.19426751592357E-006</v>
      </c>
      <c r="F12" s="8" t="n">
        <v>65</v>
      </c>
      <c r="I12" s="0" t="n">
        <v>100</v>
      </c>
      <c r="J12" s="0" t="n">
        <v>21.69</v>
      </c>
      <c r="K12" s="0" t="n">
        <v>0.29</v>
      </c>
      <c r="M12" s="0" t="n">
        <f aca="false">1/(2*PI()*J12*EXP(-6))</f>
        <v>2.96024373766566</v>
      </c>
    </row>
    <row r="14" customFormat="false" ht="15" hidden="false" customHeight="false" outlineLevel="0" collapsed="false">
      <c r="I14" s="0" t="s">
        <v>38</v>
      </c>
    </row>
    <row r="15" customFormat="false" ht="15" hidden="false" customHeight="false" outlineLevel="0" collapsed="false">
      <c r="I15" s="0" t="s">
        <v>39</v>
      </c>
      <c r="J15" s="0" t="s">
        <v>31</v>
      </c>
      <c r="K15" s="0" t="s">
        <v>32</v>
      </c>
      <c r="M15" s="0" t="s">
        <v>33</v>
      </c>
    </row>
    <row r="16" customFormat="false" ht="15" hidden="false" customHeight="false" outlineLevel="0" collapsed="false">
      <c r="I16" s="0" t="n">
        <v>25</v>
      </c>
      <c r="J16" s="0" t="n">
        <v>209.21</v>
      </c>
      <c r="K16" s="0" t="n">
        <v>0.66</v>
      </c>
      <c r="M16" s="0" t="n">
        <f aca="false">1/(2*PI()*J16*EXP(-6))</f>
        <v>0.306905437933025</v>
      </c>
    </row>
    <row r="17" customFormat="false" ht="15" hidden="false" customHeight="false" outlineLevel="0" collapsed="false">
      <c r="I17" s="0" t="n">
        <v>22.3</v>
      </c>
      <c r="J17" s="0" t="n">
        <v>206.67</v>
      </c>
      <c r="K17" s="0" t="n">
        <v>0.65</v>
      </c>
      <c r="M17" s="0" t="n">
        <f aca="false">1/(2*PI()*J17*EXP(-6))</f>
        <v>0.310677343929783</v>
      </c>
    </row>
    <row r="18" customFormat="false" ht="15" hidden="false" customHeight="false" outlineLevel="0" collapsed="false">
      <c r="I18" s="0" t="n">
        <v>13.8</v>
      </c>
      <c r="J18" s="0" t="n">
        <v>202.55</v>
      </c>
      <c r="K18" s="0" t="n">
        <v>0.63</v>
      </c>
      <c r="M18" s="0" t="n">
        <f aca="false">1/(2*PI()*J18*EXP(-6))</f>
        <v>0.316996725104756</v>
      </c>
    </row>
    <row r="19" customFormat="false" ht="15" hidden="false" customHeight="false" outlineLevel="0" collapsed="false">
      <c r="I19" s="0" t="n">
        <v>6.9</v>
      </c>
      <c r="J19" s="0" t="n">
        <v>200.5</v>
      </c>
      <c r="K19" s="0" t="n">
        <v>0.63</v>
      </c>
      <c r="M19" s="0" t="n">
        <f aca="false">1/(2*PI()*J19*EXP(-6))</f>
        <v>0.320237838752959</v>
      </c>
    </row>
    <row r="20" customFormat="false" ht="15" hidden="false" customHeight="false" outlineLevel="0" collapsed="false">
      <c r="I20" s="0" t="n">
        <v>2.6</v>
      </c>
      <c r="J20" s="0" t="n">
        <v>198.7</v>
      </c>
      <c r="K20" s="0" t="n">
        <v>0.62</v>
      </c>
      <c r="M20" s="0" t="n">
        <f aca="false">1/(2*PI()*J20*EXP(-6))</f>
        <v>0.323138835782427</v>
      </c>
    </row>
    <row r="21" customFormat="false" ht="15" hidden="false" customHeight="false" outlineLevel="0" collapsed="false">
      <c r="I21" s="0" t="n">
        <v>0.6</v>
      </c>
      <c r="J21" s="0" t="n">
        <v>198.82</v>
      </c>
      <c r="K21" s="0" t="n">
        <v>0.62</v>
      </c>
      <c r="M21" s="0" t="n">
        <f aca="false">1/(2*PI()*J21*EXP(-6))</f>
        <v>0.322943801780345</v>
      </c>
    </row>
    <row r="27" customFormat="false" ht="15" hidden="false" customHeight="false" outlineLevel="0" collapsed="false">
      <c r="I27" s="0" t="s">
        <v>40</v>
      </c>
    </row>
    <row r="28" customFormat="false" ht="15" hidden="false" customHeight="false" outlineLevel="0" collapsed="false">
      <c r="I28" s="9" t="s">
        <v>30</v>
      </c>
      <c r="J28" s="9" t="s">
        <v>41</v>
      </c>
      <c r="K28" s="9" t="s">
        <v>42</v>
      </c>
      <c r="M28" s="9" t="s">
        <v>33</v>
      </c>
    </row>
    <row r="29" customFormat="false" ht="15" hidden="false" customHeight="false" outlineLevel="0" collapsed="false">
      <c r="I29" s="0" t="n">
        <v>12</v>
      </c>
      <c r="J29" s="0" t="n">
        <v>23.88</v>
      </c>
      <c r="K29" s="0" t="n">
        <v>23.33</v>
      </c>
      <c r="M29" s="0" t="n">
        <f aca="false">1/(2*PI()*J29*EXP(-6))</f>
        <v>2.68876409840738</v>
      </c>
    </row>
    <row r="30" customFormat="false" ht="15" hidden="false" customHeight="false" outlineLevel="0" collapsed="false">
      <c r="I30" s="0" t="n">
        <v>120</v>
      </c>
      <c r="J30" s="0" t="n">
        <v>23.29</v>
      </c>
      <c r="K30" s="0" t="n">
        <v>0.76</v>
      </c>
      <c r="M30" s="0" t="n">
        <f aca="false">1/(2*PI()*J30*EXP(-6))</f>
        <v>2.75687791627172</v>
      </c>
    </row>
    <row r="31" customFormat="false" ht="15" hidden="false" customHeight="false" outlineLevel="0" collapsed="false">
      <c r="I31" s="0" t="n">
        <v>500</v>
      </c>
      <c r="J31" s="0" t="n">
        <v>23.18</v>
      </c>
      <c r="K31" s="0" t="n">
        <v>0.134</v>
      </c>
      <c r="M31" s="0" t="n">
        <f aca="false">1/(2*PI()*J31*EXP(-6))</f>
        <v>2.76996059835929</v>
      </c>
    </row>
    <row r="32" customFormat="false" ht="15" hidden="false" customHeight="false" outlineLevel="0" collapsed="false">
      <c r="I32" s="0" t="n">
        <v>1000</v>
      </c>
      <c r="J32" s="0" t="n">
        <v>23.1</v>
      </c>
      <c r="K32" s="0" t="n">
        <v>0.064</v>
      </c>
      <c r="M32" s="0" t="n">
        <f aca="false">1/(2*PI()*J32*EXP(-6))</f>
        <v>2.77955353549646</v>
      </c>
    </row>
    <row r="33" customFormat="false" ht="15" hidden="false" customHeight="false" outlineLevel="0" collapsed="false">
      <c r="I33" s="0" t="n">
        <v>10000</v>
      </c>
      <c r="J33" s="0" t="n">
        <v>22.82</v>
      </c>
      <c r="K33" s="0" t="n">
        <v>0.007</v>
      </c>
      <c r="M33" s="0" t="n">
        <f aca="false">1/(2*PI()*J33*EXP(-6))</f>
        <v>2.81365848685225</v>
      </c>
    </row>
    <row r="34" customFormat="false" ht="15" hidden="false" customHeight="false" outlineLevel="0" collapsed="false">
      <c r="I34" s="0" t="n">
        <v>20000</v>
      </c>
      <c r="J34" s="0" t="n">
        <v>22.71</v>
      </c>
      <c r="K34" s="0" t="n">
        <v>0.0035</v>
      </c>
      <c r="M34" s="0" t="n">
        <f aca="false">1/(2*PI()*J34*EXP(-6))</f>
        <v>2.82728695156179</v>
      </c>
    </row>
    <row r="35" customFormat="false" ht="15" hidden="false" customHeight="false" outlineLevel="0" collapsed="false">
      <c r="I35" s="0" t="n">
        <v>40</v>
      </c>
      <c r="J35" s="0" t="n">
        <v>22.54</v>
      </c>
      <c r="K35" s="0" t="n">
        <v>0.0018</v>
      </c>
      <c r="M35" s="0" t="n">
        <f aca="false">1/(2*PI()*J35*EXP(-6))</f>
        <v>2.84861076619203</v>
      </c>
    </row>
    <row r="36" customFormat="false" ht="15" hidden="false" customHeight="false" outlineLevel="0" collapsed="false">
      <c r="I36" s="0" t="n">
        <v>50</v>
      </c>
      <c r="J36" s="0" t="n">
        <v>22.48</v>
      </c>
      <c r="K36" s="0" t="n">
        <v>0.0015</v>
      </c>
      <c r="M36" s="0" t="n">
        <f aca="false">1/(2*PI()*J36*EXP(-6))</f>
        <v>2.85621381983845</v>
      </c>
    </row>
    <row r="37" customFormat="false" ht="15" hidden="false" customHeight="false" outlineLevel="0" collapsed="false">
      <c r="I37" s="0" t="n">
        <v>66.666</v>
      </c>
      <c r="J37" s="0" t="n">
        <v>22.44</v>
      </c>
      <c r="K37" s="0" t="n">
        <v>0.0012</v>
      </c>
      <c r="M37" s="0" t="n">
        <f aca="false">1/(2*PI()*J37*EXP(-6))</f>
        <v>2.86130511006989</v>
      </c>
    </row>
    <row r="38" customFormat="false" ht="15" hidden="false" customHeight="false" outlineLevel="0" collapsed="false">
      <c r="I38" s="0" t="n">
        <v>100</v>
      </c>
      <c r="J38" s="0" t="n">
        <v>22.53</v>
      </c>
      <c r="K38" s="0" t="n">
        <v>0.001038</v>
      </c>
      <c r="M38" s="0" t="n">
        <f aca="false">1/(2*PI()*J38*EXP(-6))</f>
        <v>2.84987512960356</v>
      </c>
    </row>
    <row r="40" customFormat="false" ht="15" hidden="false" customHeight="false" outlineLevel="0" collapsed="false">
      <c r="I40" s="0" t="s">
        <v>43</v>
      </c>
    </row>
    <row r="41" customFormat="false" ht="15" hidden="false" customHeight="false" outlineLevel="0" collapsed="false">
      <c r="I41" s="0" t="s">
        <v>39</v>
      </c>
      <c r="J41" s="0" t="s">
        <v>31</v>
      </c>
      <c r="K41" s="0" t="s">
        <v>32</v>
      </c>
      <c r="M41" s="0" t="s">
        <v>33</v>
      </c>
    </row>
    <row r="42" customFormat="false" ht="15" hidden="false" customHeight="false" outlineLevel="0" collapsed="false">
      <c r="I42" s="0" t="n">
        <v>25</v>
      </c>
      <c r="J42" s="0" t="n">
        <v>0.019</v>
      </c>
      <c r="K42" s="0" t="n">
        <v>1.26</v>
      </c>
      <c r="M42" s="0" t="n">
        <f aca="false">1/(2*PI()*J42*EXP(-6))</f>
        <v>3379.35192999833</v>
      </c>
    </row>
    <row r="43" customFormat="false" ht="15" hidden="false" customHeight="false" outlineLevel="0" collapsed="false">
      <c r="I43" s="0" t="n">
        <v>22.3</v>
      </c>
      <c r="J43" s="0" t="n">
        <v>0.019</v>
      </c>
      <c r="K43" s="0" t="n">
        <v>1.24</v>
      </c>
      <c r="M43" s="0" t="n">
        <f aca="false">1/(2*PI()*J43*EXP(-6))</f>
        <v>3379.35192999833</v>
      </c>
    </row>
    <row r="44" customFormat="false" ht="15" hidden="false" customHeight="false" outlineLevel="0" collapsed="false">
      <c r="I44" s="0" t="n">
        <v>13.8</v>
      </c>
      <c r="J44" s="0" t="n">
        <v>0.022</v>
      </c>
      <c r="K44" s="0" t="n">
        <v>1.29</v>
      </c>
      <c r="M44" s="0" t="n">
        <f aca="false">1/(2*PI()*J44*EXP(-6))</f>
        <v>2918.53121227128</v>
      </c>
    </row>
    <row r="45" customFormat="false" ht="15" hidden="false" customHeight="false" outlineLevel="0" collapsed="false">
      <c r="I45" s="0" t="n">
        <v>6.9</v>
      </c>
      <c r="J45" s="0" t="n">
        <v>0.022</v>
      </c>
      <c r="K45" s="0" t="n">
        <v>1.27</v>
      </c>
      <c r="M45" s="0" t="n">
        <f aca="false">1/(2*PI()*J45*EXP(-6))</f>
        <v>2918.53121227128</v>
      </c>
    </row>
    <row r="46" customFormat="false" ht="15" hidden="false" customHeight="false" outlineLevel="0" collapsed="false">
      <c r="I46" s="0" t="n">
        <v>2.6</v>
      </c>
      <c r="J46" s="0" t="n">
        <v>0.023</v>
      </c>
      <c r="K46" s="0" t="n">
        <v>1.3</v>
      </c>
      <c r="M46" s="0" t="n">
        <f aca="false">1/(2*PI()*J46*EXP(-6))</f>
        <v>2791.63855086819</v>
      </c>
    </row>
    <row r="47" customFormat="false" ht="15" hidden="false" customHeight="false" outlineLevel="0" collapsed="false">
      <c r="I47" s="0" t="n">
        <v>0.6</v>
      </c>
      <c r="J47" s="0" t="n">
        <v>0.023</v>
      </c>
      <c r="K47" s="0" t="n">
        <v>1.23</v>
      </c>
      <c r="M47" s="0" t="n">
        <f aca="false">1/(2*PI()*J47*EXP(-6))</f>
        <v>2791.63855086819</v>
      </c>
    </row>
  </sheetData>
  <autoFilter ref="B3:F3"/>
  <mergeCells count="1">
    <mergeCell ref="B4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2014-05-24T14:19:19Z</dcterms:modified>
  <cp:revision>0</cp:revision>
</cp:coreProperties>
</file>