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1000001_{1222D0A7-2F4E-DC4F-B61D-EA5051527822}" xr6:coauthVersionLast="47" xr6:coauthVersionMax="47" xr10:uidLastSave="{00000000-0000-0000-0000-000000000000}"/>
  <bookViews>
    <workbookView xWindow="-120" yWindow="-120" windowWidth="15600" windowHeight="11160" tabRatio="736" activeTab="1" xr2:uid="{00000000-000D-0000-FFFF-FFFF00000000}"/>
  </bookViews>
  <sheets>
    <sheet name="Planilha9" sheetId="9" r:id="rId1"/>
    <sheet name="Planilha1" sheetId="10" r:id="rId2"/>
  </sheets>
  <definedNames>
    <definedName name="_xlnm._FilterDatabase" localSheetId="0" hidden="1">Planilha9!$L$71:$N$71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9" i="9" l="1"/>
  <c r="L142" i="9"/>
  <c r="H105" i="9"/>
  <c r="H141" i="9"/>
  <c r="H104" i="9"/>
  <c r="H102" i="9"/>
  <c r="H101" i="9"/>
  <c r="N50" i="9"/>
  <c r="E77" i="9"/>
  <c r="M142" i="9"/>
  <c r="M141" i="9"/>
  <c r="H93" i="9"/>
  <c r="H4" i="9"/>
  <c r="F4" i="9"/>
  <c r="G6" i="9"/>
  <c r="G4" i="9"/>
  <c r="E4" i="9"/>
  <c r="H77" i="9"/>
  <c r="H92" i="9"/>
  <c r="H82" i="9"/>
  <c r="G82" i="9"/>
  <c r="F82" i="9"/>
  <c r="E82" i="9"/>
  <c r="O71" i="9"/>
  <c r="G79" i="9"/>
  <c r="F79" i="9"/>
  <c r="E79" i="9"/>
  <c r="H79" i="9"/>
  <c r="H38" i="9"/>
  <c r="H83" i="9"/>
  <c r="H76" i="9"/>
  <c r="G76" i="9"/>
  <c r="F76" i="9"/>
  <c r="E76" i="9"/>
  <c r="Q36" i="9"/>
  <c r="H91" i="9"/>
  <c r="G91" i="9"/>
  <c r="G90" i="9"/>
  <c r="F91" i="9"/>
  <c r="F90" i="9"/>
  <c r="E91" i="9"/>
  <c r="E90" i="9"/>
  <c r="H33" i="9"/>
  <c r="E27" i="9"/>
  <c r="H28" i="9"/>
  <c r="E7" i="9"/>
  <c r="E10" i="9"/>
  <c r="F115" i="9"/>
  <c r="H30" i="9"/>
  <c r="H73" i="9"/>
  <c r="H75" i="9"/>
  <c r="H74" i="9"/>
  <c r="H72" i="9"/>
  <c r="H81" i="9"/>
  <c r="H80" i="9"/>
  <c r="H78" i="9"/>
  <c r="G83" i="9"/>
  <c r="G81" i="9"/>
  <c r="G80" i="9"/>
  <c r="G78" i="9"/>
  <c r="G77" i="9"/>
  <c r="G75" i="9"/>
  <c r="G74" i="9"/>
  <c r="G73" i="9"/>
  <c r="G72" i="9"/>
  <c r="F83" i="9"/>
  <c r="F81" i="9"/>
  <c r="F80" i="9"/>
  <c r="F78" i="9"/>
  <c r="F77" i="9"/>
  <c r="F75" i="9"/>
  <c r="F74" i="9"/>
  <c r="F73" i="9"/>
  <c r="F72" i="9"/>
  <c r="E83" i="9"/>
  <c r="E81" i="9"/>
  <c r="E80" i="9"/>
  <c r="E78" i="9"/>
  <c r="E75" i="9"/>
  <c r="E74" i="9"/>
  <c r="E73" i="9"/>
  <c r="E72" i="9"/>
  <c r="G71" i="9"/>
  <c r="F71" i="9"/>
  <c r="E71" i="9"/>
  <c r="E69" i="9"/>
  <c r="G69" i="9"/>
  <c r="F69" i="9"/>
  <c r="H37" i="9"/>
  <c r="H32" i="9"/>
  <c r="H89" i="9"/>
  <c r="G92" i="9"/>
  <c r="F92" i="9"/>
  <c r="E92" i="9"/>
  <c r="F10" i="9"/>
  <c r="H60" i="9"/>
  <c r="G5" i="9"/>
  <c r="G18" i="9"/>
  <c r="H85" i="9"/>
  <c r="H87" i="9"/>
  <c r="H88" i="9"/>
  <c r="H86" i="9"/>
  <c r="H5" i="9"/>
  <c r="H3" i="9"/>
  <c r="H58" i="9"/>
  <c r="H59" i="9"/>
  <c r="H66" i="9"/>
  <c r="H65" i="9"/>
  <c r="H64" i="9"/>
  <c r="H63" i="9"/>
  <c r="H62" i="9"/>
  <c r="H61" i="9"/>
  <c r="H57" i="9"/>
  <c r="H56" i="9"/>
  <c r="H55" i="9"/>
  <c r="H53" i="9"/>
  <c r="H51" i="9"/>
  <c r="H50" i="9"/>
  <c r="H54" i="9"/>
  <c r="H49" i="9"/>
  <c r="E14" i="9"/>
  <c r="E94" i="9"/>
  <c r="G86" i="9"/>
  <c r="F97" i="9"/>
  <c r="E97" i="9"/>
  <c r="E8" i="9"/>
  <c r="H52" i="9"/>
  <c r="G14" i="9"/>
  <c r="G15" i="9"/>
  <c r="G16" i="9"/>
  <c r="G19" i="9"/>
  <c r="G20" i="9"/>
  <c r="G21" i="9"/>
  <c r="G22" i="9"/>
  <c r="G23" i="9"/>
  <c r="G24" i="9"/>
  <c r="G25" i="9"/>
  <c r="G32" i="9"/>
  <c r="G33" i="9"/>
  <c r="G34" i="9"/>
  <c r="G27" i="9"/>
  <c r="G28" i="9"/>
  <c r="G29" i="9"/>
  <c r="G30" i="9"/>
  <c r="G31" i="9"/>
  <c r="G37" i="9"/>
  <c r="F37" i="9"/>
  <c r="E37" i="9"/>
  <c r="G8" i="9"/>
  <c r="F8" i="9"/>
  <c r="G103" i="9"/>
  <c r="G100" i="9"/>
  <c r="G99" i="9"/>
  <c r="F103" i="9"/>
  <c r="F100" i="9"/>
  <c r="F99" i="9"/>
  <c r="E100" i="9"/>
  <c r="E99" i="9"/>
  <c r="E103" i="9"/>
  <c r="G97" i="9"/>
  <c r="G129" i="9"/>
  <c r="F129" i="9"/>
  <c r="E129" i="9"/>
  <c r="G13" i="9"/>
  <c r="G12" i="9"/>
  <c r="F13" i="9"/>
  <c r="F12" i="9"/>
  <c r="E13" i="9"/>
  <c r="E12" i="9"/>
  <c r="E21" i="9"/>
  <c r="G48" i="9"/>
  <c r="G47" i="9"/>
  <c r="G46" i="9"/>
  <c r="G45" i="9"/>
  <c r="F48" i="9"/>
  <c r="F47" i="9"/>
  <c r="F46" i="9"/>
  <c r="F45" i="9"/>
  <c r="E48" i="9"/>
  <c r="E47" i="9"/>
  <c r="E46" i="9"/>
  <c r="E45" i="9"/>
  <c r="E38" i="9"/>
  <c r="F38" i="9"/>
  <c r="G38" i="9"/>
  <c r="G36" i="9"/>
  <c r="F36" i="9"/>
  <c r="E36" i="9"/>
  <c r="F34" i="9"/>
  <c r="F33" i="9"/>
  <c r="F32" i="9"/>
  <c r="E34" i="9"/>
  <c r="E33" i="9"/>
  <c r="E32" i="9"/>
  <c r="G9" i="9"/>
  <c r="F9" i="9"/>
  <c r="E9" i="9"/>
  <c r="G39" i="9"/>
  <c r="G40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85" i="9"/>
  <c r="G87" i="9"/>
  <c r="G88" i="9"/>
  <c r="G89" i="9"/>
  <c r="G93" i="9"/>
  <c r="G94" i="9"/>
  <c r="G95" i="9"/>
  <c r="G96" i="9"/>
  <c r="G107" i="9"/>
  <c r="G108" i="9"/>
  <c r="G109" i="9"/>
  <c r="G110" i="9"/>
  <c r="G111" i="9"/>
  <c r="G113" i="9"/>
  <c r="G120" i="9"/>
  <c r="F120" i="9"/>
  <c r="E120" i="9"/>
  <c r="E113" i="9"/>
  <c r="F11" i="9"/>
  <c r="G10" i="9"/>
  <c r="G7" i="9"/>
  <c r="G11" i="9"/>
  <c r="F113" i="9"/>
  <c r="F111" i="9"/>
  <c r="F110" i="9"/>
  <c r="F108" i="9"/>
  <c r="F109" i="9"/>
  <c r="F107" i="9"/>
  <c r="F96" i="9"/>
  <c r="F95" i="9"/>
  <c r="F94" i="9"/>
  <c r="F93" i="9"/>
  <c r="F89" i="9"/>
  <c r="F88" i="9"/>
  <c r="F86" i="9"/>
  <c r="F87" i="9"/>
  <c r="F85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4" i="9"/>
  <c r="F53" i="9"/>
  <c r="F52" i="9"/>
  <c r="F51" i="9"/>
  <c r="F50" i="9"/>
  <c r="F49" i="9"/>
  <c r="F40" i="9"/>
  <c r="F39" i="9"/>
  <c r="F31" i="9"/>
  <c r="F30" i="9"/>
  <c r="F29" i="9"/>
  <c r="F28" i="9"/>
  <c r="F27" i="9"/>
  <c r="F25" i="9"/>
  <c r="F24" i="9"/>
  <c r="F23" i="9"/>
  <c r="F22" i="9"/>
  <c r="F21" i="9"/>
  <c r="F20" i="9"/>
  <c r="F19" i="9"/>
  <c r="F18" i="9"/>
  <c r="F16" i="9"/>
  <c r="F15" i="9"/>
  <c r="F14" i="9"/>
  <c r="F7" i="9"/>
  <c r="F6" i="9"/>
  <c r="F5" i="9"/>
  <c r="E111" i="9"/>
  <c r="E110" i="9"/>
  <c r="E109" i="9"/>
  <c r="E108" i="9"/>
  <c r="E107" i="9"/>
  <c r="E96" i="9"/>
  <c r="E95" i="9"/>
  <c r="E93" i="9"/>
  <c r="E89" i="9"/>
  <c r="E88" i="9"/>
  <c r="E87" i="9"/>
  <c r="E86" i="9"/>
  <c r="E85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4" i="9"/>
  <c r="E53" i="9"/>
  <c r="E52" i="9"/>
  <c r="E51" i="9"/>
  <c r="E50" i="9"/>
  <c r="E49" i="9"/>
  <c r="E40" i="9"/>
  <c r="E39" i="9"/>
  <c r="E31" i="9"/>
  <c r="E30" i="9"/>
  <c r="E29" i="9"/>
  <c r="E28" i="9"/>
  <c r="E25" i="9"/>
  <c r="E24" i="9"/>
  <c r="E23" i="9"/>
  <c r="E22" i="9"/>
  <c r="E20" i="9"/>
  <c r="E19" i="9"/>
  <c r="E18" i="9"/>
  <c r="E16" i="9"/>
  <c r="E15" i="9"/>
  <c r="E11" i="9"/>
  <c r="E6" i="9"/>
  <c r="E5" i="9"/>
  <c r="G3" i="9"/>
  <c r="F3" i="9"/>
  <c r="E3" i="9"/>
  <c r="F55" i="9"/>
  <c r="E55" i="9"/>
  <c r="G101" i="9"/>
  <c r="F101" i="9"/>
  <c r="E101" i="9"/>
  <c r="G102" i="9"/>
  <c r="F102" i="9"/>
  <c r="E102" i="9"/>
</calcChain>
</file>

<file path=xl/sharedStrings.xml><?xml version="1.0" encoding="utf-8"?>
<sst xmlns="http://schemas.openxmlformats.org/spreadsheetml/2006/main" count="419" uniqueCount="183">
  <si>
    <t xml:space="preserve"> </t>
  </si>
  <si>
    <t>Milho Fino</t>
  </si>
  <si>
    <t>Soja Cagil</t>
  </si>
  <si>
    <t>Farelo de Trigo</t>
  </si>
  <si>
    <t>Milho Grao</t>
  </si>
  <si>
    <t>Grampo</t>
  </si>
  <si>
    <t xml:space="preserve">  </t>
  </si>
  <si>
    <t>Nucleo Gestação</t>
  </si>
  <si>
    <t>Foice Rocadeira</t>
  </si>
  <si>
    <t>Nucleo Crescimento</t>
  </si>
  <si>
    <t>Valor</t>
  </si>
  <si>
    <t xml:space="preserve"> Torta Algodao tablete</t>
  </si>
  <si>
    <t>Sal 1x30 Fardo</t>
  </si>
  <si>
    <t>Arame Moto 500 mts</t>
  </si>
  <si>
    <t>Arame Moto 250 mts</t>
  </si>
  <si>
    <t>Arame Rodeio 250 Mts</t>
  </si>
  <si>
    <t>Arame Liso 16 Kg</t>
  </si>
  <si>
    <t>Arame Liso 18 Kg</t>
  </si>
  <si>
    <t>Arame Recozido Kg</t>
  </si>
  <si>
    <t>Sal Protei Masfos 40</t>
  </si>
  <si>
    <t>Sal Protei Masfos 73</t>
  </si>
  <si>
    <t>Agrobov Probiol Leite</t>
  </si>
  <si>
    <t>Agrobov Parasitario</t>
  </si>
  <si>
    <t>,</t>
  </si>
  <si>
    <t>Proteinado BOVINO</t>
  </si>
  <si>
    <t>CÃO- 090 Lester 15 Kg</t>
  </si>
  <si>
    <t>091- TIPSY Nat Filho 10 kg</t>
  </si>
  <si>
    <t>091- TIPSY Nat Filho 25 kg</t>
  </si>
  <si>
    <t>098-Bonny Adut Premiu 15</t>
  </si>
  <si>
    <t>092-Ding Dog Plus- 15Kg</t>
  </si>
  <si>
    <t>092-Ding Dog Plus- 25Kg</t>
  </si>
  <si>
    <t xml:space="preserve">GATO-096-Mister CAT-10kg </t>
  </si>
  <si>
    <t>096- Mister CAT- 25 Kg</t>
  </si>
  <si>
    <t>AVES-MP11 INICIAL 20Kg</t>
  </si>
  <si>
    <t>SUINO MP-44Crescimto20</t>
  </si>
  <si>
    <t>MP- 45 Engorda 20 kg</t>
  </si>
  <si>
    <t>MP- 39 Engorda</t>
  </si>
  <si>
    <t>CAVALO- MP83 manutec 40</t>
  </si>
  <si>
    <t>MP88- Alta Energia 40 Kg</t>
  </si>
  <si>
    <t>Poltro- MP84 Proteina 40K</t>
  </si>
  <si>
    <t>Machado Lenhador 3,5 Lb</t>
  </si>
  <si>
    <t>Pa Ajut Bico C Cabo</t>
  </si>
  <si>
    <t>Picareta -Chibanka</t>
  </si>
  <si>
    <t>Enxada Larga  2,5 lib</t>
  </si>
  <si>
    <t>Nucleo inicial Complt</t>
  </si>
  <si>
    <t>Nucleo Lactação</t>
  </si>
  <si>
    <t>Nucleo Terminação</t>
  </si>
  <si>
    <t>Capim Aruana</t>
  </si>
  <si>
    <t>AGROBOV</t>
  </si>
  <si>
    <t xml:space="preserve">V Master </t>
  </si>
  <si>
    <t>Tela mangueirao 1,0M Fio 18</t>
  </si>
  <si>
    <t>Tela mangueirao 1,0M Fio 16</t>
  </si>
  <si>
    <t>Tela Viveiro 1,0M Fio 26</t>
  </si>
  <si>
    <t>Farelo Enriquecido</t>
  </si>
  <si>
    <t>Bezerro Mais R - 1x25</t>
  </si>
  <si>
    <t>Bobby Gatos 15 kg</t>
  </si>
  <si>
    <t>Vitapop 15kg</t>
  </si>
  <si>
    <t>Vitapop 25kg</t>
  </si>
  <si>
    <t>Nuc Lactação Bom Milk</t>
  </si>
  <si>
    <t>Ração Bom Peixe Eng</t>
  </si>
  <si>
    <t>Ração Frango Inicial</t>
  </si>
  <si>
    <t xml:space="preserve">Ração Postura </t>
  </si>
  <si>
    <t>Ureia Agricola</t>
  </si>
  <si>
    <t>Manguito</t>
  </si>
  <si>
    <t>Nuc Frango Cresc</t>
  </si>
  <si>
    <t>Macrosal</t>
  </si>
  <si>
    <t>-</t>
  </si>
  <si>
    <t>Soja Bugue</t>
  </si>
  <si>
    <t>Ancinho (Rastelo)</t>
  </si>
  <si>
    <t>Sc de Silagem</t>
  </si>
  <si>
    <t>Torta de Algodao Fina</t>
  </si>
  <si>
    <t>Soja Oleopan</t>
  </si>
  <si>
    <t>.</t>
  </si>
  <si>
    <t>NOME</t>
  </si>
  <si>
    <t>Marca</t>
  </si>
  <si>
    <t>SC/ 1x CARTÃO</t>
  </si>
  <si>
    <t>SC/ 2x CARTÃO</t>
  </si>
  <si>
    <t>SC/ 3x cartão</t>
  </si>
  <si>
    <t>VALOR</t>
  </si>
  <si>
    <t>PREÇOS 20dd</t>
  </si>
  <si>
    <t xml:space="preserve">PREÇOS </t>
  </si>
  <si>
    <t>DESCRIÇÃO</t>
  </si>
  <si>
    <t>MERCADORIA</t>
  </si>
  <si>
    <t>PRODUTO</t>
  </si>
  <si>
    <t>Custo</t>
  </si>
  <si>
    <t>SC/ A vista</t>
  </si>
  <si>
    <t>POR KG</t>
  </si>
  <si>
    <t>PRAZO $</t>
  </si>
  <si>
    <t>PROMOÇÃO</t>
  </si>
  <si>
    <t>Agro</t>
  </si>
  <si>
    <t>todo dias 22 SASCAR</t>
  </si>
  <si>
    <t>Milho Fino 50kg</t>
  </si>
  <si>
    <t xml:space="preserve"> Torta Algodao fina 40kg</t>
  </si>
  <si>
    <t>Cagil</t>
  </si>
  <si>
    <t>Casca de Soja Peletizada</t>
  </si>
  <si>
    <t>Casca de Soja Moida</t>
  </si>
  <si>
    <t>Fortaleza</t>
  </si>
  <si>
    <t>Campeao</t>
  </si>
  <si>
    <t>Sal 1x25 Fardo</t>
  </si>
  <si>
    <t>Solto</t>
  </si>
  <si>
    <t>Sal Grosso 1x30 Fardo</t>
  </si>
  <si>
    <t>Belgo</t>
  </si>
  <si>
    <t>Arame Forte 500Mts</t>
  </si>
  <si>
    <t>Vonder</t>
  </si>
  <si>
    <t>MACROSSAL</t>
  </si>
  <si>
    <t>Sal DuBom caprino</t>
  </si>
  <si>
    <t>Farinha de Osso</t>
  </si>
  <si>
    <t>Enxofre Agropecuario</t>
  </si>
  <si>
    <t>Calcario Calcitico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</si>
  <si>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</si>
  <si>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Agrobov</t>
  </si>
  <si>
    <t>SUPLEMENTO V MASTER</t>
  </si>
  <si>
    <t>Bovi Fos 160</t>
  </si>
  <si>
    <t>VITA BOVI ADE</t>
  </si>
  <si>
    <t>V MASTER GANHO</t>
  </si>
  <si>
    <t>BOVIFOS PROTEICO 20</t>
  </si>
  <si>
    <t>BOI SAÚDE</t>
  </si>
  <si>
    <t xml:space="preserve">Total leite </t>
  </si>
  <si>
    <t>Boi Saude</t>
  </si>
  <si>
    <t xml:space="preserve">Total corte </t>
  </si>
  <si>
    <t>Total controle</t>
  </si>
  <si>
    <t xml:space="preserve">Total Ureia </t>
  </si>
  <si>
    <t>Primor</t>
  </si>
  <si>
    <t>CÃO- 090 Lester 25 Kg</t>
  </si>
  <si>
    <t/>
  </si>
  <si>
    <t>MP-12 Engorda</t>
  </si>
  <si>
    <t>MP-05 postura intesiva</t>
  </si>
  <si>
    <t>MP-02 Postura e Cresc</t>
  </si>
  <si>
    <t>MP-35 Alevinos 25 Kg</t>
  </si>
  <si>
    <t xml:space="preserve"> MP-31 Crescimento</t>
  </si>
  <si>
    <t>VITALLY NUTRIÇÃO ANIMAL</t>
  </si>
  <si>
    <t>Vitally</t>
  </si>
  <si>
    <t>Bobby Junior - 1x10kg</t>
  </si>
  <si>
    <t>RACAO PREMIER</t>
  </si>
  <si>
    <t>Ração Frango cresc</t>
  </si>
  <si>
    <t>Avesim inicial granulada</t>
  </si>
  <si>
    <t>NUCLEO Suino Vitally</t>
  </si>
  <si>
    <t>Nuc FRango Postura</t>
  </si>
  <si>
    <t>Tolantino</t>
  </si>
  <si>
    <t>Capim Decubens</t>
  </si>
  <si>
    <t>Capim Rozizienses</t>
  </si>
  <si>
    <t>Capim Massai</t>
  </si>
  <si>
    <t>Capim Mombaça</t>
  </si>
  <si>
    <t>FERRAMENTAS</t>
  </si>
  <si>
    <t>Tela mangueirao 1,5M Fio 16</t>
  </si>
  <si>
    <t xml:space="preserve">Tela Pinteiro 1,5M </t>
  </si>
  <si>
    <t>MANGUEIRA IRRIGACAO 1.3MM</t>
  </si>
  <si>
    <t>MANGUEIRA IRRIGACAO 1.5MM</t>
  </si>
  <si>
    <t>MACHADO LARGO 3.5 S/CB</t>
  </si>
  <si>
    <t>PARABONI</t>
  </si>
  <si>
    <t>TRAMONTINA</t>
  </si>
  <si>
    <t>Foice Rocadeira tramontina</t>
  </si>
  <si>
    <t>Cabo de PA</t>
  </si>
  <si>
    <t>Cabo de Picareta</t>
  </si>
  <si>
    <t>Cabo de Enxda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</si>
  <si>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</si>
  <si>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Cavadeira Articulada Paraboni</t>
  </si>
  <si>
    <t>Pá De Bico Leve Paraboni</t>
  </si>
  <si>
    <t>Carrinho de Mão Tramotina</t>
  </si>
  <si>
    <t>Carrinho de Mão Paraboni</t>
  </si>
  <si>
    <t>Facão Corneta 14</t>
  </si>
  <si>
    <t xml:space="preserve">Corneta </t>
  </si>
  <si>
    <t>Facão Corneta 18</t>
  </si>
  <si>
    <t>Botina Crival 38</t>
  </si>
  <si>
    <t>Botina Crival 40</t>
  </si>
  <si>
    <t>Botina Crival 41</t>
  </si>
  <si>
    <t>Botina Crival 42</t>
  </si>
  <si>
    <t>Dobradica 03</t>
  </si>
  <si>
    <t>Dobradica 02</t>
  </si>
  <si>
    <t>Enxada 2,5 L</t>
  </si>
  <si>
    <t>Enxada Virada 2,5 L</t>
  </si>
  <si>
    <t>Enxadão (enxadete)</t>
  </si>
  <si>
    <t>Martelo tramontina 27mm</t>
  </si>
  <si>
    <t>Martelo 23 mm</t>
  </si>
  <si>
    <t>Martelo 25 mm</t>
  </si>
  <si>
    <t>Corda de Seda n° 3 1x400</t>
  </si>
  <si>
    <t>Corda de seda n° 5 1x190</t>
  </si>
  <si>
    <t>Corda de Seda n° 12 1x105</t>
  </si>
  <si>
    <t>Lona Preta 1x4 100mts</t>
  </si>
  <si>
    <t>Super Simples</t>
  </si>
  <si>
    <t>Adubo 20 10 20</t>
  </si>
  <si>
    <t>.......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</si>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</sst>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color rgb="FFFF0000"/>
      <name val="Calibri"/>
      <family val="2"/>
      <scheme val="minor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7" xfId="0" applyBorder="1"/>
    <xf numFmtId="0" fontId="0" fillId="0" borderId="10" xfId="0" applyBorder="1"/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/>
    <xf numFmtId="164" fontId="1" fillId="0" borderId="2" xfId="0" applyNumberFormat="1" applyFont="1" applyBorder="1"/>
    <xf numFmtId="165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5" fontId="0" fillId="0" borderId="7" xfId="0" applyNumberFormat="1" applyBorder="1"/>
    <xf numFmtId="165" fontId="1" fillId="0" borderId="13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0" fontId="1" fillId="6" borderId="19" xfId="0" applyNumberFormat="1" applyFont="1" applyFill="1" applyBorder="1" applyAlignment="1">
      <alignment horizontal="center" vertical="center"/>
    </xf>
    <xf numFmtId="14" fontId="6" fillId="5" borderId="24" xfId="0" applyNumberFormat="1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6" fillId="5" borderId="26" xfId="0" applyFont="1" applyFill="1" applyBorder="1" applyAlignment="1">
      <alignment horizont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13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/>
    <xf numFmtId="164" fontId="1" fillId="6" borderId="23" xfId="0" applyNumberFormat="1" applyFont="1" applyFill="1" applyBorder="1" applyAlignment="1">
      <alignment horizontal="center" vertical="center"/>
    </xf>
    <xf numFmtId="164" fontId="1" fillId="6" borderId="2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165" fontId="0" fillId="0" borderId="0" xfId="0" applyNumberFormat="1"/>
    <xf numFmtId="0" fontId="1" fillId="0" borderId="14" xfId="0" applyFont="1" applyBorder="1" applyAlignment="1">
      <alignment horizontal="center" vertical="center"/>
    </xf>
    <xf numFmtId="165" fontId="8" fillId="0" borderId="12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2" fontId="0" fillId="0" borderId="0" xfId="0" applyNumberFormat="1"/>
    <xf numFmtId="0" fontId="0" fillId="6" borderId="2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165" fontId="1" fillId="0" borderId="11" xfId="0" applyNumberFormat="1" applyFont="1" applyBorder="1"/>
    <xf numFmtId="0" fontId="1" fillId="5" borderId="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165" fontId="1" fillId="3" borderId="7" xfId="0" applyNumberFormat="1" applyFont="1" applyFill="1" applyBorder="1" applyAlignment="1">
      <alignment horizontal="center" vertical="center"/>
    </xf>
    <xf numFmtId="165" fontId="1" fillId="3" borderId="13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6" fontId="0" fillId="0" borderId="0" xfId="0" applyNumberFormat="1"/>
    <xf numFmtId="164" fontId="2" fillId="0" borderId="3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  <xf numFmtId="165" fontId="13" fillId="0" borderId="1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164" fontId="0" fillId="0" borderId="7" xfId="0" applyNumberFormat="1" applyBorder="1"/>
    <xf numFmtId="9" fontId="0" fillId="0" borderId="7" xfId="0" applyNumberFormat="1" applyBorder="1"/>
    <xf numFmtId="165" fontId="1" fillId="0" borderId="10" xfId="0" applyNumberFormat="1" applyFont="1" applyBorder="1"/>
    <xf numFmtId="165" fontId="4" fillId="0" borderId="10" xfId="0" applyNumberFormat="1" applyFont="1" applyBorder="1"/>
    <xf numFmtId="165" fontId="8" fillId="0" borderId="10" xfId="0" applyNumberFormat="1" applyFont="1" applyBorder="1"/>
    <xf numFmtId="165" fontId="11" fillId="0" borderId="10" xfId="0" applyNumberFormat="1" applyFont="1" applyBorder="1"/>
    <xf numFmtId="165" fontId="1" fillId="0" borderId="14" xfId="0" applyNumberFormat="1" applyFont="1" applyBorder="1"/>
    <xf numFmtId="165" fontId="1" fillId="0" borderId="9" xfId="0" applyNumberFormat="1" applyFont="1" applyBorder="1"/>
    <xf numFmtId="164" fontId="8" fillId="0" borderId="7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4" fillId="0" borderId="0" xfId="0" applyFont="1"/>
    <xf numFmtId="164" fontId="0" fillId="0" borderId="0" xfId="0" quotePrefix="1" applyNumberFormat="1"/>
    <xf numFmtId="165" fontId="0" fillId="0" borderId="10" xfId="0" applyNumberFormat="1" applyBorder="1"/>
    <xf numFmtId="165" fontId="1" fillId="5" borderId="0" xfId="0" applyNumberFormat="1" applyFont="1" applyFill="1"/>
    <xf numFmtId="1" fontId="1" fillId="0" borderId="7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25" xfId="0" applyNumberFormat="1" applyFont="1" applyBorder="1"/>
    <xf numFmtId="164" fontId="0" fillId="0" borderId="13" xfId="0" applyNumberFormat="1" applyBorder="1"/>
    <xf numFmtId="0" fontId="0" fillId="6" borderId="21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4" fontId="0" fillId="0" borderId="16" xfId="0" applyNumberFormat="1" applyBorder="1"/>
    <xf numFmtId="164" fontId="6" fillId="5" borderId="30" xfId="0" applyNumberFormat="1" applyFont="1" applyFill="1" applyBorder="1" applyAlignment="1">
      <alignment horizontal="center"/>
    </xf>
    <xf numFmtId="164" fontId="1" fillId="0" borderId="32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31" xfId="0" applyNumberFormat="1" applyFont="1" applyBorder="1"/>
    <xf numFmtId="14" fontId="6" fillId="5" borderId="2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9" fillId="0" borderId="7" xfId="0" applyNumberFormat="1" applyFont="1" applyBorder="1"/>
    <xf numFmtId="164" fontId="9" fillId="0" borderId="0" xfId="0" applyNumberFormat="1" applyFont="1"/>
    <xf numFmtId="14" fontId="15" fillId="4" borderId="0" xfId="0" applyNumberFormat="1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6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A7A948-669D-4316-915F-CBD6F8507400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qzMwk2bMrVYJx9QzHRTm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24"/>
  <sheetViews>
    <sheetView workbookViewId="0">
      <selection activeCell="D1" sqref="D1:D1048576"/>
    </sheetView>
  </sheetViews>
  <sheetFormatPr defaultRowHeight="15" x14ac:dyDescent="0.2"/>
  <cols>
    <col min="1" max="1" width="29.32421875" customWidth="1"/>
    <col min="2" max="2" width="12.5078125" customWidth="1"/>
    <col min="3" max="3" width="10.89453125" style="2" customWidth="1"/>
    <col min="4" max="7" width="13.71875" customWidth="1"/>
    <col min="8" max="8" width="11.56640625" customWidth="1"/>
    <col min="9" max="9" width="13.31640625" customWidth="1"/>
    <col min="10" max="10" width="12.375" bestFit="1" customWidth="1"/>
    <col min="11" max="11" width="20.17578125" customWidth="1"/>
    <col min="12" max="12" width="25.2890625" customWidth="1"/>
    <col min="13" max="13" width="12.375" bestFit="1" customWidth="1"/>
    <col min="14" max="14" width="10.89453125" bestFit="1" customWidth="1"/>
    <col min="15" max="15" width="12.375" bestFit="1" customWidth="1"/>
  </cols>
  <sheetData>
    <row r="1" spans="1:14" ht="15" customHeight="1" x14ac:dyDescent="0.2">
      <c r="A1" s="20" t="s">
        <v>73</v>
      </c>
      <c r="B1" s="20" t="s">
        <v>74</v>
      </c>
      <c r="C1" s="43" t="s">
        <v>10</v>
      </c>
      <c r="D1" s="22" t="s">
        <v>10</v>
      </c>
      <c r="E1" s="20" t="s">
        <v>75</v>
      </c>
      <c r="F1" s="20" t="s">
        <v>76</v>
      </c>
      <c r="G1" s="20" t="s">
        <v>77</v>
      </c>
      <c r="H1" s="21" t="s">
        <v>78</v>
      </c>
      <c r="I1" s="22" t="s">
        <v>79</v>
      </c>
      <c r="J1" s="68" t="s">
        <v>80</v>
      </c>
      <c r="K1" s="68" t="s">
        <v>81</v>
      </c>
    </row>
    <row r="2" spans="1:14" ht="15" customHeight="1" x14ac:dyDescent="0.2">
      <c r="A2" s="23" t="s">
        <v>82</v>
      </c>
      <c r="B2" s="23" t="s">
        <v>83</v>
      </c>
      <c r="C2" s="44" t="s">
        <v>84</v>
      </c>
      <c r="D2" s="24" t="s">
        <v>85</v>
      </c>
      <c r="E2" s="25">
        <v>2.8899999999999999E-2</v>
      </c>
      <c r="F2" s="25">
        <v>4.4400000000000002E-2</v>
      </c>
      <c r="G2" s="25">
        <v>6.13E-2</v>
      </c>
      <c r="H2" s="51" t="s">
        <v>86</v>
      </c>
      <c r="I2" s="24" t="s">
        <v>87</v>
      </c>
      <c r="J2" s="120" t="s">
        <v>88</v>
      </c>
      <c r="K2" s="67" t="s">
        <v>88</v>
      </c>
    </row>
    <row r="3" spans="1:14" s="2" customFormat="1" ht="15" customHeight="1" x14ac:dyDescent="0.2">
      <c r="A3" s="125" t="s">
        <v>1</v>
      </c>
      <c r="B3" s="126" t="s">
        <v>89</v>
      </c>
      <c r="C3" s="127"/>
      <c r="D3" s="126">
        <v>0</v>
      </c>
      <c r="E3" s="127">
        <f>(D3+(D3*E2))</f>
        <v>0</v>
      </c>
      <c r="F3" s="127">
        <f>(D3+(D3*F2))</f>
        <v>0</v>
      </c>
      <c r="G3" s="127">
        <f>(D3+(D3*G2))</f>
        <v>0</v>
      </c>
      <c r="H3" s="127">
        <f>(D3+10)/60</f>
        <v>0.16666666666666666</v>
      </c>
      <c r="I3" s="128"/>
      <c r="J3" s="119"/>
      <c r="K3" s="121"/>
      <c r="L3" s="138" t="s">
        <v>90</v>
      </c>
    </row>
    <row r="4" spans="1:14" s="2" customFormat="1" ht="15" customHeight="1" x14ac:dyDescent="0.2">
      <c r="A4" s="122" t="s">
        <v>91</v>
      </c>
      <c r="B4" s="10" t="s">
        <v>89</v>
      </c>
      <c r="C4" s="10"/>
      <c r="D4" s="10">
        <v>0</v>
      </c>
      <c r="E4" s="10">
        <f>(D4+(D4*E2))</f>
        <v>0</v>
      </c>
      <c r="F4" s="10">
        <f>(D4+(D4*F2))</f>
        <v>0</v>
      </c>
      <c r="G4" s="10">
        <f>(D4+(D4*G2))</f>
        <v>0</v>
      </c>
      <c r="H4" s="10">
        <f>(D4+10)/50</f>
        <v>0.2</v>
      </c>
      <c r="I4" s="123"/>
      <c r="J4" s="124"/>
      <c r="K4" s="89"/>
      <c r="L4" s="6"/>
    </row>
    <row r="5" spans="1:14" ht="15" customHeight="1" x14ac:dyDescent="0.2">
      <c r="A5" s="129" t="s">
        <v>4</v>
      </c>
      <c r="B5" s="10" t="s">
        <v>89</v>
      </c>
      <c r="C5" s="31">
        <v>82</v>
      </c>
      <c r="D5" s="16">
        <v>0</v>
      </c>
      <c r="E5" s="16">
        <f>D5+(D5*E2)</f>
        <v>0</v>
      </c>
      <c r="F5" s="16">
        <f>(D5+(D5*F2))</f>
        <v>0</v>
      </c>
      <c r="G5" s="16">
        <f>(D5+(D5*G2))</f>
        <v>0</v>
      </c>
      <c r="H5" s="31">
        <f>(D5+10)/60</f>
        <v>0.16666666666666666</v>
      </c>
      <c r="I5" s="102"/>
      <c r="J5" s="119"/>
      <c r="K5" s="66"/>
      <c r="M5" s="6"/>
    </row>
    <row r="6" spans="1:14" ht="15" customHeight="1" x14ac:dyDescent="0.2">
      <c r="A6" s="26" t="s">
        <v>70</v>
      </c>
      <c r="B6" s="116"/>
      <c r="C6" s="10"/>
      <c r="D6" s="13">
        <v>72</v>
      </c>
      <c r="E6" s="13">
        <f>D6+(D6*E2)</f>
        <v>74.080799999999996</v>
      </c>
      <c r="F6" s="16">
        <f>(D6+(D6*F2))</f>
        <v>75.196799999999996</v>
      </c>
      <c r="G6" s="16">
        <f>(D6+(D6*G2))</f>
        <v>76.413600000000002</v>
      </c>
      <c r="H6" s="13"/>
      <c r="I6" s="98"/>
      <c r="J6" s="96"/>
      <c r="M6" s="6"/>
    </row>
    <row r="7" spans="1:14" x14ac:dyDescent="0.2">
      <c r="A7" s="27" t="s">
        <v>11</v>
      </c>
      <c r="B7" s="9"/>
      <c r="C7" s="10"/>
      <c r="D7" s="13">
        <v>67</v>
      </c>
      <c r="E7" s="13">
        <f>D7+(D7*E2)</f>
        <v>68.936300000000003</v>
      </c>
      <c r="F7" s="16">
        <f>(D7+(D7*F2))</f>
        <v>69.974800000000002</v>
      </c>
      <c r="G7" s="16">
        <f>(D7+(D7*G2))</f>
        <v>71.107100000000003</v>
      </c>
      <c r="H7" s="13"/>
      <c r="I7" s="98"/>
      <c r="J7" s="96"/>
      <c r="K7" s="6"/>
      <c r="M7" s="6"/>
    </row>
    <row r="8" spans="1:14" x14ac:dyDescent="0.2">
      <c r="A8" s="27" t="s">
        <v>92</v>
      </c>
      <c r="B8" s="9"/>
      <c r="C8" s="10"/>
      <c r="D8" s="13">
        <v>0</v>
      </c>
      <c r="E8" s="13">
        <f>D8+(D8*E2)</f>
        <v>0</v>
      </c>
      <c r="F8" s="16">
        <f>(D8+(D8*F2))</f>
        <v>0</v>
      </c>
      <c r="G8" s="16">
        <f>(D8+(D8*G2))</f>
        <v>0</v>
      </c>
      <c r="H8" s="13"/>
      <c r="I8" s="98"/>
      <c r="J8" s="96"/>
      <c r="K8" s="2"/>
      <c r="L8" s="2"/>
    </row>
    <row r="9" spans="1:14" x14ac:dyDescent="0.2">
      <c r="A9" s="27" t="s">
        <v>71</v>
      </c>
      <c r="B9" s="9"/>
      <c r="C9" s="10"/>
      <c r="D9" s="13">
        <v>0</v>
      </c>
      <c r="E9" s="13">
        <f>D9+(D9*E2)</f>
        <v>0</v>
      </c>
      <c r="F9" s="16">
        <f>(D9+(D9*F2))</f>
        <v>0</v>
      </c>
      <c r="G9" s="16">
        <f>(D9+(D9*G2))</f>
        <v>0</v>
      </c>
      <c r="H9" s="13"/>
      <c r="I9" s="98"/>
      <c r="J9" s="96"/>
      <c r="K9" s="1"/>
    </row>
    <row r="10" spans="1:14" x14ac:dyDescent="0.2">
      <c r="A10" s="27" t="s">
        <v>67</v>
      </c>
      <c r="B10" s="9"/>
      <c r="C10" s="10"/>
      <c r="D10" s="13">
        <v>0</v>
      </c>
      <c r="E10" s="13">
        <f>D10+(D10*E2)</f>
        <v>0</v>
      </c>
      <c r="F10" s="16">
        <f>(D10+(D10*F2))</f>
        <v>0</v>
      </c>
      <c r="G10" s="16">
        <f>(D10+(D10*G2))</f>
        <v>0</v>
      </c>
      <c r="H10" s="13">
        <v>3.5</v>
      </c>
      <c r="I10" s="98"/>
      <c r="J10" s="96"/>
    </row>
    <row r="11" spans="1:14" ht="15" customHeight="1" x14ac:dyDescent="0.2">
      <c r="A11" s="27" t="s">
        <v>2</v>
      </c>
      <c r="B11" s="9" t="s">
        <v>93</v>
      </c>
      <c r="C11" s="10">
        <v>145</v>
      </c>
      <c r="D11" s="13">
        <v>0</v>
      </c>
      <c r="E11" s="13">
        <f>D11+(D11*E2)</f>
        <v>0</v>
      </c>
      <c r="F11" s="16">
        <f>(D11+(D11*F2))</f>
        <v>0</v>
      </c>
      <c r="G11" s="16">
        <f>(D11+(D11*G2))</f>
        <v>0</v>
      </c>
      <c r="H11" s="13">
        <v>3.5</v>
      </c>
      <c r="I11" s="98"/>
      <c r="J11" s="96"/>
      <c r="K11" s="53"/>
      <c r="L11" s="53"/>
      <c r="N11" s="53"/>
    </row>
    <row r="12" spans="1:14" ht="15" customHeight="1" x14ac:dyDescent="0.2">
      <c r="A12" s="46" t="s">
        <v>94</v>
      </c>
      <c r="B12" s="19"/>
      <c r="C12" s="10"/>
      <c r="D12" s="40">
        <v>0</v>
      </c>
      <c r="E12" s="13">
        <f>D12+(D12*E2)</f>
        <v>0</v>
      </c>
      <c r="F12" s="16">
        <f>(D12+(D12*F2))</f>
        <v>0</v>
      </c>
      <c r="G12" s="16">
        <f>(D12+(D12*G2))</f>
        <v>0</v>
      </c>
      <c r="H12" s="13">
        <v>2.5</v>
      </c>
      <c r="I12" s="98"/>
      <c r="J12" s="96"/>
      <c r="K12" s="53"/>
    </row>
    <row r="13" spans="1:14" x14ac:dyDescent="0.2">
      <c r="A13" s="30" t="s">
        <v>95</v>
      </c>
      <c r="B13" s="19"/>
      <c r="C13" s="10"/>
      <c r="D13" s="41">
        <v>0</v>
      </c>
      <c r="E13" s="13">
        <f>D13+(D13*E2)</f>
        <v>0</v>
      </c>
      <c r="F13" s="16">
        <f>(D13+(D13*F2))</f>
        <v>0</v>
      </c>
      <c r="G13" s="16">
        <f>(D13+(D13*G2))</f>
        <v>0</v>
      </c>
      <c r="H13" s="13">
        <v>2.5</v>
      </c>
      <c r="I13" s="98"/>
      <c r="J13" s="96"/>
      <c r="K13" s="53"/>
      <c r="L13" s="66"/>
      <c r="M13" s="56"/>
      <c r="N13" s="5"/>
    </row>
    <row r="14" spans="1:14" x14ac:dyDescent="0.2">
      <c r="A14" s="27" t="s">
        <v>3</v>
      </c>
      <c r="B14" s="9" t="s">
        <v>96</v>
      </c>
      <c r="C14" s="10"/>
      <c r="D14" s="13">
        <v>0</v>
      </c>
      <c r="E14" s="16">
        <f>(D14+(D14*E2))</f>
        <v>0</v>
      </c>
      <c r="F14" s="16">
        <f>(D14+(D14*F2))</f>
        <v>0</v>
      </c>
      <c r="G14" s="16">
        <f>(D14+(D14*G2))</f>
        <v>0</v>
      </c>
      <c r="H14" s="13">
        <v>2</v>
      </c>
      <c r="I14" s="98"/>
      <c r="J14" s="96"/>
      <c r="K14" s="2"/>
      <c r="M14" s="5"/>
      <c r="N14" s="5"/>
    </row>
    <row r="15" spans="1:14" ht="15" customHeight="1" x14ac:dyDescent="0.2">
      <c r="A15" s="27" t="s">
        <v>12</v>
      </c>
      <c r="B15" s="9" t="s">
        <v>97</v>
      </c>
      <c r="C15" s="10"/>
      <c r="D15" s="13">
        <v>25</v>
      </c>
      <c r="E15" s="13">
        <f>D15+(D15*E2)</f>
        <v>25.7225</v>
      </c>
      <c r="F15" s="16">
        <f>(D15+(D15*F2))</f>
        <v>26.11</v>
      </c>
      <c r="G15" s="16">
        <f>(D15+(D15*G2))</f>
        <v>26.532499999999999</v>
      </c>
      <c r="H15" s="13"/>
      <c r="I15" s="98"/>
      <c r="J15" s="96"/>
      <c r="K15" s="2"/>
      <c r="L15" t="s">
        <v>6</v>
      </c>
      <c r="M15" s="56"/>
      <c r="N15" s="5"/>
    </row>
    <row r="16" spans="1:14" ht="15" customHeight="1" x14ac:dyDescent="0.2">
      <c r="A16" s="27" t="s">
        <v>98</v>
      </c>
      <c r="B16" s="9" t="s">
        <v>99</v>
      </c>
      <c r="C16" s="10"/>
      <c r="D16" s="13">
        <v>22</v>
      </c>
      <c r="E16" s="13">
        <f>D16+(D16*E2)</f>
        <v>22.6358</v>
      </c>
      <c r="F16" s="16">
        <f>(D16+(D16*F2))</f>
        <v>22.976800000000001</v>
      </c>
      <c r="G16" s="16">
        <f>(D16+(D16*G2))</f>
        <v>23.348600000000001</v>
      </c>
      <c r="H16" s="13"/>
      <c r="I16" s="98"/>
      <c r="J16" s="96"/>
      <c r="K16" s="2"/>
      <c r="M16" s="5" t="s">
        <v>6</v>
      </c>
      <c r="N16" s="5"/>
    </row>
    <row r="17" spans="1:15" x14ac:dyDescent="0.2">
      <c r="A17" s="27" t="s">
        <v>100</v>
      </c>
      <c r="B17" s="9"/>
      <c r="C17" s="10">
        <v>27.65</v>
      </c>
      <c r="D17" s="13">
        <v>33</v>
      </c>
      <c r="E17" s="13">
        <v>33</v>
      </c>
      <c r="F17" s="13">
        <v>33</v>
      </c>
      <c r="G17" s="13">
        <v>33</v>
      </c>
      <c r="H17" s="13"/>
      <c r="I17" s="98"/>
      <c r="J17" s="96"/>
      <c r="K17" s="2" t="s">
        <v>0</v>
      </c>
      <c r="L17" s="2"/>
      <c r="M17" s="6">
        <v>45495</v>
      </c>
    </row>
    <row r="18" spans="1:15" x14ac:dyDescent="0.2">
      <c r="A18" s="73" t="s">
        <v>13</v>
      </c>
      <c r="B18" s="9" t="s">
        <v>101</v>
      </c>
      <c r="C18" s="10">
        <v>321</v>
      </c>
      <c r="D18" s="13">
        <v>0</v>
      </c>
      <c r="E18" s="13">
        <f>D18+(D18*E2)</f>
        <v>0</v>
      </c>
      <c r="F18" s="16">
        <f>(D18+(D18*F2))</f>
        <v>0</v>
      </c>
      <c r="G18" s="16">
        <f>(D18+(D18*G2))</f>
        <v>0</v>
      </c>
      <c r="H18" s="13"/>
      <c r="I18" s="98"/>
      <c r="J18" s="96"/>
      <c r="K18" s="2"/>
      <c r="L18" s="2" t="s">
        <v>0</v>
      </c>
    </row>
    <row r="19" spans="1:15" ht="15" customHeight="1" x14ac:dyDescent="0.2">
      <c r="A19" s="27" t="s">
        <v>14</v>
      </c>
      <c r="B19" s="9" t="s">
        <v>101</v>
      </c>
      <c r="C19" s="10"/>
      <c r="D19" s="13">
        <v>0</v>
      </c>
      <c r="E19" s="13">
        <f>D19+(D19*E2)</f>
        <v>0</v>
      </c>
      <c r="F19" s="16">
        <f>(D19+(D19*F2))</f>
        <v>0</v>
      </c>
      <c r="G19" s="16">
        <f>(D19+(D19*G2))</f>
        <v>0</v>
      </c>
      <c r="H19" s="13"/>
      <c r="I19" s="99"/>
      <c r="J19" s="96"/>
      <c r="K19" s="2"/>
    </row>
    <row r="20" spans="1:15" ht="15" customHeight="1" x14ac:dyDescent="0.2">
      <c r="A20" s="27" t="s">
        <v>15</v>
      </c>
      <c r="B20" s="9" t="s">
        <v>101</v>
      </c>
      <c r="C20" s="10"/>
      <c r="D20" s="13">
        <v>0</v>
      </c>
      <c r="E20" s="13">
        <f>D20+(E2*D20)</f>
        <v>0</v>
      </c>
      <c r="F20" s="16">
        <f>(D20+(D20*F2))</f>
        <v>0</v>
      </c>
      <c r="G20" s="16">
        <f>(D20+(D20*G2))</f>
        <v>0</v>
      </c>
      <c r="H20" s="13"/>
      <c r="I20" s="98"/>
      <c r="J20" s="96"/>
      <c r="K20" s="2"/>
      <c r="M20" s="2"/>
    </row>
    <row r="21" spans="1:15" x14ac:dyDescent="0.2">
      <c r="A21" s="27" t="s">
        <v>102</v>
      </c>
      <c r="B21" s="9" t="s">
        <v>101</v>
      </c>
      <c r="C21" s="10">
        <v>291</v>
      </c>
      <c r="D21" s="13">
        <v>0</v>
      </c>
      <c r="E21" s="13">
        <f>D21+(D21*E2)</f>
        <v>0</v>
      </c>
      <c r="F21" s="16">
        <f>(D21+(D21*F2))</f>
        <v>0</v>
      </c>
      <c r="G21" s="16">
        <f>(D21+(D21*G2))</f>
        <v>0</v>
      </c>
      <c r="H21" s="13"/>
      <c r="I21" s="98"/>
      <c r="J21" s="96"/>
      <c r="K21" s="2"/>
    </row>
    <row r="22" spans="1:15" x14ac:dyDescent="0.2">
      <c r="A22" s="27" t="s">
        <v>5</v>
      </c>
      <c r="B22" s="9" t="s">
        <v>101</v>
      </c>
      <c r="C22" s="10">
        <v>18.600000000000001</v>
      </c>
      <c r="D22" s="13">
        <v>18</v>
      </c>
      <c r="E22" s="13">
        <f>D22+(D22*E2)</f>
        <v>18.520199999999999</v>
      </c>
      <c r="F22" s="16">
        <f>(D22+(D22*F2))</f>
        <v>18.799199999999999</v>
      </c>
      <c r="G22" s="16">
        <f>(D22+(D22*G2))</f>
        <v>19.103400000000001</v>
      </c>
      <c r="H22" s="13"/>
      <c r="I22" s="98"/>
      <c r="J22" s="96"/>
      <c r="K22" s="2"/>
    </row>
    <row r="23" spans="1:15" x14ac:dyDescent="0.2">
      <c r="A23" s="27" t="s">
        <v>16</v>
      </c>
      <c r="B23" s="9" t="s">
        <v>103</v>
      </c>
      <c r="C23" s="10"/>
      <c r="D23" s="13">
        <v>25</v>
      </c>
      <c r="E23" s="13">
        <f>D23+(D23*E2)</f>
        <v>25.7225</v>
      </c>
      <c r="F23" s="16">
        <f>(D23+(D23*F2))</f>
        <v>26.11</v>
      </c>
      <c r="G23" s="16">
        <f>(D23+(D23*G2))</f>
        <v>26.532499999999999</v>
      </c>
      <c r="H23" s="13"/>
      <c r="I23" s="98"/>
      <c r="J23" s="96"/>
      <c r="K23" s="2"/>
      <c r="L23" s="53"/>
      <c r="M23" t="s">
        <v>66</v>
      </c>
    </row>
    <row r="24" spans="1:15" x14ac:dyDescent="0.2">
      <c r="A24" s="27" t="s">
        <v>17</v>
      </c>
      <c r="B24" s="9" t="s">
        <v>103</v>
      </c>
      <c r="C24" s="10"/>
      <c r="D24" s="13">
        <v>25</v>
      </c>
      <c r="E24" s="13">
        <f>D24+(D24*E2)</f>
        <v>25.7225</v>
      </c>
      <c r="F24" s="16">
        <f>(D24+(D24*F2))</f>
        <v>26.11</v>
      </c>
      <c r="G24" s="16">
        <f>(D24+(D24*G2))</f>
        <v>26.532499999999999</v>
      </c>
      <c r="H24" s="13"/>
      <c r="I24" s="98"/>
      <c r="J24" s="96"/>
      <c r="K24" s="2"/>
      <c r="L24" s="53"/>
    </row>
    <row r="25" spans="1:15" x14ac:dyDescent="0.2">
      <c r="A25" s="27" t="s">
        <v>18</v>
      </c>
      <c r="B25" s="9" t="s">
        <v>103</v>
      </c>
      <c r="C25" s="10"/>
      <c r="D25" s="13">
        <v>25</v>
      </c>
      <c r="E25" s="13">
        <f>D25+(D25*E2)</f>
        <v>25.7225</v>
      </c>
      <c r="F25" s="16">
        <f>(D25+(D25*F2))</f>
        <v>26.11</v>
      </c>
      <c r="G25" s="16">
        <f>(D25+(D25*G2))</f>
        <v>26.532499999999999</v>
      </c>
      <c r="H25" s="13"/>
      <c r="I25" s="98"/>
      <c r="J25" s="96"/>
      <c r="K25" s="2"/>
      <c r="M25" s="2"/>
      <c r="N25" t="s">
        <v>72</v>
      </c>
    </row>
    <row r="26" spans="1:15" x14ac:dyDescent="0.2">
      <c r="A26" s="73" t="s">
        <v>104</v>
      </c>
      <c r="B26" s="9"/>
      <c r="C26" s="10"/>
      <c r="D26" s="13"/>
      <c r="E26" s="13"/>
      <c r="F26" s="16"/>
      <c r="G26" s="16"/>
      <c r="H26" s="13"/>
      <c r="I26" s="98"/>
      <c r="J26" s="96"/>
      <c r="K26" s="2"/>
      <c r="O26" s="53"/>
    </row>
    <row r="27" spans="1:15" x14ac:dyDescent="0.2">
      <c r="A27" s="27" t="s">
        <v>19</v>
      </c>
      <c r="B27" s="9" t="s">
        <v>65</v>
      </c>
      <c r="C27" s="10">
        <v>50</v>
      </c>
      <c r="D27" s="13">
        <v>0</v>
      </c>
      <c r="E27" s="13">
        <f>D27+(D27*E2)</f>
        <v>0</v>
      </c>
      <c r="F27" s="16">
        <f>(D27+(D27*F2))</f>
        <v>0</v>
      </c>
      <c r="G27" s="16">
        <f>(D27+(D27*G2))</f>
        <v>0</v>
      </c>
      <c r="H27" s="13">
        <v>4</v>
      </c>
      <c r="I27" s="98"/>
      <c r="J27" s="96"/>
      <c r="K27" s="2"/>
      <c r="O27" s="53"/>
    </row>
    <row r="28" spans="1:15" x14ac:dyDescent="0.2">
      <c r="A28" s="27" t="s">
        <v>20</v>
      </c>
      <c r="B28" s="9" t="s">
        <v>65</v>
      </c>
      <c r="C28" s="10"/>
      <c r="D28" s="13">
        <v>80</v>
      </c>
      <c r="E28" s="13">
        <f>D28+(D28*E2)</f>
        <v>82.311999999999998</v>
      </c>
      <c r="F28" s="16">
        <f>(D28+(D28*F2))</f>
        <v>83.552000000000007</v>
      </c>
      <c r="G28" s="16">
        <f>(D28+(D28*G2))</f>
        <v>84.903999999999996</v>
      </c>
      <c r="H28" s="13">
        <f>85/25</f>
        <v>3.4</v>
      </c>
      <c r="I28" s="98"/>
      <c r="J28" s="96"/>
      <c r="K28" s="2"/>
      <c r="L28" t="s">
        <v>0</v>
      </c>
      <c r="M28" s="2"/>
    </row>
    <row r="29" spans="1:15" x14ac:dyDescent="0.2">
      <c r="A29" s="27" t="s">
        <v>24</v>
      </c>
      <c r="B29" s="9" t="s">
        <v>65</v>
      </c>
      <c r="C29" s="10"/>
      <c r="D29" s="13">
        <v>0</v>
      </c>
      <c r="E29" s="13">
        <f>D29+(D29*E2)</f>
        <v>0</v>
      </c>
      <c r="F29" s="16">
        <f>(D29+(D29*F2))</f>
        <v>0</v>
      </c>
      <c r="G29" s="16">
        <f>(D29+(D29*G2))</f>
        <v>0</v>
      </c>
      <c r="H29" s="13">
        <v>3</v>
      </c>
      <c r="I29" s="98"/>
      <c r="J29" s="96"/>
      <c r="K29" s="2"/>
    </row>
    <row r="30" spans="1:15" x14ac:dyDescent="0.2">
      <c r="A30" s="27" t="s">
        <v>105</v>
      </c>
      <c r="B30" s="9" t="s">
        <v>65</v>
      </c>
      <c r="C30" s="10">
        <v>55</v>
      </c>
      <c r="D30" s="13">
        <v>0</v>
      </c>
      <c r="E30" s="13">
        <f>D30+(D30*E2)</f>
        <v>0</v>
      </c>
      <c r="F30" s="16">
        <f>(D30+(D30*F2))</f>
        <v>0</v>
      </c>
      <c r="G30" s="16">
        <f>(D30+(D30*G2))</f>
        <v>0</v>
      </c>
      <c r="H30" s="13">
        <f>(D30+10)/25</f>
        <v>0.4</v>
      </c>
      <c r="I30" s="98"/>
      <c r="J30" s="96"/>
      <c r="K30" s="2"/>
    </row>
    <row r="31" spans="1:15" x14ac:dyDescent="0.2">
      <c r="A31" s="27" t="s">
        <v>63</v>
      </c>
      <c r="B31" s="9" t="s">
        <v>65</v>
      </c>
      <c r="C31" s="10">
        <v>4</v>
      </c>
      <c r="D31" s="13">
        <v>10</v>
      </c>
      <c r="E31" s="13">
        <f>D31+(D31*E2)</f>
        <v>10.289</v>
      </c>
      <c r="F31" s="16">
        <f>(D31+(D31*F2))</f>
        <v>10.444000000000001</v>
      </c>
      <c r="G31" s="16">
        <f>(D31+(D31*G2))</f>
        <v>10.613</v>
      </c>
      <c r="H31" s="13"/>
      <c r="I31" s="98"/>
      <c r="J31" s="96"/>
      <c r="K31" s="2"/>
    </row>
    <row r="32" spans="1:15" x14ac:dyDescent="0.2">
      <c r="A32" s="27" t="s">
        <v>106</v>
      </c>
      <c r="B32" s="9" t="s">
        <v>65</v>
      </c>
      <c r="C32" s="10"/>
      <c r="D32" s="13">
        <v>138</v>
      </c>
      <c r="E32" s="13">
        <f>(D32+(D32*E2))</f>
        <v>141.98820000000001</v>
      </c>
      <c r="F32" s="16">
        <f>(D32+(D32*F2))</f>
        <v>144.12719999999999</v>
      </c>
      <c r="G32" s="16">
        <f>(D32+(D32*G2))</f>
        <v>146.45939999999999</v>
      </c>
      <c r="H32" s="13">
        <f>(D32+10)/20</f>
        <v>7.4</v>
      </c>
      <c r="I32" s="98"/>
      <c r="J32" s="96"/>
      <c r="K32" s="2"/>
    </row>
    <row r="33" spans="1:17" x14ac:dyDescent="0.2">
      <c r="A33" s="27" t="s">
        <v>107</v>
      </c>
      <c r="B33" s="9" t="s">
        <v>65</v>
      </c>
      <c r="C33" s="10">
        <v>145</v>
      </c>
      <c r="D33" s="13">
        <v>203</v>
      </c>
      <c r="E33" s="13">
        <f>(D33+(D33*E2))</f>
        <v>208.86670000000001</v>
      </c>
      <c r="F33" s="16">
        <f>(D33+(D33*F2))</f>
        <v>212.01320000000001</v>
      </c>
      <c r="G33" s="16">
        <f>(D33+(D33*G2))</f>
        <v>215.44389999999999</v>
      </c>
      <c r="H33" s="13">
        <f>(D33+10)/25</f>
        <v>8.52</v>
      </c>
      <c r="I33" s="98"/>
      <c r="J33" s="96"/>
      <c r="K33" s="2"/>
    </row>
    <row r="34" spans="1:17" x14ac:dyDescent="0.2">
      <c r="A34" s="27" t="s">
        <v>108</v>
      </c>
      <c r="B34" s="9" t="s">
        <v>65</v>
      </c>
      <c r="C34" s="10"/>
      <c r="D34" s="13">
        <v>42</v>
      </c>
      <c r="E34" s="13">
        <f>(D34+(D34*E2))</f>
        <v>43.213799999999999</v>
      </c>
      <c r="F34" s="16">
        <f>(D34+(D34*F2))</f>
        <v>43.864800000000002</v>
      </c>
      <c r="G34" s="16">
        <f>(D34+(D34*G2))</f>
        <v>44.574600000000004</v>
      </c>
      <c r="H34" s="13">
        <v>1</v>
      </c>
      <c r="I34" s="98"/>
      <c r="J34" s="96"/>
      <c r="K34" s="2"/>
    </row>
    <row r="35" spans="1:17" x14ac:dyDescent="0.2">
      <c r="A35" s="73" t="s">
        <v>48</v>
      </c>
      <c r="B35" s="9"/>
      <c r="C35" s="10"/>
      <c r="D35" s="13"/>
      <c r="E35" s="13"/>
      <c r="F35" s="16"/>
      <c r="G35" s="16"/>
      <c r="H35" s="13"/>
      <c r="I35" s="98"/>
      <c r="J35" s="96"/>
      <c r="K35" s="2"/>
      <c r="M35" t="s">
        <v>109</v>
      </c>
    </row>
    <row r="36" spans="1:17" x14ac:dyDescent="0.2">
      <c r="A36" s="27" t="s">
        <v>49</v>
      </c>
      <c r="B36" s="9" t="s">
        <v>110</v>
      </c>
      <c r="C36" s="10"/>
      <c r="D36" s="13">
        <v>120</v>
      </c>
      <c r="E36" s="13">
        <f>D36+(D36*E2)</f>
        <v>123.468</v>
      </c>
      <c r="F36" s="16">
        <f>(D36+(D36*F2))</f>
        <v>125.328</v>
      </c>
      <c r="G36" s="16">
        <f>(D36+(D36*G2))</f>
        <v>127.35599999999999</v>
      </c>
      <c r="H36" s="13"/>
      <c r="I36" s="98"/>
      <c r="J36" s="96"/>
      <c r="K36" s="2"/>
      <c r="Q36">
        <f>72*2</f>
        <v>144</v>
      </c>
    </row>
    <row r="37" spans="1:17" x14ac:dyDescent="0.2">
      <c r="A37" s="27" t="s">
        <v>111</v>
      </c>
      <c r="B37" s="9" t="s">
        <v>110</v>
      </c>
      <c r="C37" s="10"/>
      <c r="D37" s="13">
        <v>111.5</v>
      </c>
      <c r="E37" s="13">
        <f>D37+(D37*E2)</f>
        <v>114.72235000000001</v>
      </c>
      <c r="F37" s="16">
        <f>(D37+(D37*F2))</f>
        <v>116.45059999999999</v>
      </c>
      <c r="G37" s="16">
        <f>(D37+(D37*G2))</f>
        <v>118.33495000000001</v>
      </c>
      <c r="H37" s="13">
        <f>(D37+10)/25</f>
        <v>4.8600000000000003</v>
      </c>
      <c r="I37" s="98"/>
      <c r="J37" s="96"/>
      <c r="K37" s="2"/>
      <c r="Q37">
        <v>92</v>
      </c>
    </row>
    <row r="38" spans="1:17" x14ac:dyDescent="0.2">
      <c r="A38" s="27" t="s">
        <v>112</v>
      </c>
      <c r="B38" s="9" t="s">
        <v>110</v>
      </c>
      <c r="C38" s="10">
        <v>150</v>
      </c>
      <c r="D38" s="13">
        <v>180</v>
      </c>
      <c r="E38" s="13">
        <f>D38+(D38*E2)</f>
        <v>185.202</v>
      </c>
      <c r="F38" s="16">
        <f>(D38+(D38*F2))</f>
        <v>187.99199999999999</v>
      </c>
      <c r="G38" s="16">
        <f>(D38+(D38*G2))</f>
        <v>191.03399999999999</v>
      </c>
      <c r="H38" s="13">
        <f>(D38+10)/25</f>
        <v>7.6</v>
      </c>
      <c r="I38" s="98"/>
      <c r="J38" s="96"/>
      <c r="K38" s="2"/>
      <c r="Q38">
        <v>26</v>
      </c>
    </row>
    <row r="39" spans="1:17" x14ac:dyDescent="0.2">
      <c r="A39" s="27" t="s">
        <v>21</v>
      </c>
      <c r="B39" s="9" t="s">
        <v>110</v>
      </c>
      <c r="C39" s="10">
        <v>45</v>
      </c>
      <c r="D39" s="13">
        <v>100</v>
      </c>
      <c r="E39" s="13">
        <f>D39+(D39*E2)</f>
        <v>102.89</v>
      </c>
      <c r="F39" s="16">
        <f>(D39+(D39*F2))</f>
        <v>104.44</v>
      </c>
      <c r="G39" s="16">
        <f>(D39+(D39*G2))</f>
        <v>106.13</v>
      </c>
      <c r="H39" s="13"/>
      <c r="I39" s="98"/>
      <c r="J39" s="96"/>
      <c r="K39" s="2"/>
    </row>
    <row r="40" spans="1:17" x14ac:dyDescent="0.2">
      <c r="A40" s="27" t="s">
        <v>22</v>
      </c>
      <c r="B40" s="9" t="s">
        <v>110</v>
      </c>
      <c r="C40" s="14"/>
      <c r="D40" s="32">
        <v>46</v>
      </c>
      <c r="E40" s="13">
        <f>D40+(D40*E2)</f>
        <v>47.3294</v>
      </c>
      <c r="F40" s="16">
        <f>(D40+(D40*F2))</f>
        <v>48.042400000000001</v>
      </c>
      <c r="G40" s="16">
        <f>(D40+(D40*G2))</f>
        <v>48.819800000000001</v>
      </c>
      <c r="H40" s="32"/>
      <c r="I40" s="98"/>
      <c r="J40" s="96"/>
      <c r="K40" s="2"/>
    </row>
    <row r="41" spans="1:17" x14ac:dyDescent="0.2">
      <c r="A41" s="27" t="s">
        <v>113</v>
      </c>
      <c r="B41" s="49" t="s">
        <v>110</v>
      </c>
      <c r="C41" s="50">
        <v>5</v>
      </c>
      <c r="D41" s="32">
        <v>39</v>
      </c>
      <c r="E41" s="18"/>
      <c r="F41" s="16"/>
      <c r="G41" s="117"/>
      <c r="H41" s="13"/>
      <c r="I41" s="118"/>
      <c r="J41" s="96"/>
      <c r="K41" s="2"/>
    </row>
    <row r="42" spans="1:17" x14ac:dyDescent="0.2">
      <c r="A42" s="27" t="s">
        <v>114</v>
      </c>
      <c r="B42" s="49" t="s">
        <v>110</v>
      </c>
      <c r="C42" s="50">
        <v>80</v>
      </c>
      <c r="D42" s="32">
        <v>110</v>
      </c>
      <c r="E42" s="18"/>
      <c r="F42" s="16"/>
      <c r="G42" s="117"/>
      <c r="H42" s="13"/>
      <c r="I42" s="118"/>
      <c r="J42" s="96"/>
      <c r="K42" s="2"/>
      <c r="M42" t="s">
        <v>23</v>
      </c>
    </row>
    <row r="43" spans="1:17" x14ac:dyDescent="0.2">
      <c r="A43" s="27" t="s">
        <v>115</v>
      </c>
      <c r="B43" s="49" t="s">
        <v>110</v>
      </c>
      <c r="C43" s="50">
        <v>80</v>
      </c>
      <c r="D43" s="32">
        <v>110</v>
      </c>
      <c r="E43" s="18"/>
      <c r="F43" s="16"/>
      <c r="G43" s="117"/>
      <c r="H43" s="13"/>
      <c r="I43" s="118"/>
      <c r="J43" s="96"/>
      <c r="K43" s="2"/>
    </row>
    <row r="44" spans="1:17" x14ac:dyDescent="0.2">
      <c r="A44" s="73" t="s">
        <v>116</v>
      </c>
      <c r="B44" s="49"/>
      <c r="C44" s="50"/>
      <c r="D44" s="32"/>
      <c r="E44" s="18"/>
      <c r="F44" s="16"/>
      <c r="G44" s="117"/>
      <c r="H44" s="13"/>
      <c r="I44" s="118"/>
      <c r="J44" s="96"/>
      <c r="K44" s="2"/>
    </row>
    <row r="45" spans="1:17" x14ac:dyDescent="0.2">
      <c r="A45" s="33" t="s">
        <v>117</v>
      </c>
      <c r="B45" s="59" t="s">
        <v>118</v>
      </c>
      <c r="C45" s="58"/>
      <c r="D45" s="10">
        <v>110</v>
      </c>
      <c r="E45" s="18">
        <f>D45+(D45*E2)</f>
        <v>113.179</v>
      </c>
      <c r="F45" s="16">
        <f>(D45+(D45*F2))</f>
        <v>114.884</v>
      </c>
      <c r="G45" s="16">
        <f>(D45+(D45*G2))</f>
        <v>116.74299999999999</v>
      </c>
      <c r="H45" s="16"/>
      <c r="I45" s="98"/>
      <c r="J45" s="96"/>
      <c r="K45" s="2"/>
    </row>
    <row r="46" spans="1:17" x14ac:dyDescent="0.2">
      <c r="A46" s="33" t="s">
        <v>119</v>
      </c>
      <c r="B46" s="59" t="s">
        <v>118</v>
      </c>
      <c r="C46" s="58"/>
      <c r="D46" s="10">
        <v>110</v>
      </c>
      <c r="E46" s="18">
        <f>D46+(D46*E2)</f>
        <v>113.179</v>
      </c>
      <c r="F46" s="16">
        <f>(D46+(D46*F2))</f>
        <v>114.884</v>
      </c>
      <c r="G46" s="16">
        <f>(D46+(D46*G2))</f>
        <v>116.74299999999999</v>
      </c>
      <c r="H46" s="13"/>
      <c r="I46" s="98"/>
      <c r="J46" s="96"/>
      <c r="K46" s="2"/>
    </row>
    <row r="47" spans="1:17" x14ac:dyDescent="0.2">
      <c r="A47" s="33" t="s">
        <v>120</v>
      </c>
      <c r="B47" s="59"/>
      <c r="C47" s="58"/>
      <c r="D47" s="10">
        <v>110</v>
      </c>
      <c r="E47" s="18">
        <f>D47+(D47*E2)</f>
        <v>113.179</v>
      </c>
      <c r="F47" s="16">
        <f>(D47+(D47*F2))</f>
        <v>114.884</v>
      </c>
      <c r="G47" s="16">
        <f>(D47+(D47*G2))</f>
        <v>116.74299999999999</v>
      </c>
      <c r="H47" s="13"/>
      <c r="I47" s="98"/>
      <c r="J47" s="96"/>
      <c r="K47" s="2"/>
    </row>
    <row r="48" spans="1:17" x14ac:dyDescent="0.2">
      <c r="A48" s="33" t="s">
        <v>121</v>
      </c>
      <c r="B48" s="59" t="s">
        <v>118</v>
      </c>
      <c r="C48" s="58"/>
      <c r="D48" s="14">
        <v>120</v>
      </c>
      <c r="E48" s="18">
        <f>D48+(D48*E2)</f>
        <v>123.468</v>
      </c>
      <c r="F48" s="16">
        <f>(D48+(D48*F2))</f>
        <v>125.328</v>
      </c>
      <c r="G48" s="16">
        <f>(D48+(D48*G2))</f>
        <v>127.35599999999999</v>
      </c>
      <c r="H48" s="13"/>
      <c r="I48" s="98"/>
      <c r="J48" s="96"/>
      <c r="K48" s="2"/>
    </row>
    <row r="49" spans="1:14" x14ac:dyDescent="0.2">
      <c r="A49" s="47" t="s">
        <v>25</v>
      </c>
      <c r="B49" s="54" t="s">
        <v>122</v>
      </c>
      <c r="C49" s="105"/>
      <c r="D49" s="104">
        <v>0</v>
      </c>
      <c r="E49" s="18">
        <f>D49+(D49*E2)</f>
        <v>0</v>
      </c>
      <c r="F49" s="16">
        <f>(D49+(D49*F2))</f>
        <v>0</v>
      </c>
      <c r="G49" s="16">
        <f>(D49+(D49*G2))</f>
        <v>0</v>
      </c>
      <c r="H49" s="12">
        <f>(D49+10)/15</f>
        <v>0.66666666666666663</v>
      </c>
      <c r="I49" s="98"/>
      <c r="J49" s="97"/>
      <c r="K49" s="2"/>
    </row>
    <row r="50" spans="1:14" x14ac:dyDescent="0.2">
      <c r="A50" s="47" t="s">
        <v>123</v>
      </c>
      <c r="B50" s="19" t="s">
        <v>122</v>
      </c>
      <c r="C50" s="106"/>
      <c r="D50" s="104">
        <v>0</v>
      </c>
      <c r="E50" s="18">
        <f>D50+(D50*E2)</f>
        <v>0</v>
      </c>
      <c r="F50" s="16">
        <f>(D50+(D50*F2))</f>
        <v>0</v>
      </c>
      <c r="G50" s="16">
        <f>(D50+(D50*G2))</f>
        <v>0</v>
      </c>
      <c r="H50" s="12">
        <f>(D50+10)/25</f>
        <v>0.4</v>
      </c>
      <c r="I50" s="98"/>
      <c r="J50" s="96"/>
      <c r="K50" s="2"/>
      <c r="L50" t="s">
        <v>0</v>
      </c>
      <c r="M50" t="s">
        <v>0</v>
      </c>
      <c r="N50">
        <f>21.5*2.3</f>
        <v>49.449999999999996</v>
      </c>
    </row>
    <row r="51" spans="1:14" x14ac:dyDescent="0.2">
      <c r="A51" s="48" t="s">
        <v>26</v>
      </c>
      <c r="B51" s="37" t="s">
        <v>122</v>
      </c>
      <c r="C51" s="107"/>
      <c r="D51" s="104">
        <v>0</v>
      </c>
      <c r="E51" s="109">
        <f>D51+(D51*E2)</f>
        <v>0</v>
      </c>
      <c r="F51" s="35">
        <f>(D51+(D51*F2))</f>
        <v>0</v>
      </c>
      <c r="G51" s="35">
        <f>(D51+(D51*G2))</f>
        <v>0</v>
      </c>
      <c r="H51" s="12">
        <f>(D51+10)/10</f>
        <v>1</v>
      </c>
      <c r="I51" s="100"/>
      <c r="J51" s="96"/>
      <c r="K51" s="2"/>
      <c r="L51" t="s">
        <v>0</v>
      </c>
    </row>
    <row r="52" spans="1:14" x14ac:dyDescent="0.2">
      <c r="A52" s="91" t="s">
        <v>27</v>
      </c>
      <c r="B52" s="92" t="s">
        <v>122</v>
      </c>
      <c r="C52" s="108"/>
      <c r="D52" s="58">
        <v>0</v>
      </c>
      <c r="E52" s="110">
        <f>D52+(D52*E2)</f>
        <v>0</v>
      </c>
      <c r="F52" s="94">
        <f>(D52+(D52*F2))</f>
        <v>0</v>
      </c>
      <c r="G52" s="94">
        <f>(D52+(D52*G2))</f>
        <v>0</v>
      </c>
      <c r="H52" s="12">
        <f>(D52+10)/25</f>
        <v>0.4</v>
      </c>
      <c r="I52" s="101"/>
      <c r="J52" s="96"/>
      <c r="K52" s="2"/>
    </row>
    <row r="53" spans="1:14" x14ac:dyDescent="0.2">
      <c r="A53" s="95" t="s">
        <v>28</v>
      </c>
      <c r="B53" s="19" t="s">
        <v>122</v>
      </c>
      <c r="C53" s="106"/>
      <c r="D53" s="58">
        <v>0</v>
      </c>
      <c r="E53" s="18">
        <f>D53+(D53*E2)</f>
        <v>0</v>
      </c>
      <c r="F53" s="16">
        <f>(D53+(D53*F2))</f>
        <v>0</v>
      </c>
      <c r="G53" s="16">
        <f>(D53+(D53*G2))</f>
        <v>0</v>
      </c>
      <c r="H53" s="12">
        <f>(D53+10)/15</f>
        <v>0.66666666666666663</v>
      </c>
      <c r="I53" s="98"/>
      <c r="J53" s="96"/>
      <c r="K53" s="2"/>
    </row>
    <row r="54" spans="1:14" x14ac:dyDescent="0.2">
      <c r="A54" s="95" t="s">
        <v>29</v>
      </c>
      <c r="B54" s="19" t="s">
        <v>122</v>
      </c>
      <c r="C54" s="106"/>
      <c r="D54" s="58">
        <v>0</v>
      </c>
      <c r="E54" s="18">
        <f>D54+(D54*E2)</f>
        <v>0</v>
      </c>
      <c r="F54" s="16">
        <f>(D54+(D54*F2))</f>
        <v>0</v>
      </c>
      <c r="G54" s="16">
        <f>(D54+(D54*G2))</f>
        <v>0</v>
      </c>
      <c r="H54" s="12">
        <f t="shared" ref="H50:H66" si="0">(D54+10)/15</f>
        <v>0.66666666666666663</v>
      </c>
      <c r="I54" s="98"/>
      <c r="J54" s="96"/>
      <c r="K54" s="2"/>
    </row>
    <row r="55" spans="1:14" x14ac:dyDescent="0.2">
      <c r="A55" s="91" t="s">
        <v>30</v>
      </c>
      <c r="B55" s="92" t="s">
        <v>122</v>
      </c>
      <c r="C55" s="108"/>
      <c r="D55" s="58">
        <v>0</v>
      </c>
      <c r="E55" s="110">
        <f>D55+(D55*E2)</f>
        <v>0</v>
      </c>
      <c r="F55" s="94">
        <f>(D55+(D55*F2))</f>
        <v>0</v>
      </c>
      <c r="G55" s="94">
        <f>(D55+(D55*G2))</f>
        <v>0</v>
      </c>
      <c r="H55" s="12">
        <f>(D55+10)/25</f>
        <v>0.4</v>
      </c>
      <c r="I55" s="98"/>
      <c r="J55" s="96"/>
      <c r="K55" s="2"/>
    </row>
    <row r="56" spans="1:14" x14ac:dyDescent="0.2">
      <c r="A56" s="95" t="s">
        <v>31</v>
      </c>
      <c r="B56" s="19" t="s">
        <v>122</v>
      </c>
      <c r="C56" s="106"/>
      <c r="D56" s="58">
        <v>0</v>
      </c>
      <c r="E56" s="18">
        <f>D56+(D56*E2)</f>
        <v>0</v>
      </c>
      <c r="F56" s="16">
        <f>(D56+(D56*F2))</f>
        <v>0</v>
      </c>
      <c r="G56" s="16">
        <f>(D56+(D56*G2))</f>
        <v>0</v>
      </c>
      <c r="H56" s="12">
        <f>(D56+10)/10</f>
        <v>1</v>
      </c>
      <c r="I56" s="98"/>
      <c r="J56" s="96"/>
      <c r="K56" s="2"/>
      <c r="M56" s="131" t="s">
        <v>124</v>
      </c>
    </row>
    <row r="57" spans="1:14" x14ac:dyDescent="0.2">
      <c r="A57" s="91" t="s">
        <v>32</v>
      </c>
      <c r="B57" s="92" t="s">
        <v>122</v>
      </c>
      <c r="C57" s="108"/>
      <c r="D57" s="58">
        <v>0</v>
      </c>
      <c r="E57" s="110">
        <f>D57+(D57*E2)</f>
        <v>0</v>
      </c>
      <c r="F57" s="94">
        <f>(D57+(D57*F2))</f>
        <v>0</v>
      </c>
      <c r="G57" s="94">
        <f>(D57+(D57*G2))</f>
        <v>0</v>
      </c>
      <c r="H57" s="12">
        <f>(D57+10)/25</f>
        <v>0.4</v>
      </c>
      <c r="I57" s="98"/>
      <c r="J57" s="96"/>
      <c r="K57" s="2"/>
    </row>
    <row r="58" spans="1:14" x14ac:dyDescent="0.2">
      <c r="A58" s="47" t="s">
        <v>33</v>
      </c>
      <c r="B58" s="19" t="s">
        <v>122</v>
      </c>
      <c r="C58" s="10"/>
      <c r="D58" s="38">
        <v>0</v>
      </c>
      <c r="E58" s="13">
        <f>D58+(D58*E2)</f>
        <v>0</v>
      </c>
      <c r="F58" s="16">
        <f>(D58+(D58*F2))</f>
        <v>0</v>
      </c>
      <c r="G58" s="16">
        <f>(D58+(D58*G2))</f>
        <v>0</v>
      </c>
      <c r="H58" s="12">
        <f>(D58+10)/20</f>
        <v>0.5</v>
      </c>
      <c r="I58" s="98"/>
      <c r="J58" s="96"/>
      <c r="K58" s="112"/>
    </row>
    <row r="59" spans="1:14" x14ac:dyDescent="0.2">
      <c r="A59" s="28" t="s">
        <v>125</v>
      </c>
      <c r="B59" s="19" t="s">
        <v>122</v>
      </c>
      <c r="C59" s="10"/>
      <c r="D59" s="55">
        <v>0</v>
      </c>
      <c r="E59" s="13">
        <f>D59+(D59*E2)</f>
        <v>0</v>
      </c>
      <c r="F59" s="16">
        <f>(D59+(D59*F2))</f>
        <v>0</v>
      </c>
      <c r="G59" s="16">
        <f>(D59+(D59*G2))</f>
        <v>0</v>
      </c>
      <c r="H59" s="12">
        <f>(D59+10)/20</f>
        <v>0.5</v>
      </c>
      <c r="I59" s="98"/>
      <c r="J59" s="96"/>
      <c r="K59" s="2"/>
    </row>
    <row r="60" spans="1:14" x14ac:dyDescent="0.2">
      <c r="A60" s="48" t="s">
        <v>126</v>
      </c>
      <c r="B60" s="37" t="s">
        <v>122</v>
      </c>
      <c r="C60" s="36"/>
      <c r="D60" s="93">
        <v>0</v>
      </c>
      <c r="E60" s="34">
        <f>D60+(D60*E2)</f>
        <v>0</v>
      </c>
      <c r="F60" s="35">
        <f>(D60+(D60*F2))</f>
        <v>0</v>
      </c>
      <c r="G60" s="35">
        <f>(D60+(D60*G2))</f>
        <v>0</v>
      </c>
      <c r="H60" s="12">
        <f>(D60+10)/20</f>
        <v>0.5</v>
      </c>
      <c r="I60" s="98"/>
      <c r="J60" s="96"/>
      <c r="K60" s="2"/>
    </row>
    <row r="61" spans="1:14" x14ac:dyDescent="0.2">
      <c r="A61" s="48" t="s">
        <v>127</v>
      </c>
      <c r="B61" s="37" t="s">
        <v>122</v>
      </c>
      <c r="C61" s="36"/>
      <c r="D61" s="55">
        <v>0</v>
      </c>
      <c r="E61" s="34">
        <f>D61+(D61*E2)</f>
        <v>0</v>
      </c>
      <c r="F61" s="35">
        <f>(D61+(D61*F2))</f>
        <v>0</v>
      </c>
      <c r="G61" s="35">
        <f>(D61+(D61*G2))</f>
        <v>0</v>
      </c>
      <c r="H61" s="12">
        <f>(D61+10)/20</f>
        <v>0.5</v>
      </c>
      <c r="I61" s="98"/>
      <c r="J61" s="96"/>
      <c r="K61" s="2"/>
    </row>
    <row r="62" spans="1:14" x14ac:dyDescent="0.2">
      <c r="A62" s="48" t="s">
        <v>34</v>
      </c>
      <c r="B62" s="37" t="s">
        <v>122</v>
      </c>
      <c r="C62" s="36"/>
      <c r="D62" s="38">
        <v>0</v>
      </c>
      <c r="E62" s="34">
        <f>D62+(D62*E2)</f>
        <v>0</v>
      </c>
      <c r="F62" s="35">
        <f>(D62+(D62*F2))</f>
        <v>0</v>
      </c>
      <c r="G62" s="35">
        <f>(D62+(D62*G2))</f>
        <v>0</v>
      </c>
      <c r="H62" s="12">
        <f>(D62+10)/20</f>
        <v>0.5</v>
      </c>
      <c r="I62" s="98"/>
      <c r="J62" s="96"/>
      <c r="K62" s="2"/>
    </row>
    <row r="63" spans="1:14" x14ac:dyDescent="0.2">
      <c r="A63" s="27" t="s">
        <v>35</v>
      </c>
      <c r="B63" s="19" t="s">
        <v>122</v>
      </c>
      <c r="C63" s="10"/>
      <c r="D63" s="39">
        <v>0</v>
      </c>
      <c r="E63" s="13">
        <f>D63+(D63*E2)</f>
        <v>0</v>
      </c>
      <c r="F63" s="16">
        <f>(D63+(D63*F2))</f>
        <v>0</v>
      </c>
      <c r="G63" s="16">
        <f>(D63+(D63*G2))</f>
        <v>0</v>
      </c>
      <c r="H63" s="12">
        <f>(D63+10)/20</f>
        <v>0.5</v>
      </c>
      <c r="I63" s="98"/>
      <c r="J63" s="96"/>
      <c r="K63" s="2"/>
      <c r="M63" s="130"/>
    </row>
    <row r="64" spans="1:14" x14ac:dyDescent="0.2">
      <c r="A64" s="27" t="s">
        <v>128</v>
      </c>
      <c r="B64" s="19" t="s">
        <v>122</v>
      </c>
      <c r="C64" s="10"/>
      <c r="D64" s="52">
        <v>0</v>
      </c>
      <c r="E64" s="13">
        <f>D64+(D64*E2)</f>
        <v>0</v>
      </c>
      <c r="F64" s="16">
        <f>(D64+(D64*F2))</f>
        <v>0</v>
      </c>
      <c r="G64" s="16">
        <f>(D64+(D64*G2))</f>
        <v>0</v>
      </c>
      <c r="H64" s="12">
        <f>(D64+10)/25</f>
        <v>0.4</v>
      </c>
      <c r="I64" s="98"/>
      <c r="J64" s="96"/>
      <c r="K64" s="2"/>
    </row>
    <row r="65" spans="1:15" x14ac:dyDescent="0.2">
      <c r="A65" s="27" t="s">
        <v>129</v>
      </c>
      <c r="B65" s="19" t="s">
        <v>122</v>
      </c>
      <c r="C65" s="10"/>
      <c r="D65" s="93">
        <v>0</v>
      </c>
      <c r="E65" s="13">
        <f>D65+(D65*E2)</f>
        <v>0</v>
      </c>
      <c r="F65" s="16">
        <f>(D65+(D65*F2))</f>
        <v>0</v>
      </c>
      <c r="G65" s="16">
        <f>(D65+(D65*G2))</f>
        <v>0</v>
      </c>
      <c r="H65" s="12">
        <f>(D65+10)/25</f>
        <v>0.4</v>
      </c>
      <c r="I65" s="98"/>
      <c r="J65" s="96"/>
      <c r="K65" s="2"/>
    </row>
    <row r="66" spans="1:15" x14ac:dyDescent="0.2">
      <c r="A66" s="27" t="s">
        <v>36</v>
      </c>
      <c r="B66" s="19" t="s">
        <v>122</v>
      </c>
      <c r="C66" s="10"/>
      <c r="D66" s="93">
        <v>0</v>
      </c>
      <c r="E66" s="13">
        <f>D66+(D66*E2)</f>
        <v>0</v>
      </c>
      <c r="F66" s="16">
        <f>(D66+(D66*F2))</f>
        <v>0</v>
      </c>
      <c r="G66" s="16">
        <f>(D66+(D66*G2))</f>
        <v>0</v>
      </c>
      <c r="H66" s="12">
        <f>(D66+10)/25</f>
        <v>0.4</v>
      </c>
      <c r="I66" s="98"/>
      <c r="J66" s="96"/>
      <c r="K66" s="2"/>
    </row>
    <row r="67" spans="1:15" x14ac:dyDescent="0.2">
      <c r="A67" s="47" t="s">
        <v>37</v>
      </c>
      <c r="B67" s="19" t="s">
        <v>122</v>
      </c>
      <c r="C67" s="10"/>
      <c r="D67" s="39">
        <v>0</v>
      </c>
      <c r="E67" s="13">
        <f>D67+(D67*E2)</f>
        <v>0</v>
      </c>
      <c r="F67" s="16">
        <f>(D67+(D67*F2))</f>
        <v>0</v>
      </c>
      <c r="G67" s="16">
        <f>(D67+(D67*G2))</f>
        <v>0</v>
      </c>
      <c r="H67" s="13"/>
      <c r="I67" s="98"/>
      <c r="J67" s="96"/>
      <c r="K67" s="2"/>
    </row>
    <row r="68" spans="1:15" x14ac:dyDescent="0.2">
      <c r="A68" s="27" t="s">
        <v>38</v>
      </c>
      <c r="B68" s="19" t="s">
        <v>122</v>
      </c>
      <c r="C68" s="10"/>
      <c r="D68" s="39">
        <v>0</v>
      </c>
      <c r="E68" s="13">
        <f>D68+(D68*E2)</f>
        <v>0</v>
      </c>
      <c r="F68" s="16">
        <f>(D68+(D68*F2))</f>
        <v>0</v>
      </c>
      <c r="G68" s="16">
        <f>(D68+(D68*G2))</f>
        <v>0</v>
      </c>
      <c r="H68" s="13"/>
      <c r="I68" s="98"/>
      <c r="J68" s="96"/>
      <c r="K68" s="113"/>
    </row>
    <row r="69" spans="1:15" x14ac:dyDescent="0.2">
      <c r="A69" s="27" t="s">
        <v>39</v>
      </c>
      <c r="B69" s="19" t="s">
        <v>122</v>
      </c>
      <c r="C69" s="10"/>
      <c r="D69" s="39">
        <v>0</v>
      </c>
      <c r="E69" s="13">
        <f>D69+(D69*E2)</f>
        <v>0</v>
      </c>
      <c r="F69" s="16">
        <f>(D69+(D69*F2))</f>
        <v>0</v>
      </c>
      <c r="G69" s="16">
        <f>(D69+(D69*G2))</f>
        <v>0</v>
      </c>
      <c r="H69" s="13"/>
      <c r="I69" s="98"/>
      <c r="J69" s="96"/>
      <c r="K69" s="113"/>
      <c r="M69" t="s">
        <v>6</v>
      </c>
    </row>
    <row r="70" spans="1:15" x14ac:dyDescent="0.2">
      <c r="A70" s="73" t="s">
        <v>130</v>
      </c>
      <c r="B70" s="19"/>
      <c r="C70" s="10"/>
      <c r="D70" s="39"/>
      <c r="E70" s="13"/>
      <c r="F70" s="16"/>
      <c r="G70" s="16"/>
      <c r="H70" s="13"/>
      <c r="I70" s="98"/>
      <c r="J70" s="96"/>
      <c r="K70" s="113"/>
    </row>
    <row r="71" spans="1:15" x14ac:dyDescent="0.2">
      <c r="A71" s="27" t="s">
        <v>54</v>
      </c>
      <c r="B71" s="19" t="s">
        <v>131</v>
      </c>
      <c r="C71" s="10">
        <v>102.55</v>
      </c>
      <c r="D71" s="39">
        <v>0</v>
      </c>
      <c r="E71" s="13">
        <f>D71+(D71*E2)</f>
        <v>0</v>
      </c>
      <c r="F71" s="13">
        <f>D71+(D71*F2)</f>
        <v>0</v>
      </c>
      <c r="G71" s="13">
        <f>D71+(D71*G2)</f>
        <v>0</v>
      </c>
      <c r="H71" s="13">
        <v>6</v>
      </c>
      <c r="I71" s="98"/>
      <c r="J71" s="96"/>
      <c r="K71" s="113"/>
      <c r="O71">
        <f>20*15</f>
        <v>300</v>
      </c>
    </row>
    <row r="72" spans="1:15" x14ac:dyDescent="0.2">
      <c r="A72" s="27" t="s">
        <v>55</v>
      </c>
      <c r="B72" s="19" t="s">
        <v>131</v>
      </c>
      <c r="C72" s="10">
        <v>103.63</v>
      </c>
      <c r="D72" s="39">
        <v>130</v>
      </c>
      <c r="E72" s="13">
        <f>D72+(D72*E2)</f>
        <v>133.75700000000001</v>
      </c>
      <c r="F72" s="13">
        <f>D72+(D72*F2)</f>
        <v>135.77199999999999</v>
      </c>
      <c r="G72" s="13">
        <f>D72+(D72*G2)</f>
        <v>137.96899999999999</v>
      </c>
      <c r="H72" s="13">
        <f>(D72+10)/15</f>
        <v>9.3333333333333339</v>
      </c>
      <c r="I72" s="98"/>
      <c r="J72" s="96"/>
      <c r="K72" s="113"/>
    </row>
    <row r="73" spans="1:15" x14ac:dyDescent="0.2">
      <c r="A73" s="27" t="s">
        <v>132</v>
      </c>
      <c r="B73" s="19" t="s">
        <v>131</v>
      </c>
      <c r="C73" s="10">
        <v>64.12</v>
      </c>
      <c r="D73" s="39">
        <v>80</v>
      </c>
      <c r="E73" s="13">
        <f>D73+(D73*E2)</f>
        <v>82.311999999999998</v>
      </c>
      <c r="F73" s="13">
        <f>D73+(D73*F2)</f>
        <v>83.552000000000007</v>
      </c>
      <c r="G73" s="13">
        <f>D73+(D73*G2)</f>
        <v>84.903999999999996</v>
      </c>
      <c r="H73" s="13">
        <f>(D73+10)/10</f>
        <v>9</v>
      </c>
      <c r="I73" s="98"/>
      <c r="J73" s="96"/>
      <c r="K73" s="113"/>
    </row>
    <row r="74" spans="1:15" x14ac:dyDescent="0.2">
      <c r="A74" s="27" t="s">
        <v>56</v>
      </c>
      <c r="B74" s="19" t="s">
        <v>131</v>
      </c>
      <c r="C74" s="10">
        <v>54.78</v>
      </c>
      <c r="D74" s="39">
        <v>70</v>
      </c>
      <c r="E74" s="13">
        <f>D74+(D74*E2)</f>
        <v>72.022999999999996</v>
      </c>
      <c r="F74" s="13">
        <f>D74+(D74*F2)</f>
        <v>73.108000000000004</v>
      </c>
      <c r="G74" s="13">
        <f>D74+(D74*G2)</f>
        <v>74.290999999999997</v>
      </c>
      <c r="H74" s="13">
        <f>(D74+10)/15</f>
        <v>5.333333333333333</v>
      </c>
      <c r="I74" s="98"/>
      <c r="J74" s="96"/>
      <c r="K74" s="113"/>
    </row>
    <row r="75" spans="1:15" x14ac:dyDescent="0.2">
      <c r="A75" s="27" t="s">
        <v>57</v>
      </c>
      <c r="B75" s="19" t="s">
        <v>131</v>
      </c>
      <c r="C75" s="10">
        <v>88.56</v>
      </c>
      <c r="D75" s="39">
        <v>100</v>
      </c>
      <c r="E75" s="13">
        <f>D75+(D75*E2)</f>
        <v>102.89</v>
      </c>
      <c r="F75" s="13">
        <f>D75+(D75*F2)</f>
        <v>104.44</v>
      </c>
      <c r="G75" s="13">
        <f>D75+(D75*G2)</f>
        <v>106.13</v>
      </c>
      <c r="H75" s="13">
        <f>(D75+10)/25</f>
        <v>4.4000000000000004</v>
      </c>
      <c r="I75" s="98"/>
      <c r="J75" s="96"/>
      <c r="K75" s="113"/>
    </row>
    <row r="76" spans="1:15" x14ac:dyDescent="0.2">
      <c r="A76" s="27" t="s">
        <v>133</v>
      </c>
      <c r="B76" s="19" t="s">
        <v>131</v>
      </c>
      <c r="C76" s="10">
        <v>104.89</v>
      </c>
      <c r="D76" s="39">
        <v>0</v>
      </c>
      <c r="E76" s="13">
        <f>D76+(D76*E2)</f>
        <v>0</v>
      </c>
      <c r="F76" s="13">
        <f>D76+(D76*F2)</f>
        <v>0</v>
      </c>
      <c r="G76" s="13">
        <f>D76+(D76*G2)</f>
        <v>0</v>
      </c>
      <c r="H76" s="13">
        <f>(D76+10)/25</f>
        <v>0.4</v>
      </c>
      <c r="I76" s="98"/>
      <c r="J76" s="96"/>
      <c r="K76" s="113"/>
    </row>
    <row r="77" spans="1:15" x14ac:dyDescent="0.2">
      <c r="A77" s="27" t="s">
        <v>58</v>
      </c>
      <c r="B77" s="19" t="s">
        <v>131</v>
      </c>
      <c r="C77" s="10">
        <v>99.21</v>
      </c>
      <c r="D77" s="39">
        <v>130</v>
      </c>
      <c r="E77" s="13">
        <f>D77+(D77*E2)</f>
        <v>133.75700000000001</v>
      </c>
      <c r="F77" s="13">
        <f>D77+(D77*F2)</f>
        <v>135.77199999999999</v>
      </c>
      <c r="G77" s="13">
        <f>D77+(D77*G2)</f>
        <v>137.96899999999999</v>
      </c>
      <c r="H77" s="13">
        <f>(D77+10)/20</f>
        <v>7</v>
      </c>
      <c r="I77" s="98"/>
      <c r="J77" s="96"/>
      <c r="K77" s="113"/>
    </row>
    <row r="78" spans="1:15" x14ac:dyDescent="0.2">
      <c r="A78" s="27" t="s">
        <v>59</v>
      </c>
      <c r="B78" s="19" t="s">
        <v>131</v>
      </c>
      <c r="C78" s="10">
        <v>88.64</v>
      </c>
      <c r="D78" s="39">
        <v>0</v>
      </c>
      <c r="E78" s="13">
        <f>D78+(D78*E2)</f>
        <v>0</v>
      </c>
      <c r="F78" s="13">
        <f>D78+(D78*F2)</f>
        <v>0</v>
      </c>
      <c r="G78" s="13">
        <f>D78+(D78*G2)</f>
        <v>0</v>
      </c>
      <c r="H78" s="13">
        <f t="shared" ref="H72:H83" si="1">(D78+10)/25</f>
        <v>0.4</v>
      </c>
      <c r="I78" s="98"/>
      <c r="J78" s="96"/>
      <c r="K78" s="113"/>
    </row>
    <row r="79" spans="1:15" x14ac:dyDescent="0.2">
      <c r="A79" s="27" t="s">
        <v>60</v>
      </c>
      <c r="B79" s="19" t="s">
        <v>131</v>
      </c>
      <c r="C79" s="10">
        <v>78.83</v>
      </c>
      <c r="D79" s="39">
        <v>0</v>
      </c>
      <c r="E79" s="13">
        <f>D79+(D79*E2)</f>
        <v>0</v>
      </c>
      <c r="F79" s="13">
        <f>D79+(D79*F2)</f>
        <v>0</v>
      </c>
      <c r="G79" s="13">
        <f>D79+(D79*G2)</f>
        <v>0</v>
      </c>
      <c r="H79" s="13">
        <f t="shared" ref="H79" si="2">(D79+10)/25</f>
        <v>0.4</v>
      </c>
      <c r="I79" s="98"/>
      <c r="J79" s="96"/>
      <c r="K79" s="113"/>
    </row>
    <row r="80" spans="1:15" x14ac:dyDescent="0.2">
      <c r="A80" s="27" t="s">
        <v>134</v>
      </c>
      <c r="B80" s="19" t="s">
        <v>131</v>
      </c>
      <c r="C80" s="10">
        <v>65</v>
      </c>
      <c r="D80" s="39">
        <v>0</v>
      </c>
      <c r="E80" s="13">
        <f>D80+(D80*E2)</f>
        <v>0</v>
      </c>
      <c r="F80" s="13">
        <f>D80+(D80*F2)</f>
        <v>0</v>
      </c>
      <c r="G80" s="13">
        <f>D80+(D80*G2)</f>
        <v>0</v>
      </c>
      <c r="H80" s="13">
        <f t="shared" si="1"/>
        <v>0.4</v>
      </c>
      <c r="I80" s="98"/>
      <c r="J80" s="96"/>
      <c r="K80" s="113"/>
    </row>
    <row r="81" spans="1:13" x14ac:dyDescent="0.2">
      <c r="A81" s="27" t="s">
        <v>61</v>
      </c>
      <c r="B81" s="19" t="s">
        <v>131</v>
      </c>
      <c r="C81" s="10">
        <v>61.86</v>
      </c>
      <c r="D81" s="39">
        <v>0</v>
      </c>
      <c r="E81" s="13">
        <f>D81+(D81*E2)</f>
        <v>0</v>
      </c>
      <c r="F81" s="13">
        <f>D81+(D81*F2)</f>
        <v>0</v>
      </c>
      <c r="G81" s="13">
        <f>D81+(D81*G2)</f>
        <v>0</v>
      </c>
      <c r="H81" s="13">
        <f t="shared" si="1"/>
        <v>0.4</v>
      </c>
      <c r="I81" s="98"/>
      <c r="J81" s="96"/>
      <c r="K81" s="2"/>
    </row>
    <row r="82" spans="1:13" x14ac:dyDescent="0.2">
      <c r="A82" s="27" t="s">
        <v>135</v>
      </c>
      <c r="B82" s="19" t="s">
        <v>131</v>
      </c>
      <c r="C82" s="10">
        <v>127.41</v>
      </c>
      <c r="D82" s="39">
        <v>0</v>
      </c>
      <c r="E82" s="13">
        <f>D82+(D82*E2)</f>
        <v>0</v>
      </c>
      <c r="F82" s="13">
        <f>D82+(D82*F2)</f>
        <v>0</v>
      </c>
      <c r="G82" s="13">
        <f>D82+(D82*G2)</f>
        <v>0</v>
      </c>
      <c r="H82" s="13">
        <f>(D82+10)/25</f>
        <v>0.4</v>
      </c>
      <c r="I82" s="98"/>
      <c r="J82" s="96"/>
      <c r="K82" s="2"/>
    </row>
    <row r="83" spans="1:13" x14ac:dyDescent="0.2">
      <c r="A83" s="27" t="s">
        <v>62</v>
      </c>
      <c r="B83" s="19" t="s">
        <v>131</v>
      </c>
      <c r="C83" s="10">
        <v>100</v>
      </c>
      <c r="D83" s="39">
        <v>130</v>
      </c>
      <c r="E83" s="13">
        <f>D83+(D83*E2)</f>
        <v>133.75700000000001</v>
      </c>
      <c r="F83" s="13">
        <f>D83+(D83*F2)</f>
        <v>135.77199999999999</v>
      </c>
      <c r="G83" s="13">
        <f>D83+(D83*G2)</f>
        <v>137.96899999999999</v>
      </c>
      <c r="H83" s="13">
        <f>(D83+15)/25</f>
        <v>5.8</v>
      </c>
      <c r="I83" s="98"/>
      <c r="J83" s="96"/>
      <c r="K83" s="2"/>
    </row>
    <row r="84" spans="1:13" x14ac:dyDescent="0.2">
      <c r="A84" s="73" t="s">
        <v>136</v>
      </c>
      <c r="B84" s="19"/>
      <c r="C84" s="10"/>
      <c r="D84" s="18"/>
      <c r="E84" s="13"/>
      <c r="F84" s="16"/>
      <c r="G84" s="16"/>
      <c r="H84" s="13"/>
      <c r="I84" s="98"/>
      <c r="J84" s="96"/>
      <c r="K84" s="2"/>
    </row>
    <row r="85" spans="1:13" x14ac:dyDescent="0.2">
      <c r="A85" s="27" t="s">
        <v>44</v>
      </c>
      <c r="B85" s="19" t="s">
        <v>131</v>
      </c>
      <c r="C85" s="31"/>
      <c r="D85" s="39">
        <v>170</v>
      </c>
      <c r="E85" s="13">
        <f>D85+(D85*E2)</f>
        <v>174.91300000000001</v>
      </c>
      <c r="F85" s="16">
        <f>(D85+(D85*F2))</f>
        <v>177.548</v>
      </c>
      <c r="G85" s="16">
        <f>(D85+(D85*G2))</f>
        <v>180.42099999999999</v>
      </c>
      <c r="H85" s="45">
        <f>(D85+10)/20</f>
        <v>9</v>
      </c>
      <c r="I85" s="98"/>
      <c r="J85" s="96"/>
      <c r="K85" s="2"/>
    </row>
    <row r="86" spans="1:13" ht="17.25" customHeight="1" x14ac:dyDescent="0.2">
      <c r="A86" s="27" t="s">
        <v>9</v>
      </c>
      <c r="B86" s="19" t="s">
        <v>131</v>
      </c>
      <c r="C86" s="10">
        <v>131.38999999999999</v>
      </c>
      <c r="D86" s="39">
        <v>150</v>
      </c>
      <c r="E86" s="13">
        <f>D86+(D86*E2)</f>
        <v>154.33500000000001</v>
      </c>
      <c r="F86" s="16">
        <f>(D86+(D86*F2))</f>
        <v>156.66</v>
      </c>
      <c r="G86" s="16">
        <f>(D86+(D86*G2))</f>
        <v>159.19499999999999</v>
      </c>
      <c r="H86" s="45">
        <f>(D86+10)/30</f>
        <v>5.333333333333333</v>
      </c>
      <c r="I86" s="98"/>
      <c r="J86" s="96"/>
      <c r="K86" s="2"/>
      <c r="M86" t="s">
        <v>0</v>
      </c>
    </row>
    <row r="87" spans="1:13" x14ac:dyDescent="0.2">
      <c r="A87" s="27" t="s">
        <v>7</v>
      </c>
      <c r="B87" s="19" t="s">
        <v>131</v>
      </c>
      <c r="C87" s="10"/>
      <c r="D87" s="39">
        <v>192</v>
      </c>
      <c r="E87" s="13">
        <f>D87+(D87*E2)</f>
        <v>197.5488</v>
      </c>
      <c r="F87" s="16">
        <f>(D87+(D87*F2))</f>
        <v>200.5248</v>
      </c>
      <c r="G87" s="16">
        <f>(D87+(D87*G2))</f>
        <v>203.7696</v>
      </c>
      <c r="H87" s="45">
        <f t="shared" ref="H87:H89" si="3">(D87+10)/30</f>
        <v>6.7333333333333334</v>
      </c>
      <c r="I87" s="98"/>
      <c r="J87" s="96"/>
      <c r="K87" s="2"/>
    </row>
    <row r="88" spans="1:13" s="90" customFormat="1" x14ac:dyDescent="0.2">
      <c r="A88" s="27" t="s">
        <v>45</v>
      </c>
      <c r="B88" s="19" t="s">
        <v>131</v>
      </c>
      <c r="C88" s="10"/>
      <c r="D88" s="39">
        <v>180</v>
      </c>
      <c r="E88" s="13">
        <f>D88+(D88*E2)</f>
        <v>185.202</v>
      </c>
      <c r="F88" s="16">
        <f>(D88+(D88*F2))</f>
        <v>187.99199999999999</v>
      </c>
      <c r="G88" s="16">
        <f>(D88+(D88*G2))</f>
        <v>191.03399999999999</v>
      </c>
      <c r="H88" s="45">
        <f t="shared" si="3"/>
        <v>6.333333333333333</v>
      </c>
      <c r="I88" s="98"/>
      <c r="J88" s="96"/>
      <c r="K88" s="2"/>
      <c r="L88"/>
    </row>
    <row r="89" spans="1:13" x14ac:dyDescent="0.2">
      <c r="A89" s="27" t="s">
        <v>46</v>
      </c>
      <c r="B89" s="19" t="s">
        <v>131</v>
      </c>
      <c r="C89" s="10">
        <v>126.75</v>
      </c>
      <c r="D89" s="39">
        <v>154</v>
      </c>
      <c r="E89" s="13">
        <f>D89+(D89*E2)</f>
        <v>158.45060000000001</v>
      </c>
      <c r="F89" s="16">
        <f>(D89+(D89*F2))</f>
        <v>160.83760000000001</v>
      </c>
      <c r="G89" s="16">
        <f>(D89+(D89*G2))</f>
        <v>163.4402</v>
      </c>
      <c r="H89" s="45">
        <f>(D89+10)/30</f>
        <v>5.4666666666666668</v>
      </c>
      <c r="I89" s="98"/>
      <c r="J89" s="96"/>
      <c r="K89" s="2"/>
    </row>
    <row r="90" spans="1:13" x14ac:dyDescent="0.2">
      <c r="A90" s="27" t="s">
        <v>64</v>
      </c>
      <c r="B90" s="19" t="s">
        <v>131</v>
      </c>
      <c r="C90" s="10">
        <v>122.1</v>
      </c>
      <c r="D90" s="39">
        <v>145</v>
      </c>
      <c r="E90" s="13">
        <f>D90+(D90*E2)</f>
        <v>149.19049999999999</v>
      </c>
      <c r="F90" s="16">
        <f>(D90+(D90*F2))</f>
        <v>151.43799999999999</v>
      </c>
      <c r="G90" s="16">
        <f>(D90+(D90*G2))</f>
        <v>153.88849999999999</v>
      </c>
      <c r="H90" s="45">
        <v>6</v>
      </c>
      <c r="I90" s="98"/>
      <c r="J90" s="96"/>
      <c r="K90" s="2"/>
    </row>
    <row r="91" spans="1:13" x14ac:dyDescent="0.2">
      <c r="A91" s="27" t="s">
        <v>137</v>
      </c>
      <c r="B91" s="19" t="s">
        <v>131</v>
      </c>
      <c r="C91" s="10">
        <v>178.15</v>
      </c>
      <c r="D91" s="39">
        <v>215</v>
      </c>
      <c r="E91" s="13">
        <f>D91+(D91*E2)</f>
        <v>221.21350000000001</v>
      </c>
      <c r="F91" s="16">
        <f>(D91+(D91*F2))</f>
        <v>224.54599999999999</v>
      </c>
      <c r="G91" s="16">
        <f>(D91+(D91*G2))</f>
        <v>228.17949999999999</v>
      </c>
      <c r="H91" s="45">
        <f>(D91+10)/20</f>
        <v>11.25</v>
      </c>
      <c r="I91" s="98"/>
      <c r="J91" s="96"/>
      <c r="K91" s="2"/>
    </row>
    <row r="92" spans="1:13" x14ac:dyDescent="0.2">
      <c r="A92" s="27" t="s">
        <v>53</v>
      </c>
      <c r="B92" s="19" t="s">
        <v>131</v>
      </c>
      <c r="C92" s="10">
        <v>40.229999999999997</v>
      </c>
      <c r="D92" s="39">
        <v>52.3</v>
      </c>
      <c r="E92" s="13">
        <f>D92+(D92*E2)</f>
        <v>53.81147</v>
      </c>
      <c r="F92" s="16">
        <f>(D92+(D92*F2))</f>
        <v>54.622119999999995</v>
      </c>
      <c r="G92" s="16">
        <f>(D92+(D92*G2))</f>
        <v>55.505989999999997</v>
      </c>
      <c r="H92" s="45">
        <f>(D92+10)/25</f>
        <v>2.492</v>
      </c>
      <c r="I92" s="98">
        <v>49</v>
      </c>
      <c r="J92" s="96"/>
      <c r="K92" s="2"/>
      <c r="M92" t="s">
        <v>0</v>
      </c>
    </row>
    <row r="93" spans="1:13" x14ac:dyDescent="0.2">
      <c r="A93" s="73" t="s">
        <v>47</v>
      </c>
      <c r="B93" s="74" t="s">
        <v>138</v>
      </c>
      <c r="C93" s="75">
        <v>326.3</v>
      </c>
      <c r="D93" s="76">
        <v>350</v>
      </c>
      <c r="E93" s="77">
        <f>D93+(D93*E2)</f>
        <v>360.11500000000001</v>
      </c>
      <c r="F93" s="78">
        <f>(D93+(D93*F2))</f>
        <v>365.54</v>
      </c>
      <c r="G93" s="78">
        <f>(D93+(D93*G2))</f>
        <v>371.45499999999998</v>
      </c>
      <c r="H93" s="77">
        <f>(D93+20)/10</f>
        <v>37</v>
      </c>
      <c r="I93" s="98"/>
      <c r="J93" s="96"/>
      <c r="K93" s="2"/>
    </row>
    <row r="94" spans="1:13" x14ac:dyDescent="0.2">
      <c r="A94" s="29" t="s">
        <v>139</v>
      </c>
      <c r="B94" s="19" t="s">
        <v>138</v>
      </c>
      <c r="C94" s="10">
        <v>183.1</v>
      </c>
      <c r="D94" s="18">
        <v>240</v>
      </c>
      <c r="E94" s="13">
        <f>D94+(D94*E2)</f>
        <v>246.93600000000001</v>
      </c>
      <c r="F94" s="16">
        <f>(D94+(D94*F2))</f>
        <v>250.65600000000001</v>
      </c>
      <c r="G94" s="16">
        <f>(D94+(D94*G2))</f>
        <v>254.71199999999999</v>
      </c>
      <c r="H94" s="13">
        <v>25</v>
      </c>
      <c r="I94" s="98"/>
      <c r="J94" s="96"/>
      <c r="K94" s="111"/>
    </row>
    <row r="95" spans="1:13" x14ac:dyDescent="0.2">
      <c r="A95" s="63" t="s">
        <v>140</v>
      </c>
      <c r="B95" s="19" t="s">
        <v>138</v>
      </c>
      <c r="C95" s="10">
        <v>130.30000000000001</v>
      </c>
      <c r="D95" s="18">
        <v>190</v>
      </c>
      <c r="E95" s="13">
        <f>D95+(D95*E2)</f>
        <v>195.49099999999999</v>
      </c>
      <c r="F95" s="16">
        <f>(D95+(D95*F2))</f>
        <v>198.43600000000001</v>
      </c>
      <c r="G95" s="16">
        <f>(D95+(D95*G2))</f>
        <v>201.64699999999999</v>
      </c>
      <c r="H95" s="13">
        <v>20</v>
      </c>
      <c r="I95" s="98"/>
      <c r="J95" s="96"/>
      <c r="K95" s="111"/>
    </row>
    <row r="96" spans="1:13" x14ac:dyDescent="0.2">
      <c r="A96" s="63" t="s">
        <v>141</v>
      </c>
      <c r="B96" s="62" t="s">
        <v>138</v>
      </c>
      <c r="C96" s="10">
        <v>378</v>
      </c>
      <c r="D96" s="18">
        <v>380</v>
      </c>
      <c r="E96" s="13">
        <f>D96+(D96*E2)</f>
        <v>390.98199999999997</v>
      </c>
      <c r="F96" s="16">
        <f>(D96+(D96*F2))</f>
        <v>396.87200000000001</v>
      </c>
      <c r="G96" s="16">
        <f>(D96+(D96*G2))</f>
        <v>403.29399999999998</v>
      </c>
      <c r="H96" s="13">
        <v>50</v>
      </c>
      <c r="I96" s="98"/>
      <c r="J96" s="96"/>
      <c r="K96" s="111"/>
    </row>
    <row r="97" spans="1:11" x14ac:dyDescent="0.2">
      <c r="A97" s="65" t="s">
        <v>142</v>
      </c>
      <c r="B97" s="62" t="s">
        <v>138</v>
      </c>
      <c r="C97" s="10">
        <v>264.8</v>
      </c>
      <c r="D97" s="18">
        <v>345</v>
      </c>
      <c r="E97" s="16">
        <f>(D97+(D97*E2))</f>
        <v>354.97050000000002</v>
      </c>
      <c r="F97" s="16">
        <f>(D97+(D97*F2))</f>
        <v>360.31799999999998</v>
      </c>
      <c r="G97" s="16">
        <f>(D97+(D97*G2))</f>
        <v>366.14850000000001</v>
      </c>
      <c r="H97" s="13">
        <v>35</v>
      </c>
      <c r="I97" s="98"/>
      <c r="J97" s="96"/>
      <c r="K97" s="2"/>
    </row>
    <row r="98" spans="1:11" ht="18.75" x14ac:dyDescent="0.2">
      <c r="A98" s="83" t="s">
        <v>143</v>
      </c>
      <c r="B98" s="80"/>
      <c r="C98" s="81"/>
      <c r="D98" s="81"/>
      <c r="E98" s="82"/>
      <c r="F98" s="82"/>
      <c r="G98" s="82"/>
      <c r="H98" s="82"/>
      <c r="I98" s="115"/>
      <c r="J98" s="96"/>
      <c r="K98" s="85"/>
    </row>
    <row r="99" spans="1:11" x14ac:dyDescent="0.2">
      <c r="A99" s="87" t="s">
        <v>50</v>
      </c>
      <c r="B99" s="86"/>
      <c r="C99" s="4">
        <v>313.5</v>
      </c>
      <c r="D99" s="88">
        <v>657</v>
      </c>
      <c r="E99" s="16">
        <f>D99+(D99*E2)</f>
        <v>675.9873</v>
      </c>
      <c r="F99" s="16">
        <f>(D99+(D99*F2))</f>
        <v>686.17079999999999</v>
      </c>
      <c r="G99" s="16">
        <f>(D99+(D99*G2))</f>
        <v>697.27409999999998</v>
      </c>
      <c r="H99" s="88">
        <f>D99/50</f>
        <v>13.14</v>
      </c>
      <c r="I99" s="98"/>
      <c r="J99" s="96"/>
      <c r="K99" s="2"/>
    </row>
    <row r="100" spans="1:11" x14ac:dyDescent="0.2">
      <c r="A100" s="87" t="s">
        <v>51</v>
      </c>
      <c r="B100" s="86"/>
      <c r="C100" s="3">
        <v>461.5</v>
      </c>
      <c r="D100" s="88">
        <v>0</v>
      </c>
      <c r="E100" s="16">
        <f>D100+(D100*E2)</f>
        <v>0</v>
      </c>
      <c r="F100" s="16">
        <f>(D100+(D100*F2))</f>
        <v>0</v>
      </c>
      <c r="G100" s="16">
        <f>(D100+(D100*G2))</f>
        <v>0</v>
      </c>
      <c r="H100" s="88">
        <v>13</v>
      </c>
      <c r="I100" s="98"/>
      <c r="J100" s="96"/>
      <c r="K100" s="2"/>
    </row>
    <row r="101" spans="1:11" x14ac:dyDescent="0.2">
      <c r="A101" s="87" t="s">
        <v>144</v>
      </c>
      <c r="B101" s="86"/>
      <c r="C101" s="3">
        <v>469.5</v>
      </c>
      <c r="D101" s="88">
        <v>830</v>
      </c>
      <c r="E101" s="16">
        <f>D101+(D101*E2)</f>
        <v>853.98699999999997</v>
      </c>
      <c r="F101" s="16">
        <f>(D101+(D101*F2))</f>
        <v>866.85199999999998</v>
      </c>
      <c r="G101" s="16">
        <f>(D101+(D101*G2))</f>
        <v>880.87900000000002</v>
      </c>
      <c r="H101" s="88">
        <f>D101/50</f>
        <v>16.600000000000001</v>
      </c>
      <c r="I101" s="98"/>
      <c r="J101" s="136"/>
      <c r="K101" s="2"/>
    </row>
    <row r="102" spans="1:11" x14ac:dyDescent="0.2">
      <c r="A102" s="87" t="s">
        <v>145</v>
      </c>
      <c r="B102" s="86"/>
      <c r="C102" s="3">
        <v>174.82</v>
      </c>
      <c r="D102" s="88">
        <v>230</v>
      </c>
      <c r="E102" s="16">
        <f>D102+(D102*E2)</f>
        <v>236.64699999999999</v>
      </c>
      <c r="F102" s="16">
        <f>(D102+(D102*F2))</f>
        <v>240.21199999999999</v>
      </c>
      <c r="G102" s="16">
        <f>(D102+(D102*G2))</f>
        <v>244.09899999999999</v>
      </c>
      <c r="H102" s="88">
        <f>D102/50</f>
        <v>4.5999999999999996</v>
      </c>
      <c r="I102" s="98"/>
      <c r="J102" s="96"/>
      <c r="K102" s="137"/>
    </row>
    <row r="103" spans="1:11" x14ac:dyDescent="0.2">
      <c r="A103" s="87" t="s">
        <v>52</v>
      </c>
      <c r="B103" s="86"/>
      <c r="C103" s="3">
        <v>323.5</v>
      </c>
      <c r="D103" s="88">
        <v>453</v>
      </c>
      <c r="E103" s="16">
        <f>D103+(D103*E2)</f>
        <v>466.0917</v>
      </c>
      <c r="F103" s="16">
        <f>(D103+(D103*F2))</f>
        <v>473.11320000000001</v>
      </c>
      <c r="G103" s="16">
        <f>(D103+(D103*G2))</f>
        <v>480.76889999999997</v>
      </c>
      <c r="H103" s="88">
        <v>9.1</v>
      </c>
      <c r="I103" s="98"/>
      <c r="J103" s="96"/>
      <c r="K103" s="2"/>
    </row>
    <row r="104" spans="1:11" x14ac:dyDescent="0.2">
      <c r="A104" s="133" t="s">
        <v>146</v>
      </c>
      <c r="B104" s="134"/>
      <c r="C104" s="134">
        <v>56.25</v>
      </c>
      <c r="D104" s="135">
        <v>80</v>
      </c>
      <c r="E104" s="16"/>
      <c r="F104" s="16"/>
      <c r="G104" s="16"/>
      <c r="H104" s="135">
        <f>D104/100</f>
        <v>0.8</v>
      </c>
      <c r="I104" s="102"/>
      <c r="J104" s="96"/>
      <c r="K104" s="2"/>
    </row>
    <row r="105" spans="1:11" x14ac:dyDescent="0.2">
      <c r="A105" s="133" t="s">
        <v>147</v>
      </c>
      <c r="B105" s="134"/>
      <c r="C105" s="134">
        <v>87.75</v>
      </c>
      <c r="D105" s="135">
        <v>110</v>
      </c>
      <c r="E105" s="16"/>
      <c r="F105" s="16"/>
      <c r="G105" s="16"/>
      <c r="H105" s="135">
        <f>D105/100</f>
        <v>1.1000000000000001</v>
      </c>
      <c r="I105" s="102"/>
      <c r="J105" s="96"/>
      <c r="K105" s="2"/>
    </row>
    <row r="106" spans="1:11" x14ac:dyDescent="0.2">
      <c r="A106" s="133" t="s">
        <v>148</v>
      </c>
      <c r="B106" s="134" t="s">
        <v>149</v>
      </c>
      <c r="C106" s="134">
        <v>50.66</v>
      </c>
      <c r="D106" s="135">
        <v>65</v>
      </c>
      <c r="E106" s="16"/>
      <c r="F106" s="16"/>
      <c r="G106" s="16"/>
      <c r="H106" s="135"/>
      <c r="I106" s="102"/>
      <c r="J106" s="96"/>
      <c r="K106" s="2"/>
    </row>
    <row r="107" spans="1:11" x14ac:dyDescent="0.2">
      <c r="A107" s="64" t="s">
        <v>40</v>
      </c>
      <c r="B107" s="54" t="s">
        <v>103</v>
      </c>
      <c r="C107" s="31"/>
      <c r="D107" s="84">
        <v>115</v>
      </c>
      <c r="E107" s="16">
        <f>D107+(D107*E2)</f>
        <v>118.3235</v>
      </c>
      <c r="F107" s="16">
        <f>(D107+(D107*F2))</f>
        <v>120.10599999999999</v>
      </c>
      <c r="G107" s="16">
        <f>(D107+(D107*G2))</f>
        <v>122.04949999999999</v>
      </c>
      <c r="H107" s="16"/>
      <c r="I107" s="102"/>
      <c r="J107" s="96"/>
      <c r="K107" s="2"/>
    </row>
    <row r="108" spans="1:11" x14ac:dyDescent="0.2">
      <c r="A108" s="27" t="s">
        <v>41</v>
      </c>
      <c r="B108" s="19" t="s">
        <v>103</v>
      </c>
      <c r="C108" s="10"/>
      <c r="D108" s="39">
        <v>45</v>
      </c>
      <c r="E108" s="17">
        <f>D108+(D108*E2)</f>
        <v>46.3005</v>
      </c>
      <c r="F108" s="16">
        <f>(D108+(D108*F2))</f>
        <v>46.997999999999998</v>
      </c>
      <c r="G108" s="16">
        <f>(D108+(D108*G2))</f>
        <v>47.758499999999998</v>
      </c>
      <c r="H108" s="18"/>
      <c r="I108" s="98"/>
      <c r="J108" s="96"/>
      <c r="K108" s="2"/>
    </row>
    <row r="109" spans="1:11" x14ac:dyDescent="0.2">
      <c r="A109" s="27" t="s">
        <v>42</v>
      </c>
      <c r="B109" s="19" t="s">
        <v>103</v>
      </c>
      <c r="C109" s="10"/>
      <c r="D109" s="39">
        <v>75</v>
      </c>
      <c r="E109" s="17">
        <f>D109+(D109*E2)</f>
        <v>77.167500000000004</v>
      </c>
      <c r="F109" s="16">
        <f>(D109+(D109*F2))</f>
        <v>78.33</v>
      </c>
      <c r="G109" s="16">
        <f>(D109+(D109*G2))</f>
        <v>79.597499999999997</v>
      </c>
      <c r="H109" s="18"/>
      <c r="I109" s="98"/>
      <c r="J109" s="96"/>
      <c r="K109" s="2"/>
    </row>
    <row r="110" spans="1:11" x14ac:dyDescent="0.2">
      <c r="A110" s="27" t="s">
        <v>43</v>
      </c>
      <c r="B110" s="19" t="s">
        <v>103</v>
      </c>
      <c r="C110" s="10"/>
      <c r="D110" s="39">
        <v>57</v>
      </c>
      <c r="E110" s="17">
        <f>D110+(D110*E2)</f>
        <v>58.647300000000001</v>
      </c>
      <c r="F110" s="16">
        <f>(D110+(D110*F2))</f>
        <v>59.530799999999999</v>
      </c>
      <c r="G110" s="16">
        <f>(D110+(D110*G2))</f>
        <v>60.494100000000003</v>
      </c>
      <c r="H110" s="18"/>
      <c r="I110" s="98"/>
      <c r="J110" s="96"/>
      <c r="K110" s="2"/>
    </row>
    <row r="111" spans="1:11" x14ac:dyDescent="0.2">
      <c r="A111" s="27" t="s">
        <v>8</v>
      </c>
      <c r="B111" s="19" t="s">
        <v>150</v>
      </c>
      <c r="C111" s="10">
        <v>23.04</v>
      </c>
      <c r="D111" s="69">
        <v>30</v>
      </c>
      <c r="E111" s="17">
        <f>D111+(D111*E2)</f>
        <v>30.867000000000001</v>
      </c>
      <c r="F111" s="16">
        <f>(D111+(D111*F2))</f>
        <v>31.332000000000001</v>
      </c>
      <c r="G111" s="16">
        <f>(D111+(D111*G2))</f>
        <v>31.838999999999999</v>
      </c>
      <c r="H111" s="18"/>
      <c r="I111" s="98"/>
      <c r="J111" s="96"/>
      <c r="K111" s="2"/>
    </row>
    <row r="112" spans="1:11" x14ac:dyDescent="0.2">
      <c r="A112" s="27" t="s">
        <v>151</v>
      </c>
      <c r="B112" s="19"/>
      <c r="C112" s="10"/>
      <c r="D112" s="61">
        <v>30</v>
      </c>
      <c r="E112" s="17"/>
      <c r="F112" s="16"/>
      <c r="G112" s="16"/>
      <c r="H112" s="18"/>
      <c r="I112" s="98"/>
      <c r="J112" s="96"/>
      <c r="K112" s="2"/>
    </row>
    <row r="113" spans="1:15" x14ac:dyDescent="0.2">
      <c r="A113" s="46" t="s">
        <v>68</v>
      </c>
      <c r="B113" s="19"/>
      <c r="C113" s="10"/>
      <c r="D113" s="41">
        <v>20</v>
      </c>
      <c r="E113" s="13">
        <f>D113+(D113*E2)</f>
        <v>20.577999999999999</v>
      </c>
      <c r="F113" s="16">
        <f>(D113+(D113*F2))</f>
        <v>20.888000000000002</v>
      </c>
      <c r="G113" s="16">
        <f>(D113+(D113*G2))</f>
        <v>21.225999999999999</v>
      </c>
      <c r="H113" s="13"/>
      <c r="I113" s="98"/>
      <c r="J113" s="96"/>
      <c r="K113" s="2"/>
    </row>
    <row r="114" spans="1:15" x14ac:dyDescent="0.2">
      <c r="A114" s="30" t="s">
        <v>152</v>
      </c>
      <c r="B114" s="19"/>
      <c r="C114" s="10"/>
      <c r="D114" s="42">
        <v>10</v>
      </c>
      <c r="E114" s="18"/>
      <c r="F114" s="13"/>
      <c r="G114" s="13"/>
      <c r="H114" s="13"/>
      <c r="I114" s="98"/>
      <c r="J114" s="96"/>
      <c r="K114" s="2"/>
      <c r="M114" t="s">
        <v>0</v>
      </c>
    </row>
    <row r="115" spans="1:15" x14ac:dyDescent="0.2">
      <c r="A115" s="30" t="s">
        <v>153</v>
      </c>
      <c r="B115" s="19"/>
      <c r="C115" s="10"/>
      <c r="D115" s="42">
        <v>15</v>
      </c>
      <c r="E115" s="18"/>
      <c r="F115" s="13">
        <f>5.5*2.5</f>
        <v>13.75</v>
      </c>
      <c r="H115" s="13"/>
      <c r="I115" s="98"/>
      <c r="J115" s="96"/>
      <c r="K115" s="2"/>
    </row>
    <row r="116" spans="1:15" x14ac:dyDescent="0.2">
      <c r="A116" s="30" t="s">
        <v>154</v>
      </c>
      <c r="B116" s="19"/>
      <c r="C116" s="10"/>
      <c r="D116" s="42">
        <v>11</v>
      </c>
      <c r="E116" s="18"/>
      <c r="F116" s="13"/>
      <c r="G116" s="13"/>
      <c r="H116" s="13"/>
      <c r="I116" s="98"/>
      <c r="J116" s="96"/>
      <c r="K116" s="2"/>
      <c r="L116" t="s">
        <v>155</v>
      </c>
    </row>
    <row r="117" spans="1:15" x14ac:dyDescent="0.2">
      <c r="A117" s="30" t="s">
        <v>156</v>
      </c>
      <c r="B117" s="19"/>
      <c r="C117" s="10"/>
      <c r="D117" s="42">
        <v>65</v>
      </c>
      <c r="E117" s="18"/>
      <c r="F117" s="13"/>
      <c r="G117" s="13"/>
      <c r="H117" s="13"/>
      <c r="I117" s="98"/>
      <c r="J117" s="96"/>
      <c r="K117" s="2"/>
    </row>
    <row r="118" spans="1:15" x14ac:dyDescent="0.2">
      <c r="A118" s="30" t="s">
        <v>157</v>
      </c>
      <c r="B118" s="19"/>
      <c r="C118" s="10"/>
      <c r="D118" s="42">
        <v>45</v>
      </c>
      <c r="E118" s="18"/>
      <c r="F118" s="16"/>
      <c r="G118" s="16"/>
      <c r="H118" s="13"/>
      <c r="I118" s="98"/>
      <c r="J118" s="96"/>
      <c r="K118" s="2"/>
      <c r="M118" t="s">
        <v>0</v>
      </c>
    </row>
    <row r="119" spans="1:15" x14ac:dyDescent="0.2">
      <c r="A119" s="30" t="s">
        <v>158</v>
      </c>
      <c r="B119" s="19"/>
      <c r="C119" s="10"/>
      <c r="D119" s="42">
        <v>220</v>
      </c>
      <c r="E119" s="18"/>
      <c r="F119" s="16"/>
      <c r="G119" s="16"/>
      <c r="H119" s="13"/>
      <c r="I119" s="98"/>
      <c r="J119" s="96"/>
      <c r="K119" s="2"/>
    </row>
    <row r="120" spans="1:15" x14ac:dyDescent="0.2">
      <c r="A120" s="30" t="s">
        <v>159</v>
      </c>
      <c r="B120" s="19"/>
      <c r="C120" s="10"/>
      <c r="D120" s="42">
        <v>260</v>
      </c>
      <c r="E120" s="13">
        <f>D120+(D120*E2)</f>
        <v>267.51400000000001</v>
      </c>
      <c r="F120" s="16">
        <f>(D120+(D120*F2))</f>
        <v>271.54399999999998</v>
      </c>
      <c r="G120" s="16">
        <f>(D120+(D120*G2))</f>
        <v>275.93799999999999</v>
      </c>
      <c r="H120" s="13"/>
      <c r="I120" s="98"/>
      <c r="J120" s="96"/>
      <c r="K120" s="2"/>
    </row>
    <row r="121" spans="1:15" x14ac:dyDescent="0.2">
      <c r="A121" s="30" t="s">
        <v>160</v>
      </c>
      <c r="B121" s="19" t="s">
        <v>161</v>
      </c>
      <c r="C121" s="10"/>
      <c r="D121" s="42">
        <v>47</v>
      </c>
      <c r="E121" s="13"/>
      <c r="F121" s="16"/>
      <c r="G121" s="16"/>
      <c r="H121" s="13"/>
      <c r="I121" s="98"/>
      <c r="J121" s="96"/>
      <c r="K121" s="2"/>
      <c r="O121" s="57"/>
    </row>
    <row r="122" spans="1:15" x14ac:dyDescent="0.2">
      <c r="A122" s="30" t="s">
        <v>162</v>
      </c>
      <c r="B122" s="19" t="s">
        <v>161</v>
      </c>
      <c r="C122" s="10"/>
      <c r="D122" s="42">
        <v>65</v>
      </c>
      <c r="E122" s="13"/>
      <c r="F122" s="16"/>
      <c r="G122" s="16"/>
      <c r="H122" s="13"/>
      <c r="I122" s="98"/>
      <c r="J122" s="96"/>
      <c r="K122" s="2"/>
      <c r="O122" s="132"/>
    </row>
    <row r="123" spans="1:15" x14ac:dyDescent="0.2">
      <c r="A123" s="30" t="s">
        <v>163</v>
      </c>
      <c r="B123" s="19"/>
      <c r="C123" s="10"/>
      <c r="D123" s="42">
        <v>44</v>
      </c>
      <c r="E123" s="13"/>
      <c r="F123" s="16"/>
      <c r="G123" s="16"/>
      <c r="H123" s="13"/>
      <c r="I123" s="98"/>
      <c r="J123" s="96"/>
      <c r="K123" s="2"/>
    </row>
    <row r="124" spans="1:15" x14ac:dyDescent="0.2">
      <c r="A124" s="30" t="s">
        <v>164</v>
      </c>
      <c r="B124" s="19"/>
      <c r="C124" s="10"/>
      <c r="D124" s="42">
        <v>44</v>
      </c>
      <c r="E124" s="13"/>
      <c r="F124" s="16"/>
      <c r="G124" s="16"/>
      <c r="H124" s="13"/>
      <c r="I124" s="98"/>
      <c r="J124" s="96"/>
      <c r="K124" s="2"/>
    </row>
    <row r="125" spans="1:15" x14ac:dyDescent="0.2">
      <c r="A125" s="30" t="s">
        <v>165</v>
      </c>
      <c r="B125" s="19"/>
      <c r="C125" s="10"/>
      <c r="D125" s="42">
        <v>44</v>
      </c>
      <c r="E125" s="13"/>
      <c r="F125" s="16"/>
      <c r="G125" s="16"/>
      <c r="H125" s="13"/>
      <c r="I125" s="98"/>
      <c r="J125" s="96"/>
      <c r="K125" s="2"/>
    </row>
    <row r="126" spans="1:15" x14ac:dyDescent="0.2">
      <c r="A126" s="30" t="s">
        <v>166</v>
      </c>
      <c r="B126" s="19"/>
      <c r="C126" s="10"/>
      <c r="D126" s="42">
        <v>44</v>
      </c>
      <c r="E126" s="13"/>
      <c r="F126" s="16"/>
      <c r="G126" s="16"/>
      <c r="H126" s="13"/>
      <c r="I126" s="98"/>
      <c r="J126" s="96"/>
      <c r="K126" s="2"/>
    </row>
    <row r="127" spans="1:15" x14ac:dyDescent="0.2">
      <c r="A127" s="30" t="s">
        <v>167</v>
      </c>
      <c r="B127" s="19"/>
      <c r="C127" s="10"/>
      <c r="D127" s="42">
        <v>32</v>
      </c>
      <c r="E127" s="13"/>
      <c r="F127" s="16"/>
      <c r="G127" s="16"/>
      <c r="H127" s="13"/>
      <c r="I127" s="98"/>
      <c r="J127" s="96"/>
      <c r="K127" s="2"/>
    </row>
    <row r="128" spans="1:15" x14ac:dyDescent="0.2">
      <c r="A128" s="30" t="s">
        <v>168</v>
      </c>
      <c r="B128" s="19"/>
      <c r="C128" s="10"/>
      <c r="D128" s="42">
        <v>25</v>
      </c>
      <c r="E128" s="13"/>
      <c r="F128" s="16"/>
      <c r="G128" s="16"/>
      <c r="H128" s="13"/>
      <c r="I128" s="98"/>
      <c r="J128" s="96"/>
      <c r="K128" s="2"/>
    </row>
    <row r="129" spans="1:13" x14ac:dyDescent="0.2">
      <c r="A129" s="30" t="s">
        <v>68</v>
      </c>
      <c r="B129" s="19"/>
      <c r="C129" s="10"/>
      <c r="D129" s="42">
        <v>20</v>
      </c>
      <c r="E129" s="13">
        <f>D129+(D129*E2)</f>
        <v>20.577999999999999</v>
      </c>
      <c r="F129" s="16">
        <f>(D129+(D129*F2))</f>
        <v>20.888000000000002</v>
      </c>
      <c r="G129" s="16">
        <f>(D129+(D129*G2))</f>
        <v>21.225999999999999</v>
      </c>
      <c r="H129" s="13"/>
      <c r="I129" s="98"/>
      <c r="J129" s="96"/>
      <c r="K129" s="2"/>
    </row>
    <row r="130" spans="1:13" x14ac:dyDescent="0.2">
      <c r="A130" s="30" t="s">
        <v>169</v>
      </c>
      <c r="B130" s="19"/>
      <c r="C130" s="10">
        <v>21.88</v>
      </c>
      <c r="D130" s="42">
        <v>30</v>
      </c>
      <c r="E130" s="18"/>
      <c r="F130" s="16"/>
      <c r="G130" s="16"/>
      <c r="H130" s="13"/>
      <c r="I130" s="98"/>
      <c r="J130" s="96"/>
      <c r="K130" s="2"/>
    </row>
    <row r="131" spans="1:13" x14ac:dyDescent="0.2">
      <c r="A131" s="30" t="s">
        <v>170</v>
      </c>
      <c r="B131" s="19"/>
      <c r="C131" s="10">
        <v>22.92</v>
      </c>
      <c r="D131" s="42">
        <v>30</v>
      </c>
      <c r="E131" s="18"/>
      <c r="F131" s="16"/>
      <c r="G131" s="16"/>
      <c r="H131" s="13"/>
      <c r="I131" s="98"/>
      <c r="J131" s="96"/>
      <c r="K131" s="2"/>
    </row>
    <row r="132" spans="1:13" x14ac:dyDescent="0.2">
      <c r="A132" s="30" t="s">
        <v>171</v>
      </c>
      <c r="B132" s="19"/>
      <c r="C132" s="10">
        <v>20.61</v>
      </c>
      <c r="D132" s="42">
        <v>27</v>
      </c>
      <c r="E132" s="18"/>
      <c r="F132" s="16"/>
      <c r="G132" s="16"/>
      <c r="H132" s="13"/>
      <c r="I132" s="98"/>
      <c r="J132" s="96"/>
      <c r="K132" s="2"/>
    </row>
    <row r="133" spans="1:13" x14ac:dyDescent="0.2">
      <c r="A133" s="30" t="s">
        <v>172</v>
      </c>
      <c r="B133" s="19"/>
      <c r="C133" s="10"/>
      <c r="D133" s="42">
        <v>38</v>
      </c>
      <c r="E133" s="18"/>
      <c r="F133" s="16"/>
      <c r="G133" s="16"/>
      <c r="H133" s="13"/>
      <c r="I133" s="98"/>
      <c r="J133" s="96"/>
      <c r="K133" s="2"/>
    </row>
    <row r="134" spans="1:13" x14ac:dyDescent="0.2">
      <c r="A134" s="30" t="s">
        <v>173</v>
      </c>
      <c r="B134" s="19"/>
      <c r="C134" s="10">
        <v>21.96</v>
      </c>
      <c r="D134" s="42">
        <v>29</v>
      </c>
      <c r="E134" s="18"/>
      <c r="F134" s="16"/>
      <c r="G134" s="16"/>
      <c r="H134" s="13"/>
      <c r="I134" s="98"/>
      <c r="J134" s="7"/>
      <c r="K134" s="2"/>
    </row>
    <row r="135" spans="1:13" x14ac:dyDescent="0.2">
      <c r="A135" s="30" t="s">
        <v>174</v>
      </c>
      <c r="B135" s="19"/>
      <c r="C135" s="10">
        <v>24.86</v>
      </c>
      <c r="D135" s="42">
        <v>33</v>
      </c>
      <c r="E135" s="18"/>
      <c r="F135" s="16"/>
      <c r="G135" s="16"/>
      <c r="H135" s="13"/>
      <c r="I135" s="98"/>
      <c r="J135" s="7"/>
      <c r="K135" s="2"/>
    </row>
    <row r="136" spans="1:13" x14ac:dyDescent="0.2">
      <c r="A136" s="30" t="s">
        <v>175</v>
      </c>
      <c r="B136" s="19"/>
      <c r="C136" s="10"/>
      <c r="D136" s="42">
        <v>1</v>
      </c>
      <c r="E136" s="18"/>
      <c r="F136" s="13"/>
      <c r="G136" s="13"/>
      <c r="H136" s="13"/>
      <c r="I136" s="98"/>
      <c r="J136" s="7"/>
      <c r="K136" s="2"/>
    </row>
    <row r="137" spans="1:13" x14ac:dyDescent="0.2">
      <c r="A137" s="30" t="s">
        <v>176</v>
      </c>
      <c r="B137" s="19"/>
      <c r="C137" s="10"/>
      <c r="D137" s="42">
        <v>1</v>
      </c>
      <c r="E137" s="18"/>
      <c r="F137" s="13"/>
      <c r="G137" s="13"/>
      <c r="H137" s="13"/>
      <c r="I137" s="98"/>
      <c r="J137" s="96"/>
      <c r="K137" s="2"/>
    </row>
    <row r="138" spans="1:13" x14ac:dyDescent="0.2">
      <c r="A138" s="30" t="s">
        <v>177</v>
      </c>
      <c r="B138" s="19"/>
      <c r="C138" s="10"/>
      <c r="D138" s="42">
        <v>2.5</v>
      </c>
      <c r="E138" s="18"/>
      <c r="F138" s="13"/>
      <c r="G138" s="13"/>
      <c r="H138" s="13"/>
      <c r="I138" s="98"/>
      <c r="J138" s="96"/>
      <c r="K138" s="2"/>
    </row>
    <row r="139" spans="1:13" x14ac:dyDescent="0.2">
      <c r="A139" s="30" t="s">
        <v>178</v>
      </c>
      <c r="B139" s="19"/>
      <c r="C139" s="10"/>
      <c r="D139" s="42">
        <v>6</v>
      </c>
      <c r="E139" s="18"/>
      <c r="F139" s="13"/>
      <c r="G139" s="13"/>
      <c r="H139" s="13"/>
      <c r="I139" s="98"/>
      <c r="J139" s="96"/>
      <c r="K139" s="2"/>
    </row>
    <row r="140" spans="1:13" x14ac:dyDescent="0.2">
      <c r="A140" s="70" t="s">
        <v>69</v>
      </c>
      <c r="B140" s="49"/>
      <c r="C140" s="14"/>
      <c r="D140" s="71">
        <v>2</v>
      </c>
      <c r="E140" s="60"/>
      <c r="F140" s="32"/>
      <c r="G140" s="32"/>
      <c r="H140" s="32"/>
      <c r="I140" s="103"/>
      <c r="J140" s="96"/>
      <c r="K140" s="2"/>
    </row>
    <row r="141" spans="1:13" x14ac:dyDescent="0.2">
      <c r="A141" s="79" t="s">
        <v>179</v>
      </c>
      <c r="B141" s="9"/>
      <c r="C141" s="10">
        <v>60</v>
      </c>
      <c r="D141" s="11">
        <v>90</v>
      </c>
      <c r="E141" s="7"/>
      <c r="F141" s="7"/>
      <c r="G141" s="7"/>
      <c r="H141" s="135">
        <f>D141/100</f>
        <v>0.9</v>
      </c>
      <c r="I141" s="8"/>
      <c r="J141" s="96"/>
      <c r="K141" s="2"/>
      <c r="M141">
        <f>92/2+2</f>
        <v>48</v>
      </c>
    </row>
    <row r="142" spans="1:13" x14ac:dyDescent="0.2">
      <c r="A142" s="72" t="s">
        <v>180</v>
      </c>
      <c r="B142" s="9"/>
      <c r="C142" s="10">
        <v>125</v>
      </c>
      <c r="D142" s="11">
        <v>175</v>
      </c>
      <c r="E142" s="7"/>
      <c r="F142" s="7"/>
      <c r="G142" s="7"/>
      <c r="H142" s="15">
        <v>7.8</v>
      </c>
      <c r="I142" s="114"/>
      <c r="J142" s="96"/>
      <c r="K142" s="2"/>
      <c r="L142">
        <f>105*3</f>
        <v>315</v>
      </c>
      <c r="M142">
        <f>94/2+2</f>
        <v>49</v>
      </c>
    </row>
    <row r="143" spans="1:13" x14ac:dyDescent="0.2">
      <c r="A143" s="7"/>
      <c r="B143" s="9"/>
      <c r="C143" s="10"/>
      <c r="D143" s="7" t="s">
        <v>6</v>
      </c>
      <c r="E143" s="7"/>
      <c r="F143" s="7"/>
      <c r="G143" s="7"/>
      <c r="H143" s="7"/>
      <c r="I143" s="8"/>
      <c r="J143" s="96"/>
    </row>
    <row r="144" spans="1:13" x14ac:dyDescent="0.2">
      <c r="A144" s="7"/>
      <c r="B144" s="9"/>
      <c r="C144" s="10"/>
      <c r="D144" s="7"/>
      <c r="E144" s="7"/>
      <c r="F144" s="7"/>
      <c r="G144" s="7"/>
      <c r="H144" s="7"/>
      <c r="I144" s="8"/>
      <c r="J144" s="97"/>
    </row>
    <row r="149" spans="3:6" x14ac:dyDescent="0.2">
      <c r="C149"/>
    </row>
    <row r="151" spans="3:6" x14ac:dyDescent="0.2">
      <c r="D151" s="2"/>
      <c r="E151" s="2"/>
      <c r="F151" s="2"/>
    </row>
    <row r="152" spans="3:6" x14ac:dyDescent="0.2">
      <c r="D152" s="2"/>
      <c r="E152" s="2"/>
      <c r="F152" s="2"/>
    </row>
    <row r="153" spans="3:6" x14ac:dyDescent="0.2">
      <c r="D153" s="2"/>
    </row>
    <row r="154" spans="3:6" x14ac:dyDescent="0.2">
      <c r="D154" s="2"/>
    </row>
    <row r="156" spans="3:6" x14ac:dyDescent="0.2">
      <c r="D156" t="s">
        <v>72</v>
      </c>
    </row>
    <row r="297" spans="11:11" x14ac:dyDescent="0.2">
      <c r="K297" t="s">
        <v>72</v>
      </c>
    </row>
    <row r="298" spans="11:11" x14ac:dyDescent="0.2">
      <c r="K298" t="s">
        <v>181</v>
      </c>
    </row>
    <row r="338" spans="11:11" x14ac:dyDescent="0.2">
      <c r="K338" t="s">
        <v>182</v>
      </c>
    </row>
    <row r="359" spans="11:11" x14ac:dyDescent="0.2">
      <c r="K359" t="s">
        <v>72</v>
      </c>
    </row>
    <row r="722" spans="1:11" x14ac:dyDescent="0.2">
      <c r="K722" t="s">
        <v>182</v>
      </c>
    </row>
    <row r="724" spans="1:11" x14ac:dyDescent="0.2">
      <c r="A724" s="6">
        <v>45159</v>
      </c>
    </row>
  </sheetData>
  <sheetProtection sheet="1" objects="1" scenarios="1"/>
  <sortState xmlns:xlrd2="http://schemas.microsoft.com/office/spreadsheetml/2017/richdata2" ref="L41:M44">
    <sortCondition descending="1" ref="L41:L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4B13-09D5-D043-91E4-976C20905648}">
  <dimension ref="A1:B723"/>
  <sheetViews>
    <sheetView tabSelected="1" zoomScaleNormal="60" zoomScaleSheetLayoutView="100" workbookViewId="0">
      <selection activeCell="B2" sqref="B2"/>
    </sheetView>
  </sheetViews>
  <sheetFormatPr defaultRowHeight="15" x14ac:dyDescent="0.2"/>
  <cols>
    <col min="1" max="1" width="29.32421875" customWidth="1"/>
    <col min="2" max="2" width="13.71875" customWidth="1"/>
  </cols>
  <sheetData>
    <row r="1" spans="1:2" ht="15.75" thickBot="1" x14ac:dyDescent="0.25">
      <c r="A1" s="20" t="s">
        <v>73</v>
      </c>
      <c r="B1" s="22" t="s">
        <v>10</v>
      </c>
    </row>
    <row r="2" spans="1:2" x14ac:dyDescent="0.2">
      <c r="A2" s="125" t="s">
        <v>1</v>
      </c>
      <c r="B2" s="126">
        <v>0</v>
      </c>
    </row>
    <row r="3" spans="1:2" x14ac:dyDescent="0.2">
      <c r="A3" s="122" t="s">
        <v>91</v>
      </c>
      <c r="B3" s="10">
        <v>0</v>
      </c>
    </row>
    <row r="4" spans="1:2" x14ac:dyDescent="0.2">
      <c r="A4" s="129" t="s">
        <v>4</v>
      </c>
      <c r="B4" s="16">
        <v>0</v>
      </c>
    </row>
    <row r="5" spans="1:2" x14ac:dyDescent="0.2">
      <c r="A5" s="26" t="s">
        <v>70</v>
      </c>
      <c r="B5" s="13">
        <v>72</v>
      </c>
    </row>
    <row r="6" spans="1:2" x14ac:dyDescent="0.2">
      <c r="A6" s="27" t="s">
        <v>11</v>
      </c>
      <c r="B6" s="13">
        <v>67</v>
      </c>
    </row>
    <row r="7" spans="1:2" x14ac:dyDescent="0.2">
      <c r="A7" s="27" t="s">
        <v>92</v>
      </c>
      <c r="B7" s="13">
        <v>0</v>
      </c>
    </row>
    <row r="8" spans="1:2" x14ac:dyDescent="0.2">
      <c r="A8" s="27" t="s">
        <v>71</v>
      </c>
      <c r="B8" s="13">
        <v>0</v>
      </c>
    </row>
    <row r="9" spans="1:2" x14ac:dyDescent="0.2">
      <c r="A9" s="27" t="s">
        <v>67</v>
      </c>
      <c r="B9" s="13">
        <v>0</v>
      </c>
    </row>
    <row r="10" spans="1:2" x14ac:dyDescent="0.2">
      <c r="A10" s="27" t="s">
        <v>2</v>
      </c>
      <c r="B10" s="13">
        <v>0</v>
      </c>
    </row>
    <row r="11" spans="1:2" x14ac:dyDescent="0.2">
      <c r="A11" s="46" t="s">
        <v>94</v>
      </c>
      <c r="B11" s="40">
        <v>0</v>
      </c>
    </row>
    <row r="12" spans="1:2" x14ac:dyDescent="0.2">
      <c r="A12" s="30" t="s">
        <v>95</v>
      </c>
      <c r="B12" s="41">
        <v>0</v>
      </c>
    </row>
    <row r="13" spans="1:2" x14ac:dyDescent="0.2">
      <c r="A13" s="27" t="s">
        <v>3</v>
      </c>
      <c r="B13" s="13">
        <v>0</v>
      </c>
    </row>
    <row r="14" spans="1:2" x14ac:dyDescent="0.2">
      <c r="A14" s="27" t="s">
        <v>12</v>
      </c>
      <c r="B14" s="13">
        <v>25</v>
      </c>
    </row>
    <row r="15" spans="1:2" x14ac:dyDescent="0.2">
      <c r="A15" s="27" t="s">
        <v>98</v>
      </c>
      <c r="B15" s="13">
        <v>22</v>
      </c>
    </row>
    <row r="16" spans="1:2" x14ac:dyDescent="0.2">
      <c r="A16" s="27" t="s">
        <v>100</v>
      </c>
      <c r="B16" s="13">
        <v>33</v>
      </c>
    </row>
    <row r="17" spans="1:2" x14ac:dyDescent="0.2">
      <c r="A17" s="73" t="s">
        <v>13</v>
      </c>
      <c r="B17" s="13">
        <v>0</v>
      </c>
    </row>
    <row r="18" spans="1:2" x14ac:dyDescent="0.2">
      <c r="A18" s="27" t="s">
        <v>14</v>
      </c>
      <c r="B18" s="13">
        <v>0</v>
      </c>
    </row>
    <row r="19" spans="1:2" x14ac:dyDescent="0.2">
      <c r="A19" s="27" t="s">
        <v>15</v>
      </c>
      <c r="B19" s="13">
        <v>0</v>
      </c>
    </row>
    <row r="20" spans="1:2" x14ac:dyDescent="0.2">
      <c r="A20" s="27" t="s">
        <v>102</v>
      </c>
      <c r="B20" s="13">
        <v>0</v>
      </c>
    </row>
    <row r="21" spans="1:2" x14ac:dyDescent="0.2">
      <c r="A21" s="27" t="s">
        <v>5</v>
      </c>
      <c r="B21" s="13">
        <v>18</v>
      </c>
    </row>
    <row r="22" spans="1:2" x14ac:dyDescent="0.2">
      <c r="A22" s="27" t="s">
        <v>16</v>
      </c>
      <c r="B22" s="13">
        <v>25</v>
      </c>
    </row>
    <row r="23" spans="1:2" x14ac:dyDescent="0.2">
      <c r="A23" s="27" t="s">
        <v>17</v>
      </c>
      <c r="B23" s="13">
        <v>25</v>
      </c>
    </row>
    <row r="24" spans="1:2" x14ac:dyDescent="0.2">
      <c r="A24" s="27" t="s">
        <v>18</v>
      </c>
      <c r="B24" s="13">
        <v>25</v>
      </c>
    </row>
    <row r="25" spans="1:2" x14ac:dyDescent="0.2">
      <c r="A25" s="73" t="s">
        <v>104</v>
      </c>
      <c r="B25" s="13"/>
    </row>
    <row r="26" spans="1:2" x14ac:dyDescent="0.2">
      <c r="A26" s="27" t="s">
        <v>19</v>
      </c>
      <c r="B26" s="13">
        <v>0</v>
      </c>
    </row>
    <row r="27" spans="1:2" x14ac:dyDescent="0.2">
      <c r="A27" s="27" t="s">
        <v>20</v>
      </c>
      <c r="B27" s="13">
        <v>80</v>
      </c>
    </row>
    <row r="28" spans="1:2" x14ac:dyDescent="0.2">
      <c r="A28" s="27" t="s">
        <v>24</v>
      </c>
      <c r="B28" s="13">
        <v>0</v>
      </c>
    </row>
    <row r="29" spans="1:2" x14ac:dyDescent="0.2">
      <c r="A29" s="27" t="s">
        <v>105</v>
      </c>
      <c r="B29" s="13">
        <v>0</v>
      </c>
    </row>
    <row r="30" spans="1:2" x14ac:dyDescent="0.2">
      <c r="A30" s="27" t="s">
        <v>63</v>
      </c>
      <c r="B30" s="13">
        <v>10</v>
      </c>
    </row>
    <row r="31" spans="1:2" x14ac:dyDescent="0.2">
      <c r="A31" s="27" t="s">
        <v>106</v>
      </c>
      <c r="B31" s="13">
        <v>138</v>
      </c>
    </row>
    <row r="32" spans="1:2" x14ac:dyDescent="0.2">
      <c r="A32" s="27" t="s">
        <v>107</v>
      </c>
      <c r="B32" s="13">
        <v>203</v>
      </c>
    </row>
    <row r="33" spans="1:2" x14ac:dyDescent="0.2">
      <c r="A33" s="27" t="s">
        <v>108</v>
      </c>
      <c r="B33" s="13">
        <v>42</v>
      </c>
    </row>
    <row r="34" spans="1:2" x14ac:dyDescent="0.2">
      <c r="A34" s="73" t="s">
        <v>48</v>
      </c>
      <c r="B34" s="13"/>
    </row>
    <row r="35" spans="1:2" x14ac:dyDescent="0.2">
      <c r="A35" s="27" t="s">
        <v>49</v>
      </c>
      <c r="B35" s="13">
        <v>120</v>
      </c>
    </row>
    <row r="36" spans="1:2" x14ac:dyDescent="0.2">
      <c r="A36" s="27" t="s">
        <v>111</v>
      </c>
      <c r="B36" s="13">
        <v>111.5</v>
      </c>
    </row>
    <row r="37" spans="1:2" x14ac:dyDescent="0.2">
      <c r="A37" s="27" t="s">
        <v>112</v>
      </c>
      <c r="B37" s="13">
        <v>180</v>
      </c>
    </row>
    <row r="38" spans="1:2" x14ac:dyDescent="0.2">
      <c r="A38" s="27" t="s">
        <v>21</v>
      </c>
      <c r="B38" s="13">
        <v>100</v>
      </c>
    </row>
    <row r="39" spans="1:2" x14ac:dyDescent="0.2">
      <c r="A39" s="27" t="s">
        <v>22</v>
      </c>
      <c r="B39" s="32">
        <v>46</v>
      </c>
    </row>
    <row r="40" spans="1:2" x14ac:dyDescent="0.2">
      <c r="A40" s="27" t="s">
        <v>113</v>
      </c>
      <c r="B40" s="32">
        <v>39</v>
      </c>
    </row>
    <row r="41" spans="1:2" x14ac:dyDescent="0.2">
      <c r="A41" s="27" t="s">
        <v>114</v>
      </c>
      <c r="B41" s="32">
        <v>110</v>
      </c>
    </row>
    <row r="42" spans="1:2" x14ac:dyDescent="0.2">
      <c r="A42" s="27" t="s">
        <v>115</v>
      </c>
      <c r="B42" s="32">
        <v>110</v>
      </c>
    </row>
    <row r="43" spans="1:2" x14ac:dyDescent="0.2">
      <c r="A43" s="73" t="s">
        <v>116</v>
      </c>
      <c r="B43" s="32"/>
    </row>
    <row r="44" spans="1:2" x14ac:dyDescent="0.2">
      <c r="A44" s="33" t="s">
        <v>117</v>
      </c>
      <c r="B44" s="10">
        <v>110</v>
      </c>
    </row>
    <row r="45" spans="1:2" x14ac:dyDescent="0.2">
      <c r="A45" s="33" t="s">
        <v>119</v>
      </c>
      <c r="B45" s="10">
        <v>110</v>
      </c>
    </row>
    <row r="46" spans="1:2" x14ac:dyDescent="0.2">
      <c r="A46" s="33" t="s">
        <v>120</v>
      </c>
      <c r="B46" s="10">
        <v>110</v>
      </c>
    </row>
    <row r="47" spans="1:2" x14ac:dyDescent="0.2">
      <c r="A47" s="33" t="s">
        <v>121</v>
      </c>
      <c r="B47" s="14">
        <v>120</v>
      </c>
    </row>
    <row r="48" spans="1:2" x14ac:dyDescent="0.2">
      <c r="A48" s="47" t="s">
        <v>25</v>
      </c>
      <c r="B48" s="104">
        <v>0</v>
      </c>
    </row>
    <row r="49" spans="1:2" x14ac:dyDescent="0.2">
      <c r="A49" s="47" t="s">
        <v>123</v>
      </c>
      <c r="B49" s="104">
        <v>0</v>
      </c>
    </row>
    <row r="50" spans="1:2" x14ac:dyDescent="0.2">
      <c r="A50" s="48" t="s">
        <v>26</v>
      </c>
      <c r="B50" s="104">
        <v>0</v>
      </c>
    </row>
    <row r="51" spans="1:2" x14ac:dyDescent="0.2">
      <c r="A51" s="91" t="s">
        <v>27</v>
      </c>
      <c r="B51" s="58">
        <v>0</v>
      </c>
    </row>
    <row r="52" spans="1:2" x14ac:dyDescent="0.2">
      <c r="A52" s="95" t="s">
        <v>28</v>
      </c>
      <c r="B52" s="58">
        <v>0</v>
      </c>
    </row>
    <row r="53" spans="1:2" x14ac:dyDescent="0.2">
      <c r="A53" s="95" t="s">
        <v>29</v>
      </c>
      <c r="B53" s="58">
        <v>0</v>
      </c>
    </row>
    <row r="54" spans="1:2" x14ac:dyDescent="0.2">
      <c r="A54" s="91" t="s">
        <v>30</v>
      </c>
      <c r="B54" s="58">
        <v>0</v>
      </c>
    </row>
    <row r="55" spans="1:2" x14ac:dyDescent="0.2">
      <c r="A55" s="95" t="s">
        <v>31</v>
      </c>
      <c r="B55" s="58">
        <v>0</v>
      </c>
    </row>
    <row r="56" spans="1:2" x14ac:dyDescent="0.2">
      <c r="A56" s="91" t="s">
        <v>32</v>
      </c>
      <c r="B56" s="58">
        <v>0</v>
      </c>
    </row>
    <row r="57" spans="1:2" x14ac:dyDescent="0.2">
      <c r="A57" s="47" t="s">
        <v>33</v>
      </c>
      <c r="B57" s="38">
        <v>0</v>
      </c>
    </row>
    <row r="58" spans="1:2" x14ac:dyDescent="0.2">
      <c r="A58" s="28" t="s">
        <v>125</v>
      </c>
      <c r="B58" s="55">
        <v>0</v>
      </c>
    </row>
    <row r="59" spans="1:2" x14ac:dyDescent="0.2">
      <c r="A59" s="48" t="s">
        <v>126</v>
      </c>
      <c r="B59" s="93">
        <v>0</v>
      </c>
    </row>
    <row r="60" spans="1:2" x14ac:dyDescent="0.2">
      <c r="A60" s="48" t="s">
        <v>127</v>
      </c>
      <c r="B60" s="55">
        <v>0</v>
      </c>
    </row>
    <row r="61" spans="1:2" x14ac:dyDescent="0.2">
      <c r="A61" s="48" t="s">
        <v>34</v>
      </c>
      <c r="B61" s="38">
        <v>0</v>
      </c>
    </row>
    <row r="62" spans="1:2" x14ac:dyDescent="0.2">
      <c r="A62" s="27" t="s">
        <v>35</v>
      </c>
      <c r="B62" s="39">
        <v>0</v>
      </c>
    </row>
    <row r="63" spans="1:2" x14ac:dyDescent="0.2">
      <c r="A63" s="27" t="s">
        <v>128</v>
      </c>
      <c r="B63" s="52">
        <v>0</v>
      </c>
    </row>
    <row r="64" spans="1:2" x14ac:dyDescent="0.2">
      <c r="A64" s="27" t="s">
        <v>129</v>
      </c>
      <c r="B64" s="93">
        <v>0</v>
      </c>
    </row>
    <row r="65" spans="1:2" x14ac:dyDescent="0.2">
      <c r="A65" s="27" t="s">
        <v>36</v>
      </c>
      <c r="B65" s="93">
        <v>0</v>
      </c>
    </row>
    <row r="66" spans="1:2" x14ac:dyDescent="0.2">
      <c r="A66" s="47" t="s">
        <v>37</v>
      </c>
      <c r="B66" s="39">
        <v>0</v>
      </c>
    </row>
    <row r="67" spans="1:2" x14ac:dyDescent="0.2">
      <c r="A67" s="27" t="s">
        <v>38</v>
      </c>
      <c r="B67" s="39">
        <v>0</v>
      </c>
    </row>
    <row r="68" spans="1:2" x14ac:dyDescent="0.2">
      <c r="A68" s="27" t="s">
        <v>39</v>
      </c>
      <c r="B68" s="39">
        <v>0</v>
      </c>
    </row>
    <row r="69" spans="1:2" x14ac:dyDescent="0.2">
      <c r="A69" s="73" t="s">
        <v>130</v>
      </c>
      <c r="B69" s="39"/>
    </row>
    <row r="70" spans="1:2" x14ac:dyDescent="0.2">
      <c r="A70" s="27" t="s">
        <v>54</v>
      </c>
      <c r="B70" s="39">
        <v>0</v>
      </c>
    </row>
    <row r="71" spans="1:2" x14ac:dyDescent="0.2">
      <c r="A71" s="27" t="s">
        <v>55</v>
      </c>
      <c r="B71" s="39">
        <v>130</v>
      </c>
    </row>
    <row r="72" spans="1:2" x14ac:dyDescent="0.2">
      <c r="A72" s="27" t="s">
        <v>132</v>
      </c>
      <c r="B72" s="39">
        <v>80</v>
      </c>
    </row>
    <row r="73" spans="1:2" x14ac:dyDescent="0.2">
      <c r="A73" s="27" t="s">
        <v>56</v>
      </c>
      <c r="B73" s="39">
        <v>70</v>
      </c>
    </row>
    <row r="74" spans="1:2" x14ac:dyDescent="0.2">
      <c r="A74" s="27" t="s">
        <v>57</v>
      </c>
      <c r="B74" s="39">
        <v>100</v>
      </c>
    </row>
    <row r="75" spans="1:2" x14ac:dyDescent="0.2">
      <c r="A75" s="27" t="s">
        <v>133</v>
      </c>
      <c r="B75" s="39">
        <v>0</v>
      </c>
    </row>
    <row r="76" spans="1:2" x14ac:dyDescent="0.2">
      <c r="A76" s="27" t="s">
        <v>58</v>
      </c>
      <c r="B76" s="39">
        <v>130</v>
      </c>
    </row>
    <row r="77" spans="1:2" x14ac:dyDescent="0.2">
      <c r="A77" s="27" t="s">
        <v>59</v>
      </c>
      <c r="B77" s="39">
        <v>0</v>
      </c>
    </row>
    <row r="78" spans="1:2" x14ac:dyDescent="0.2">
      <c r="A78" s="27" t="s">
        <v>60</v>
      </c>
      <c r="B78" s="39">
        <v>0</v>
      </c>
    </row>
    <row r="79" spans="1:2" x14ac:dyDescent="0.2">
      <c r="A79" s="27" t="s">
        <v>134</v>
      </c>
      <c r="B79" s="39">
        <v>0</v>
      </c>
    </row>
    <row r="80" spans="1:2" x14ac:dyDescent="0.2">
      <c r="A80" s="27" t="s">
        <v>61</v>
      </c>
      <c r="B80" s="39">
        <v>0</v>
      </c>
    </row>
    <row r="81" spans="1:2" x14ac:dyDescent="0.2">
      <c r="A81" s="27" t="s">
        <v>135</v>
      </c>
      <c r="B81" s="39">
        <v>0</v>
      </c>
    </row>
    <row r="82" spans="1:2" x14ac:dyDescent="0.2">
      <c r="A82" s="27" t="s">
        <v>62</v>
      </c>
      <c r="B82" s="39">
        <v>130</v>
      </c>
    </row>
    <row r="83" spans="1:2" x14ac:dyDescent="0.2">
      <c r="A83" s="73" t="s">
        <v>136</v>
      </c>
      <c r="B83" s="18"/>
    </row>
    <row r="84" spans="1:2" x14ac:dyDescent="0.2">
      <c r="A84" s="27" t="s">
        <v>44</v>
      </c>
      <c r="B84" s="39">
        <v>170</v>
      </c>
    </row>
    <row r="85" spans="1:2" x14ac:dyDescent="0.2">
      <c r="A85" s="27" t="s">
        <v>9</v>
      </c>
      <c r="B85" s="39">
        <v>150</v>
      </c>
    </row>
    <row r="86" spans="1:2" x14ac:dyDescent="0.2">
      <c r="A86" s="27" t="s">
        <v>7</v>
      </c>
      <c r="B86" s="39">
        <v>192</v>
      </c>
    </row>
    <row r="87" spans="1:2" x14ac:dyDescent="0.2">
      <c r="A87" s="27" t="s">
        <v>45</v>
      </c>
      <c r="B87" s="39">
        <v>180</v>
      </c>
    </row>
    <row r="88" spans="1:2" x14ac:dyDescent="0.2">
      <c r="A88" s="27" t="s">
        <v>46</v>
      </c>
      <c r="B88" s="39">
        <v>154</v>
      </c>
    </row>
    <row r="89" spans="1:2" x14ac:dyDescent="0.2">
      <c r="A89" s="27" t="s">
        <v>64</v>
      </c>
      <c r="B89" s="39">
        <v>145</v>
      </c>
    </row>
    <row r="90" spans="1:2" x14ac:dyDescent="0.2">
      <c r="A90" s="27" t="s">
        <v>137</v>
      </c>
      <c r="B90" s="39">
        <v>215</v>
      </c>
    </row>
    <row r="91" spans="1:2" x14ac:dyDescent="0.2">
      <c r="A91" s="27" t="s">
        <v>53</v>
      </c>
      <c r="B91" s="39">
        <v>52.3</v>
      </c>
    </row>
    <row r="92" spans="1:2" x14ac:dyDescent="0.2">
      <c r="A92" s="73" t="s">
        <v>47</v>
      </c>
      <c r="B92" s="76">
        <v>350</v>
      </c>
    </row>
    <row r="93" spans="1:2" x14ac:dyDescent="0.2">
      <c r="A93" s="29" t="s">
        <v>139</v>
      </c>
      <c r="B93" s="18">
        <v>240</v>
      </c>
    </row>
    <row r="94" spans="1:2" x14ac:dyDescent="0.2">
      <c r="A94" s="63" t="s">
        <v>140</v>
      </c>
      <c r="B94" s="18">
        <v>190</v>
      </c>
    </row>
    <row r="95" spans="1:2" x14ac:dyDescent="0.2">
      <c r="A95" s="63" t="s">
        <v>141</v>
      </c>
      <c r="B95" s="18">
        <v>380</v>
      </c>
    </row>
    <row r="96" spans="1:2" x14ac:dyDescent="0.2">
      <c r="A96" s="65" t="s">
        <v>142</v>
      </c>
      <c r="B96" s="18">
        <v>345</v>
      </c>
    </row>
    <row r="97" spans="1:2" ht="18.75" x14ac:dyDescent="0.2">
      <c r="A97" s="83" t="s">
        <v>143</v>
      </c>
      <c r="B97" s="81"/>
    </row>
    <row r="98" spans="1:2" x14ac:dyDescent="0.2">
      <c r="A98" s="87" t="s">
        <v>50</v>
      </c>
      <c r="B98" s="88">
        <v>657</v>
      </c>
    </row>
    <row r="99" spans="1:2" x14ac:dyDescent="0.2">
      <c r="A99" s="87" t="s">
        <v>51</v>
      </c>
      <c r="B99" s="88">
        <v>0</v>
      </c>
    </row>
    <row r="100" spans="1:2" x14ac:dyDescent="0.2">
      <c r="A100" s="87" t="s">
        <v>144</v>
      </c>
      <c r="B100" s="88">
        <v>830</v>
      </c>
    </row>
    <row r="101" spans="1:2" x14ac:dyDescent="0.2">
      <c r="A101" s="87" t="s">
        <v>145</v>
      </c>
      <c r="B101" s="88">
        <v>230</v>
      </c>
    </row>
    <row r="102" spans="1:2" x14ac:dyDescent="0.2">
      <c r="A102" s="87" t="s">
        <v>52</v>
      </c>
      <c r="B102" s="88">
        <v>453</v>
      </c>
    </row>
    <row r="103" spans="1:2" x14ac:dyDescent="0.2">
      <c r="A103" s="133" t="s">
        <v>146</v>
      </c>
      <c r="B103" s="135">
        <v>80</v>
      </c>
    </row>
    <row r="104" spans="1:2" x14ac:dyDescent="0.2">
      <c r="A104" s="133" t="s">
        <v>147</v>
      </c>
      <c r="B104" s="135">
        <v>110</v>
      </c>
    </row>
    <row r="105" spans="1:2" x14ac:dyDescent="0.2">
      <c r="A105" s="133" t="s">
        <v>148</v>
      </c>
      <c r="B105" s="135">
        <v>65</v>
      </c>
    </row>
    <row r="106" spans="1:2" x14ac:dyDescent="0.2">
      <c r="A106" s="64" t="s">
        <v>40</v>
      </c>
      <c r="B106" s="84">
        <v>115</v>
      </c>
    </row>
    <row r="107" spans="1:2" x14ac:dyDescent="0.2">
      <c r="A107" s="27" t="s">
        <v>41</v>
      </c>
      <c r="B107" s="39">
        <v>45</v>
      </c>
    </row>
    <row r="108" spans="1:2" x14ac:dyDescent="0.2">
      <c r="A108" s="27" t="s">
        <v>42</v>
      </c>
      <c r="B108" s="39">
        <v>75</v>
      </c>
    </row>
    <row r="109" spans="1:2" x14ac:dyDescent="0.2">
      <c r="A109" s="27" t="s">
        <v>43</v>
      </c>
      <c r="B109" s="39">
        <v>57</v>
      </c>
    </row>
    <row r="110" spans="1:2" x14ac:dyDescent="0.2">
      <c r="A110" s="27" t="s">
        <v>8</v>
      </c>
      <c r="B110" s="69">
        <v>30</v>
      </c>
    </row>
    <row r="111" spans="1:2" x14ac:dyDescent="0.2">
      <c r="A111" s="27" t="s">
        <v>151</v>
      </c>
      <c r="B111" s="61">
        <v>30</v>
      </c>
    </row>
    <row r="112" spans="1:2" x14ac:dyDescent="0.2">
      <c r="A112" s="46" t="s">
        <v>68</v>
      </c>
      <c r="B112" s="41">
        <v>20</v>
      </c>
    </row>
    <row r="113" spans="1:2" x14ac:dyDescent="0.2">
      <c r="A113" s="30" t="s">
        <v>152</v>
      </c>
      <c r="B113" s="42">
        <v>10</v>
      </c>
    </row>
    <row r="114" spans="1:2" x14ac:dyDescent="0.2">
      <c r="A114" s="30" t="s">
        <v>153</v>
      </c>
      <c r="B114" s="42">
        <v>15</v>
      </c>
    </row>
    <row r="115" spans="1:2" x14ac:dyDescent="0.2">
      <c r="A115" s="30" t="s">
        <v>154</v>
      </c>
      <c r="B115" s="42">
        <v>11</v>
      </c>
    </row>
    <row r="116" spans="1:2" x14ac:dyDescent="0.2">
      <c r="A116" s="30" t="s">
        <v>156</v>
      </c>
      <c r="B116" s="42">
        <v>65</v>
      </c>
    </row>
    <row r="117" spans="1:2" x14ac:dyDescent="0.2">
      <c r="A117" s="30" t="s">
        <v>157</v>
      </c>
      <c r="B117" s="42">
        <v>45</v>
      </c>
    </row>
    <row r="118" spans="1:2" x14ac:dyDescent="0.2">
      <c r="A118" s="30" t="s">
        <v>158</v>
      </c>
      <c r="B118" s="42">
        <v>220</v>
      </c>
    </row>
    <row r="119" spans="1:2" x14ac:dyDescent="0.2">
      <c r="A119" s="30" t="s">
        <v>159</v>
      </c>
      <c r="B119" s="42">
        <v>260</v>
      </c>
    </row>
    <row r="120" spans="1:2" x14ac:dyDescent="0.2">
      <c r="A120" s="30" t="s">
        <v>160</v>
      </c>
      <c r="B120" s="42">
        <v>47</v>
      </c>
    </row>
    <row r="121" spans="1:2" x14ac:dyDescent="0.2">
      <c r="A121" s="30" t="s">
        <v>162</v>
      </c>
      <c r="B121" s="42">
        <v>65</v>
      </c>
    </row>
    <row r="122" spans="1:2" x14ac:dyDescent="0.2">
      <c r="A122" s="30" t="s">
        <v>163</v>
      </c>
      <c r="B122" s="42">
        <v>44</v>
      </c>
    </row>
    <row r="123" spans="1:2" x14ac:dyDescent="0.2">
      <c r="A123" s="30" t="s">
        <v>164</v>
      </c>
      <c r="B123" s="42">
        <v>44</v>
      </c>
    </row>
    <row r="124" spans="1:2" x14ac:dyDescent="0.2">
      <c r="A124" s="30" t="s">
        <v>165</v>
      </c>
      <c r="B124" s="42">
        <v>44</v>
      </c>
    </row>
    <row r="125" spans="1:2" x14ac:dyDescent="0.2">
      <c r="A125" s="30" t="s">
        <v>166</v>
      </c>
      <c r="B125" s="42">
        <v>44</v>
      </c>
    </row>
    <row r="126" spans="1:2" x14ac:dyDescent="0.2">
      <c r="A126" s="30" t="s">
        <v>167</v>
      </c>
      <c r="B126" s="42">
        <v>32</v>
      </c>
    </row>
    <row r="127" spans="1:2" x14ac:dyDescent="0.2">
      <c r="A127" s="30" t="s">
        <v>168</v>
      </c>
      <c r="B127" s="42">
        <v>25</v>
      </c>
    </row>
    <row r="128" spans="1:2" x14ac:dyDescent="0.2">
      <c r="A128" s="30" t="s">
        <v>68</v>
      </c>
      <c r="B128" s="42">
        <v>20</v>
      </c>
    </row>
    <row r="129" spans="1:2" x14ac:dyDescent="0.2">
      <c r="A129" s="30" t="s">
        <v>169</v>
      </c>
      <c r="B129" s="42">
        <v>30</v>
      </c>
    </row>
    <row r="130" spans="1:2" x14ac:dyDescent="0.2">
      <c r="A130" s="30" t="s">
        <v>170</v>
      </c>
      <c r="B130" s="42">
        <v>30</v>
      </c>
    </row>
    <row r="131" spans="1:2" x14ac:dyDescent="0.2">
      <c r="A131" s="30" t="s">
        <v>171</v>
      </c>
      <c r="B131" s="42">
        <v>27</v>
      </c>
    </row>
    <row r="132" spans="1:2" x14ac:dyDescent="0.2">
      <c r="A132" s="30" t="s">
        <v>172</v>
      </c>
      <c r="B132" s="42">
        <v>38</v>
      </c>
    </row>
    <row r="133" spans="1:2" x14ac:dyDescent="0.2">
      <c r="A133" s="30" t="s">
        <v>173</v>
      </c>
      <c r="B133" s="42">
        <v>29</v>
      </c>
    </row>
    <row r="134" spans="1:2" x14ac:dyDescent="0.2">
      <c r="A134" s="30" t="s">
        <v>174</v>
      </c>
      <c r="B134" s="42">
        <v>33</v>
      </c>
    </row>
    <row r="135" spans="1:2" x14ac:dyDescent="0.2">
      <c r="A135" s="30" t="s">
        <v>175</v>
      </c>
      <c r="B135" s="42">
        <v>1</v>
      </c>
    </row>
    <row r="136" spans="1:2" x14ac:dyDescent="0.2">
      <c r="A136" s="30" t="s">
        <v>176</v>
      </c>
      <c r="B136" s="42">
        <v>1</v>
      </c>
    </row>
    <row r="137" spans="1:2" x14ac:dyDescent="0.2">
      <c r="A137" s="30" t="s">
        <v>177</v>
      </c>
      <c r="B137" s="42">
        <v>2.5</v>
      </c>
    </row>
    <row r="138" spans="1:2" x14ac:dyDescent="0.2">
      <c r="A138" s="30" t="s">
        <v>178</v>
      </c>
      <c r="B138" s="42">
        <v>6</v>
      </c>
    </row>
    <row r="139" spans="1:2" x14ac:dyDescent="0.2">
      <c r="A139" s="70" t="s">
        <v>69</v>
      </c>
      <c r="B139" s="71">
        <v>2</v>
      </c>
    </row>
    <row r="140" spans="1:2" x14ac:dyDescent="0.2">
      <c r="A140" s="79" t="s">
        <v>179</v>
      </c>
      <c r="B140" s="11">
        <v>90</v>
      </c>
    </row>
    <row r="141" spans="1:2" x14ac:dyDescent="0.2">
      <c r="A141" s="72" t="s">
        <v>180</v>
      </c>
      <c r="B141" s="11">
        <v>175</v>
      </c>
    </row>
    <row r="142" spans="1:2" x14ac:dyDescent="0.2">
      <c r="A142" s="7"/>
      <c r="B142" s="7" t="s">
        <v>6</v>
      </c>
    </row>
    <row r="143" spans="1:2" x14ac:dyDescent="0.2">
      <c r="A143" s="7"/>
      <c r="B143" s="7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5" spans="2:2" x14ac:dyDescent="0.2">
      <c r="B155" t="s">
        <v>72</v>
      </c>
    </row>
    <row r="723" spans="1:1" x14ac:dyDescent="0.2">
      <c r="A723" s="6">
        <v>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Planilha9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Matheus f</cp:lastModifiedBy>
  <cp:revision/>
  <dcterms:created xsi:type="dcterms:W3CDTF">2021-11-03T10:34:29Z</dcterms:created>
  <dcterms:modified xsi:type="dcterms:W3CDTF">2024-10-11T12:27:08Z</dcterms:modified>
  <cp:category/>
  <cp:contentStatus/>
</cp:coreProperties>
</file>