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francisconroy/Documents/repos/NU-Racing---ETC-and-manumatic-Electronics/"/>
    </mc:Choice>
  </mc:AlternateContent>
  <bookViews>
    <workbookView xWindow="0" yWindow="460" windowWidth="28100" windowHeight="17540" tabRatio="500"/>
  </bookViews>
  <sheets>
    <sheet name="pins" sheetId="1" r:id="rId1"/>
    <sheet name="pin_mapping" sheetId="9" r:id="rId2"/>
    <sheet name="calculations" sheetId="2" r:id="rId3"/>
    <sheet name="board_dimension" sheetId="3" r:id="rId4"/>
    <sheet name="BOM" sheetId="4" r:id="rId5"/>
  </sheets>
  <definedNames>
    <definedName name="GS_mod_bom" localSheetId="4">BOM!$A$1:$F$50</definedName>
    <definedName name="_xlnm.Print_Area" localSheetId="0">pins!$A$1:$G$25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3"/>
  <c r="B4" i="3"/>
  <c r="B5" i="3"/>
  <c r="B6" i="3"/>
  <c r="B1" i="3"/>
  <c r="B2" i="3"/>
  <c r="B5" i="2"/>
</calcChain>
</file>

<file path=xl/connections.xml><?xml version="1.0" encoding="utf-8"?>
<connections xmlns="http://schemas.openxmlformats.org/spreadsheetml/2006/main">
  <connection id="1" name="GS_mod_bom.txt" type="6" refreshedVersion="0" background="1" saveData="1">
    <textPr fileType="mac" sourceFile="FRANKSSSD:Users:frank:Documents:university:2015:FYP repos:electrical:GS_mod_bom.txt" delimited="0">
      <textFields count="6">
        <textField type="text"/>
        <textField position="12"/>
        <textField position="36"/>
        <textField position="59"/>
        <textField position="86"/>
        <textField position="108"/>
      </textFields>
    </textPr>
  </connection>
</connections>
</file>

<file path=xl/sharedStrings.xml><?xml version="1.0" encoding="utf-8"?>
<sst xmlns="http://schemas.openxmlformats.org/spreadsheetml/2006/main" count="349" uniqueCount="228">
  <si>
    <t>RX1</t>
  </si>
  <si>
    <t>TX1</t>
  </si>
  <si>
    <t>UART1</t>
  </si>
  <si>
    <t>SIG TO PIN 1,7</t>
  </si>
  <si>
    <t>SIG TO PIN 2,8</t>
  </si>
  <si>
    <t>SIG TO PIN 3,9</t>
  </si>
  <si>
    <t>NOTE</t>
  </si>
  <si>
    <t>NAME</t>
  </si>
  <si>
    <t>OUTPUT AS A PWM SIGNAL FROM JOSH</t>
  </si>
  <si>
    <t>MODE ENGAGE</t>
  </si>
  <si>
    <t>Hin1_ISO</t>
  </si>
  <si>
    <t>Lin_ISO</t>
  </si>
  <si>
    <t>FLT_CLR1</t>
  </si>
  <si>
    <t>Need clutch switch</t>
  </si>
  <si>
    <t>clutch engage before shift into neutral</t>
  </si>
  <si>
    <t>FLT_CLR2</t>
  </si>
  <si>
    <t>Hin2_ISO</t>
  </si>
  <si>
    <t>Lin2_ISO</t>
  </si>
  <si>
    <t>FLT-SD/ISO2</t>
  </si>
  <si>
    <t>FLT-SD/ISO1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</si>
  <si>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</si>
  <si>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</si>
  <si>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</si>
  <si>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</si>
  <si>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</si>
  <si>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</si>
  <si>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</si>
  <si>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</si>
  <si>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</si>
  <si>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</si>
  <si>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</si>
  <si>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</si>
  <si>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MODE_SEL 4</t>
  </si>
  <si>
    <t>MODE_SEL 3</t>
  </si>
  <si>
    <t>MODE_SEL 2</t>
  </si>
  <si>
    <t>MODE_SEL 1</t>
  </si>
  <si>
    <t>SHIFT LEVER POT</t>
  </si>
  <si>
    <t>Partlist</t>
  </si>
  <si>
    <t>Exported fro</t>
  </si>
  <si>
    <t>m GS_module.brd at 1/09/</t>
  </si>
  <si>
    <t>2015 9:18</t>
  </si>
  <si>
    <t>EAGLE Versio</t>
  </si>
  <si>
    <t>n 7.3.0 Copyright (c) 19</t>
  </si>
  <si>
    <t>88-2015 CadSoft</t>
  </si>
  <si>
    <t>Assembly var</t>
  </si>
  <si>
    <t>iant: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</si>
  <si>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</si>
  <si>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</si>
  <si>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</si>
  <si>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</si>
  <si>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</si>
  <si>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</si>
  <si>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</si>
  <si>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</si>
  <si>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</si>
  <si>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(0.3 0.85)</t>
  </si>
  <si>
    <t>MR90</t>
  </si>
  <si>
    <t>BAT_CONN</t>
  </si>
  <si>
    <t>W237-132</t>
  </si>
  <si>
    <t>con-wago-508</t>
  </si>
  <si>
    <t>(0.2 1.425)</t>
  </si>
  <si>
    <t>R270</t>
  </si>
  <si>
    <t>C1</t>
  </si>
  <si>
    <t>0.1uF</t>
  </si>
  <si>
    <t>C1206</t>
  </si>
  <si>
    <t>resistor</t>
  </si>
  <si>
    <t>(1.125 0.7)</t>
  </si>
  <si>
    <t>MR180</t>
  </si>
  <si>
    <t>CLUTCH_SW</t>
  </si>
  <si>
    <t>(2.45 1.25)</t>
  </si>
  <si>
    <t>R90</t>
  </si>
  <si>
    <t>ENDSTOPS</t>
  </si>
  <si>
    <t>W237-133</t>
  </si>
  <si>
    <t>(0.85 3)</t>
  </si>
  <si>
    <t>R180</t>
  </si>
  <si>
    <t>GSENDSTOP</t>
  </si>
  <si>
    <t>(2.45 0.7)</t>
  </si>
  <si>
    <t>JP1</t>
  </si>
  <si>
    <t>P0-11</t>
  </si>
  <si>
    <t>1X12_LOCK</t>
  </si>
  <si>
    <t>SparkFun-Connectors</t>
  </si>
  <si>
    <t>(1.7 0.8)</t>
  </si>
  <si>
    <t>JP2</t>
  </si>
  <si>
    <t>P12-23</t>
  </si>
  <si>
    <t>(0.8 1)</t>
  </si>
  <si>
    <t>JP3</t>
  </si>
  <si>
    <t>SER</t>
  </si>
  <si>
    <t>MOLEX-1X3_LOCK</t>
  </si>
  <si>
    <t>(1.65 0.3)</t>
  </si>
  <si>
    <t>MODE_SEL</t>
  </si>
  <si>
    <t>W237-5P</t>
  </si>
  <si>
    <t>(0.175 2.15)</t>
  </si>
  <si>
    <t>MOTECSIGNAL</t>
  </si>
  <si>
    <t>(2.45 2.85)</t>
  </si>
  <si>
    <t>Q2</t>
  </si>
  <si>
    <t>MOSFET-PCHANNELFQP27P06</t>
  </si>
  <si>
    <t>TO220V</t>
  </si>
  <si>
    <t>SparkFun-DiscreteSemi</t>
  </si>
  <si>
    <t>(0.225 1.075)</t>
  </si>
  <si>
    <t>R1206</t>
  </si>
  <si>
    <t>rcl</t>
  </si>
  <si>
    <t>(1.825 0.825)</t>
  </si>
  <si>
    <t>(1.8 1.975)</t>
  </si>
  <si>
    <t>R3</t>
  </si>
  <si>
    <t>(1.825 1.05)</t>
  </si>
  <si>
    <t>R4</t>
  </si>
  <si>
    <t>(1.8 2.2)</t>
  </si>
  <si>
    <t>R5</t>
  </si>
  <si>
    <t>1k</t>
  </si>
  <si>
    <t>(0.35 1.3)</t>
  </si>
  <si>
    <t>R6</t>
  </si>
  <si>
    <t>(1.9 2.85)</t>
  </si>
  <si>
    <t>R7</t>
  </si>
  <si>
    <t>10k</t>
  </si>
  <si>
    <t>(1.5 2.85)</t>
  </si>
  <si>
    <t>R8</t>
  </si>
  <si>
    <t>4.7k</t>
  </si>
  <si>
    <t>(2.05 2.7)</t>
  </si>
  <si>
    <t>R0</t>
  </si>
  <si>
    <t>R9</t>
  </si>
  <si>
    <t>(1.4 2.2)</t>
  </si>
  <si>
    <t>MR0</t>
  </si>
  <si>
    <t>R10</t>
  </si>
  <si>
    <t>(2.25 2.35)</t>
  </si>
  <si>
    <t>MR270</t>
  </si>
  <si>
    <t>R11</t>
  </si>
  <si>
    <t>(2.25 2.075)</t>
  </si>
  <si>
    <t>R12</t>
  </si>
  <si>
    <t>(0.65 2.7)</t>
  </si>
  <si>
    <t>R13</t>
  </si>
  <si>
    <t>(0.85 2.7)</t>
  </si>
  <si>
    <t>R14</t>
  </si>
  <si>
    <t>(0.45 2.35)</t>
  </si>
  <si>
    <t>R15</t>
  </si>
  <si>
    <t>(0.45 2.15)</t>
  </si>
  <si>
    <t>R16</t>
  </si>
  <si>
    <t>(0.45 1.95)</t>
  </si>
  <si>
    <t>R17</t>
  </si>
  <si>
    <t>(0.45 1.75)</t>
  </si>
  <si>
    <t>R18</t>
  </si>
  <si>
    <t>(2.25 1.4)</t>
  </si>
  <si>
    <t>S1</t>
  </si>
  <si>
    <t>LOGIC POWER</t>
  </si>
  <si>
    <t>SWITCH-SPDT_KIT</t>
  </si>
  <si>
    <t>SparkFun-Electromechanical</t>
  </si>
  <si>
    <t>(0.6 0.3)</t>
  </si>
  <si>
    <t>SHIFT</t>
  </si>
  <si>
    <t>(2.45 2.15)</t>
  </si>
  <si>
    <t>SOLDVR1</t>
  </si>
  <si>
    <t>1X10_LOCK</t>
  </si>
  <si>
    <t>(1.95 1.2)</t>
  </si>
  <si>
    <t>SOLDVR2</t>
  </si>
  <si>
    <t>(1.95 2.35)</t>
  </si>
  <si>
    <t>U$1</t>
  </si>
  <si>
    <t>TEENSY31DEV</t>
  </si>
  <si>
    <t>TEENSY31PAC</t>
  </si>
  <si>
    <t>custom</t>
  </si>
  <si>
    <t>(1.3 1.35)</t>
  </si>
  <si>
    <t>U$3</t>
  </si>
  <si>
    <t>NPN_TRAN</t>
  </si>
  <si>
    <t>SOT23-3</t>
  </si>
  <si>
    <t>(1.65 2.7)</t>
  </si>
  <si>
    <t>U$4</t>
  </si>
  <si>
    <t>PNP_TRAN</t>
  </si>
  <si>
    <t>(1.65 2.95)</t>
  </si>
  <si>
    <t>U$5</t>
  </si>
  <si>
    <t>TRACOTMR2WIN</t>
  </si>
  <si>
    <t>TRACOPOWERDC-DCTRM2WIN</t>
  </si>
  <si>
    <t>(0.15 0.475)</t>
  </si>
  <si>
    <t>U$6</t>
  </si>
  <si>
    <t>LNBTVS</t>
  </si>
  <si>
    <t>JEDECDO-214AB</t>
  </si>
  <si>
    <t>(0.55 0.75)</t>
  </si>
  <si>
    <t>U$17</t>
  </si>
  <si>
    <t>OPTOISOLATOR-2SOIC8</t>
  </si>
  <si>
    <t>SO08-2</t>
  </si>
  <si>
    <t>(1.6 2.4)</t>
  </si>
  <si>
    <t>switch to shift to neutral</t>
  </si>
  <si>
    <t>LABELLED PIN</t>
  </si>
  <si>
    <t>SOFTWARE PIN</t>
  </si>
  <si>
    <t>TEENSY PINS</t>
  </si>
  <si>
    <t>uC PINS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</si>
  <si>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</si>
  <si>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</si>
  <si>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</si>
  <si>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</si>
  <si>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</si>
  <si>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</si>
  <si>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</si>
  <si>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</si>
  <si>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</si>
  <si>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</si>
  <si>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</si>
  <si>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</si>
  <si>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</si>
  <si>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</si>
  <si>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</si>
  <si>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</si>
  <si>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</si>
  <si>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</si>
  <si>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</si>
  <si>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</si>
  <si>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</si>
  <si>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</si>
  <si>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</si>
  <si>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</si>
  <si>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FLTSD1</t>
  </si>
  <si>
    <t>HIN1</t>
  </si>
  <si>
    <t>LIN1</t>
  </si>
  <si>
    <t>FLTCLR1</t>
  </si>
  <si>
    <t>FLTSD2</t>
  </si>
  <si>
    <t>HIN2</t>
  </si>
  <si>
    <t>LIN2</t>
  </si>
  <si>
    <t>FLTCLR2</t>
  </si>
  <si>
    <t>SH_UP</t>
  </si>
  <si>
    <t>SH_DN</t>
  </si>
  <si>
    <t>MOTEC_GEAR_SIGNAL</t>
  </si>
  <si>
    <t>SHIFT_LEVER_ANGLE</t>
  </si>
  <si>
    <t>SPARE_SW</t>
  </si>
  <si>
    <t>NEUT_SW</t>
  </si>
  <si>
    <t>ROT_SW_P1</t>
  </si>
  <si>
    <t>ROT_SW_P2</t>
  </si>
  <si>
    <t>ROT_SW_P3</t>
  </si>
  <si>
    <t>MODE_ENG</t>
  </si>
  <si>
    <t>DIR</t>
  </si>
  <si>
    <t>IO</t>
  </si>
  <si>
    <t>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</si>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</sst>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/>
    <xf numFmtId="49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S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tabSelected="1" workbookViewId="0">
      <selection activeCell="G25" sqref="A1:G25"/>
    </sheetView>
  </sheetViews>
  <sheetFormatPr baseColWidth="10" defaultRowHeight="16" x14ac:dyDescent="0.2"/>
  <cols>
    <col min="1" max="1" width="12.33203125" bestFit="1" customWidth="1"/>
    <col min="2" max="2" width="13.5" bestFit="1" customWidth="1"/>
    <col min="3" max="3" width="3.83203125" bestFit="1" customWidth="1"/>
    <col min="4" max="4" width="19.5" bestFit="1" customWidth="1"/>
    <col min="5" max="5" width="33.5" bestFit="1" customWidth="1"/>
  </cols>
  <sheetData>
    <row r="1" spans="1:7" x14ac:dyDescent="0.2">
      <c r="A1" s="3" t="s">
        <v>178</v>
      </c>
      <c r="B1" s="3" t="s">
        <v>179</v>
      </c>
      <c r="C1" s="3" t="s">
        <v>224</v>
      </c>
      <c r="D1" s="3" t="s">
        <v>7</v>
      </c>
      <c r="E1" s="3" t="s">
        <v>6</v>
      </c>
      <c r="F1" s="3" t="s">
        <v>28</v>
      </c>
      <c r="G1" s="3" t="s">
        <v>31</v>
      </c>
    </row>
    <row r="2" spans="1:7" x14ac:dyDescent="0.2">
      <c r="A2" s="3">
        <v>0</v>
      </c>
      <c r="B2" s="3" t="str">
        <f>VLOOKUP(A2,pin_mapping!$A$2:$B$25,2,0)</f>
        <v>PTB16</v>
      </c>
      <c r="C2" s="3" t="s">
        <v>225</v>
      </c>
      <c r="D2" s="3" t="s">
        <v>0</v>
      </c>
      <c r="E2" s="3" t="s">
        <v>2</v>
      </c>
      <c r="F2" s="4"/>
      <c r="G2" s="3"/>
    </row>
    <row r="3" spans="1:7" x14ac:dyDescent="0.2">
      <c r="A3" s="3">
        <v>1</v>
      </c>
      <c r="B3" s="3" t="str">
        <f>VLOOKUP(A3,pin_mapping!$A$2:$B$25,2,0)</f>
        <v>PTB17</v>
      </c>
      <c r="C3" s="3" t="s">
        <v>225</v>
      </c>
      <c r="D3" s="3" t="s">
        <v>1</v>
      </c>
      <c r="E3" s="3" t="s">
        <v>2</v>
      </c>
      <c r="F3" s="4"/>
      <c r="G3" s="3"/>
    </row>
    <row r="4" spans="1:7" x14ac:dyDescent="0.2">
      <c r="A4" s="3">
        <v>2</v>
      </c>
      <c r="B4" s="3" t="str">
        <f>VLOOKUP(A4,pin_mapping!$A$2:$B$25,2,0)</f>
        <v>PTD0</v>
      </c>
      <c r="C4" s="3" t="s">
        <v>226</v>
      </c>
      <c r="D4" s="3" t="s">
        <v>206</v>
      </c>
      <c r="E4" s="3" t="s">
        <v>19</v>
      </c>
      <c r="F4" s="4"/>
      <c r="G4" s="3"/>
    </row>
    <row r="5" spans="1:7" x14ac:dyDescent="0.2">
      <c r="A5" s="3">
        <v>3</v>
      </c>
      <c r="B5" s="3" t="str">
        <f>VLOOKUP(A5,pin_mapping!$A$2:$B$25,2,0)</f>
        <v>PTA12</v>
      </c>
      <c r="C5" s="3" t="s">
        <v>226</v>
      </c>
      <c r="D5" s="3" t="s">
        <v>207</v>
      </c>
      <c r="E5" s="3" t="s">
        <v>10</v>
      </c>
      <c r="F5" s="4"/>
      <c r="G5" s="3"/>
    </row>
    <row r="6" spans="1:7" x14ac:dyDescent="0.2">
      <c r="A6" s="3">
        <v>4</v>
      </c>
      <c r="B6" s="3" t="str">
        <f>VLOOKUP(A6,pin_mapping!$A$2:$B$25,2,0)</f>
        <v>PTA13</v>
      </c>
      <c r="C6" s="3" t="s">
        <v>226</v>
      </c>
      <c r="D6" s="3" t="s">
        <v>208</v>
      </c>
      <c r="E6" s="3" t="s">
        <v>11</v>
      </c>
      <c r="F6" s="4"/>
      <c r="G6" s="3"/>
    </row>
    <row r="7" spans="1:7" x14ac:dyDescent="0.2">
      <c r="A7" s="3">
        <v>5</v>
      </c>
      <c r="B7" s="3" t="str">
        <f>VLOOKUP(A7,pin_mapping!$A$2:$B$25,2,0)</f>
        <v>PTD7</v>
      </c>
      <c r="C7" s="3" t="s">
        <v>226</v>
      </c>
      <c r="D7" s="3" t="s">
        <v>209</v>
      </c>
      <c r="E7" s="3" t="s">
        <v>12</v>
      </c>
      <c r="F7" s="4"/>
      <c r="G7" s="3"/>
    </row>
    <row r="8" spans="1:7" x14ac:dyDescent="0.2">
      <c r="A8" s="3">
        <v>6</v>
      </c>
      <c r="B8" s="3" t="str">
        <f>VLOOKUP(A8,pin_mapping!$A$2:$B$25,2,0)</f>
        <v>PTD4</v>
      </c>
      <c r="C8" s="3" t="s">
        <v>225</v>
      </c>
      <c r="D8" s="3" t="s">
        <v>27</v>
      </c>
      <c r="E8" s="3"/>
      <c r="F8" s="4"/>
      <c r="G8" s="3"/>
    </row>
    <row r="9" spans="1:7" x14ac:dyDescent="0.2">
      <c r="A9" s="3">
        <v>7</v>
      </c>
      <c r="B9" s="3" t="str">
        <f>VLOOKUP(A9,pin_mapping!$A$2:$B$25,2,0)</f>
        <v>PTD2</v>
      </c>
      <c r="C9" s="3" t="s">
        <v>226</v>
      </c>
      <c r="D9" s="3" t="s">
        <v>210</v>
      </c>
      <c r="E9" s="3" t="s">
        <v>18</v>
      </c>
      <c r="F9" s="4"/>
      <c r="G9" s="3"/>
    </row>
    <row r="10" spans="1:7" x14ac:dyDescent="0.2">
      <c r="A10" s="3">
        <v>8</v>
      </c>
      <c r="B10" s="3" t="str">
        <f>VLOOKUP(A10,pin_mapping!$A$2:$B$25,2,0)</f>
        <v>PTD3</v>
      </c>
      <c r="C10" s="3" t="s">
        <v>226</v>
      </c>
      <c r="D10" s="3" t="s">
        <v>211</v>
      </c>
      <c r="E10" s="3" t="s">
        <v>16</v>
      </c>
      <c r="F10" s="4"/>
      <c r="G10" s="3"/>
    </row>
    <row r="11" spans="1:7" x14ac:dyDescent="0.2">
      <c r="A11" s="3">
        <v>9</v>
      </c>
      <c r="B11" s="3" t="str">
        <f>VLOOKUP(A11,pin_mapping!$A$2:$B$25,2,0)</f>
        <v>PTC3</v>
      </c>
      <c r="C11" s="3" t="s">
        <v>226</v>
      </c>
      <c r="D11" s="3" t="s">
        <v>212</v>
      </c>
      <c r="E11" s="3" t="s">
        <v>17</v>
      </c>
      <c r="F11" s="4"/>
      <c r="G11" s="3"/>
    </row>
    <row r="12" spans="1:7" x14ac:dyDescent="0.2">
      <c r="A12" s="3">
        <v>10</v>
      </c>
      <c r="B12" s="3" t="str">
        <f>VLOOKUP(A12,pin_mapping!$A$2:$B$25,2,0)</f>
        <v>PTC4</v>
      </c>
      <c r="C12" s="3" t="s">
        <v>226</v>
      </c>
      <c r="D12" s="3" t="s">
        <v>213</v>
      </c>
      <c r="E12" s="3" t="s">
        <v>15</v>
      </c>
      <c r="F12" s="4"/>
      <c r="G12" s="3"/>
    </row>
    <row r="13" spans="1:7" x14ac:dyDescent="0.2">
      <c r="A13" s="3">
        <v>11</v>
      </c>
      <c r="B13" s="3" t="str">
        <f>VLOOKUP(A13,pin_mapping!$A$2:$B$25,2,0)</f>
        <v>PTC6</v>
      </c>
      <c r="C13" s="3" t="s">
        <v>227</v>
      </c>
      <c r="D13" s="3" t="s">
        <v>214</v>
      </c>
      <c r="E13" s="3" t="s">
        <v>29</v>
      </c>
      <c r="F13" s="5"/>
      <c r="G13" s="3"/>
    </row>
    <row r="14" spans="1:7" x14ac:dyDescent="0.2">
      <c r="A14" s="3">
        <v>12</v>
      </c>
      <c r="B14" s="3" t="str">
        <f>VLOOKUP(A14,pin_mapping!$A$2:$B$25,2,0)</f>
        <v>PTC7</v>
      </c>
      <c r="C14" s="3" t="s">
        <v>227</v>
      </c>
      <c r="D14" s="3" t="s">
        <v>215</v>
      </c>
      <c r="E14" s="3" t="s">
        <v>30</v>
      </c>
      <c r="F14" s="5"/>
      <c r="G14" s="3"/>
    </row>
    <row r="15" spans="1:7" x14ac:dyDescent="0.2">
      <c r="A15" s="3">
        <v>13</v>
      </c>
      <c r="B15" s="3" t="str">
        <f>VLOOKUP(A15,pin_mapping!$A$2:$B$25,2,0)</f>
        <v>PTC5</v>
      </c>
      <c r="C15" s="3" t="s">
        <v>227</v>
      </c>
      <c r="D15" s="3" t="s">
        <v>216</v>
      </c>
      <c r="E15" s="3" t="s">
        <v>8</v>
      </c>
      <c r="F15" s="4"/>
      <c r="G15" s="3"/>
    </row>
    <row r="16" spans="1:7" x14ac:dyDescent="0.2">
      <c r="A16" s="6">
        <v>14</v>
      </c>
      <c r="B16" s="3" t="str">
        <f>VLOOKUP(A16,pin_mapping!$A$2:$B$25,2,0)</f>
        <v>PTD1</v>
      </c>
      <c r="C16" s="3" t="s">
        <v>227</v>
      </c>
      <c r="D16" s="3" t="s">
        <v>217</v>
      </c>
      <c r="E16" s="3" t="s">
        <v>36</v>
      </c>
      <c r="F16" s="3"/>
      <c r="G16" s="3"/>
    </row>
    <row r="17" spans="1:7" x14ac:dyDescent="0.2">
      <c r="A17" s="6">
        <v>15</v>
      </c>
      <c r="B17" s="3" t="str">
        <f>VLOOKUP(A17,pin_mapping!$A$2:$B$25,2,0)</f>
        <v>PTC0</v>
      </c>
      <c r="C17" s="3"/>
      <c r="D17" s="3"/>
      <c r="E17" s="3"/>
      <c r="F17" s="3"/>
      <c r="G17" s="3"/>
    </row>
    <row r="18" spans="1:7" x14ac:dyDescent="0.2">
      <c r="A18" s="6">
        <v>16</v>
      </c>
      <c r="B18" s="3" t="str">
        <f>VLOOKUP(A18,pin_mapping!$A$2:$B$25,2,0)</f>
        <v>PTB0</v>
      </c>
      <c r="C18" s="3" t="s">
        <v>227</v>
      </c>
      <c r="D18" s="3" t="s">
        <v>25</v>
      </c>
      <c r="E18" s="3"/>
      <c r="F18" s="4"/>
      <c r="G18" s="3"/>
    </row>
    <row r="19" spans="1:7" x14ac:dyDescent="0.2">
      <c r="A19" s="6">
        <v>17</v>
      </c>
      <c r="B19" s="3" t="str">
        <f>VLOOKUP(A19,pin_mapping!$A$2:$B$25,2,0)</f>
        <v>PTB1</v>
      </c>
      <c r="C19" s="3" t="s">
        <v>227</v>
      </c>
      <c r="D19" s="3" t="s">
        <v>218</v>
      </c>
      <c r="E19" s="3"/>
      <c r="F19" s="4"/>
      <c r="G19" s="3"/>
    </row>
    <row r="20" spans="1:7" x14ac:dyDescent="0.2">
      <c r="A20" s="6">
        <v>18</v>
      </c>
      <c r="B20" s="3" t="str">
        <f>VLOOKUP(A20,pin_mapping!$A$2:$B$25,2,0)</f>
        <v>PTB3</v>
      </c>
      <c r="C20" s="3" t="s">
        <v>227</v>
      </c>
      <c r="D20" s="3" t="s">
        <v>219</v>
      </c>
      <c r="E20" s="3" t="s">
        <v>177</v>
      </c>
      <c r="F20" s="4"/>
      <c r="G20" s="3"/>
    </row>
    <row r="21" spans="1:7" x14ac:dyDescent="0.2">
      <c r="A21" s="6">
        <v>19</v>
      </c>
      <c r="B21" s="3" t="str">
        <f>VLOOKUP(A21,pin_mapping!$A$2:$B$25,2,0)</f>
        <v>PTB2</v>
      </c>
      <c r="C21" s="3" t="s">
        <v>227</v>
      </c>
      <c r="D21" s="3" t="s">
        <v>26</v>
      </c>
      <c r="E21" s="3"/>
      <c r="F21" s="4"/>
      <c r="G21" s="3"/>
    </row>
    <row r="22" spans="1:7" x14ac:dyDescent="0.2">
      <c r="A22" s="6">
        <v>20</v>
      </c>
      <c r="B22" s="3" t="str">
        <f>VLOOKUP(A22,pin_mapping!$A$2:$B$25,2,0)</f>
        <v>PTD5</v>
      </c>
      <c r="C22" s="3" t="s">
        <v>227</v>
      </c>
      <c r="D22" s="3" t="s">
        <v>220</v>
      </c>
      <c r="E22" s="3" t="s">
        <v>3</v>
      </c>
      <c r="F22" s="4"/>
      <c r="G22" s="3" t="s">
        <v>32</v>
      </c>
    </row>
    <row r="23" spans="1:7" x14ac:dyDescent="0.2">
      <c r="A23" s="6">
        <v>21</v>
      </c>
      <c r="B23" s="3" t="str">
        <f>VLOOKUP(A23,pin_mapping!$A$2:$B$25,2,0)</f>
        <v>PTD6</v>
      </c>
      <c r="C23" s="3" t="s">
        <v>227</v>
      </c>
      <c r="D23" s="3" t="s">
        <v>221</v>
      </c>
      <c r="E23" s="3" t="s">
        <v>4</v>
      </c>
      <c r="F23" s="4"/>
      <c r="G23" s="3" t="s">
        <v>33</v>
      </c>
    </row>
    <row r="24" spans="1:7" x14ac:dyDescent="0.2">
      <c r="A24" s="6">
        <v>22</v>
      </c>
      <c r="B24" s="3" t="str">
        <f>VLOOKUP(A24,pin_mapping!$A$2:$B$25,2,0)</f>
        <v>PTC1</v>
      </c>
      <c r="C24" s="3" t="s">
        <v>227</v>
      </c>
      <c r="D24" s="3" t="s">
        <v>222</v>
      </c>
      <c r="E24" s="3" t="s">
        <v>5</v>
      </c>
      <c r="F24" s="4"/>
      <c r="G24" s="3" t="s">
        <v>34</v>
      </c>
    </row>
    <row r="25" spans="1:7" x14ac:dyDescent="0.2">
      <c r="A25" s="6">
        <v>23</v>
      </c>
      <c r="B25" s="3" t="str">
        <f>VLOOKUP(A25,pin_mapping!$A$2:$B$25,2,0)</f>
        <v>PTC2</v>
      </c>
      <c r="C25" s="3" t="s">
        <v>227</v>
      </c>
      <c r="D25" s="3" t="s">
        <v>223</v>
      </c>
      <c r="E25" s="3" t="s">
        <v>9</v>
      </c>
      <c r="F25" s="4"/>
      <c r="G25" s="3" t="s">
        <v>35</v>
      </c>
    </row>
    <row r="35" spans="4:5" x14ac:dyDescent="0.2">
      <c r="D35" s="1" t="s">
        <v>13</v>
      </c>
      <c r="E35" t="s">
        <v>14</v>
      </c>
    </row>
  </sheetData>
  <phoneticPr fontId="3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180</v>
      </c>
      <c r="B1" t="s">
        <v>181</v>
      </c>
    </row>
    <row r="2" spans="1:2" x14ac:dyDescent="0.2">
      <c r="A2">
        <v>0</v>
      </c>
      <c r="B2" t="s">
        <v>182</v>
      </c>
    </row>
    <row r="3" spans="1:2" x14ac:dyDescent="0.2">
      <c r="A3">
        <v>1</v>
      </c>
      <c r="B3" t="s">
        <v>183</v>
      </c>
    </row>
    <row r="4" spans="1:2" x14ac:dyDescent="0.2">
      <c r="A4">
        <v>2</v>
      </c>
      <c r="B4" t="s">
        <v>184</v>
      </c>
    </row>
    <row r="5" spans="1:2" x14ac:dyDescent="0.2">
      <c r="A5">
        <v>3</v>
      </c>
      <c r="B5" t="s">
        <v>185</v>
      </c>
    </row>
    <row r="6" spans="1:2" x14ac:dyDescent="0.2">
      <c r="A6">
        <v>4</v>
      </c>
      <c r="B6" t="s">
        <v>186</v>
      </c>
    </row>
    <row r="7" spans="1:2" x14ac:dyDescent="0.2">
      <c r="A7">
        <v>5</v>
      </c>
      <c r="B7" t="s">
        <v>187</v>
      </c>
    </row>
    <row r="8" spans="1:2" x14ac:dyDescent="0.2">
      <c r="A8">
        <v>6</v>
      </c>
      <c r="B8" t="s">
        <v>188</v>
      </c>
    </row>
    <row r="9" spans="1:2" x14ac:dyDescent="0.2">
      <c r="A9">
        <v>7</v>
      </c>
      <c r="B9" t="s">
        <v>189</v>
      </c>
    </row>
    <row r="10" spans="1:2" x14ac:dyDescent="0.2">
      <c r="A10">
        <v>8</v>
      </c>
      <c r="B10" t="s">
        <v>190</v>
      </c>
    </row>
    <row r="11" spans="1:2" x14ac:dyDescent="0.2">
      <c r="A11">
        <v>9</v>
      </c>
      <c r="B11" t="s">
        <v>191</v>
      </c>
    </row>
    <row r="12" spans="1:2" x14ac:dyDescent="0.2">
      <c r="A12">
        <v>10</v>
      </c>
      <c r="B12" t="s">
        <v>192</v>
      </c>
    </row>
    <row r="13" spans="1:2" x14ac:dyDescent="0.2">
      <c r="A13">
        <v>11</v>
      </c>
      <c r="B13" t="s">
        <v>193</v>
      </c>
    </row>
    <row r="14" spans="1:2" x14ac:dyDescent="0.2">
      <c r="A14">
        <v>12</v>
      </c>
      <c r="B14" t="s">
        <v>194</v>
      </c>
    </row>
    <row r="15" spans="1:2" x14ac:dyDescent="0.2">
      <c r="A15">
        <v>13</v>
      </c>
      <c r="B15" t="s">
        <v>195</v>
      </c>
    </row>
    <row r="16" spans="1:2" x14ac:dyDescent="0.2">
      <c r="A16">
        <v>14</v>
      </c>
      <c r="B16" t="s">
        <v>196</v>
      </c>
    </row>
    <row r="17" spans="1:2" x14ac:dyDescent="0.2">
      <c r="A17">
        <v>15</v>
      </c>
      <c r="B17" t="s">
        <v>197</v>
      </c>
    </row>
    <row r="18" spans="1:2" x14ac:dyDescent="0.2">
      <c r="A18">
        <v>16</v>
      </c>
      <c r="B18" t="s">
        <v>198</v>
      </c>
    </row>
    <row r="19" spans="1:2" x14ac:dyDescent="0.2">
      <c r="A19">
        <v>17</v>
      </c>
      <c r="B19" t="s">
        <v>199</v>
      </c>
    </row>
    <row r="20" spans="1:2" x14ac:dyDescent="0.2">
      <c r="A20">
        <v>18</v>
      </c>
      <c r="B20" t="s">
        <v>200</v>
      </c>
    </row>
    <row r="21" spans="1:2" x14ac:dyDescent="0.2">
      <c r="A21">
        <v>19</v>
      </c>
      <c r="B21" t="s">
        <v>201</v>
      </c>
    </row>
    <row r="22" spans="1:2" x14ac:dyDescent="0.2">
      <c r="A22">
        <v>20</v>
      </c>
      <c r="B22" t="s">
        <v>202</v>
      </c>
    </row>
    <row r="23" spans="1:2" x14ac:dyDescent="0.2">
      <c r="A23">
        <v>21</v>
      </c>
      <c r="B23" t="s">
        <v>203</v>
      </c>
    </row>
    <row r="24" spans="1:2" x14ac:dyDescent="0.2">
      <c r="A24">
        <v>22</v>
      </c>
      <c r="B24" t="s">
        <v>204</v>
      </c>
    </row>
    <row r="25" spans="1:2" x14ac:dyDescent="0.2">
      <c r="A25">
        <v>23</v>
      </c>
      <c r="B25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6" sqref="D36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20</v>
      </c>
    </row>
    <row r="2" spans="1:2" x14ac:dyDescent="0.2">
      <c r="A2" t="s">
        <v>21</v>
      </c>
      <c r="B2">
        <v>15</v>
      </c>
    </row>
    <row r="3" spans="1:2" x14ac:dyDescent="0.2">
      <c r="A3" t="s">
        <v>22</v>
      </c>
      <c r="B3">
        <v>27</v>
      </c>
    </row>
    <row r="4" spans="1:2" x14ac:dyDescent="0.2">
      <c r="A4" t="s">
        <v>23</v>
      </c>
      <c r="B4">
        <v>5</v>
      </c>
    </row>
    <row r="5" spans="1:2" x14ac:dyDescent="0.2">
      <c r="A5" t="s">
        <v>24</v>
      </c>
      <c r="B5">
        <f>B3/(B2+B3)*B4</f>
        <v>3.2142857142857144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>
        <v>2.65</v>
      </c>
      <c r="B1">
        <f>A1*25.4</f>
        <v>67.309999999999988</v>
      </c>
    </row>
    <row r="2" spans="1:2" x14ac:dyDescent="0.2">
      <c r="A2">
        <v>3.2</v>
      </c>
      <c r="B2">
        <f>25.4*A2</f>
        <v>81.28</v>
      </c>
    </row>
    <row r="3" spans="1:2" x14ac:dyDescent="0.2">
      <c r="B3">
        <f t="shared" ref="B3:B6" si="0">25.4*A3</f>
        <v>0</v>
      </c>
    </row>
    <row r="4" spans="1:2" x14ac:dyDescent="0.2">
      <c r="B4">
        <f t="shared" si="0"/>
        <v>0</v>
      </c>
    </row>
    <row r="5" spans="1:2" x14ac:dyDescent="0.2">
      <c r="A5">
        <v>4</v>
      </c>
      <c r="B5">
        <f t="shared" si="0"/>
        <v>101.6</v>
      </c>
    </row>
    <row r="6" spans="1:2" x14ac:dyDescent="0.2">
      <c r="A6">
        <v>3.2</v>
      </c>
      <c r="B6">
        <f t="shared" si="0"/>
        <v>81.28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7" workbookViewId="0">
      <selection activeCell="C51" sqref="C51"/>
    </sheetView>
  </sheetViews>
  <sheetFormatPr baseColWidth="10" defaultRowHeight="16" x14ac:dyDescent="0.2"/>
  <cols>
    <col min="1" max="1" width="13.332031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2.83203125" bestFit="1" customWidth="1"/>
    <col min="6" max="6" width="10.6640625" bestFit="1" customWidth="1"/>
  </cols>
  <sheetData>
    <row r="1" spans="1:6" x14ac:dyDescent="0.2">
      <c r="A1" s="2" t="s">
        <v>37</v>
      </c>
    </row>
    <row r="3" spans="1:6" x14ac:dyDescent="0.2">
      <c r="A3" s="2" t="s">
        <v>38</v>
      </c>
      <c r="B3" t="s">
        <v>39</v>
      </c>
      <c r="C3" t="s">
        <v>40</v>
      </c>
    </row>
    <row r="5" spans="1:6" x14ac:dyDescent="0.2">
      <c r="A5" s="2" t="s">
        <v>41</v>
      </c>
      <c r="B5" t="s">
        <v>42</v>
      </c>
      <c r="C5" t="s">
        <v>43</v>
      </c>
    </row>
    <row r="7" spans="1:6" x14ac:dyDescent="0.2">
      <c r="A7" s="2" t="s">
        <v>44</v>
      </c>
      <c r="B7" t="s">
        <v>45</v>
      </c>
    </row>
    <row r="9" spans="1:6" x14ac:dyDescent="0.2">
      <c r="A9" s="2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</row>
    <row r="11" spans="1:6" x14ac:dyDescent="0.2">
      <c r="A11" s="2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6" x14ac:dyDescent="0.2">
      <c r="A12" s="2" t="s">
        <v>57</v>
      </c>
      <c r="C12" t="s">
        <v>58</v>
      </c>
      <c r="D12" t="s">
        <v>59</v>
      </c>
      <c r="E12" t="s">
        <v>60</v>
      </c>
      <c r="F12" t="s">
        <v>61</v>
      </c>
    </row>
    <row r="13" spans="1:6" x14ac:dyDescent="0.2">
      <c r="A13" s="2" t="s">
        <v>62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</row>
    <row r="14" spans="1:6" x14ac:dyDescent="0.2">
      <c r="A14" s="2" t="s">
        <v>68</v>
      </c>
      <c r="C14" t="s">
        <v>58</v>
      </c>
      <c r="D14" t="s">
        <v>59</v>
      </c>
      <c r="E14" t="s">
        <v>69</v>
      </c>
      <c r="F14" t="s">
        <v>70</v>
      </c>
    </row>
    <row r="15" spans="1:6" x14ac:dyDescent="0.2">
      <c r="A15" s="2" t="s">
        <v>71</v>
      </c>
      <c r="C15" t="s">
        <v>72</v>
      </c>
      <c r="D15" t="s">
        <v>59</v>
      </c>
      <c r="E15" t="s">
        <v>73</v>
      </c>
      <c r="F15" t="s">
        <v>74</v>
      </c>
    </row>
    <row r="16" spans="1:6" x14ac:dyDescent="0.2">
      <c r="A16" s="2" t="s">
        <v>75</v>
      </c>
      <c r="C16" t="s">
        <v>72</v>
      </c>
      <c r="D16" t="s">
        <v>59</v>
      </c>
      <c r="E16" t="s">
        <v>76</v>
      </c>
      <c r="F16" t="s">
        <v>70</v>
      </c>
    </row>
    <row r="17" spans="1:6" x14ac:dyDescent="0.2">
      <c r="A17" s="2" t="s">
        <v>77</v>
      </c>
      <c r="B17" t="s">
        <v>78</v>
      </c>
      <c r="C17" t="s">
        <v>79</v>
      </c>
      <c r="D17" t="s">
        <v>80</v>
      </c>
      <c r="E17" t="s">
        <v>81</v>
      </c>
      <c r="F17" t="s">
        <v>70</v>
      </c>
    </row>
    <row r="18" spans="1:6" x14ac:dyDescent="0.2">
      <c r="A18" s="2" t="s">
        <v>82</v>
      </c>
      <c r="B18" t="s">
        <v>83</v>
      </c>
      <c r="C18" t="s">
        <v>79</v>
      </c>
      <c r="D18" t="s">
        <v>80</v>
      </c>
      <c r="E18" t="s">
        <v>84</v>
      </c>
      <c r="F18" t="s">
        <v>70</v>
      </c>
    </row>
    <row r="19" spans="1:6" x14ac:dyDescent="0.2">
      <c r="A19" s="2" t="s">
        <v>85</v>
      </c>
      <c r="B19" t="s">
        <v>86</v>
      </c>
      <c r="C19" t="s">
        <v>87</v>
      </c>
      <c r="D19" t="s">
        <v>80</v>
      </c>
      <c r="E19" t="s">
        <v>88</v>
      </c>
      <c r="F19" t="s">
        <v>74</v>
      </c>
    </row>
    <row r="20" spans="1:6" x14ac:dyDescent="0.2">
      <c r="A20" s="2" t="s">
        <v>89</v>
      </c>
      <c r="C20" t="s">
        <v>90</v>
      </c>
      <c r="D20" t="s">
        <v>59</v>
      </c>
      <c r="E20" t="s">
        <v>91</v>
      </c>
      <c r="F20" t="s">
        <v>70</v>
      </c>
    </row>
    <row r="21" spans="1:6" x14ac:dyDescent="0.2">
      <c r="A21" s="2" t="s">
        <v>92</v>
      </c>
      <c r="C21" t="s">
        <v>72</v>
      </c>
      <c r="D21" t="s">
        <v>59</v>
      </c>
      <c r="E21" t="s">
        <v>93</v>
      </c>
      <c r="F21" t="s">
        <v>61</v>
      </c>
    </row>
    <row r="22" spans="1:6" x14ac:dyDescent="0.2">
      <c r="A22" s="2" t="s">
        <v>94</v>
      </c>
      <c r="B22" t="s">
        <v>95</v>
      </c>
      <c r="C22" t="s">
        <v>96</v>
      </c>
      <c r="D22" t="s">
        <v>97</v>
      </c>
      <c r="E22" t="s">
        <v>98</v>
      </c>
      <c r="F22" t="s">
        <v>74</v>
      </c>
    </row>
    <row r="23" spans="1:6" x14ac:dyDescent="0.2">
      <c r="A23" s="2" t="s">
        <v>21</v>
      </c>
      <c r="B23">
        <v>27</v>
      </c>
      <c r="C23" t="s">
        <v>99</v>
      </c>
      <c r="D23" t="s">
        <v>100</v>
      </c>
      <c r="E23" t="s">
        <v>101</v>
      </c>
      <c r="F23" t="s">
        <v>56</v>
      </c>
    </row>
    <row r="24" spans="1:6" x14ac:dyDescent="0.2">
      <c r="A24" s="2" t="s">
        <v>22</v>
      </c>
      <c r="B24">
        <v>27</v>
      </c>
      <c r="C24" t="s">
        <v>99</v>
      </c>
      <c r="D24" t="s">
        <v>100</v>
      </c>
      <c r="E24" t="s">
        <v>102</v>
      </c>
      <c r="F24" t="s">
        <v>56</v>
      </c>
    </row>
    <row r="25" spans="1:6" x14ac:dyDescent="0.2">
      <c r="A25" s="2" t="s">
        <v>103</v>
      </c>
      <c r="B25">
        <v>15</v>
      </c>
      <c r="C25" t="s">
        <v>99</v>
      </c>
      <c r="D25" t="s">
        <v>100</v>
      </c>
      <c r="E25" t="s">
        <v>104</v>
      </c>
      <c r="F25" t="s">
        <v>56</v>
      </c>
    </row>
    <row r="26" spans="1:6" x14ac:dyDescent="0.2">
      <c r="A26" s="2" t="s">
        <v>105</v>
      </c>
      <c r="B26">
        <v>15</v>
      </c>
      <c r="C26" t="s">
        <v>99</v>
      </c>
      <c r="D26" t="s">
        <v>100</v>
      </c>
      <c r="E26" t="s">
        <v>106</v>
      </c>
      <c r="F26" t="s">
        <v>56</v>
      </c>
    </row>
    <row r="27" spans="1:6" x14ac:dyDescent="0.2">
      <c r="A27" s="2" t="s">
        <v>107</v>
      </c>
      <c r="B27" t="s">
        <v>108</v>
      </c>
      <c r="C27" t="s">
        <v>99</v>
      </c>
      <c r="D27" t="s">
        <v>100</v>
      </c>
      <c r="E27" t="s">
        <v>109</v>
      </c>
      <c r="F27" t="s">
        <v>56</v>
      </c>
    </row>
    <row r="28" spans="1:6" x14ac:dyDescent="0.2">
      <c r="A28" s="2" t="s">
        <v>110</v>
      </c>
      <c r="B28">
        <v>270</v>
      </c>
      <c r="C28" t="s">
        <v>99</v>
      </c>
      <c r="D28" t="s">
        <v>65</v>
      </c>
      <c r="E28" t="s">
        <v>111</v>
      </c>
      <c r="F28" t="s">
        <v>56</v>
      </c>
    </row>
    <row r="29" spans="1:6" x14ac:dyDescent="0.2">
      <c r="A29" s="2" t="s">
        <v>112</v>
      </c>
      <c r="B29" t="s">
        <v>113</v>
      </c>
      <c r="C29" t="s">
        <v>99</v>
      </c>
      <c r="D29" t="s">
        <v>65</v>
      </c>
      <c r="E29" t="s">
        <v>114</v>
      </c>
      <c r="F29" t="s">
        <v>61</v>
      </c>
    </row>
    <row r="30" spans="1:6" x14ac:dyDescent="0.2">
      <c r="A30" s="2" t="s">
        <v>115</v>
      </c>
      <c r="B30" t="s">
        <v>116</v>
      </c>
      <c r="C30" t="s">
        <v>99</v>
      </c>
      <c r="D30" t="s">
        <v>65</v>
      </c>
      <c r="E30" t="s">
        <v>117</v>
      </c>
      <c r="F30" t="s">
        <v>118</v>
      </c>
    </row>
    <row r="31" spans="1:6" x14ac:dyDescent="0.2">
      <c r="A31" s="2" t="s">
        <v>119</v>
      </c>
      <c r="B31" t="s">
        <v>108</v>
      </c>
      <c r="C31" t="s">
        <v>99</v>
      </c>
      <c r="D31" t="s">
        <v>65</v>
      </c>
      <c r="E31" t="s">
        <v>120</v>
      </c>
      <c r="F31" t="s">
        <v>121</v>
      </c>
    </row>
    <row r="32" spans="1:6" x14ac:dyDescent="0.2">
      <c r="A32" s="2" t="s">
        <v>122</v>
      </c>
      <c r="B32" t="s">
        <v>113</v>
      </c>
      <c r="C32" t="s">
        <v>99</v>
      </c>
      <c r="D32" t="s">
        <v>100</v>
      </c>
      <c r="E32" t="s">
        <v>123</v>
      </c>
      <c r="F32" t="s">
        <v>124</v>
      </c>
    </row>
    <row r="33" spans="1:6" x14ac:dyDescent="0.2">
      <c r="A33" s="2" t="s">
        <v>125</v>
      </c>
      <c r="B33" t="s">
        <v>113</v>
      </c>
      <c r="C33" t="s">
        <v>99</v>
      </c>
      <c r="D33" t="s">
        <v>100</v>
      </c>
      <c r="E33" t="s">
        <v>126</v>
      </c>
      <c r="F33" t="s">
        <v>124</v>
      </c>
    </row>
    <row r="34" spans="1:6" x14ac:dyDescent="0.2">
      <c r="A34" s="2" t="s">
        <v>127</v>
      </c>
      <c r="B34" t="s">
        <v>113</v>
      </c>
      <c r="C34" t="s">
        <v>99</v>
      </c>
      <c r="D34" t="s">
        <v>100</v>
      </c>
      <c r="E34" t="s">
        <v>128</v>
      </c>
      <c r="F34" t="s">
        <v>124</v>
      </c>
    </row>
    <row r="35" spans="1:6" x14ac:dyDescent="0.2">
      <c r="A35" s="2" t="s">
        <v>129</v>
      </c>
      <c r="B35" t="s">
        <v>113</v>
      </c>
      <c r="C35" t="s">
        <v>99</v>
      </c>
      <c r="D35" t="s">
        <v>100</v>
      </c>
      <c r="E35" t="s">
        <v>130</v>
      </c>
      <c r="F35" t="s">
        <v>124</v>
      </c>
    </row>
    <row r="36" spans="1:6" x14ac:dyDescent="0.2">
      <c r="A36" s="2" t="s">
        <v>131</v>
      </c>
      <c r="B36" t="s">
        <v>113</v>
      </c>
      <c r="C36" t="s">
        <v>99</v>
      </c>
      <c r="D36" t="s">
        <v>100</v>
      </c>
      <c r="E36" t="s">
        <v>132</v>
      </c>
      <c r="F36" t="s">
        <v>67</v>
      </c>
    </row>
    <row r="37" spans="1:6" x14ac:dyDescent="0.2">
      <c r="A37" s="2" t="s">
        <v>133</v>
      </c>
      <c r="B37" t="s">
        <v>113</v>
      </c>
      <c r="C37" t="s">
        <v>99</v>
      </c>
      <c r="D37" t="s">
        <v>100</v>
      </c>
      <c r="E37" t="s">
        <v>134</v>
      </c>
      <c r="F37" t="s">
        <v>67</v>
      </c>
    </row>
    <row r="38" spans="1:6" x14ac:dyDescent="0.2">
      <c r="A38" s="2" t="s">
        <v>135</v>
      </c>
      <c r="B38" t="s">
        <v>113</v>
      </c>
      <c r="C38" t="s">
        <v>99</v>
      </c>
      <c r="D38" t="s">
        <v>100</v>
      </c>
      <c r="E38" t="s">
        <v>136</v>
      </c>
      <c r="F38" t="s">
        <v>67</v>
      </c>
    </row>
    <row r="39" spans="1:6" x14ac:dyDescent="0.2">
      <c r="A39" s="2" t="s">
        <v>137</v>
      </c>
      <c r="B39" t="s">
        <v>113</v>
      </c>
      <c r="C39" t="s">
        <v>99</v>
      </c>
      <c r="D39" t="s">
        <v>100</v>
      </c>
      <c r="E39" t="s">
        <v>138</v>
      </c>
      <c r="F39" t="s">
        <v>67</v>
      </c>
    </row>
    <row r="40" spans="1:6" x14ac:dyDescent="0.2">
      <c r="A40" s="2" t="s">
        <v>139</v>
      </c>
      <c r="B40" t="s">
        <v>113</v>
      </c>
      <c r="C40" t="s">
        <v>99</v>
      </c>
      <c r="D40" t="s">
        <v>100</v>
      </c>
      <c r="E40" t="s">
        <v>140</v>
      </c>
      <c r="F40" t="s">
        <v>56</v>
      </c>
    </row>
    <row r="41" spans="1:6" x14ac:dyDescent="0.2">
      <c r="A41" s="2" t="s">
        <v>141</v>
      </c>
      <c r="B41" t="s">
        <v>142</v>
      </c>
      <c r="C41" t="s">
        <v>143</v>
      </c>
      <c r="D41" t="s">
        <v>144</v>
      </c>
      <c r="E41" t="s">
        <v>145</v>
      </c>
      <c r="F41" t="s">
        <v>118</v>
      </c>
    </row>
    <row r="42" spans="1:6" x14ac:dyDescent="0.2">
      <c r="A42" s="2" t="s">
        <v>146</v>
      </c>
      <c r="C42" t="s">
        <v>72</v>
      </c>
      <c r="D42" t="s">
        <v>59</v>
      </c>
      <c r="E42" t="s">
        <v>147</v>
      </c>
      <c r="F42" t="s">
        <v>70</v>
      </c>
    </row>
    <row r="43" spans="1:6" x14ac:dyDescent="0.2">
      <c r="A43" s="2" t="s">
        <v>148</v>
      </c>
      <c r="C43" t="s">
        <v>149</v>
      </c>
      <c r="D43" t="s">
        <v>80</v>
      </c>
      <c r="E43" t="s">
        <v>150</v>
      </c>
      <c r="F43" t="s">
        <v>61</v>
      </c>
    </row>
    <row r="44" spans="1:6" x14ac:dyDescent="0.2">
      <c r="A44" s="2" t="s">
        <v>151</v>
      </c>
      <c r="C44" t="s">
        <v>149</v>
      </c>
      <c r="D44" t="s">
        <v>80</v>
      </c>
      <c r="E44" t="s">
        <v>152</v>
      </c>
      <c r="F44" t="s">
        <v>61</v>
      </c>
    </row>
    <row r="45" spans="1:6" x14ac:dyDescent="0.2">
      <c r="A45" s="2" t="s">
        <v>153</v>
      </c>
      <c r="B45" t="s">
        <v>154</v>
      </c>
      <c r="C45" t="s">
        <v>155</v>
      </c>
      <c r="D45" t="s">
        <v>156</v>
      </c>
      <c r="E45" t="s">
        <v>157</v>
      </c>
      <c r="F45" t="s">
        <v>70</v>
      </c>
    </row>
    <row r="46" spans="1:6" x14ac:dyDescent="0.2">
      <c r="A46" s="2" t="s">
        <v>158</v>
      </c>
      <c r="B46" t="s">
        <v>159</v>
      </c>
      <c r="C46" t="s">
        <v>160</v>
      </c>
      <c r="D46" t="s">
        <v>156</v>
      </c>
      <c r="E46" t="s">
        <v>161</v>
      </c>
      <c r="F46" t="s">
        <v>118</v>
      </c>
    </row>
    <row r="47" spans="1:6" x14ac:dyDescent="0.2">
      <c r="A47" s="2" t="s">
        <v>162</v>
      </c>
      <c r="B47" t="s">
        <v>163</v>
      </c>
      <c r="C47" t="s">
        <v>160</v>
      </c>
      <c r="D47" t="s">
        <v>156</v>
      </c>
      <c r="E47" t="s">
        <v>164</v>
      </c>
      <c r="F47" t="s">
        <v>74</v>
      </c>
    </row>
    <row r="48" spans="1:6" x14ac:dyDescent="0.2">
      <c r="A48" s="2" t="s">
        <v>165</v>
      </c>
      <c r="B48" t="s">
        <v>166</v>
      </c>
      <c r="C48" t="s">
        <v>167</v>
      </c>
      <c r="D48" t="s">
        <v>156</v>
      </c>
      <c r="E48" t="s">
        <v>168</v>
      </c>
      <c r="F48" t="s">
        <v>61</v>
      </c>
    </row>
    <row r="49" spans="1:6" x14ac:dyDescent="0.2">
      <c r="A49" s="2" t="s">
        <v>169</v>
      </c>
      <c r="B49" t="s">
        <v>170</v>
      </c>
      <c r="C49" t="s">
        <v>171</v>
      </c>
      <c r="D49" t="s">
        <v>156</v>
      </c>
      <c r="E49" t="s">
        <v>172</v>
      </c>
      <c r="F49" t="s">
        <v>61</v>
      </c>
    </row>
    <row r="50" spans="1:6" x14ac:dyDescent="0.2">
      <c r="A50" s="2" t="s">
        <v>173</v>
      </c>
      <c r="B50" t="s">
        <v>174</v>
      </c>
      <c r="C50" t="s">
        <v>175</v>
      </c>
      <c r="D50" t="s">
        <v>97</v>
      </c>
      <c r="E50" t="s">
        <v>176</v>
      </c>
      <c r="F50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pins</vt:lpstr>
      <vt:lpstr>pin_mapping</vt:lpstr>
      <vt:lpstr>calculations</vt:lpstr>
      <vt:lpstr>board_dimension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Microsoft Office User</cp:lastModifiedBy>
  <cp:lastPrinted>2015-11-15T03:18:11Z</cp:lastPrinted>
  <dcterms:created xsi:type="dcterms:W3CDTF">2015-08-08T11:39:26Z</dcterms:created>
  <dcterms:modified xsi:type="dcterms:W3CDTF">2015-11-15T03:18:35Z</dcterms:modified>
</cp:coreProperties>
</file>