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francisconroy/Documents/repos/affenspinner/"/>
    </mc:Choice>
  </mc:AlternateContent>
  <bookViews>
    <workbookView xWindow="14020" yWindow="460" windowWidth="14040" windowHeight="17540" tabRatio="500"/>
  </bookViews>
  <sheets>
    <sheet name="PORTS" sheetId="1" r:id="rId1"/>
    <sheet name="TIMERS" sheetId="2" r:id="rId2"/>
    <sheet name="REGISTERS" sheetId="3" r:id="rId3"/>
    <sheet name="TIMING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0" i="4" l="1"/>
  <c r="G62" i="4"/>
  <c r="I62" i="4"/>
  <c r="I61" i="4"/>
  <c r="C62" i="4"/>
  <c r="E62" i="4"/>
  <c r="E61" i="4"/>
  <c r="A19" i="4"/>
  <c r="C8" i="4"/>
  <c r="C2" i="4"/>
  <c r="C3" i="4"/>
  <c r="C5" i="4"/>
  <c r="A13" i="4"/>
  <c r="C13" i="4"/>
  <c r="A22" i="4"/>
  <c r="C10" i="4"/>
  <c r="A15" i="4"/>
  <c r="C15" i="4"/>
  <c r="A24" i="4"/>
  <c r="A40" i="4"/>
  <c r="B51" i="4"/>
  <c r="D51" i="4"/>
  <c r="F51" i="4"/>
  <c r="A44" i="4"/>
  <c r="J51" i="4"/>
  <c r="L51" i="4"/>
  <c r="B52" i="4"/>
  <c r="D52" i="4"/>
  <c r="F52" i="4"/>
  <c r="J52" i="4"/>
  <c r="L52" i="4"/>
  <c r="B53" i="4"/>
  <c r="D53" i="4"/>
  <c r="F53" i="4"/>
  <c r="J53" i="4"/>
  <c r="L53" i="4"/>
  <c r="B54" i="4"/>
  <c r="D54" i="4"/>
  <c r="F54" i="4"/>
  <c r="J54" i="4"/>
  <c r="L54" i="4"/>
  <c r="B55" i="4"/>
  <c r="D55" i="4"/>
  <c r="F55" i="4"/>
  <c r="J55" i="4"/>
  <c r="L55" i="4"/>
  <c r="B56" i="4"/>
  <c r="D56" i="4"/>
  <c r="F56" i="4"/>
  <c r="J56" i="4"/>
  <c r="L56" i="4"/>
  <c r="B57" i="4"/>
  <c r="D57" i="4"/>
  <c r="F57" i="4"/>
  <c r="J57" i="4"/>
  <c r="L57" i="4"/>
  <c r="B50" i="4"/>
  <c r="F50" i="4"/>
  <c r="J50" i="4"/>
  <c r="L50" i="4"/>
  <c r="H51" i="4"/>
  <c r="H52" i="4"/>
  <c r="H53" i="4"/>
  <c r="H54" i="4"/>
  <c r="H55" i="4"/>
  <c r="H56" i="4"/>
  <c r="H57" i="4"/>
  <c r="H50" i="4"/>
  <c r="A32" i="4"/>
  <c r="G61" i="4"/>
  <c r="A34" i="4"/>
  <c r="C61" i="4"/>
  <c r="E40" i="4"/>
  <c r="E24" i="4"/>
  <c r="E22" i="4"/>
  <c r="C24" i="4"/>
  <c r="C22" i="4"/>
</calcChain>
</file>

<file path=xl/comments1.xml><?xml version="1.0" encoding="utf-8"?>
<comments xmlns="http://schemas.openxmlformats.org/spreadsheetml/2006/main">
  <authors>
    <author>Francis Conroy</author>
  </authors>
  <commentList>
    <comment ref="K61" authorId="0">
      <text>
        <r>
          <rPr>
            <b/>
            <sz val="10"/>
            <color indexed="81"/>
            <rFont val="Calibri"/>
          </rPr>
          <t>Francis Conroy:</t>
        </r>
        <r>
          <rPr>
            <sz val="10"/>
            <color indexed="81"/>
            <rFont val="Calibri"/>
          </rPr>
          <t xml:space="preserve">
From the given information the CPU clock will not functon as a clock size here as the max duration would be higher than the max duration from the Pcu clock
</t>
        </r>
      </text>
    </comment>
  </commentList>
</comments>
</file>

<file path=xl/sharedStrings.xml><?xml version="1.0" encoding="utf-8"?>
<sst xmlns="http://schemas.openxmlformats.org/spreadsheetml/2006/main" count="190" uniqueCount="111">
  <si>
    <t>Teensy LC Pin usage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</si>
  <si>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</si>
  <si>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</si>
  <si>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</si>
  <si>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</si>
  <si>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</si>
  <si>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</si>
  <si>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</si>
  <si>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</si>
  <si>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</si>
  <si>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</si>
  <si>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</si>
  <si>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</si>
  <si>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</si>
  <si>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</si>
  <si>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</si>
  <si>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</si>
  <si>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</si>
  <si>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</si>
  <si>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</si>
  <si>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</si>
  <si>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</si>
  <si>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</si>
  <si>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</si>
  <si>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</si>
  <si>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RX1</t>
  </si>
  <si>
    <t>TX1</t>
  </si>
  <si>
    <t>Serial</t>
  </si>
  <si>
    <t>ONBOARD LED</t>
  </si>
  <si>
    <t>R1</t>
  </si>
  <si>
    <t>R2</t>
  </si>
  <si>
    <t>R3</t>
  </si>
  <si>
    <t>R4</t>
  </si>
  <si>
    <t>R5</t>
  </si>
  <si>
    <t>R6</t>
  </si>
  <si>
    <t>R7</t>
  </si>
  <si>
    <t>R8</t>
  </si>
  <si>
    <t>C1</t>
  </si>
  <si>
    <t>C2</t>
  </si>
  <si>
    <t>C3</t>
  </si>
  <si>
    <t>C4</t>
  </si>
  <si>
    <t>C5</t>
  </si>
  <si>
    <t>C6</t>
  </si>
  <si>
    <t>C7</t>
  </si>
  <si>
    <t>C8</t>
  </si>
  <si>
    <t>SDA1</t>
  </si>
  <si>
    <t>SCL1</t>
  </si>
  <si>
    <t>BT? Later</t>
  </si>
  <si>
    <t>Save analog for battery level</t>
  </si>
  <si>
    <t>Wheel size</t>
  </si>
  <si>
    <t>inches</t>
  </si>
  <si>
    <t>cm</t>
  </si>
  <si>
    <t>m</t>
  </si>
  <si>
    <t>Wheel radius</t>
  </si>
  <si>
    <t>Target vel min</t>
  </si>
  <si>
    <t>Target vel max</t>
  </si>
  <si>
    <t>km/h</t>
  </si>
  <si>
    <t>m/s</t>
  </si>
  <si>
    <t>Target segments</t>
  </si>
  <si>
    <t>(per rotation)</t>
  </si>
  <si>
    <t>Target rotation min</t>
  </si>
  <si>
    <t>r/s</t>
  </si>
  <si>
    <t>Target rotation max</t>
  </si>
  <si>
    <t>rad/s</t>
  </si>
  <si>
    <t>Target segment width</t>
  </si>
  <si>
    <t>rad</t>
  </si>
  <si>
    <t>s=d/t</t>
  </si>
  <si>
    <t>Segment duration max</t>
  </si>
  <si>
    <t>s</t>
  </si>
  <si>
    <t>Segment duration min</t>
  </si>
  <si>
    <t>us</t>
  </si>
  <si>
    <t>Number of independent sections to be activated per segment</t>
  </si>
  <si>
    <t>Timer to measure the rotation duration</t>
  </si>
  <si>
    <t>target rotation duration min</t>
  </si>
  <si>
    <t>Target rotation duration max</t>
  </si>
  <si>
    <t>CPU clock speed</t>
  </si>
  <si>
    <t>Hz</t>
  </si>
  <si>
    <t>Single clock duration</t>
  </si>
  <si>
    <t>Timer bits</t>
  </si>
  <si>
    <t>Prescaler</t>
  </si>
  <si>
    <t>Step Duration</t>
  </si>
  <si>
    <t>Min duration</t>
  </si>
  <si>
    <t>Max Duration</t>
  </si>
  <si>
    <t>Timer selection</t>
  </si>
  <si>
    <t>T0</t>
  </si>
  <si>
    <t>T1</t>
  </si>
  <si>
    <t>T2</t>
  </si>
  <si>
    <t>rotation counter</t>
  </si>
  <si>
    <t>min</t>
  </si>
  <si>
    <t>max</t>
  </si>
  <si>
    <t>seg upd timer</t>
  </si>
  <si>
    <t>Proposed divider</t>
  </si>
  <si>
    <t>Source</t>
  </si>
  <si>
    <t>B17</t>
  </si>
  <si>
    <t>D0</t>
  </si>
  <si>
    <t>A1</t>
  </si>
  <si>
    <t>A2</t>
  </si>
  <si>
    <t>D7</t>
  </si>
  <si>
    <t>D4</t>
  </si>
  <si>
    <t>D2</t>
  </si>
  <si>
    <t>D3</t>
  </si>
  <si>
    <t>D1</t>
  </si>
  <si>
    <t>C0</t>
  </si>
  <si>
    <t>B0</t>
  </si>
  <si>
    <t>B1</t>
  </si>
  <si>
    <t>B3</t>
  </si>
  <si>
    <t>B2</t>
  </si>
  <si>
    <t>D5</t>
  </si>
  <si>
    <t>D6</t>
  </si>
  <si>
    <t>B16</t>
  </si>
  <si>
    <t>EXTRG_IN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</si>
</sst>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11" fontId="0" fillId="0" borderId="0" xfId="0" applyNumberFormat="1"/>
    <xf numFmtId="11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D4" sqref="D4"/>
    </sheetView>
  </sheetViews>
  <sheetFormatPr baseColWidth="10" defaultRowHeight="16" x14ac:dyDescent="0.2"/>
  <cols>
    <col min="2" max="2" width="17.33203125" bestFit="1" customWidth="1"/>
    <col min="3" max="3" width="13.1640625" bestFit="1" customWidth="1"/>
  </cols>
  <sheetData>
    <row r="1" spans="1:5" x14ac:dyDescent="0.2">
      <c r="B1" t="s">
        <v>0</v>
      </c>
    </row>
    <row r="2" spans="1:5" x14ac:dyDescent="0.2">
      <c r="A2" t="s">
        <v>95</v>
      </c>
      <c r="B2" t="s">
        <v>4</v>
      </c>
      <c r="C2" t="s">
        <v>30</v>
      </c>
    </row>
    <row r="3" spans="1:5" x14ac:dyDescent="0.2">
      <c r="A3" t="s">
        <v>96</v>
      </c>
      <c r="B3" t="s">
        <v>5</v>
      </c>
      <c r="C3" t="s">
        <v>31</v>
      </c>
    </row>
    <row r="4" spans="1:5" x14ac:dyDescent="0.2">
      <c r="A4" t="s">
        <v>103</v>
      </c>
      <c r="B4" s="1" t="s">
        <v>17</v>
      </c>
      <c r="C4" t="s">
        <v>42</v>
      </c>
    </row>
    <row r="5" spans="1:5" x14ac:dyDescent="0.2">
      <c r="A5" t="s">
        <v>104</v>
      </c>
      <c r="B5" s="1" t="s">
        <v>18</v>
      </c>
      <c r="C5" t="s">
        <v>43</v>
      </c>
    </row>
    <row r="6" spans="1:5" x14ac:dyDescent="0.2">
      <c r="A6" t="s">
        <v>109</v>
      </c>
      <c r="B6" t="s">
        <v>1</v>
      </c>
      <c r="C6" t="s">
        <v>25</v>
      </c>
      <c r="D6" t="s">
        <v>27</v>
      </c>
      <c r="E6" t="s">
        <v>47</v>
      </c>
    </row>
    <row r="7" spans="1:5" x14ac:dyDescent="0.2">
      <c r="A7" t="s">
        <v>93</v>
      </c>
      <c r="B7" t="s">
        <v>2</v>
      </c>
      <c r="C7" t="s">
        <v>26</v>
      </c>
      <c r="D7" t="s">
        <v>27</v>
      </c>
      <c r="E7" t="s">
        <v>47</v>
      </c>
    </row>
    <row r="8" spans="1:5" x14ac:dyDescent="0.2">
      <c r="A8" t="s">
        <v>106</v>
      </c>
      <c r="B8" s="1" t="s">
        <v>20</v>
      </c>
      <c r="E8" t="s">
        <v>48</v>
      </c>
    </row>
    <row r="9" spans="1:5" x14ac:dyDescent="0.2">
      <c r="A9" t="s">
        <v>105</v>
      </c>
      <c r="B9" s="1" t="s">
        <v>19</v>
      </c>
      <c r="C9" t="s">
        <v>44</v>
      </c>
    </row>
    <row r="10" spans="1:5" x14ac:dyDescent="0.2">
      <c r="A10" t="s">
        <v>102</v>
      </c>
      <c r="B10" s="1" t="s">
        <v>16</v>
      </c>
      <c r="C10" t="s">
        <v>41</v>
      </c>
      <c r="E10" t="s">
        <v>110</v>
      </c>
    </row>
    <row r="11" spans="1:5" x14ac:dyDescent="0.2">
      <c r="A11" t="s">
        <v>37</v>
      </c>
      <c r="B11" s="1" t="s">
        <v>23</v>
      </c>
      <c r="C11" t="s">
        <v>46</v>
      </c>
    </row>
    <row r="12" spans="1:5" x14ac:dyDescent="0.2">
      <c r="A12" t="s">
        <v>38</v>
      </c>
      <c r="B12" s="1" t="s">
        <v>24</v>
      </c>
      <c r="C12" t="s">
        <v>45</v>
      </c>
    </row>
    <row r="13" spans="1:5" x14ac:dyDescent="0.2">
      <c r="A13" t="s">
        <v>39</v>
      </c>
      <c r="B13" t="s">
        <v>10</v>
      </c>
      <c r="C13" t="s">
        <v>36</v>
      </c>
    </row>
    <row r="14" spans="1:5" x14ac:dyDescent="0.2">
      <c r="A14" t="s">
        <v>40</v>
      </c>
      <c r="B14" t="s">
        <v>11</v>
      </c>
      <c r="C14" t="s">
        <v>37</v>
      </c>
    </row>
    <row r="15" spans="1:5" x14ac:dyDescent="0.2">
      <c r="A15" t="s">
        <v>41</v>
      </c>
      <c r="B15" t="s">
        <v>14</v>
      </c>
      <c r="C15" t="s">
        <v>28</v>
      </c>
    </row>
    <row r="16" spans="1:5" x14ac:dyDescent="0.2">
      <c r="A16" t="s">
        <v>42</v>
      </c>
      <c r="B16" t="s">
        <v>12</v>
      </c>
      <c r="C16" t="s">
        <v>38</v>
      </c>
    </row>
    <row r="17" spans="1:5" x14ac:dyDescent="0.2">
      <c r="A17" t="s">
        <v>43</v>
      </c>
      <c r="B17" t="s">
        <v>13</v>
      </c>
      <c r="C17" t="s">
        <v>39</v>
      </c>
    </row>
    <row r="18" spans="1:5" x14ac:dyDescent="0.2">
      <c r="A18" t="s">
        <v>94</v>
      </c>
      <c r="B18" t="s">
        <v>3</v>
      </c>
      <c r="C18" t="s">
        <v>29</v>
      </c>
    </row>
    <row r="19" spans="1:5" x14ac:dyDescent="0.2">
      <c r="A19" t="s">
        <v>101</v>
      </c>
      <c r="B19" s="1" t="s">
        <v>15</v>
      </c>
      <c r="C19" t="s">
        <v>40</v>
      </c>
    </row>
    <row r="20" spans="1:5" x14ac:dyDescent="0.2">
      <c r="A20" t="s">
        <v>99</v>
      </c>
      <c r="B20" t="s">
        <v>8</v>
      </c>
      <c r="C20" t="s">
        <v>34</v>
      </c>
    </row>
    <row r="21" spans="1:5" x14ac:dyDescent="0.2">
      <c r="A21" t="s">
        <v>100</v>
      </c>
      <c r="B21" t="s">
        <v>9</v>
      </c>
      <c r="C21" t="s">
        <v>35</v>
      </c>
    </row>
    <row r="22" spans="1:5" x14ac:dyDescent="0.2">
      <c r="A22" t="s">
        <v>98</v>
      </c>
      <c r="B22" t="s">
        <v>7</v>
      </c>
      <c r="C22" t="s">
        <v>33</v>
      </c>
    </row>
    <row r="23" spans="1:5" x14ac:dyDescent="0.2">
      <c r="A23" t="s">
        <v>107</v>
      </c>
      <c r="B23" s="1" t="s">
        <v>21</v>
      </c>
      <c r="E23" t="s">
        <v>48</v>
      </c>
    </row>
    <row r="24" spans="1:5" x14ac:dyDescent="0.2">
      <c r="A24" t="s">
        <v>108</v>
      </c>
      <c r="B24" s="1" t="s">
        <v>22</v>
      </c>
    </row>
    <row r="25" spans="1:5" x14ac:dyDescent="0.2">
      <c r="A25" t="s">
        <v>97</v>
      </c>
      <c r="B25" t="s">
        <v>6</v>
      </c>
      <c r="C25" t="s">
        <v>32</v>
      </c>
    </row>
  </sheetData>
  <sortState ref="A2:E25">
    <sortCondition ref="A2:A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6" x14ac:dyDescent="0.2"/>
  <cols>
    <col min="1" max="1" width="33.1640625" bestFit="1" customWidth="1"/>
  </cols>
  <sheetData>
    <row r="1" spans="1:1" x14ac:dyDescent="0.2">
      <c r="A1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3"/>
  <sheetViews>
    <sheetView topLeftCell="A26" workbookViewId="0">
      <selection activeCell="A29" sqref="A29"/>
    </sheetView>
  </sheetViews>
  <sheetFormatPr baseColWidth="10" defaultRowHeight="16" x14ac:dyDescent="0.2"/>
  <cols>
    <col min="1" max="1" width="19.5" bestFit="1" customWidth="1"/>
    <col min="2" max="2" width="14.5" bestFit="1" customWidth="1"/>
    <col min="3" max="3" width="12.1640625" bestFit="1" customWidth="1"/>
    <col min="8" max="8" width="11.83203125" bestFit="1" customWidth="1"/>
  </cols>
  <sheetData>
    <row r="1" spans="1:4" x14ac:dyDescent="0.2">
      <c r="A1" t="s">
        <v>49</v>
      </c>
    </row>
    <row r="2" spans="1:4" x14ac:dyDescent="0.2">
      <c r="A2" s="2">
        <v>26</v>
      </c>
      <c r="B2" t="s">
        <v>50</v>
      </c>
      <c r="C2">
        <f>2.54*A2</f>
        <v>66.040000000000006</v>
      </c>
      <c r="D2" t="s">
        <v>51</v>
      </c>
    </row>
    <row r="3" spans="1:4" x14ac:dyDescent="0.2">
      <c r="C3">
        <f>C2/100</f>
        <v>0.6604000000000001</v>
      </c>
      <c r="D3" t="s">
        <v>52</v>
      </c>
    </row>
    <row r="4" spans="1:4" x14ac:dyDescent="0.2">
      <c r="A4" t="s">
        <v>53</v>
      </c>
    </row>
    <row r="5" spans="1:4" x14ac:dyDescent="0.2">
      <c r="C5">
        <f>PI()*C3</f>
        <v>2.0747077884306995</v>
      </c>
      <c r="D5" t="s">
        <v>52</v>
      </c>
    </row>
    <row r="7" spans="1:4" x14ac:dyDescent="0.2">
      <c r="A7" t="s">
        <v>54</v>
      </c>
    </row>
    <row r="8" spans="1:4" x14ac:dyDescent="0.2">
      <c r="A8" s="2">
        <v>15</v>
      </c>
      <c r="B8" t="s">
        <v>56</v>
      </c>
      <c r="C8">
        <f>A8*1000/(60*60)</f>
        <v>4.166666666666667</v>
      </c>
      <c r="D8" t="s">
        <v>57</v>
      </c>
    </row>
    <row r="9" spans="1:4" x14ac:dyDescent="0.2">
      <c r="A9" t="s">
        <v>55</v>
      </c>
    </row>
    <row r="10" spans="1:4" x14ac:dyDescent="0.2">
      <c r="A10" s="2">
        <v>65</v>
      </c>
      <c r="B10" t="s">
        <v>56</v>
      </c>
      <c r="C10">
        <f t="shared" ref="C10" si="0">A10*1000/(60*60)</f>
        <v>18.055555555555557</v>
      </c>
      <c r="D10" t="s">
        <v>57</v>
      </c>
    </row>
    <row r="11" spans="1:4" x14ac:dyDescent="0.2">
      <c r="A11" s="3"/>
    </row>
    <row r="12" spans="1:4" x14ac:dyDescent="0.2">
      <c r="A12" t="s">
        <v>60</v>
      </c>
    </row>
    <row r="13" spans="1:4" x14ac:dyDescent="0.2">
      <c r="A13">
        <f>C8/C5</f>
        <v>2.0083149491708983</v>
      </c>
      <c r="B13" t="s">
        <v>61</v>
      </c>
      <c r="C13">
        <f>A13*2*PI()</f>
        <v>12.618614980819705</v>
      </c>
      <c r="D13" t="s">
        <v>63</v>
      </c>
    </row>
    <row r="14" spans="1:4" x14ac:dyDescent="0.2">
      <c r="A14" t="s">
        <v>62</v>
      </c>
    </row>
    <row r="15" spans="1:4" x14ac:dyDescent="0.2">
      <c r="A15">
        <f>C10/C5</f>
        <v>8.7026981130738932</v>
      </c>
      <c r="B15" t="s">
        <v>61</v>
      </c>
      <c r="C15">
        <f t="shared" ref="C15" si="1">A15*2*PI()</f>
        <v>54.680664916885398</v>
      </c>
      <c r="D15" t="s">
        <v>63</v>
      </c>
    </row>
    <row r="16" spans="1:4" x14ac:dyDescent="0.2">
      <c r="A16" t="s">
        <v>58</v>
      </c>
      <c r="B16" t="s">
        <v>59</v>
      </c>
    </row>
    <row r="17" spans="1:6" x14ac:dyDescent="0.2">
      <c r="A17" s="6">
        <v>256</v>
      </c>
    </row>
    <row r="18" spans="1:6" x14ac:dyDescent="0.2">
      <c r="A18" t="s">
        <v>64</v>
      </c>
    </row>
    <row r="19" spans="1:6" x14ac:dyDescent="0.2">
      <c r="A19">
        <f>2*PI()/A17</f>
        <v>2.4543692606170259E-2</v>
      </c>
      <c r="B19" t="s">
        <v>65</v>
      </c>
      <c r="E19" t="s">
        <v>66</v>
      </c>
    </row>
    <row r="21" spans="1:6" x14ac:dyDescent="0.2">
      <c r="A21" t="s">
        <v>67</v>
      </c>
    </row>
    <row r="22" spans="1:6" x14ac:dyDescent="0.2">
      <c r="A22">
        <f>A19/C13</f>
        <v>1.9450385516537807E-3</v>
      </c>
      <c r="B22" t="s">
        <v>68</v>
      </c>
      <c r="C22" s="4">
        <f>A22</f>
        <v>1.9450385516537807E-3</v>
      </c>
      <c r="D22" t="s">
        <v>68</v>
      </c>
      <c r="E22">
        <f>A22*10^6</f>
        <v>1945.0385516537806</v>
      </c>
      <c r="F22" t="s">
        <v>70</v>
      </c>
    </row>
    <row r="23" spans="1:6" x14ac:dyDescent="0.2">
      <c r="A23" t="s">
        <v>69</v>
      </c>
      <c r="C23" s="4"/>
    </row>
    <row r="24" spans="1:6" x14ac:dyDescent="0.2">
      <c r="A24">
        <f>A19/C15</f>
        <v>4.4885505038164163E-4</v>
      </c>
      <c r="B24" t="s">
        <v>68</v>
      </c>
      <c r="C24" s="4">
        <f>A24</f>
        <v>4.4885505038164163E-4</v>
      </c>
      <c r="D24" t="s">
        <v>68</v>
      </c>
      <c r="E24">
        <f>A24*10^6</f>
        <v>448.85505038164166</v>
      </c>
      <c r="F24" t="s">
        <v>70</v>
      </c>
    </row>
    <row r="27" spans="1:6" x14ac:dyDescent="0.2">
      <c r="A27" t="s">
        <v>71</v>
      </c>
    </row>
    <row r="28" spans="1:6" x14ac:dyDescent="0.2">
      <c r="A28" s="6">
        <v>64</v>
      </c>
    </row>
    <row r="31" spans="1:6" x14ac:dyDescent="0.2">
      <c r="A31" t="s">
        <v>74</v>
      </c>
    </row>
    <row r="32" spans="1:6" x14ac:dyDescent="0.2">
      <c r="A32">
        <f>1/A13</f>
        <v>0.49792986922336785</v>
      </c>
      <c r="B32" t="s">
        <v>68</v>
      </c>
    </row>
    <row r="33" spans="1:6" x14ac:dyDescent="0.2">
      <c r="A33" t="s">
        <v>73</v>
      </c>
    </row>
    <row r="34" spans="1:6" x14ac:dyDescent="0.2">
      <c r="A34">
        <f>1/A15</f>
        <v>0.11490689289770026</v>
      </c>
      <c r="B34" t="s">
        <v>68</v>
      </c>
    </row>
    <row r="37" spans="1:6" x14ac:dyDescent="0.2">
      <c r="A37" t="s">
        <v>75</v>
      </c>
    </row>
    <row r="38" spans="1:6" x14ac:dyDescent="0.2">
      <c r="A38" s="5">
        <v>16000000</v>
      </c>
      <c r="B38" t="s">
        <v>76</v>
      </c>
    </row>
    <row r="39" spans="1:6" x14ac:dyDescent="0.2">
      <c r="A39" t="s">
        <v>77</v>
      </c>
    </row>
    <row r="40" spans="1:6" x14ac:dyDescent="0.2">
      <c r="A40" s="4">
        <f>1/A38</f>
        <v>6.2499999999999997E-8</v>
      </c>
      <c r="B40" t="s">
        <v>68</v>
      </c>
      <c r="E40" s="4">
        <f>A40*10^6</f>
        <v>6.25E-2</v>
      </c>
      <c r="F40" t="s">
        <v>70</v>
      </c>
    </row>
    <row r="42" spans="1:6" x14ac:dyDescent="0.2">
      <c r="A42" t="s">
        <v>78</v>
      </c>
      <c r="E42" s="4"/>
    </row>
    <row r="43" spans="1:6" x14ac:dyDescent="0.2">
      <c r="A43">
        <v>16</v>
      </c>
    </row>
    <row r="44" spans="1:6" x14ac:dyDescent="0.2">
      <c r="A44">
        <f>2^16</f>
        <v>65536</v>
      </c>
    </row>
    <row r="49" spans="1:13" x14ac:dyDescent="0.2">
      <c r="A49" t="s">
        <v>79</v>
      </c>
      <c r="B49" t="s">
        <v>80</v>
      </c>
      <c r="F49" t="s">
        <v>81</v>
      </c>
      <c r="J49" t="s">
        <v>82</v>
      </c>
    </row>
    <row r="50" spans="1:13" x14ac:dyDescent="0.2">
      <c r="A50">
        <v>1</v>
      </c>
      <c r="B50" s="4">
        <f>A40</f>
        <v>6.2499999999999997E-8</v>
      </c>
      <c r="C50" t="s">
        <v>68</v>
      </c>
      <c r="D50" s="4">
        <f>B50*10^6</f>
        <v>6.25E-2</v>
      </c>
      <c r="E50" t="s">
        <v>70</v>
      </c>
      <c r="F50" s="4">
        <f>D50</f>
        <v>6.25E-2</v>
      </c>
      <c r="G50" t="s">
        <v>70</v>
      </c>
      <c r="H50">
        <f>F50/(10^6)</f>
        <v>6.2499999999999997E-8</v>
      </c>
      <c r="I50" t="s">
        <v>68</v>
      </c>
      <c r="J50" s="4">
        <f>F50*$A$44</f>
        <v>4096</v>
      </c>
      <c r="K50" t="s">
        <v>70</v>
      </c>
      <c r="L50">
        <f>J50/(10^6)</f>
        <v>4.0959999999999998E-3</v>
      </c>
      <c r="M50" t="s">
        <v>68</v>
      </c>
    </row>
    <row r="51" spans="1:13" x14ac:dyDescent="0.2">
      <c r="A51">
        <v>2</v>
      </c>
      <c r="B51" s="4">
        <f>$A$40*A51</f>
        <v>1.2499999999999999E-7</v>
      </c>
      <c r="C51" t="s">
        <v>68</v>
      </c>
      <c r="D51" s="4">
        <f t="shared" ref="D51:D57" si="2">B51*10^6</f>
        <v>0.125</v>
      </c>
      <c r="E51" t="s">
        <v>70</v>
      </c>
      <c r="F51" s="4">
        <f t="shared" ref="F51:F57" si="3">D51</f>
        <v>0.125</v>
      </c>
      <c r="G51" t="s">
        <v>70</v>
      </c>
      <c r="H51">
        <f t="shared" ref="H51:H57" si="4">F51/(10^6)</f>
        <v>1.2499999999999999E-7</v>
      </c>
      <c r="I51" t="s">
        <v>68</v>
      </c>
      <c r="J51" s="4">
        <f t="shared" ref="J51:J57" si="5">F51*$A$44</f>
        <v>8192</v>
      </c>
      <c r="K51" t="s">
        <v>70</v>
      </c>
      <c r="L51">
        <f t="shared" ref="L51:L57" si="6">J51/(10^6)</f>
        <v>8.1919999999999996E-3</v>
      </c>
      <c r="M51" t="s">
        <v>68</v>
      </c>
    </row>
    <row r="52" spans="1:13" x14ac:dyDescent="0.2">
      <c r="A52">
        <v>4</v>
      </c>
      <c r="B52" s="4">
        <f t="shared" ref="B52:B57" si="7">$A$40*A52</f>
        <v>2.4999999999999999E-7</v>
      </c>
      <c r="C52" t="s">
        <v>68</v>
      </c>
      <c r="D52" s="4">
        <f t="shared" si="2"/>
        <v>0.25</v>
      </c>
      <c r="E52" t="s">
        <v>70</v>
      </c>
      <c r="F52" s="4">
        <f t="shared" si="3"/>
        <v>0.25</v>
      </c>
      <c r="G52" t="s">
        <v>70</v>
      </c>
      <c r="H52">
        <f t="shared" si="4"/>
        <v>2.4999999999999999E-7</v>
      </c>
      <c r="I52" t="s">
        <v>68</v>
      </c>
      <c r="J52" s="4">
        <f t="shared" si="5"/>
        <v>16384</v>
      </c>
      <c r="K52" t="s">
        <v>70</v>
      </c>
      <c r="L52">
        <f t="shared" si="6"/>
        <v>1.6383999999999999E-2</v>
      </c>
      <c r="M52" t="s">
        <v>68</v>
      </c>
    </row>
    <row r="53" spans="1:13" x14ac:dyDescent="0.2">
      <c r="A53">
        <v>8</v>
      </c>
      <c r="B53" s="4">
        <f t="shared" si="7"/>
        <v>4.9999999999999998E-7</v>
      </c>
      <c r="C53" t="s">
        <v>68</v>
      </c>
      <c r="D53" s="4">
        <f t="shared" si="2"/>
        <v>0.5</v>
      </c>
      <c r="E53" t="s">
        <v>70</v>
      </c>
      <c r="F53" s="4">
        <f t="shared" si="3"/>
        <v>0.5</v>
      </c>
      <c r="G53" t="s">
        <v>70</v>
      </c>
      <c r="H53">
        <f t="shared" si="4"/>
        <v>4.9999999999999998E-7</v>
      </c>
      <c r="I53" t="s">
        <v>68</v>
      </c>
      <c r="J53" s="4">
        <f t="shared" si="5"/>
        <v>32768</v>
      </c>
      <c r="K53" t="s">
        <v>70</v>
      </c>
      <c r="L53">
        <f t="shared" si="6"/>
        <v>3.2767999999999999E-2</v>
      </c>
      <c r="M53" t="s">
        <v>68</v>
      </c>
    </row>
    <row r="54" spans="1:13" x14ac:dyDescent="0.2">
      <c r="A54">
        <v>16</v>
      </c>
      <c r="B54" s="4">
        <f t="shared" si="7"/>
        <v>9.9999999999999995E-7</v>
      </c>
      <c r="C54" t="s">
        <v>68</v>
      </c>
      <c r="D54" s="4">
        <f t="shared" si="2"/>
        <v>1</v>
      </c>
      <c r="E54" t="s">
        <v>70</v>
      </c>
      <c r="F54" s="4">
        <f t="shared" si="3"/>
        <v>1</v>
      </c>
      <c r="G54" t="s">
        <v>70</v>
      </c>
      <c r="H54">
        <f t="shared" si="4"/>
        <v>9.9999999999999995E-7</v>
      </c>
      <c r="I54" t="s">
        <v>68</v>
      </c>
      <c r="J54" s="4">
        <f t="shared" si="5"/>
        <v>65536</v>
      </c>
      <c r="K54" t="s">
        <v>70</v>
      </c>
      <c r="L54">
        <f t="shared" si="6"/>
        <v>6.5535999999999997E-2</v>
      </c>
      <c r="M54" t="s">
        <v>68</v>
      </c>
    </row>
    <row r="55" spans="1:13" x14ac:dyDescent="0.2">
      <c r="A55">
        <v>32</v>
      </c>
      <c r="B55" s="4">
        <f t="shared" si="7"/>
        <v>1.9999999999999999E-6</v>
      </c>
      <c r="C55" t="s">
        <v>68</v>
      </c>
      <c r="D55" s="4">
        <f t="shared" si="2"/>
        <v>2</v>
      </c>
      <c r="E55" t="s">
        <v>70</v>
      </c>
      <c r="F55" s="4">
        <f t="shared" si="3"/>
        <v>2</v>
      </c>
      <c r="G55" t="s">
        <v>70</v>
      </c>
      <c r="H55">
        <f t="shared" si="4"/>
        <v>1.9999999999999999E-6</v>
      </c>
      <c r="I55" t="s">
        <v>68</v>
      </c>
      <c r="J55" s="4">
        <f t="shared" si="5"/>
        <v>131072</v>
      </c>
      <c r="K55" t="s">
        <v>70</v>
      </c>
      <c r="L55">
        <f t="shared" si="6"/>
        <v>0.13107199999999999</v>
      </c>
      <c r="M55" t="s">
        <v>68</v>
      </c>
    </row>
    <row r="56" spans="1:13" x14ac:dyDescent="0.2">
      <c r="A56">
        <v>64</v>
      </c>
      <c r="B56" s="4">
        <f t="shared" si="7"/>
        <v>3.9999999999999998E-6</v>
      </c>
      <c r="C56" t="s">
        <v>68</v>
      </c>
      <c r="D56" s="4">
        <f t="shared" si="2"/>
        <v>4</v>
      </c>
      <c r="E56" t="s">
        <v>70</v>
      </c>
      <c r="F56" s="4">
        <f t="shared" si="3"/>
        <v>4</v>
      </c>
      <c r="G56" t="s">
        <v>70</v>
      </c>
      <c r="H56">
        <f t="shared" si="4"/>
        <v>3.9999999999999998E-6</v>
      </c>
      <c r="I56" t="s">
        <v>68</v>
      </c>
      <c r="J56" s="4">
        <f t="shared" si="5"/>
        <v>262144</v>
      </c>
      <c r="K56" t="s">
        <v>70</v>
      </c>
      <c r="L56">
        <f t="shared" si="6"/>
        <v>0.26214399999999999</v>
      </c>
      <c r="M56" t="s">
        <v>68</v>
      </c>
    </row>
    <row r="57" spans="1:13" x14ac:dyDescent="0.2">
      <c r="A57">
        <v>128</v>
      </c>
      <c r="B57" s="4">
        <f t="shared" si="7"/>
        <v>7.9999999999999996E-6</v>
      </c>
      <c r="C57" t="s">
        <v>68</v>
      </c>
      <c r="D57" s="4">
        <f t="shared" si="2"/>
        <v>8</v>
      </c>
      <c r="E57" t="s">
        <v>70</v>
      </c>
      <c r="F57" s="4">
        <f t="shared" si="3"/>
        <v>8</v>
      </c>
      <c r="G57" t="s">
        <v>70</v>
      </c>
      <c r="H57">
        <f t="shared" si="4"/>
        <v>7.9999999999999996E-6</v>
      </c>
      <c r="I57" t="s">
        <v>68</v>
      </c>
      <c r="J57" s="4">
        <f t="shared" si="5"/>
        <v>524288</v>
      </c>
      <c r="K57" t="s">
        <v>70</v>
      </c>
      <c r="L57">
        <f t="shared" si="6"/>
        <v>0.52428799999999998</v>
      </c>
      <c r="M57" t="s">
        <v>68</v>
      </c>
    </row>
    <row r="60" spans="1:13" x14ac:dyDescent="0.2">
      <c r="A60" t="s">
        <v>83</v>
      </c>
      <c r="C60" t="s">
        <v>88</v>
      </c>
      <c r="G60" t="s">
        <v>89</v>
      </c>
      <c r="K60" t="s">
        <v>91</v>
      </c>
      <c r="L60" t="s">
        <v>92</v>
      </c>
    </row>
    <row r="61" spans="1:13" x14ac:dyDescent="0.2">
      <c r="A61" t="s">
        <v>84</v>
      </c>
      <c r="B61" t="s">
        <v>87</v>
      </c>
      <c r="C61">
        <f>A34</f>
        <v>0.11490689289770026</v>
      </c>
      <c r="D61" t="s">
        <v>68</v>
      </c>
      <c r="E61">
        <f>C61*10^6</f>
        <v>114906.89289770027</v>
      </c>
      <c r="F61" t="s">
        <v>70</v>
      </c>
      <c r="G61">
        <f>A32</f>
        <v>0.49792986922336785</v>
      </c>
      <c r="H61" t="s">
        <v>68</v>
      </c>
      <c r="I61">
        <f>G61*10^6</f>
        <v>497929.86922336783</v>
      </c>
      <c r="J61" t="s">
        <v>70</v>
      </c>
    </row>
    <row r="62" spans="1:13" x14ac:dyDescent="0.2">
      <c r="A62" t="s">
        <v>85</v>
      </c>
      <c r="B62" t="s">
        <v>90</v>
      </c>
      <c r="C62">
        <f>A24/A28</f>
        <v>7.0133601622131505E-6</v>
      </c>
      <c r="D62" t="s">
        <v>68</v>
      </c>
      <c r="E62">
        <f>C62*10^6</f>
        <v>7.013360162213151</v>
      </c>
      <c r="F62" t="s">
        <v>70</v>
      </c>
      <c r="G62">
        <f>A22/A28</f>
        <v>3.0391227369590323E-5</v>
      </c>
      <c r="H62" t="s">
        <v>68</v>
      </c>
      <c r="I62">
        <f>G62*10^6</f>
        <v>30.391227369590322</v>
      </c>
      <c r="J62" t="s">
        <v>70</v>
      </c>
      <c r="K62">
        <v>1</v>
      </c>
    </row>
    <row r="63" spans="1:13" x14ac:dyDescent="0.2">
      <c r="A63" t="s">
        <v>86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PORTS</vt:lpstr>
      <vt:lpstr>TIMERS</vt:lpstr>
      <vt:lpstr>REGISTERS</vt:lpstr>
      <vt:lpstr>TIMING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Conroy</dc:creator>
  <cp:lastModifiedBy>Francis Conroy</cp:lastModifiedBy>
  <dcterms:created xsi:type="dcterms:W3CDTF">2016-06-19T13:43:50Z</dcterms:created>
  <dcterms:modified xsi:type="dcterms:W3CDTF">2016-06-19T18:11:05Z</dcterms:modified>
</cp:coreProperties>
</file>