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\Documents\repos\binulator\"/>
    </mc:Choice>
  </mc:AlternateContent>
  <xr:revisionPtr revIDLastSave="0" documentId="13_ncr:1_{02C0D98E-56CE-4AB2-A6E7-11459ABD9534}" xr6:coauthVersionLast="34" xr6:coauthVersionMax="34" xr10:uidLastSave="{00000000-0000-0000-0000-000000000000}"/>
  <bookViews>
    <workbookView xWindow="0" yWindow="0" windowWidth="28800" windowHeight="12225" activeTab="3" xr2:uid="{DD5D3D6A-3E87-44D1-913F-F29D543648C7}"/>
  </bookViews>
  <sheets>
    <sheet name="Keymap" sheetId="1" r:id="rId1"/>
    <sheet name="Key_Layout" sheetId="5" r:id="rId2"/>
    <sheet name="Pin Count" sheetId="4" r:id="rId3"/>
    <sheet name="BOM" sheetId="2" r:id="rId4"/>
    <sheet name="power estimate" sheetId="7" r:id="rId5"/>
    <sheet name="display layout" sheetId="6" r:id="rId6"/>
    <sheet name="Pin Mux" sheetId="3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2" l="1"/>
  <c r="D8" i="7"/>
  <c r="D7" i="7"/>
  <c r="B7" i="7"/>
  <c r="G3" i="2" l="1"/>
  <c r="G4" i="2"/>
  <c r="G5" i="2"/>
  <c r="G6" i="2"/>
  <c r="G13" i="2" s="1"/>
  <c r="G2" i="2"/>
  <c r="L18" i="1" l="1"/>
  <c r="L19" i="1"/>
  <c r="W13" i="5" s="1"/>
  <c r="L20" i="1"/>
  <c r="V11" i="5" s="1"/>
  <c r="L21" i="1"/>
  <c r="W11" i="5" s="1"/>
  <c r="L22" i="1"/>
  <c r="W9" i="5" s="1"/>
  <c r="L23" i="1"/>
  <c r="V9" i="5" s="1"/>
  <c r="L24" i="1"/>
  <c r="V13" i="5" s="1"/>
  <c r="L25" i="1"/>
  <c r="V12" i="5" s="1"/>
  <c r="L26" i="1"/>
  <c r="W12" i="5" s="1"/>
  <c r="L27" i="1"/>
  <c r="L28" i="1"/>
  <c r="W5" i="5" s="1"/>
  <c r="L29" i="1"/>
  <c r="V5" i="5" s="1"/>
  <c r="L30" i="1"/>
  <c r="U5" i="5"/>
  <c r="L31" i="1"/>
  <c r="T5" i="5" s="1"/>
  <c r="L32" i="1"/>
  <c r="S5" i="5" s="1"/>
  <c r="L33" i="1"/>
  <c r="R5" i="5" s="1"/>
  <c r="L34" i="1"/>
  <c r="L35" i="1"/>
  <c r="L36" i="1"/>
  <c r="S6" i="5" s="1"/>
  <c r="L37" i="1"/>
  <c r="T6" i="5" s="1"/>
  <c r="U8" i="5"/>
  <c r="V10" i="5"/>
  <c r="X5" i="5"/>
  <c r="T13" i="5"/>
  <c r="C26" i="1"/>
  <c r="B26" i="1" s="1"/>
  <c r="M36" i="5"/>
  <c r="N36" i="5"/>
  <c r="O36" i="5"/>
  <c r="P36" i="5"/>
  <c r="Q36" i="5"/>
  <c r="R36" i="5"/>
  <c r="S36" i="5"/>
  <c r="T36" i="5"/>
  <c r="U36" i="5"/>
  <c r="V36" i="5"/>
  <c r="W36" i="5"/>
  <c r="M37" i="5"/>
  <c r="N37" i="5"/>
  <c r="O37" i="5"/>
  <c r="P37" i="5"/>
  <c r="Q37" i="5"/>
  <c r="R37" i="5"/>
  <c r="S37" i="5"/>
  <c r="T37" i="5"/>
  <c r="U37" i="5"/>
  <c r="V37" i="5"/>
  <c r="W37" i="5"/>
  <c r="M38" i="5"/>
  <c r="N38" i="5"/>
  <c r="O38" i="5"/>
  <c r="P38" i="5"/>
  <c r="Q38" i="5"/>
  <c r="R38" i="5"/>
  <c r="S38" i="5"/>
  <c r="T38" i="5"/>
  <c r="U38" i="5"/>
  <c r="V38" i="5"/>
  <c r="W38" i="5"/>
  <c r="M39" i="5"/>
  <c r="N39" i="5"/>
  <c r="O39" i="5"/>
  <c r="P39" i="5"/>
  <c r="Q39" i="5"/>
  <c r="R39" i="5"/>
  <c r="S39" i="5"/>
  <c r="T39" i="5"/>
  <c r="U39" i="5"/>
  <c r="V39" i="5"/>
  <c r="W39" i="5"/>
  <c r="M40" i="5"/>
  <c r="N40" i="5"/>
  <c r="O40" i="5"/>
  <c r="P40" i="5"/>
  <c r="Q40" i="5"/>
  <c r="R40" i="5"/>
  <c r="S40" i="5"/>
  <c r="T40" i="5"/>
  <c r="U40" i="5"/>
  <c r="V40" i="5"/>
  <c r="W40" i="5"/>
  <c r="M41" i="5"/>
  <c r="N41" i="5"/>
  <c r="O41" i="5"/>
  <c r="P41" i="5"/>
  <c r="Q41" i="5"/>
  <c r="R41" i="5"/>
  <c r="S41" i="5"/>
  <c r="T41" i="5"/>
  <c r="U41" i="5"/>
  <c r="V41" i="5"/>
  <c r="W41" i="5"/>
  <c r="M42" i="5"/>
  <c r="N42" i="5"/>
  <c r="O42" i="5"/>
  <c r="P42" i="5"/>
  <c r="Q42" i="5"/>
  <c r="R42" i="5"/>
  <c r="S42" i="5"/>
  <c r="T42" i="5"/>
  <c r="U42" i="5"/>
  <c r="V42" i="5"/>
  <c r="W42" i="5"/>
  <c r="M43" i="5"/>
  <c r="N43" i="5"/>
  <c r="O43" i="5"/>
  <c r="P43" i="5"/>
  <c r="Q43" i="5"/>
  <c r="R43" i="5"/>
  <c r="S43" i="5"/>
  <c r="T43" i="5"/>
  <c r="U43" i="5"/>
  <c r="V43" i="5"/>
  <c r="W43" i="5"/>
  <c r="M44" i="5"/>
  <c r="N44" i="5"/>
  <c r="O44" i="5"/>
  <c r="P44" i="5"/>
  <c r="Q44" i="5"/>
  <c r="R44" i="5"/>
  <c r="S44" i="5"/>
  <c r="T44" i="5"/>
  <c r="U44" i="5"/>
  <c r="V44" i="5"/>
  <c r="W44" i="5"/>
  <c r="M45" i="5"/>
  <c r="N45" i="5"/>
  <c r="O45" i="5"/>
  <c r="P45" i="5"/>
  <c r="Q45" i="5"/>
  <c r="R45" i="5"/>
  <c r="S45" i="5"/>
  <c r="T45" i="5"/>
  <c r="U45" i="5"/>
  <c r="V45" i="5"/>
  <c r="W45" i="5"/>
  <c r="M46" i="5"/>
  <c r="N46" i="5"/>
  <c r="O46" i="5"/>
  <c r="P46" i="5"/>
  <c r="Q46" i="5"/>
  <c r="R46" i="5"/>
  <c r="S46" i="5"/>
  <c r="T46" i="5"/>
  <c r="U46" i="5"/>
  <c r="V46" i="5"/>
  <c r="W46" i="5"/>
  <c r="M47" i="5"/>
  <c r="N47" i="5"/>
  <c r="O47" i="5"/>
  <c r="P47" i="5"/>
  <c r="Q47" i="5"/>
  <c r="R47" i="5"/>
  <c r="S47" i="5"/>
  <c r="T47" i="5"/>
  <c r="U47" i="5"/>
  <c r="V47" i="5"/>
  <c r="W47" i="5"/>
  <c r="M48" i="5"/>
  <c r="N48" i="5"/>
  <c r="O48" i="5"/>
  <c r="P48" i="5"/>
  <c r="Q48" i="5"/>
  <c r="R48" i="5"/>
  <c r="S48" i="5"/>
  <c r="T48" i="5"/>
  <c r="U48" i="5"/>
  <c r="V48" i="5"/>
  <c r="W48" i="5"/>
  <c r="M49" i="5"/>
  <c r="N49" i="5"/>
  <c r="O49" i="5"/>
  <c r="P49" i="5"/>
  <c r="Q49" i="5"/>
  <c r="R49" i="5"/>
  <c r="S49" i="5"/>
  <c r="T49" i="5"/>
  <c r="U49" i="5"/>
  <c r="V49" i="5"/>
  <c r="W49" i="5"/>
  <c r="M50" i="5"/>
  <c r="N50" i="5"/>
  <c r="O50" i="5"/>
  <c r="P50" i="5"/>
  <c r="Q50" i="5"/>
  <c r="R50" i="5"/>
  <c r="S50" i="5"/>
  <c r="T50" i="5"/>
  <c r="U50" i="5"/>
  <c r="V50" i="5"/>
  <c r="W50" i="5"/>
  <c r="M51" i="5"/>
  <c r="N51" i="5"/>
  <c r="O51" i="5"/>
  <c r="P51" i="5"/>
  <c r="Q51" i="5"/>
  <c r="R51" i="5"/>
  <c r="S51" i="5"/>
  <c r="T51" i="5"/>
  <c r="U51" i="5"/>
  <c r="V51" i="5"/>
  <c r="W51" i="5"/>
  <c r="M52" i="5"/>
  <c r="N52" i="5"/>
  <c r="O52" i="5"/>
  <c r="P52" i="5"/>
  <c r="Q52" i="5"/>
  <c r="R52" i="5"/>
  <c r="S52" i="5"/>
  <c r="T52" i="5"/>
  <c r="U52" i="5"/>
  <c r="V52" i="5"/>
  <c r="W52" i="5"/>
  <c r="M53" i="5"/>
  <c r="N53" i="5"/>
  <c r="O53" i="5"/>
  <c r="P53" i="5"/>
  <c r="Q53" i="5"/>
  <c r="R53" i="5"/>
  <c r="S53" i="5"/>
  <c r="T53" i="5"/>
  <c r="U53" i="5"/>
  <c r="V53" i="5"/>
  <c r="W53" i="5"/>
  <c r="M54" i="5"/>
  <c r="N54" i="5"/>
  <c r="O54" i="5"/>
  <c r="P54" i="5"/>
  <c r="Q54" i="5"/>
  <c r="R54" i="5"/>
  <c r="S54" i="5"/>
  <c r="T54" i="5"/>
  <c r="U54" i="5"/>
  <c r="V54" i="5"/>
  <c r="W54" i="5"/>
  <c r="M55" i="5"/>
  <c r="N55" i="5"/>
  <c r="O55" i="5"/>
  <c r="P55" i="5"/>
  <c r="Q55" i="5"/>
  <c r="R55" i="5"/>
  <c r="S55" i="5"/>
  <c r="T55" i="5"/>
  <c r="U55" i="5"/>
  <c r="V55" i="5"/>
  <c r="W55" i="5"/>
  <c r="M56" i="5"/>
  <c r="N56" i="5"/>
  <c r="O56" i="5"/>
  <c r="P56" i="5"/>
  <c r="Q56" i="5"/>
  <c r="R56" i="5"/>
  <c r="S56" i="5"/>
  <c r="T56" i="5"/>
  <c r="U56" i="5"/>
  <c r="V56" i="5"/>
  <c r="W56" i="5"/>
  <c r="M57" i="5"/>
  <c r="N57" i="5"/>
  <c r="O57" i="5"/>
  <c r="P57" i="5"/>
  <c r="Q57" i="5"/>
  <c r="R57" i="5"/>
  <c r="S57" i="5"/>
  <c r="T57" i="5"/>
  <c r="U57" i="5"/>
  <c r="V57" i="5"/>
  <c r="W57" i="5"/>
  <c r="M58" i="5"/>
  <c r="N58" i="5"/>
  <c r="O58" i="5"/>
  <c r="P58" i="5"/>
  <c r="Q58" i="5"/>
  <c r="R58" i="5"/>
  <c r="S58" i="5"/>
  <c r="T58" i="5"/>
  <c r="U58" i="5"/>
  <c r="V58" i="5"/>
  <c r="W58" i="5"/>
  <c r="M59" i="5"/>
  <c r="N59" i="5"/>
  <c r="O59" i="5"/>
  <c r="P59" i="5"/>
  <c r="Q59" i="5"/>
  <c r="R59" i="5"/>
  <c r="S59" i="5"/>
  <c r="T59" i="5"/>
  <c r="U59" i="5"/>
  <c r="V59" i="5"/>
  <c r="W59" i="5"/>
  <c r="M60" i="5"/>
  <c r="N60" i="5"/>
  <c r="O60" i="5"/>
  <c r="P60" i="5"/>
  <c r="Q60" i="5"/>
  <c r="R60" i="5"/>
  <c r="S60" i="5"/>
  <c r="T60" i="5"/>
  <c r="U60" i="5"/>
  <c r="V60" i="5"/>
  <c r="W60" i="5"/>
  <c r="M61" i="5"/>
  <c r="N61" i="5"/>
  <c r="O61" i="5"/>
  <c r="P61" i="5"/>
  <c r="Q61" i="5"/>
  <c r="R61" i="5"/>
  <c r="S61" i="5"/>
  <c r="T61" i="5"/>
  <c r="U61" i="5"/>
  <c r="V61" i="5"/>
  <c r="W61" i="5"/>
  <c r="M62" i="5"/>
  <c r="N62" i="5"/>
  <c r="O62" i="5"/>
  <c r="P62" i="5"/>
  <c r="Q62" i="5"/>
  <c r="R62" i="5"/>
  <c r="S62" i="5"/>
  <c r="T62" i="5"/>
  <c r="U62" i="5"/>
  <c r="V62" i="5"/>
  <c r="W62" i="5"/>
  <c r="M63" i="5"/>
  <c r="N63" i="5"/>
  <c r="O63" i="5"/>
  <c r="P63" i="5"/>
  <c r="Q63" i="5"/>
  <c r="R63" i="5"/>
  <c r="S63" i="5"/>
  <c r="T63" i="5"/>
  <c r="U63" i="5"/>
  <c r="V63" i="5"/>
  <c r="W63" i="5"/>
  <c r="M64" i="5"/>
  <c r="N64" i="5"/>
  <c r="O64" i="5"/>
  <c r="P64" i="5"/>
  <c r="Q64" i="5"/>
  <c r="R64" i="5"/>
  <c r="S64" i="5"/>
  <c r="T64" i="5"/>
  <c r="U64" i="5"/>
  <c r="V64" i="5"/>
  <c r="W64" i="5"/>
  <c r="M65" i="5"/>
  <c r="N65" i="5"/>
  <c r="O65" i="5"/>
  <c r="P65" i="5"/>
  <c r="Q65" i="5"/>
  <c r="R65" i="5"/>
  <c r="S65" i="5"/>
  <c r="T65" i="5"/>
  <c r="U65" i="5"/>
  <c r="V65" i="5"/>
  <c r="W65" i="5"/>
  <c r="M66" i="5"/>
  <c r="N66" i="5"/>
  <c r="O66" i="5"/>
  <c r="P66" i="5"/>
  <c r="Q66" i="5"/>
  <c r="R66" i="5"/>
  <c r="S66" i="5"/>
  <c r="T66" i="5"/>
  <c r="U66" i="5"/>
  <c r="V66" i="5"/>
  <c r="W66" i="5"/>
  <c r="M67" i="5"/>
  <c r="N67" i="5"/>
  <c r="O67" i="5"/>
  <c r="P67" i="5"/>
  <c r="Q67" i="5"/>
  <c r="R67" i="5"/>
  <c r="S67" i="5"/>
  <c r="T67" i="5"/>
  <c r="U67" i="5"/>
  <c r="V67" i="5"/>
  <c r="W67" i="5"/>
  <c r="M68" i="5"/>
  <c r="N68" i="5"/>
  <c r="O68" i="5"/>
  <c r="P68" i="5"/>
  <c r="Q68" i="5"/>
  <c r="R68" i="5"/>
  <c r="S68" i="5"/>
  <c r="T68" i="5"/>
  <c r="U68" i="5"/>
  <c r="V68" i="5"/>
  <c r="W68" i="5"/>
  <c r="M69" i="5"/>
  <c r="N69" i="5"/>
  <c r="O69" i="5"/>
  <c r="P69" i="5"/>
  <c r="Q69" i="5"/>
  <c r="R69" i="5"/>
  <c r="S69" i="5"/>
  <c r="T69" i="5"/>
  <c r="U69" i="5"/>
  <c r="V69" i="5"/>
  <c r="W69" i="5"/>
  <c r="M70" i="5"/>
  <c r="N70" i="5"/>
  <c r="O70" i="5"/>
  <c r="P70" i="5"/>
  <c r="Q70" i="5"/>
  <c r="R70" i="5"/>
  <c r="S70" i="5"/>
  <c r="T70" i="5"/>
  <c r="U70" i="5"/>
  <c r="V70" i="5"/>
  <c r="W70" i="5"/>
  <c r="M71" i="5"/>
  <c r="N71" i="5"/>
  <c r="O71" i="5"/>
  <c r="P71" i="5"/>
  <c r="Q71" i="5"/>
  <c r="R71" i="5"/>
  <c r="S71" i="5"/>
  <c r="T71" i="5"/>
  <c r="U71" i="5"/>
  <c r="V71" i="5"/>
  <c r="W71" i="5"/>
  <c r="M72" i="5"/>
  <c r="N72" i="5"/>
  <c r="O72" i="5"/>
  <c r="P72" i="5"/>
  <c r="Q72" i="5"/>
  <c r="R72" i="5"/>
  <c r="S72" i="5"/>
  <c r="T72" i="5"/>
  <c r="U72" i="5"/>
  <c r="V72" i="5"/>
  <c r="W72" i="5"/>
  <c r="M73" i="5"/>
  <c r="N73" i="5"/>
  <c r="O73" i="5"/>
  <c r="P73" i="5"/>
  <c r="Q73" i="5"/>
  <c r="R73" i="5"/>
  <c r="S73" i="5"/>
  <c r="T73" i="5"/>
  <c r="U73" i="5"/>
  <c r="V73" i="5"/>
  <c r="W73" i="5"/>
  <c r="M74" i="5"/>
  <c r="N74" i="5"/>
  <c r="O74" i="5"/>
  <c r="P74" i="5"/>
  <c r="Q74" i="5"/>
  <c r="R74" i="5"/>
  <c r="S74" i="5"/>
  <c r="T74" i="5"/>
  <c r="U74" i="5"/>
  <c r="V74" i="5"/>
  <c r="W74" i="5"/>
  <c r="M75" i="5"/>
  <c r="N75" i="5"/>
  <c r="O75" i="5"/>
  <c r="P75" i="5"/>
  <c r="Q75" i="5"/>
  <c r="R75" i="5"/>
  <c r="S75" i="5"/>
  <c r="T75" i="5"/>
  <c r="U75" i="5"/>
  <c r="V75" i="5"/>
  <c r="W75" i="5"/>
  <c r="M76" i="5"/>
  <c r="N76" i="5"/>
  <c r="O76" i="5"/>
  <c r="P76" i="5"/>
  <c r="Q76" i="5"/>
  <c r="R76" i="5"/>
  <c r="S76" i="5"/>
  <c r="T76" i="5"/>
  <c r="U76" i="5"/>
  <c r="V76" i="5"/>
  <c r="W76" i="5"/>
  <c r="M77" i="5"/>
  <c r="N77" i="5"/>
  <c r="O77" i="5"/>
  <c r="P77" i="5"/>
  <c r="Q77" i="5"/>
  <c r="R77" i="5"/>
  <c r="S77" i="5"/>
  <c r="T77" i="5"/>
  <c r="U77" i="5"/>
  <c r="V77" i="5"/>
  <c r="W77" i="5"/>
  <c r="M78" i="5"/>
  <c r="N78" i="5"/>
  <c r="O78" i="5"/>
  <c r="P78" i="5"/>
  <c r="Q78" i="5"/>
  <c r="R78" i="5"/>
  <c r="S78" i="5"/>
  <c r="T78" i="5"/>
  <c r="U78" i="5"/>
  <c r="V78" i="5"/>
  <c r="W78" i="5"/>
  <c r="M79" i="5"/>
  <c r="N79" i="5"/>
  <c r="O79" i="5"/>
  <c r="P79" i="5"/>
  <c r="Q79" i="5"/>
  <c r="R79" i="5"/>
  <c r="S79" i="5"/>
  <c r="T79" i="5"/>
  <c r="U79" i="5"/>
  <c r="V79" i="5"/>
  <c r="W79" i="5"/>
  <c r="M80" i="5"/>
  <c r="N80" i="5"/>
  <c r="O80" i="5"/>
  <c r="P80" i="5"/>
  <c r="Q80" i="5"/>
  <c r="R80" i="5"/>
  <c r="S80" i="5"/>
  <c r="T80" i="5"/>
  <c r="U80" i="5"/>
  <c r="V80" i="5"/>
  <c r="W80" i="5"/>
  <c r="M81" i="5"/>
  <c r="N81" i="5"/>
  <c r="O81" i="5"/>
  <c r="P81" i="5"/>
  <c r="Q81" i="5"/>
  <c r="R81" i="5"/>
  <c r="S81" i="5"/>
  <c r="T81" i="5"/>
  <c r="U81" i="5"/>
  <c r="V81" i="5"/>
  <c r="W81" i="5"/>
  <c r="M82" i="5"/>
  <c r="N82" i="5"/>
  <c r="O82" i="5"/>
  <c r="P82" i="5"/>
  <c r="Q82" i="5"/>
  <c r="R82" i="5"/>
  <c r="S82" i="5"/>
  <c r="T82" i="5"/>
  <c r="U82" i="5"/>
  <c r="V82" i="5"/>
  <c r="W82" i="5"/>
  <c r="M83" i="5"/>
  <c r="N83" i="5"/>
  <c r="O83" i="5"/>
  <c r="P83" i="5"/>
  <c r="Q83" i="5"/>
  <c r="R83" i="5"/>
  <c r="S83" i="5"/>
  <c r="T83" i="5"/>
  <c r="U83" i="5"/>
  <c r="V83" i="5"/>
  <c r="W83" i="5"/>
  <c r="M84" i="5"/>
  <c r="N84" i="5"/>
  <c r="O84" i="5"/>
  <c r="P84" i="5"/>
  <c r="Q84" i="5"/>
  <c r="R84" i="5"/>
  <c r="S84" i="5"/>
  <c r="T84" i="5"/>
  <c r="U84" i="5"/>
  <c r="V84" i="5"/>
  <c r="W84" i="5"/>
  <c r="M85" i="5"/>
  <c r="N85" i="5"/>
  <c r="O85" i="5"/>
  <c r="P85" i="5"/>
  <c r="Q85" i="5"/>
  <c r="R85" i="5"/>
  <c r="S85" i="5"/>
  <c r="T85" i="5"/>
  <c r="U85" i="5"/>
  <c r="V85" i="5"/>
  <c r="W85" i="5"/>
  <c r="M86" i="5"/>
  <c r="N86" i="5"/>
  <c r="O86" i="5"/>
  <c r="P86" i="5"/>
  <c r="Q86" i="5"/>
  <c r="R86" i="5"/>
  <c r="S86" i="5"/>
  <c r="T86" i="5"/>
  <c r="U86" i="5"/>
  <c r="V86" i="5"/>
  <c r="W86" i="5"/>
  <c r="L4" i="1"/>
  <c r="S12" i="5" s="1"/>
  <c r="L5" i="1"/>
  <c r="T12" i="5" s="1"/>
  <c r="L6" i="1"/>
  <c r="U12" i="5" s="1"/>
  <c r="L7" i="1"/>
  <c r="S11" i="5" s="1"/>
  <c r="L8" i="1"/>
  <c r="T11" i="5" s="1"/>
  <c r="L9" i="1"/>
  <c r="U11" i="5" s="1"/>
  <c r="L10" i="1"/>
  <c r="S10" i="5" s="1"/>
  <c r="L11" i="1"/>
  <c r="T10" i="5" s="1"/>
  <c r="L12" i="1"/>
  <c r="U10" i="5" s="1"/>
  <c r="L13" i="1"/>
  <c r="S9" i="5" s="1"/>
  <c r="L14" i="1"/>
  <c r="T9" i="5" s="1"/>
  <c r="L15" i="1"/>
  <c r="U9" i="5" s="1"/>
  <c r="L16" i="1"/>
  <c r="S8" i="5" s="1"/>
  <c r="L17" i="1"/>
  <c r="T8" i="5" s="1"/>
  <c r="Q5" i="5"/>
  <c r="L38" i="1"/>
  <c r="U6" i="5" s="1"/>
  <c r="L39" i="1"/>
  <c r="V6" i="5" s="1"/>
  <c r="L40" i="1"/>
  <c r="T7" i="5" s="1"/>
  <c r="L41" i="1"/>
  <c r="S7" i="5" s="1"/>
  <c r="L42" i="1"/>
  <c r="W6" i="5" s="1"/>
  <c r="L43" i="1"/>
  <c r="W8" i="5" s="1"/>
  <c r="L44" i="1"/>
  <c r="V7" i="5" s="1"/>
  <c r="L45" i="1"/>
  <c r="X7" i="5" s="1"/>
  <c r="L46" i="1"/>
  <c r="L47" i="1"/>
  <c r="L48" i="1"/>
  <c r="L49" i="1"/>
  <c r="L3" i="1"/>
  <c r="W14" i="5" s="1"/>
  <c r="B4" i="1"/>
  <c r="B12" i="1"/>
  <c r="C4" i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B52" i="1" s="1"/>
  <c r="D2" i="4" s="1"/>
  <c r="D5" i="4" s="1"/>
  <c r="C3" i="1"/>
  <c r="B3" i="1" s="1"/>
  <c r="M34" i="5" l="1"/>
  <c r="N31" i="5"/>
  <c r="O28" i="5"/>
  <c r="O25" i="5"/>
  <c r="M22" i="5"/>
  <c r="U18" i="5"/>
  <c r="O15" i="5"/>
  <c r="P10" i="5"/>
  <c r="X17" i="5"/>
  <c r="X6" i="5"/>
  <c r="S33" i="5"/>
  <c r="T30" i="5"/>
  <c r="U27" i="5"/>
  <c r="T24" i="5"/>
  <c r="R21" i="5"/>
  <c r="P18" i="5"/>
  <c r="R14" i="5"/>
  <c r="Q9" i="5"/>
  <c r="X14" i="5"/>
  <c r="P7" i="5"/>
  <c r="P33" i="5"/>
  <c r="Q30" i="5"/>
  <c r="R27" i="5"/>
  <c r="Q24" i="5"/>
  <c r="O21" i="5"/>
  <c r="M18" i="5"/>
  <c r="O14" i="5"/>
  <c r="N9" i="5"/>
  <c r="W10" i="5"/>
  <c r="W35" i="5"/>
  <c r="Q6" i="5"/>
  <c r="V32" i="5"/>
  <c r="W29" i="5"/>
  <c r="M27" i="5"/>
  <c r="V23" i="5"/>
  <c r="T20" i="5"/>
  <c r="Q17" i="5"/>
  <c r="Q13" i="5"/>
  <c r="O8" i="5"/>
  <c r="R35" i="5"/>
  <c r="N6" i="5"/>
  <c r="S32" i="5"/>
  <c r="T29" i="5"/>
  <c r="U26" i="5"/>
  <c r="S23" i="5"/>
  <c r="Q20" i="5"/>
  <c r="N17" i="5"/>
  <c r="N13" i="5"/>
  <c r="X25" i="5"/>
  <c r="O35" i="5"/>
  <c r="M5" i="5"/>
  <c r="N32" i="5"/>
  <c r="O29" i="5"/>
  <c r="P26" i="5"/>
  <c r="N23" i="5"/>
  <c r="V19" i="5"/>
  <c r="R16" i="5"/>
  <c r="O12" i="5"/>
  <c r="W23" i="5"/>
  <c r="X32" i="5"/>
  <c r="U34" i="5"/>
  <c r="V31" i="5"/>
  <c r="W28" i="5"/>
  <c r="M26" i="5"/>
  <c r="U22" i="5"/>
  <c r="S19" i="5"/>
  <c r="O16" i="5"/>
  <c r="R11" i="5"/>
  <c r="X21" i="5"/>
  <c r="X8" i="5"/>
  <c r="X29" i="5"/>
  <c r="P34" i="5"/>
  <c r="Q31" i="5"/>
  <c r="R28" i="5"/>
  <c r="R25" i="5"/>
  <c r="P22" i="5"/>
  <c r="N19" i="5"/>
  <c r="R15" i="5"/>
  <c r="M11" i="5"/>
  <c r="W19" i="5"/>
  <c r="Q35" i="5"/>
  <c r="X31" i="5"/>
  <c r="R7" i="5"/>
  <c r="P6" i="5"/>
  <c r="W34" i="5"/>
  <c r="O34" i="5"/>
  <c r="R33" i="5"/>
  <c r="U32" i="5"/>
  <c r="M32" i="5"/>
  <c r="P31" i="5"/>
  <c r="S30" i="5"/>
  <c r="V29" i="5"/>
  <c r="N29" i="5"/>
  <c r="Q28" i="5"/>
  <c r="T27" i="5"/>
  <c r="W26" i="5"/>
  <c r="O26" i="5"/>
  <c r="Q25" i="5"/>
  <c r="S24" i="5"/>
  <c r="U23" i="5"/>
  <c r="M23" i="5"/>
  <c r="O22" i="5"/>
  <c r="Q21" i="5"/>
  <c r="S20" i="5"/>
  <c r="U19" i="5"/>
  <c r="M19" i="5"/>
  <c r="O18" i="5"/>
  <c r="P17" i="5"/>
  <c r="Q16" i="5"/>
  <c r="Q15" i="5"/>
  <c r="Q14" i="5"/>
  <c r="P13" i="5"/>
  <c r="N12" i="5"/>
  <c r="R10" i="5"/>
  <c r="P9" i="5"/>
  <c r="N8" i="5"/>
  <c r="X22" i="5"/>
  <c r="X18" i="5"/>
  <c r="X13" i="5"/>
  <c r="X9" i="5"/>
  <c r="V17" i="5"/>
  <c r="V14" i="5"/>
  <c r="X35" i="5"/>
  <c r="P35" i="5"/>
  <c r="X30" i="5"/>
  <c r="Q7" i="5"/>
  <c r="O6" i="5"/>
  <c r="V34" i="5"/>
  <c r="N34" i="5"/>
  <c r="Q33" i="5"/>
  <c r="T32" i="5"/>
  <c r="W31" i="5"/>
  <c r="O31" i="5"/>
  <c r="R30" i="5"/>
  <c r="U29" i="5"/>
  <c r="M29" i="5"/>
  <c r="P28" i="5"/>
  <c r="S27" i="5"/>
  <c r="V26" i="5"/>
  <c r="N26" i="5"/>
  <c r="P25" i="5"/>
  <c r="R24" i="5"/>
  <c r="T23" i="5"/>
  <c r="V22" i="5"/>
  <c r="N22" i="5"/>
  <c r="P21" i="5"/>
  <c r="R20" i="5"/>
  <c r="T19" i="5"/>
  <c r="V18" i="5"/>
  <c r="N18" i="5"/>
  <c r="O17" i="5"/>
  <c r="P16" i="5"/>
  <c r="P15" i="5"/>
  <c r="P14" i="5"/>
  <c r="O13" i="5"/>
  <c r="M12" i="5"/>
  <c r="Q10" i="5"/>
  <c r="O9" i="5"/>
  <c r="M8" i="5"/>
  <c r="W22" i="5"/>
  <c r="W18" i="5"/>
  <c r="V16" i="5"/>
  <c r="U14" i="5"/>
  <c r="V35" i="5"/>
  <c r="N35" i="5"/>
  <c r="X28" i="5"/>
  <c r="O7" i="5"/>
  <c r="M6" i="5"/>
  <c r="T34" i="5"/>
  <c r="W33" i="5"/>
  <c r="O33" i="5"/>
  <c r="R32" i="5"/>
  <c r="U31" i="5"/>
  <c r="M31" i="5"/>
  <c r="P30" i="5"/>
  <c r="S29" i="5"/>
  <c r="V28" i="5"/>
  <c r="N28" i="5"/>
  <c r="Q27" i="5"/>
  <c r="T26" i="5"/>
  <c r="V25" i="5"/>
  <c r="N25" i="5"/>
  <c r="P24" i="5"/>
  <c r="R23" i="5"/>
  <c r="T22" i="5"/>
  <c r="V21" i="5"/>
  <c r="N21" i="5"/>
  <c r="P20" i="5"/>
  <c r="R19" i="5"/>
  <c r="T18" i="5"/>
  <c r="U17" i="5"/>
  <c r="M17" i="5"/>
  <c r="N16" i="5"/>
  <c r="N15" i="5"/>
  <c r="N14" i="5"/>
  <c r="M13" i="5"/>
  <c r="Q11" i="5"/>
  <c r="O10" i="5"/>
  <c r="M9" i="5"/>
  <c r="W25" i="5"/>
  <c r="W21" i="5"/>
  <c r="W17" i="5"/>
  <c r="V8" i="5"/>
  <c r="U35" i="5"/>
  <c r="M35" i="5"/>
  <c r="X27" i="5"/>
  <c r="N7" i="5"/>
  <c r="P5" i="5"/>
  <c r="S34" i="5"/>
  <c r="V33" i="5"/>
  <c r="N33" i="5"/>
  <c r="Q32" i="5"/>
  <c r="T31" i="5"/>
  <c r="W30" i="5"/>
  <c r="O30" i="5"/>
  <c r="R29" i="5"/>
  <c r="U28" i="5"/>
  <c r="M28" i="5"/>
  <c r="P27" i="5"/>
  <c r="S26" i="5"/>
  <c r="U25" i="5"/>
  <c r="M25" i="5"/>
  <c r="O24" i="5"/>
  <c r="Q23" i="5"/>
  <c r="S22" i="5"/>
  <c r="U21" i="5"/>
  <c r="M21" i="5"/>
  <c r="O20" i="5"/>
  <c r="Q19" i="5"/>
  <c r="S18" i="5"/>
  <c r="T17" i="5"/>
  <c r="U16" i="5"/>
  <c r="M16" i="5"/>
  <c r="M15" i="5"/>
  <c r="M14" i="5"/>
  <c r="R12" i="5"/>
  <c r="P11" i="5"/>
  <c r="N10" i="5"/>
  <c r="R8" i="5"/>
  <c r="X24" i="5"/>
  <c r="X20" i="5"/>
  <c r="X16" i="5"/>
  <c r="X12" i="5"/>
  <c r="W15" i="5"/>
  <c r="U13" i="5"/>
  <c r="T35" i="5"/>
  <c r="X34" i="5"/>
  <c r="X26" i="5"/>
  <c r="M7" i="5"/>
  <c r="O5" i="5"/>
  <c r="R34" i="5"/>
  <c r="U33" i="5"/>
  <c r="M33" i="5"/>
  <c r="P32" i="5"/>
  <c r="S31" i="5"/>
  <c r="V30" i="5"/>
  <c r="N30" i="5"/>
  <c r="Q29" i="5"/>
  <c r="T28" i="5"/>
  <c r="W27" i="5"/>
  <c r="O27" i="5"/>
  <c r="R26" i="5"/>
  <c r="T25" i="5"/>
  <c r="V24" i="5"/>
  <c r="N24" i="5"/>
  <c r="P23" i="5"/>
  <c r="R22" i="5"/>
  <c r="T21" i="5"/>
  <c r="V20" i="5"/>
  <c r="N20" i="5"/>
  <c r="P19" i="5"/>
  <c r="R18" i="5"/>
  <c r="S17" i="5"/>
  <c r="T16" i="5"/>
  <c r="T15" i="5"/>
  <c r="T14" i="5"/>
  <c r="S13" i="5"/>
  <c r="Q12" i="5"/>
  <c r="O11" i="5"/>
  <c r="M10" i="5"/>
  <c r="Q8" i="5"/>
  <c r="W24" i="5"/>
  <c r="W20" i="5"/>
  <c r="W16" i="5"/>
  <c r="X11" i="5"/>
  <c r="W7" i="5"/>
  <c r="V15" i="5"/>
  <c r="S35" i="5"/>
  <c r="X33" i="5"/>
  <c r="R6" i="5"/>
  <c r="N5" i="5"/>
  <c r="Q34" i="5"/>
  <c r="T33" i="5"/>
  <c r="W32" i="5"/>
  <c r="O32" i="5"/>
  <c r="R31" i="5"/>
  <c r="U30" i="5"/>
  <c r="M30" i="5"/>
  <c r="P29" i="5"/>
  <c r="S28" i="5"/>
  <c r="V27" i="5"/>
  <c r="N27" i="5"/>
  <c r="Q26" i="5"/>
  <c r="S25" i="5"/>
  <c r="U24" i="5"/>
  <c r="M24" i="5"/>
  <c r="O23" i="5"/>
  <c r="Q22" i="5"/>
  <c r="S21" i="5"/>
  <c r="U20" i="5"/>
  <c r="M20" i="5"/>
  <c r="O19" i="5"/>
  <c r="Q18" i="5"/>
  <c r="R17" i="5"/>
  <c r="S16" i="5"/>
  <c r="S15" i="5"/>
  <c r="S14" i="5"/>
  <c r="R13" i="5"/>
  <c r="P12" i="5"/>
  <c r="N11" i="5"/>
  <c r="R9" i="5"/>
  <c r="P8" i="5"/>
  <c r="X23" i="5"/>
  <c r="X19" i="5"/>
  <c r="X15" i="5"/>
  <c r="X10" i="5"/>
  <c r="U7" i="5"/>
  <c r="U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</author>
  </authors>
  <commentList>
    <comment ref="G27" authorId="0" shapeId="0" xr:uid="{B58330A2-AD20-4361-B8F5-DE8E817D6C1B}">
      <text>
        <r>
          <rPr>
            <b/>
            <sz val="9"/>
            <color indexed="81"/>
            <rFont val="Tahoma"/>
            <charset val="1"/>
          </rPr>
          <t>frank:</t>
        </r>
        <r>
          <rPr>
            <sz val="9"/>
            <color indexed="81"/>
            <rFont val="Tahoma"/>
            <charset val="1"/>
          </rPr>
          <t xml:space="preserve">
No label on these keys, the function is given by the display
</t>
        </r>
      </text>
    </comment>
  </commentList>
</comments>
</file>

<file path=xl/sharedStrings.xml><?xml version="1.0" encoding="utf-8"?>
<sst xmlns="http://schemas.openxmlformats.org/spreadsheetml/2006/main" count="403" uniqueCount="244">
  <si>
    <t xml:space="preserve">Name </t>
  </si>
  <si>
    <t>Description</t>
  </si>
  <si>
    <t>Label</t>
  </si>
  <si>
    <t>A</t>
  </si>
  <si>
    <t>B</t>
  </si>
  <si>
    <t>C</t>
  </si>
  <si>
    <t>D</t>
  </si>
  <si>
    <t>E</t>
  </si>
  <si>
    <t>F</t>
  </si>
  <si>
    <t>Category</t>
  </si>
  <si>
    <t>Digits</t>
  </si>
  <si>
    <t>eval</t>
  </si>
  <si>
    <t>plus</t>
  </si>
  <si>
    <t>minus</t>
  </si>
  <si>
    <t>divide</t>
  </si>
  <si>
    <t>multiply</t>
  </si>
  <si>
    <t>modulus</t>
  </si>
  <si>
    <t>octal</t>
  </si>
  <si>
    <t>hexadecimal</t>
  </si>
  <si>
    <t>binary</t>
  </si>
  <si>
    <t>2nd F</t>
  </si>
  <si>
    <t>Name</t>
  </si>
  <si>
    <t>left shift</t>
  </si>
  <si>
    <t>right shift</t>
  </si>
  <si>
    <t>rotate left</t>
  </si>
  <si>
    <t>rotate right</t>
  </si>
  <si>
    <t>and</t>
  </si>
  <si>
    <t>or</t>
  </si>
  <si>
    <t>xor</t>
  </si>
  <si>
    <t>~</t>
  </si>
  <si>
    <t>invert</t>
  </si>
  <si>
    <t>variable width</t>
  </si>
  <si>
    <t>8b</t>
  </si>
  <si>
    <t>16b</t>
  </si>
  <si>
    <t>32b</t>
  </si>
  <si>
    <t>64b</t>
  </si>
  <si>
    <t>Index 1</t>
  </si>
  <si>
    <t>Index 0</t>
  </si>
  <si>
    <t>Index 2</t>
  </si>
  <si>
    <t>Index 3</t>
  </si>
  <si>
    <t>Index 4</t>
  </si>
  <si>
    <t>Index 5</t>
  </si>
  <si>
    <t>Index 6</t>
  </si>
  <si>
    <t>Index 7</t>
  </si>
  <si>
    <t>Bit indices</t>
  </si>
  <si>
    <t>Physical ID</t>
  </si>
  <si>
    <t>Clear All</t>
  </si>
  <si>
    <t>Up</t>
  </si>
  <si>
    <t>Down</t>
  </si>
  <si>
    <t>Left</t>
  </si>
  <si>
    <t>Right</t>
  </si>
  <si>
    <t>Direction</t>
  </si>
  <si>
    <t>Result to op A</t>
  </si>
  <si>
    <t>Result to op B</t>
  </si>
  <si>
    <t>Result op</t>
  </si>
  <si>
    <t>Operand sel A</t>
  </si>
  <si>
    <t>Operand sel B</t>
  </si>
  <si>
    <t>Operand selector</t>
  </si>
  <si>
    <t>|</t>
  </si>
  <si>
    <t>&amp;</t>
  </si>
  <si>
    <t>^</t>
  </si>
  <si>
    <t>&lt;&lt;</t>
  </si>
  <si>
    <t>&gt;&gt;</t>
  </si>
  <si>
    <t>RL</t>
  </si>
  <si>
    <t>RR</t>
  </si>
  <si>
    <t>=</t>
  </si>
  <si>
    <t>+</t>
  </si>
  <si>
    <t>-</t>
  </si>
  <si>
    <t>%</t>
  </si>
  <si>
    <t>CS</t>
  </si>
  <si>
    <t>CA</t>
  </si>
  <si>
    <t>Mem func</t>
  </si>
  <si>
    <t>R-&gt;A</t>
  </si>
  <si>
    <t>R-&gt;B</t>
  </si>
  <si>
    <t>*</t>
  </si>
  <si>
    <t>/</t>
  </si>
  <si>
    <t>decimal</t>
  </si>
  <si>
    <t>Clear selected</t>
  </si>
  <si>
    <t>W8</t>
  </si>
  <si>
    <t>W16</t>
  </si>
  <si>
    <t>W32</t>
  </si>
  <si>
    <t>W64</t>
  </si>
  <si>
    <t xml:space="preserve">Keypad control </t>
  </si>
  <si>
    <t>Base</t>
  </si>
  <si>
    <t>Operations</t>
  </si>
  <si>
    <t xml:space="preserve">Bin Operations </t>
  </si>
  <si>
    <t>Primary</t>
  </si>
  <si>
    <t>KP row</t>
  </si>
  <si>
    <t>KP col</t>
  </si>
  <si>
    <t>direct bit toggle</t>
  </si>
  <si>
    <t>calculate result</t>
  </si>
  <si>
    <t>Choose second key use</t>
  </si>
  <si>
    <t>Set base to decimal</t>
  </si>
  <si>
    <t>Set base to octal</t>
  </si>
  <si>
    <t>Set base to hex</t>
  </si>
  <si>
    <t>Set base to bin</t>
  </si>
  <si>
    <t>DEC</t>
  </si>
  <si>
    <t>OCT</t>
  </si>
  <si>
    <t>HEX</t>
  </si>
  <si>
    <t>BIN</t>
  </si>
  <si>
    <t>clear value from selected op</t>
  </si>
  <si>
    <t>clear all ops</t>
  </si>
  <si>
    <t>move up</t>
  </si>
  <si>
    <t>move down</t>
  </si>
  <si>
    <t>move left</t>
  </si>
  <si>
    <t>move right</t>
  </si>
  <si>
    <t>copy result to op A</t>
  </si>
  <si>
    <t>copy result to op B</t>
  </si>
  <si>
    <t>Select OpA for input</t>
  </si>
  <si>
    <t>Select OpB for input</t>
  </si>
  <si>
    <t>Select variable width</t>
  </si>
  <si>
    <t>Enter menu</t>
  </si>
  <si>
    <t>Menu</t>
  </si>
  <si>
    <t>Configuration menu</t>
  </si>
  <si>
    <t>Calc control</t>
  </si>
  <si>
    <t xml:space="preserve">Pins required </t>
  </si>
  <si>
    <t>Dimension</t>
  </si>
  <si>
    <t>Keypad pins</t>
  </si>
  <si>
    <t>GPIO</t>
  </si>
  <si>
    <t>Type</t>
  </si>
  <si>
    <t>Count</t>
  </si>
  <si>
    <t>Desc</t>
  </si>
  <si>
    <t xml:space="preserve">2ndF LED </t>
  </si>
  <si>
    <t xml:space="preserve">Total </t>
  </si>
  <si>
    <t>Demo</t>
  </si>
  <si>
    <t>Keysel</t>
  </si>
  <si>
    <t>Combolabel</t>
  </si>
  <si>
    <t>/\</t>
  </si>
  <si>
    <t>\/</t>
  </si>
  <si>
    <t>&lt;</t>
  </si>
  <si>
    <t>&gt;</t>
  </si>
  <si>
    <t>Clear Selected</t>
  </si>
  <si>
    <t>ID</t>
  </si>
  <si>
    <t>Part Name</t>
  </si>
  <si>
    <t>URL</t>
  </si>
  <si>
    <t>Cost per unit</t>
  </si>
  <si>
    <t>QTY per device</t>
  </si>
  <si>
    <t xml:space="preserve">Cost </t>
  </si>
  <si>
    <t>Postage cost</t>
  </si>
  <si>
    <t>PIXEL dims</t>
  </si>
  <si>
    <t>width</t>
  </si>
  <si>
    <t>px</t>
  </si>
  <si>
    <t>height</t>
  </si>
  <si>
    <t>Operating voltage</t>
  </si>
  <si>
    <t>3.3V</t>
  </si>
  <si>
    <t>proposed</t>
  </si>
  <si>
    <t>SPI interface</t>
  </si>
  <si>
    <t>https://core-electronics.com.au/50-pin-0-5mm-pitch-top-contact-fpc-smt-connector.html</t>
  </si>
  <si>
    <t>Display connector</t>
  </si>
  <si>
    <t>https://core-electronics.com.au/2-8-tft-display-with-resistive-touchscreen.html?utm_source=google_shopping&amp;gclid=CjwKCAjwzqPcBRAnEiwAzKRgS9iknk_lDDactmHV8T55h4Bo84qGHhKtobF5cuqon29wsBr49jb8XBoCZbAQAvD_BwE</t>
  </si>
  <si>
    <t>2.8 TFT Display with Resistive Touchscreen</t>
  </si>
  <si>
    <t>Display PINS</t>
  </si>
  <si>
    <t>Interface to ILI9341 driver</t>
  </si>
  <si>
    <t xml:space="preserve">PIN NAME </t>
  </si>
  <si>
    <t>VDDI</t>
  </si>
  <si>
    <t>VDDI_LED</t>
  </si>
  <si>
    <t xml:space="preserve">Will we use this? </t>
  </si>
  <si>
    <t>VCI</t>
  </si>
  <si>
    <t>Analog power</t>
  </si>
  <si>
    <t>Vcore</t>
  </si>
  <si>
    <t>Regulated output</t>
  </si>
  <si>
    <t>IM3:0</t>
  </si>
  <si>
    <t>MCU ifce mode</t>
  </si>
  <si>
    <t>0x0000</t>
  </si>
  <si>
    <t>MEANING pins D[7:0]</t>
  </si>
  <si>
    <t>D7:0</t>
  </si>
  <si>
    <t>parallel input bus</t>
  </si>
  <si>
    <t xml:space="preserve">RESX </t>
  </si>
  <si>
    <t>Active low</t>
  </si>
  <si>
    <t>Connect to GND for operation</t>
  </si>
  <si>
    <t>EXTC</t>
  </si>
  <si>
    <t>extended command set</t>
  </si>
  <si>
    <t>LOGIC PINS</t>
  </si>
  <si>
    <t>DESC</t>
  </si>
  <si>
    <t>SOURCES</t>
  </si>
  <si>
    <t>DIR (IN/OUT)</t>
  </si>
  <si>
    <t>VALUE</t>
  </si>
  <si>
    <t>NOTE</t>
  </si>
  <si>
    <t>VDDI/VSS</t>
  </si>
  <si>
    <t xml:space="preserve">CONN ESSENTIAL? </t>
  </si>
  <si>
    <t>Y</t>
  </si>
  <si>
    <t>MCU</t>
  </si>
  <si>
    <t>MCU?</t>
  </si>
  <si>
    <t>IN</t>
  </si>
  <si>
    <t>TBC?</t>
  </si>
  <si>
    <t>TBC</t>
  </si>
  <si>
    <t>CSX</t>
  </si>
  <si>
    <t>chip select input pin</t>
  </si>
  <si>
    <t>No effect on disp mod in parallel mod</t>
  </si>
  <si>
    <t>D/CX (DCX)</t>
  </si>
  <si>
    <t>data/command switch</t>
  </si>
  <si>
    <t>Needed for || mode</t>
  </si>
  <si>
    <t>RDX</t>
  </si>
  <si>
    <t>WRX</t>
  </si>
  <si>
    <t xml:space="preserve">TBC? </t>
  </si>
  <si>
    <t>8080-I/II system write signal</t>
  </si>
  <si>
    <t>D17:8</t>
  </si>
  <si>
    <t>Conn to VSS</t>
  </si>
  <si>
    <t>SDI/SDA</t>
  </si>
  <si>
    <t>8080 read signal</t>
  </si>
  <si>
    <t>8080 write signal</t>
  </si>
  <si>
    <t>IN/OUT</t>
  </si>
  <si>
    <t>Serial IO signal</t>
  </si>
  <si>
    <t>SDO</t>
  </si>
  <si>
    <t>Serial output signal</t>
  </si>
  <si>
    <t>OUT</t>
  </si>
  <si>
    <t>if unused open the pin</t>
  </si>
  <si>
    <t>N</t>
  </si>
  <si>
    <t>TE</t>
  </si>
  <si>
    <t>tearing effect output pin</t>
  </si>
  <si>
    <t>??</t>
  </si>
  <si>
    <t>what is this</t>
  </si>
  <si>
    <t>DOTCLK</t>
  </si>
  <si>
    <t>dot clock signal for RGB interface operation</t>
  </si>
  <si>
    <t>Not sure</t>
  </si>
  <si>
    <t>VSYNC</t>
  </si>
  <si>
    <t>HSYNC</t>
  </si>
  <si>
    <t>frame sync for RGB</t>
  </si>
  <si>
    <t>line sync for RGB</t>
  </si>
  <si>
    <t>?</t>
  </si>
  <si>
    <t>DE</t>
  </si>
  <si>
    <t>data enable for RGB mode=</t>
  </si>
  <si>
    <t>8080-I/II system read signal</t>
  </si>
  <si>
    <t>GROUP</t>
  </si>
  <si>
    <t>General</t>
  </si>
  <si>
    <t>Unused</t>
  </si>
  <si>
    <t>RGB ifce</t>
  </si>
  <si>
    <t>https://au.mouser.com/ProductDetail/TE-Connectivity-Alcoswitch/FSM2JRT?qs=sGAEpiMZZMtFyPk3yBMYYCyhGENGH2NPU1ol7T%2fXypo%3d</t>
  </si>
  <si>
    <t>switches</t>
  </si>
  <si>
    <t>https://au.mouser.com/ProductDetail/STMicroelectronics/STM32F101VCT6?qs=sGAEpiMZZMuoKKEcg8mMKEEgaNexwACoO9ADMQn40mU%3d</t>
  </si>
  <si>
    <t>MCU - STMicroelectronics STM32F101VCT6</t>
  </si>
  <si>
    <t>TOTAL</t>
  </si>
  <si>
    <t xml:space="preserve">Voltage </t>
  </si>
  <si>
    <t>Current</t>
  </si>
  <si>
    <t>Power</t>
  </si>
  <si>
    <t>LCD</t>
  </si>
  <si>
    <t xml:space="preserve">BUTTONS </t>
  </si>
  <si>
    <t>Calculation</t>
  </si>
  <si>
    <t xml:space="preserve">LEDS </t>
  </si>
  <si>
    <t>LCD driver</t>
  </si>
  <si>
    <t>https://au.mouser.com/ProductDetail/ROHM-Semiconductor/BU33SD5WG-TR?qs=sGAEpiMZZMsMIqGZiACxIdSGhSU%252b3GFE32FMIpI1rfZTloTAi0PROQ%3d%3d</t>
  </si>
  <si>
    <t>3.3V voltage regulator</t>
  </si>
  <si>
    <t>USB connector</t>
  </si>
  <si>
    <t>https://au.mouser.com/ProductDetail/Amphenol-FCI/10118193-0001LF?qs=sGAEpiMZZMuhucAexPYLesFMAgXhqips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</si>
</sst>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.mouser.com/ProductDetail/TE-Connectivity-Alcoswitch/FSM2JRT?qs=sGAEpiMZZMtFyPk3yBMYYCyhGENGH2NPU1ol7T%2fXypo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7666-294F-443D-BB17-A232AE17218E}">
  <dimension ref="A1:L54"/>
  <sheetViews>
    <sheetView topLeftCell="A29" workbookViewId="0">
      <selection activeCell="A47" sqref="A47"/>
    </sheetView>
  </sheetViews>
  <sheetFormatPr defaultRowHeight="15" x14ac:dyDescent="0.25"/>
  <cols>
    <col min="1" max="1" width="10.42578125" bestFit="1" customWidth="1"/>
    <col min="2" max="2" width="7.140625" bestFit="1" customWidth="1"/>
    <col min="3" max="3" width="6.28515625" bestFit="1" customWidth="1"/>
    <col min="4" max="4" width="12.5703125" customWidth="1"/>
    <col min="5" max="5" width="14.7109375" customWidth="1"/>
    <col min="6" max="6" width="16.5703125" customWidth="1"/>
    <col min="7" max="7" width="13.28515625" customWidth="1"/>
    <col min="8" max="8" width="12.5703125" customWidth="1"/>
    <col min="9" max="9" width="14.7109375" customWidth="1"/>
    <col min="10" max="10" width="16.5703125" customWidth="1"/>
    <col min="11" max="11" width="13.28515625" customWidth="1"/>
    <col min="12" max="12" width="11.7109375" bestFit="1" customWidth="1"/>
  </cols>
  <sheetData>
    <row r="1" spans="1:12" x14ac:dyDescent="0.25">
      <c r="A1" s="1"/>
      <c r="B1" s="1"/>
      <c r="C1" s="2"/>
      <c r="D1" s="3" t="s">
        <v>86</v>
      </c>
      <c r="E1" s="4"/>
      <c r="F1" s="4"/>
      <c r="G1" s="5"/>
      <c r="H1" s="3" t="s">
        <v>20</v>
      </c>
      <c r="I1" s="4"/>
      <c r="J1" s="4"/>
      <c r="K1" s="5"/>
    </row>
    <row r="2" spans="1:12" x14ac:dyDescent="0.25">
      <c r="A2" s="1" t="s">
        <v>45</v>
      </c>
      <c r="B2" s="1" t="s">
        <v>87</v>
      </c>
      <c r="C2" s="2" t="s">
        <v>88</v>
      </c>
      <c r="D2" s="6" t="s">
        <v>0</v>
      </c>
      <c r="E2" s="1" t="s">
        <v>9</v>
      </c>
      <c r="F2" s="1" t="s">
        <v>1</v>
      </c>
      <c r="G2" s="7" t="s">
        <v>2</v>
      </c>
      <c r="H2" s="6" t="s">
        <v>21</v>
      </c>
      <c r="I2" s="1" t="s">
        <v>9</v>
      </c>
      <c r="J2" s="1" t="s">
        <v>1</v>
      </c>
      <c r="K2" s="7" t="s">
        <v>2</v>
      </c>
      <c r="L2" s="11" t="s">
        <v>126</v>
      </c>
    </row>
    <row r="3" spans="1:12" x14ac:dyDescent="0.25">
      <c r="A3" s="1">
        <v>0</v>
      </c>
      <c r="B3" s="1">
        <f t="shared" ref="B3:B12" si="0">(A3-C3)/8</f>
        <v>0</v>
      </c>
      <c r="C3" s="2">
        <f>MOD(A3,8)</f>
        <v>0</v>
      </c>
      <c r="D3" s="6">
        <v>0</v>
      </c>
      <c r="E3" s="1" t="s">
        <v>10</v>
      </c>
      <c r="F3" s="1"/>
      <c r="G3" s="7">
        <v>0</v>
      </c>
      <c r="H3" s="6"/>
      <c r="I3" s="1"/>
      <c r="J3" s="1"/>
      <c r="K3" s="7"/>
      <c r="L3">
        <f>IF(K3&lt;&gt;"",_xlfn.CONCAT(G3," (",K3,")"),G3)</f>
        <v>0</v>
      </c>
    </row>
    <row r="4" spans="1:12" x14ac:dyDescent="0.25">
      <c r="A4" s="1">
        <v>1</v>
      </c>
      <c r="B4" s="1">
        <f t="shared" si="0"/>
        <v>0</v>
      </c>
      <c r="C4" s="2">
        <f t="shared" ref="C4:C49" si="1">MOD(A4,8)</f>
        <v>1</v>
      </c>
      <c r="D4" s="6">
        <v>1</v>
      </c>
      <c r="E4" s="1" t="s">
        <v>10</v>
      </c>
      <c r="F4" s="1"/>
      <c r="G4" s="7">
        <v>1</v>
      </c>
      <c r="H4" s="6"/>
      <c r="I4" s="1"/>
      <c r="J4" s="1"/>
      <c r="K4" s="7"/>
      <c r="L4">
        <f t="shared" ref="L4:L49" si="2">IF(K4&lt;&gt;"",_xlfn.CONCAT(G4," (",K4,")"),G4)</f>
        <v>1</v>
      </c>
    </row>
    <row r="5" spans="1:12" x14ac:dyDescent="0.25">
      <c r="A5" s="1">
        <v>2</v>
      </c>
      <c r="B5" s="1">
        <f t="shared" si="0"/>
        <v>0</v>
      </c>
      <c r="C5" s="2">
        <f t="shared" si="1"/>
        <v>2</v>
      </c>
      <c r="D5" s="6">
        <v>2</v>
      </c>
      <c r="E5" s="1" t="s">
        <v>10</v>
      </c>
      <c r="F5" s="1"/>
      <c r="G5" s="7">
        <v>2</v>
      </c>
      <c r="H5" s="6"/>
      <c r="I5" s="1"/>
      <c r="J5" s="1"/>
      <c r="K5" s="7"/>
      <c r="L5">
        <f t="shared" si="2"/>
        <v>2</v>
      </c>
    </row>
    <row r="6" spans="1:12" x14ac:dyDescent="0.25">
      <c r="A6" s="1">
        <v>3</v>
      </c>
      <c r="B6" s="1">
        <f t="shared" si="0"/>
        <v>0</v>
      </c>
      <c r="C6" s="2">
        <f t="shared" si="1"/>
        <v>3</v>
      </c>
      <c r="D6" s="6">
        <v>3</v>
      </c>
      <c r="E6" s="1" t="s">
        <v>10</v>
      </c>
      <c r="F6" s="1"/>
      <c r="G6" s="7">
        <v>3</v>
      </c>
      <c r="H6" s="6"/>
      <c r="I6" s="1"/>
      <c r="J6" s="1"/>
      <c r="K6" s="7"/>
      <c r="L6">
        <f t="shared" si="2"/>
        <v>3</v>
      </c>
    </row>
    <row r="7" spans="1:12" x14ac:dyDescent="0.25">
      <c r="A7" s="1">
        <v>4</v>
      </c>
      <c r="B7" s="1">
        <f t="shared" si="0"/>
        <v>0</v>
      </c>
      <c r="C7" s="2">
        <f t="shared" si="1"/>
        <v>4</v>
      </c>
      <c r="D7" s="6">
        <v>4</v>
      </c>
      <c r="E7" s="1" t="s">
        <v>10</v>
      </c>
      <c r="F7" s="1"/>
      <c r="G7" s="7">
        <v>4</v>
      </c>
      <c r="H7" s="6"/>
      <c r="I7" s="1"/>
      <c r="J7" s="1"/>
      <c r="K7" s="7"/>
      <c r="L7">
        <f t="shared" si="2"/>
        <v>4</v>
      </c>
    </row>
    <row r="8" spans="1:12" x14ac:dyDescent="0.25">
      <c r="A8" s="1">
        <v>5</v>
      </c>
      <c r="B8" s="1">
        <f t="shared" si="0"/>
        <v>0</v>
      </c>
      <c r="C8" s="2">
        <f t="shared" si="1"/>
        <v>5</v>
      </c>
      <c r="D8" s="6">
        <v>5</v>
      </c>
      <c r="E8" s="1" t="s">
        <v>10</v>
      </c>
      <c r="F8" s="1"/>
      <c r="G8" s="7">
        <v>5</v>
      </c>
      <c r="H8" s="6"/>
      <c r="I8" s="1"/>
      <c r="J8" s="1"/>
      <c r="K8" s="7"/>
      <c r="L8">
        <f t="shared" si="2"/>
        <v>5</v>
      </c>
    </row>
    <row r="9" spans="1:12" x14ac:dyDescent="0.25">
      <c r="A9" s="1">
        <v>6</v>
      </c>
      <c r="B9" s="1">
        <f t="shared" si="0"/>
        <v>0</v>
      </c>
      <c r="C9" s="2">
        <f t="shared" si="1"/>
        <v>6</v>
      </c>
      <c r="D9" s="6">
        <v>6</v>
      </c>
      <c r="E9" s="1" t="s">
        <v>10</v>
      </c>
      <c r="F9" s="1"/>
      <c r="G9" s="7">
        <v>6</v>
      </c>
      <c r="H9" s="6"/>
      <c r="I9" s="1"/>
      <c r="J9" s="1"/>
      <c r="K9" s="7"/>
      <c r="L9">
        <f t="shared" si="2"/>
        <v>6</v>
      </c>
    </row>
    <row r="10" spans="1:12" x14ac:dyDescent="0.25">
      <c r="A10" s="1">
        <v>7</v>
      </c>
      <c r="B10" s="1">
        <f t="shared" si="0"/>
        <v>0</v>
      </c>
      <c r="C10" s="2">
        <f t="shared" si="1"/>
        <v>7</v>
      </c>
      <c r="D10" s="6">
        <v>7</v>
      </c>
      <c r="E10" s="1" t="s">
        <v>10</v>
      </c>
      <c r="F10" s="1"/>
      <c r="G10" s="7">
        <v>7</v>
      </c>
      <c r="H10" s="6"/>
      <c r="I10" s="1"/>
      <c r="J10" s="1"/>
      <c r="K10" s="7"/>
      <c r="L10">
        <f t="shared" si="2"/>
        <v>7</v>
      </c>
    </row>
    <row r="11" spans="1:12" x14ac:dyDescent="0.25">
      <c r="A11" s="1">
        <v>8</v>
      </c>
      <c r="B11" s="1">
        <f t="shared" si="0"/>
        <v>1</v>
      </c>
      <c r="C11" s="2">
        <f t="shared" si="1"/>
        <v>0</v>
      </c>
      <c r="D11" s="6">
        <v>8</v>
      </c>
      <c r="E11" s="1" t="s">
        <v>10</v>
      </c>
      <c r="F11" s="1"/>
      <c r="G11" s="7">
        <v>8</v>
      </c>
      <c r="H11" s="6"/>
      <c r="I11" s="1"/>
      <c r="J11" s="1"/>
      <c r="K11" s="7"/>
      <c r="L11">
        <f t="shared" si="2"/>
        <v>8</v>
      </c>
    </row>
    <row r="12" spans="1:12" x14ac:dyDescent="0.25">
      <c r="A12" s="1">
        <v>9</v>
      </c>
      <c r="B12" s="1">
        <f t="shared" si="0"/>
        <v>1</v>
      </c>
      <c r="C12" s="2">
        <f t="shared" si="1"/>
        <v>1</v>
      </c>
      <c r="D12" s="6">
        <v>9</v>
      </c>
      <c r="E12" s="1" t="s">
        <v>10</v>
      </c>
      <c r="F12" s="1"/>
      <c r="G12" s="7">
        <v>9</v>
      </c>
      <c r="H12" s="6"/>
      <c r="I12" s="1"/>
      <c r="J12" s="1"/>
      <c r="K12" s="7"/>
      <c r="L12">
        <f t="shared" si="2"/>
        <v>9</v>
      </c>
    </row>
    <row r="13" spans="1:12" x14ac:dyDescent="0.25">
      <c r="A13" s="1">
        <v>10</v>
      </c>
      <c r="B13" s="1">
        <f>(A13-C13)/8</f>
        <v>1</v>
      </c>
      <c r="C13" s="2">
        <f t="shared" si="1"/>
        <v>2</v>
      </c>
      <c r="D13" s="6" t="s">
        <v>3</v>
      </c>
      <c r="E13" s="1" t="s">
        <v>10</v>
      </c>
      <c r="F13" s="1"/>
      <c r="G13" s="7" t="s">
        <v>3</v>
      </c>
      <c r="H13" s="6"/>
      <c r="I13" s="1"/>
      <c r="J13" s="1"/>
      <c r="K13" s="7"/>
      <c r="L13" t="str">
        <f t="shared" si="2"/>
        <v>A</v>
      </c>
    </row>
    <row r="14" spans="1:12" x14ac:dyDescent="0.25">
      <c r="A14" s="1">
        <v>11</v>
      </c>
      <c r="B14" s="1">
        <f t="shared" ref="B14:B49" si="3">(A14-C14)/8</f>
        <v>1</v>
      </c>
      <c r="C14" s="2">
        <f t="shared" si="1"/>
        <v>3</v>
      </c>
      <c r="D14" s="6" t="s">
        <v>4</v>
      </c>
      <c r="E14" s="1" t="s">
        <v>10</v>
      </c>
      <c r="F14" s="1"/>
      <c r="G14" s="7" t="s">
        <v>4</v>
      </c>
      <c r="H14" s="6"/>
      <c r="I14" s="1"/>
      <c r="J14" s="1"/>
      <c r="K14" s="7"/>
      <c r="L14" t="str">
        <f t="shared" si="2"/>
        <v>B</v>
      </c>
    </row>
    <row r="15" spans="1:12" x14ac:dyDescent="0.25">
      <c r="A15" s="1">
        <v>12</v>
      </c>
      <c r="B15" s="1">
        <f t="shared" si="3"/>
        <v>1</v>
      </c>
      <c r="C15" s="2">
        <f t="shared" si="1"/>
        <v>4</v>
      </c>
      <c r="D15" s="6" t="s">
        <v>5</v>
      </c>
      <c r="E15" s="1" t="s">
        <v>10</v>
      </c>
      <c r="F15" s="1"/>
      <c r="G15" s="7" t="s">
        <v>5</v>
      </c>
      <c r="H15" s="6"/>
      <c r="I15" s="1"/>
      <c r="J15" s="1"/>
      <c r="K15" s="7"/>
      <c r="L15" t="str">
        <f t="shared" si="2"/>
        <v>C</v>
      </c>
    </row>
    <row r="16" spans="1:12" x14ac:dyDescent="0.25">
      <c r="A16" s="1">
        <v>13</v>
      </c>
      <c r="B16" s="1">
        <f t="shared" si="3"/>
        <v>1</v>
      </c>
      <c r="C16" s="2">
        <f t="shared" si="1"/>
        <v>5</v>
      </c>
      <c r="D16" s="6" t="s">
        <v>6</v>
      </c>
      <c r="E16" s="1" t="s">
        <v>10</v>
      </c>
      <c r="F16" s="1"/>
      <c r="G16" s="7" t="s">
        <v>6</v>
      </c>
      <c r="H16" s="6"/>
      <c r="I16" s="1"/>
      <c r="J16" s="1"/>
      <c r="K16" s="7"/>
      <c r="L16" t="str">
        <f t="shared" si="2"/>
        <v>D</v>
      </c>
    </row>
    <row r="17" spans="1:12" x14ac:dyDescent="0.25">
      <c r="A17" s="1">
        <v>14</v>
      </c>
      <c r="B17" s="1">
        <f t="shared" si="3"/>
        <v>1</v>
      </c>
      <c r="C17" s="2">
        <f t="shared" si="1"/>
        <v>6</v>
      </c>
      <c r="D17" s="6" t="s">
        <v>7</v>
      </c>
      <c r="E17" s="1" t="s">
        <v>10</v>
      </c>
      <c r="F17" s="1"/>
      <c r="G17" s="7" t="s">
        <v>7</v>
      </c>
      <c r="H17" s="6"/>
      <c r="I17" s="1"/>
      <c r="J17" s="1"/>
      <c r="K17" s="7"/>
      <c r="L17" t="str">
        <f t="shared" si="2"/>
        <v>E</v>
      </c>
    </row>
    <row r="18" spans="1:12" x14ac:dyDescent="0.25">
      <c r="A18" s="1">
        <v>15</v>
      </c>
      <c r="B18" s="1">
        <f t="shared" si="3"/>
        <v>1</v>
      </c>
      <c r="C18" s="2">
        <f t="shared" si="1"/>
        <v>7</v>
      </c>
      <c r="D18" s="6" t="s">
        <v>8</v>
      </c>
      <c r="E18" s="1" t="s">
        <v>10</v>
      </c>
      <c r="F18" s="1"/>
      <c r="G18" s="7" t="s">
        <v>8</v>
      </c>
      <c r="L18" t="str">
        <f t="shared" si="2"/>
        <v>F</v>
      </c>
    </row>
    <row r="19" spans="1:12" x14ac:dyDescent="0.25">
      <c r="A19" s="1">
        <v>16</v>
      </c>
      <c r="B19" s="1">
        <f t="shared" si="3"/>
        <v>2</v>
      </c>
      <c r="C19" s="2">
        <f t="shared" si="1"/>
        <v>0</v>
      </c>
      <c r="D19" s="6" t="s">
        <v>11</v>
      </c>
      <c r="E19" s="1" t="s">
        <v>84</v>
      </c>
      <c r="F19" s="1" t="s">
        <v>90</v>
      </c>
      <c r="G19" s="7" t="s">
        <v>65</v>
      </c>
      <c r="L19" t="str">
        <f t="shared" si="2"/>
        <v>=</v>
      </c>
    </row>
    <row r="20" spans="1:12" x14ac:dyDescent="0.25">
      <c r="A20" s="1">
        <v>17</v>
      </c>
      <c r="B20" s="1">
        <f t="shared" si="3"/>
        <v>2</v>
      </c>
      <c r="C20" s="2">
        <f t="shared" si="1"/>
        <v>1</v>
      </c>
      <c r="D20" s="6" t="s">
        <v>12</v>
      </c>
      <c r="E20" s="1" t="s">
        <v>84</v>
      </c>
      <c r="F20" s="1"/>
      <c r="G20" s="7" t="s">
        <v>66</v>
      </c>
      <c r="H20" s="6" t="s">
        <v>24</v>
      </c>
      <c r="I20" s="1" t="s">
        <v>85</v>
      </c>
      <c r="J20" s="1"/>
      <c r="K20" s="7" t="s">
        <v>63</v>
      </c>
      <c r="L20" t="str">
        <f t="shared" si="2"/>
        <v>+ (RL)</v>
      </c>
    </row>
    <row r="21" spans="1:12" x14ac:dyDescent="0.25">
      <c r="A21" s="1">
        <v>18</v>
      </c>
      <c r="B21" s="1">
        <f t="shared" si="3"/>
        <v>2</v>
      </c>
      <c r="C21" s="2">
        <f t="shared" si="1"/>
        <v>2</v>
      </c>
      <c r="D21" s="6" t="s">
        <v>13</v>
      </c>
      <c r="E21" s="1" t="s">
        <v>84</v>
      </c>
      <c r="F21" s="1"/>
      <c r="G21" s="7" t="s">
        <v>67</v>
      </c>
      <c r="H21" s="6" t="s">
        <v>25</v>
      </c>
      <c r="I21" s="1" t="s">
        <v>85</v>
      </c>
      <c r="J21" s="1"/>
      <c r="K21" s="7" t="s">
        <v>64</v>
      </c>
      <c r="L21" t="str">
        <f t="shared" si="2"/>
        <v>- (RR)</v>
      </c>
    </row>
    <row r="22" spans="1:12" x14ac:dyDescent="0.25">
      <c r="A22" s="1">
        <v>19</v>
      </c>
      <c r="B22" s="1">
        <f t="shared" si="3"/>
        <v>2</v>
      </c>
      <c r="C22" s="2">
        <f t="shared" si="1"/>
        <v>3</v>
      </c>
      <c r="D22" s="6" t="s">
        <v>14</v>
      </c>
      <c r="E22" s="1" t="s">
        <v>84</v>
      </c>
      <c r="F22" s="1"/>
      <c r="G22" s="7" t="s">
        <v>75</v>
      </c>
      <c r="H22" s="6" t="s">
        <v>23</v>
      </c>
      <c r="I22" s="1" t="s">
        <v>85</v>
      </c>
      <c r="J22" s="1"/>
      <c r="K22" s="7" t="s">
        <v>62</v>
      </c>
      <c r="L22" t="str">
        <f t="shared" si="2"/>
        <v>/ (&gt;&gt;)</v>
      </c>
    </row>
    <row r="23" spans="1:12" x14ac:dyDescent="0.25">
      <c r="A23" s="1">
        <v>20</v>
      </c>
      <c r="B23" s="1">
        <f t="shared" si="3"/>
        <v>2</v>
      </c>
      <c r="C23" s="2">
        <f t="shared" si="1"/>
        <v>4</v>
      </c>
      <c r="D23" s="6" t="s">
        <v>15</v>
      </c>
      <c r="E23" s="1" t="s">
        <v>84</v>
      </c>
      <c r="F23" s="1"/>
      <c r="G23" s="7" t="s">
        <v>74</v>
      </c>
      <c r="H23" s="6" t="s">
        <v>22</v>
      </c>
      <c r="I23" s="1" t="s">
        <v>85</v>
      </c>
      <c r="J23" s="1"/>
      <c r="K23" s="7" t="s">
        <v>61</v>
      </c>
      <c r="L23" t="str">
        <f t="shared" si="2"/>
        <v>* (&lt;&lt;)</v>
      </c>
    </row>
    <row r="24" spans="1:12" x14ac:dyDescent="0.25">
      <c r="A24" s="1">
        <v>21</v>
      </c>
      <c r="B24" s="1">
        <f t="shared" si="3"/>
        <v>2</v>
      </c>
      <c r="C24" s="2">
        <f t="shared" si="1"/>
        <v>5</v>
      </c>
      <c r="D24" s="6" t="s">
        <v>16</v>
      </c>
      <c r="E24" s="1" t="s">
        <v>84</v>
      </c>
      <c r="F24" s="1"/>
      <c r="G24" s="7" t="s">
        <v>68</v>
      </c>
      <c r="L24" t="str">
        <f t="shared" si="2"/>
        <v>%</v>
      </c>
    </row>
    <row r="25" spans="1:12" x14ac:dyDescent="0.25">
      <c r="A25" s="1">
        <v>22</v>
      </c>
      <c r="B25" s="1">
        <f t="shared" si="3"/>
        <v>2</v>
      </c>
      <c r="C25" s="2">
        <f t="shared" si="1"/>
        <v>6</v>
      </c>
      <c r="D25" s="6" t="s">
        <v>27</v>
      </c>
      <c r="E25" s="1" t="s">
        <v>85</v>
      </c>
      <c r="F25" s="1"/>
      <c r="G25" s="7" t="s">
        <v>58</v>
      </c>
      <c r="H25" s="6" t="s">
        <v>30</v>
      </c>
      <c r="I25" s="1" t="s">
        <v>85</v>
      </c>
      <c r="J25" s="1"/>
      <c r="K25" s="7" t="s">
        <v>29</v>
      </c>
      <c r="L25" t="str">
        <f t="shared" si="2"/>
        <v>| (~)</v>
      </c>
    </row>
    <row r="26" spans="1:12" x14ac:dyDescent="0.25">
      <c r="A26" s="1">
        <v>23</v>
      </c>
      <c r="B26" s="1">
        <f t="shared" si="3"/>
        <v>2</v>
      </c>
      <c r="C26" s="2">
        <f t="shared" si="1"/>
        <v>7</v>
      </c>
      <c r="D26" s="6" t="s">
        <v>26</v>
      </c>
      <c r="E26" s="1" t="s">
        <v>85</v>
      </c>
      <c r="F26" s="1"/>
      <c r="G26" s="7" t="s">
        <v>59</v>
      </c>
      <c r="H26" s="6" t="s">
        <v>28</v>
      </c>
      <c r="I26" s="1" t="s">
        <v>85</v>
      </c>
      <c r="J26" s="1"/>
      <c r="K26" s="7" t="s">
        <v>60</v>
      </c>
      <c r="L26" t="str">
        <f t="shared" si="2"/>
        <v>&amp; (^)</v>
      </c>
    </row>
    <row r="27" spans="1:12" x14ac:dyDescent="0.25">
      <c r="A27" s="1">
        <v>24</v>
      </c>
      <c r="B27" s="1">
        <f t="shared" si="3"/>
        <v>3</v>
      </c>
      <c r="C27" s="2">
        <f t="shared" si="1"/>
        <v>0</v>
      </c>
      <c r="D27" s="6" t="s">
        <v>37</v>
      </c>
      <c r="E27" s="1" t="s">
        <v>44</v>
      </c>
      <c r="F27" s="1" t="s">
        <v>89</v>
      </c>
      <c r="G27" s="1"/>
      <c r="L27">
        <f t="shared" si="2"/>
        <v>0</v>
      </c>
    </row>
    <row r="28" spans="1:12" x14ac:dyDescent="0.25">
      <c r="A28" s="1">
        <v>25</v>
      </c>
      <c r="B28" s="1">
        <f t="shared" si="3"/>
        <v>3</v>
      </c>
      <c r="C28" s="2">
        <f t="shared" si="1"/>
        <v>1</v>
      </c>
      <c r="D28" s="6" t="s">
        <v>36</v>
      </c>
      <c r="E28" s="1" t="s">
        <v>44</v>
      </c>
      <c r="F28" s="1" t="s">
        <v>89</v>
      </c>
      <c r="G28" s="1"/>
      <c r="L28">
        <f t="shared" si="2"/>
        <v>0</v>
      </c>
    </row>
    <row r="29" spans="1:12" x14ac:dyDescent="0.25">
      <c r="A29" s="1">
        <v>26</v>
      </c>
      <c r="B29" s="1">
        <f t="shared" si="3"/>
        <v>3</v>
      </c>
      <c r="C29" s="2">
        <f t="shared" si="1"/>
        <v>2</v>
      </c>
      <c r="D29" s="6" t="s">
        <v>38</v>
      </c>
      <c r="E29" s="1" t="s">
        <v>44</v>
      </c>
      <c r="F29" s="1" t="s">
        <v>89</v>
      </c>
      <c r="G29" s="1"/>
      <c r="H29" s="6"/>
      <c r="I29" s="1"/>
      <c r="J29" s="1"/>
      <c r="K29" s="7"/>
      <c r="L29">
        <f t="shared" si="2"/>
        <v>0</v>
      </c>
    </row>
    <row r="30" spans="1:12" x14ac:dyDescent="0.25">
      <c r="A30" s="1">
        <v>27</v>
      </c>
      <c r="B30" s="1">
        <f t="shared" si="3"/>
        <v>3</v>
      </c>
      <c r="C30" s="2">
        <f t="shared" si="1"/>
        <v>3</v>
      </c>
      <c r="D30" s="6" t="s">
        <v>39</v>
      </c>
      <c r="E30" s="1" t="s">
        <v>44</v>
      </c>
      <c r="F30" s="1" t="s">
        <v>89</v>
      </c>
      <c r="G30" s="1"/>
      <c r="H30" s="6"/>
      <c r="I30" s="1"/>
      <c r="J30" s="1"/>
      <c r="K30" s="7"/>
      <c r="L30">
        <f t="shared" si="2"/>
        <v>0</v>
      </c>
    </row>
    <row r="31" spans="1:12" x14ac:dyDescent="0.25">
      <c r="A31" s="1">
        <v>28</v>
      </c>
      <c r="B31" s="1">
        <f t="shared" si="3"/>
        <v>3</v>
      </c>
      <c r="C31" s="2">
        <f t="shared" si="1"/>
        <v>4</v>
      </c>
      <c r="D31" s="6" t="s">
        <v>40</v>
      </c>
      <c r="E31" s="1" t="s">
        <v>44</v>
      </c>
      <c r="F31" s="1" t="s">
        <v>89</v>
      </c>
      <c r="G31" s="1"/>
      <c r="H31" s="6"/>
      <c r="I31" s="1"/>
      <c r="J31" s="1"/>
      <c r="K31" s="7"/>
      <c r="L31">
        <f t="shared" si="2"/>
        <v>0</v>
      </c>
    </row>
    <row r="32" spans="1:12" x14ac:dyDescent="0.25">
      <c r="A32" s="1">
        <v>29</v>
      </c>
      <c r="B32" s="1">
        <f t="shared" si="3"/>
        <v>3</v>
      </c>
      <c r="C32" s="2">
        <f t="shared" si="1"/>
        <v>5</v>
      </c>
      <c r="D32" s="6" t="s">
        <v>41</v>
      </c>
      <c r="E32" s="1" t="s">
        <v>44</v>
      </c>
      <c r="F32" s="1" t="s">
        <v>89</v>
      </c>
      <c r="G32" s="1"/>
      <c r="H32" s="6"/>
      <c r="I32" s="1"/>
      <c r="J32" s="1"/>
      <c r="K32" s="7"/>
      <c r="L32">
        <f t="shared" si="2"/>
        <v>0</v>
      </c>
    </row>
    <row r="33" spans="1:12" x14ac:dyDescent="0.25">
      <c r="A33" s="1">
        <v>30</v>
      </c>
      <c r="B33" s="1">
        <f t="shared" si="3"/>
        <v>3</v>
      </c>
      <c r="C33" s="2">
        <f t="shared" si="1"/>
        <v>6</v>
      </c>
      <c r="D33" s="6" t="s">
        <v>42</v>
      </c>
      <c r="E33" s="1" t="s">
        <v>44</v>
      </c>
      <c r="F33" s="1" t="s">
        <v>89</v>
      </c>
      <c r="G33" s="1"/>
      <c r="H33" s="6"/>
      <c r="I33" s="1"/>
      <c r="J33" s="1"/>
      <c r="K33" s="7"/>
      <c r="L33">
        <f t="shared" si="2"/>
        <v>0</v>
      </c>
    </row>
    <row r="34" spans="1:12" x14ac:dyDescent="0.25">
      <c r="A34" s="1">
        <v>31</v>
      </c>
      <c r="B34" s="1">
        <f t="shared" si="3"/>
        <v>3</v>
      </c>
      <c r="C34" s="2">
        <f t="shared" si="1"/>
        <v>7</v>
      </c>
      <c r="D34" s="6" t="s">
        <v>43</v>
      </c>
      <c r="E34" s="1" t="s">
        <v>44</v>
      </c>
      <c r="F34" s="1" t="s">
        <v>89</v>
      </c>
      <c r="G34" s="1"/>
      <c r="H34" s="6"/>
      <c r="I34" s="1"/>
      <c r="J34" s="1"/>
      <c r="K34" s="7"/>
      <c r="L34">
        <f t="shared" si="2"/>
        <v>0</v>
      </c>
    </row>
    <row r="35" spans="1:12" x14ac:dyDescent="0.25">
      <c r="A35" s="1">
        <v>32</v>
      </c>
      <c r="B35" s="1">
        <f t="shared" si="3"/>
        <v>4</v>
      </c>
      <c r="C35" s="2">
        <f t="shared" si="1"/>
        <v>0</v>
      </c>
      <c r="D35" s="6" t="s">
        <v>20</v>
      </c>
      <c r="E35" s="1" t="s">
        <v>82</v>
      </c>
      <c r="F35" s="1" t="s">
        <v>91</v>
      </c>
      <c r="G35" s="7"/>
      <c r="H35" s="6"/>
      <c r="I35" s="1"/>
      <c r="J35" s="1"/>
      <c r="K35" s="7"/>
      <c r="L35">
        <f t="shared" si="2"/>
        <v>0</v>
      </c>
    </row>
    <row r="36" spans="1:12" x14ac:dyDescent="0.25">
      <c r="A36" s="1">
        <v>33</v>
      </c>
      <c r="B36" s="1">
        <f t="shared" si="3"/>
        <v>4</v>
      </c>
      <c r="C36" s="2">
        <f t="shared" si="1"/>
        <v>1</v>
      </c>
      <c r="D36" s="6" t="s">
        <v>76</v>
      </c>
      <c r="E36" s="1" t="s">
        <v>83</v>
      </c>
      <c r="F36" s="1" t="s">
        <v>92</v>
      </c>
      <c r="G36" s="7" t="s">
        <v>96</v>
      </c>
      <c r="H36" s="6" t="s">
        <v>32</v>
      </c>
      <c r="I36" s="1" t="s">
        <v>31</v>
      </c>
      <c r="J36" s="1" t="s">
        <v>110</v>
      </c>
      <c r="K36" s="7" t="s">
        <v>78</v>
      </c>
      <c r="L36" t="str">
        <f t="shared" si="2"/>
        <v>DEC (W8)</v>
      </c>
    </row>
    <row r="37" spans="1:12" x14ac:dyDescent="0.25">
      <c r="A37" s="1">
        <v>34</v>
      </c>
      <c r="B37" s="1">
        <f t="shared" si="3"/>
        <v>4</v>
      </c>
      <c r="C37" s="2">
        <f t="shared" si="1"/>
        <v>2</v>
      </c>
      <c r="D37" s="6" t="s">
        <v>17</v>
      </c>
      <c r="E37" s="1" t="s">
        <v>83</v>
      </c>
      <c r="F37" s="1" t="s">
        <v>93</v>
      </c>
      <c r="G37" s="7" t="s">
        <v>97</v>
      </c>
      <c r="H37" s="6" t="s">
        <v>33</v>
      </c>
      <c r="I37" s="1" t="s">
        <v>31</v>
      </c>
      <c r="J37" s="1" t="s">
        <v>110</v>
      </c>
      <c r="K37" s="7" t="s">
        <v>79</v>
      </c>
      <c r="L37" t="str">
        <f t="shared" si="2"/>
        <v>OCT (W16)</v>
      </c>
    </row>
    <row r="38" spans="1:12" x14ac:dyDescent="0.25">
      <c r="A38" s="1">
        <v>35</v>
      </c>
      <c r="B38" s="1">
        <f t="shared" si="3"/>
        <v>4</v>
      </c>
      <c r="C38" s="2">
        <f t="shared" si="1"/>
        <v>3</v>
      </c>
      <c r="D38" s="6" t="s">
        <v>18</v>
      </c>
      <c r="E38" s="1" t="s">
        <v>83</v>
      </c>
      <c r="F38" s="1" t="s">
        <v>94</v>
      </c>
      <c r="G38" s="7" t="s">
        <v>98</v>
      </c>
      <c r="H38" s="6" t="s">
        <v>34</v>
      </c>
      <c r="I38" s="1" t="s">
        <v>31</v>
      </c>
      <c r="J38" s="1" t="s">
        <v>110</v>
      </c>
      <c r="K38" s="7" t="s">
        <v>80</v>
      </c>
      <c r="L38" t="str">
        <f t="shared" si="2"/>
        <v>HEX (W32)</v>
      </c>
    </row>
    <row r="39" spans="1:12" x14ac:dyDescent="0.25">
      <c r="A39" s="1">
        <v>36</v>
      </c>
      <c r="B39" s="1">
        <f t="shared" si="3"/>
        <v>4</v>
      </c>
      <c r="C39" s="2">
        <f t="shared" si="1"/>
        <v>4</v>
      </c>
      <c r="D39" s="6" t="s">
        <v>19</v>
      </c>
      <c r="E39" s="1" t="s">
        <v>83</v>
      </c>
      <c r="F39" s="1" t="s">
        <v>95</v>
      </c>
      <c r="G39" s="7" t="s">
        <v>99</v>
      </c>
      <c r="H39" s="6" t="s">
        <v>35</v>
      </c>
      <c r="I39" s="1" t="s">
        <v>31</v>
      </c>
      <c r="J39" s="1" t="s">
        <v>110</v>
      </c>
      <c r="K39" s="7" t="s">
        <v>81</v>
      </c>
      <c r="L39" t="str">
        <f t="shared" si="2"/>
        <v>BIN (W64)</v>
      </c>
    </row>
    <row r="40" spans="1:12" x14ac:dyDescent="0.25">
      <c r="A40" s="1">
        <v>37</v>
      </c>
      <c r="B40" s="1">
        <f t="shared" si="3"/>
        <v>4</v>
      </c>
      <c r="C40" s="2">
        <f t="shared" si="1"/>
        <v>5</v>
      </c>
      <c r="D40" s="6" t="s">
        <v>131</v>
      </c>
      <c r="E40" s="1" t="s">
        <v>71</v>
      </c>
      <c r="F40" s="1" t="s">
        <v>100</v>
      </c>
      <c r="G40" s="7" t="s">
        <v>69</v>
      </c>
      <c r="H40" s="6"/>
      <c r="I40" s="1"/>
      <c r="J40" s="1"/>
      <c r="K40" s="7"/>
      <c r="L40" t="str">
        <f t="shared" si="2"/>
        <v>CS</v>
      </c>
    </row>
    <row r="41" spans="1:12" x14ac:dyDescent="0.25">
      <c r="A41" s="1">
        <v>38</v>
      </c>
      <c r="B41" s="1">
        <f t="shared" si="3"/>
        <v>4</v>
      </c>
      <c r="C41" s="2">
        <f t="shared" si="1"/>
        <v>6</v>
      </c>
      <c r="D41" s="6" t="s">
        <v>46</v>
      </c>
      <c r="E41" s="1" t="s">
        <v>71</v>
      </c>
      <c r="F41" s="1" t="s">
        <v>101</v>
      </c>
      <c r="G41" s="7" t="s">
        <v>70</v>
      </c>
      <c r="H41" s="6"/>
      <c r="I41" s="1"/>
      <c r="J41" s="1"/>
      <c r="K41" s="7"/>
      <c r="L41" t="str">
        <f t="shared" si="2"/>
        <v>CA</v>
      </c>
    </row>
    <row r="42" spans="1:12" x14ac:dyDescent="0.25">
      <c r="A42" s="1">
        <v>39</v>
      </c>
      <c r="B42" s="1">
        <f t="shared" si="3"/>
        <v>4</v>
      </c>
      <c r="C42" s="2">
        <f t="shared" si="1"/>
        <v>7</v>
      </c>
      <c r="D42" s="6" t="s">
        <v>47</v>
      </c>
      <c r="E42" s="1" t="s">
        <v>51</v>
      </c>
      <c r="F42" s="1" t="s">
        <v>102</v>
      </c>
      <c r="G42" s="7" t="s">
        <v>127</v>
      </c>
      <c r="H42" s="6" t="s">
        <v>111</v>
      </c>
      <c r="I42" s="1" t="s">
        <v>114</v>
      </c>
      <c r="J42" s="1" t="s">
        <v>113</v>
      </c>
      <c r="K42" s="7" t="s">
        <v>112</v>
      </c>
      <c r="L42" t="str">
        <f t="shared" si="2"/>
        <v>/\ (Menu)</v>
      </c>
    </row>
    <row r="43" spans="1:12" x14ac:dyDescent="0.25">
      <c r="A43" s="1">
        <v>40</v>
      </c>
      <c r="B43" s="1">
        <f t="shared" si="3"/>
        <v>5</v>
      </c>
      <c r="C43" s="2">
        <f t="shared" si="1"/>
        <v>0</v>
      </c>
      <c r="D43" s="6" t="s">
        <v>48</v>
      </c>
      <c r="E43" s="1" t="s">
        <v>51</v>
      </c>
      <c r="F43" s="1" t="s">
        <v>103</v>
      </c>
      <c r="G43" s="7" t="s">
        <v>128</v>
      </c>
      <c r="H43" s="6"/>
      <c r="I43" s="1"/>
      <c r="J43" s="1"/>
      <c r="K43" s="7"/>
      <c r="L43" t="str">
        <f t="shared" si="2"/>
        <v>\/</v>
      </c>
    </row>
    <row r="44" spans="1:12" x14ac:dyDescent="0.25">
      <c r="A44" s="1">
        <v>41</v>
      </c>
      <c r="B44" s="1">
        <f t="shared" si="3"/>
        <v>5</v>
      </c>
      <c r="C44" s="2">
        <f t="shared" si="1"/>
        <v>1</v>
      </c>
      <c r="D44" s="6" t="s">
        <v>49</v>
      </c>
      <c r="E44" s="1" t="s">
        <v>51</v>
      </c>
      <c r="F44" s="1" t="s">
        <v>104</v>
      </c>
      <c r="G44" s="7" t="s">
        <v>129</v>
      </c>
      <c r="H44" s="6"/>
      <c r="I44" s="1"/>
      <c r="J44" s="1"/>
      <c r="K44" s="7"/>
      <c r="L44" t="str">
        <f t="shared" si="2"/>
        <v>&lt;</v>
      </c>
    </row>
    <row r="45" spans="1:12" x14ac:dyDescent="0.25">
      <c r="A45" s="1">
        <v>42</v>
      </c>
      <c r="B45" s="1">
        <f t="shared" si="3"/>
        <v>5</v>
      </c>
      <c r="C45" s="2">
        <f t="shared" si="1"/>
        <v>2</v>
      </c>
      <c r="D45" s="6" t="s">
        <v>50</v>
      </c>
      <c r="E45" s="1" t="s">
        <v>51</v>
      </c>
      <c r="F45" s="1" t="s">
        <v>105</v>
      </c>
      <c r="G45" s="7" t="s">
        <v>130</v>
      </c>
      <c r="H45" s="6"/>
      <c r="I45" s="1"/>
      <c r="J45" s="1"/>
      <c r="K45" s="7"/>
      <c r="L45" t="str">
        <f t="shared" si="2"/>
        <v>&gt;</v>
      </c>
    </row>
    <row r="46" spans="1:12" x14ac:dyDescent="0.25">
      <c r="A46" s="1">
        <v>43</v>
      </c>
      <c r="B46" s="1">
        <f t="shared" si="3"/>
        <v>5</v>
      </c>
      <c r="C46" s="2">
        <f t="shared" si="1"/>
        <v>3</v>
      </c>
      <c r="D46" s="6" t="s">
        <v>52</v>
      </c>
      <c r="E46" s="1" t="s">
        <v>54</v>
      </c>
      <c r="F46" s="1" t="s">
        <v>106</v>
      </c>
      <c r="G46" s="7" t="s">
        <v>72</v>
      </c>
      <c r="H46" s="6"/>
      <c r="I46" s="1"/>
      <c r="J46" s="1"/>
      <c r="K46" s="7"/>
      <c r="L46" t="str">
        <f t="shared" si="2"/>
        <v>R-&gt;A</v>
      </c>
    </row>
    <row r="47" spans="1:12" x14ac:dyDescent="0.25">
      <c r="A47" s="1">
        <v>44</v>
      </c>
      <c r="B47" s="1">
        <f t="shared" si="3"/>
        <v>5</v>
      </c>
      <c r="C47" s="2">
        <f t="shared" si="1"/>
        <v>4</v>
      </c>
      <c r="D47" s="6" t="s">
        <v>53</v>
      </c>
      <c r="E47" s="1" t="s">
        <v>54</v>
      </c>
      <c r="F47" s="1" t="s">
        <v>107</v>
      </c>
      <c r="G47" s="7" t="s">
        <v>73</v>
      </c>
      <c r="H47" s="6"/>
      <c r="I47" s="1"/>
      <c r="J47" s="1"/>
      <c r="K47" s="7"/>
      <c r="L47" t="str">
        <f t="shared" si="2"/>
        <v>R-&gt;B</v>
      </c>
    </row>
    <row r="48" spans="1:12" x14ac:dyDescent="0.25">
      <c r="A48" s="1">
        <v>45</v>
      </c>
      <c r="B48" s="1">
        <f t="shared" si="3"/>
        <v>5</v>
      </c>
      <c r="C48" s="2">
        <f t="shared" si="1"/>
        <v>5</v>
      </c>
      <c r="D48" s="6" t="s">
        <v>55</v>
      </c>
      <c r="E48" s="1" t="s">
        <v>57</v>
      </c>
      <c r="F48" s="1" t="s">
        <v>108</v>
      </c>
      <c r="G48" s="7" t="s">
        <v>3</v>
      </c>
      <c r="H48" s="6"/>
      <c r="I48" s="1"/>
      <c r="J48" s="1"/>
      <c r="K48" s="7"/>
      <c r="L48" t="str">
        <f t="shared" si="2"/>
        <v>A</v>
      </c>
    </row>
    <row r="49" spans="1:12" ht="15.75" thickBot="1" x14ac:dyDescent="0.3">
      <c r="A49" s="1">
        <v>46</v>
      </c>
      <c r="B49" s="1">
        <f t="shared" si="3"/>
        <v>5</v>
      </c>
      <c r="C49" s="2">
        <f t="shared" si="1"/>
        <v>6</v>
      </c>
      <c r="D49" s="8" t="s">
        <v>56</v>
      </c>
      <c r="E49" s="9" t="s">
        <v>57</v>
      </c>
      <c r="F49" s="9" t="s">
        <v>109</v>
      </c>
      <c r="G49" s="10" t="s">
        <v>4</v>
      </c>
      <c r="H49" s="8"/>
      <c r="I49" s="9"/>
      <c r="J49" s="9"/>
      <c r="K49" s="10"/>
      <c r="L49" t="str">
        <f t="shared" si="2"/>
        <v>B</v>
      </c>
    </row>
    <row r="52" spans="1:12" x14ac:dyDescent="0.25">
      <c r="A52" t="s">
        <v>115</v>
      </c>
      <c r="B52">
        <f>B49+1+8</f>
        <v>14</v>
      </c>
    </row>
    <row r="54" spans="1:12" x14ac:dyDescent="0.25">
      <c r="A54" t="s">
        <v>116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B880-A8E3-4C67-A6A5-1DD4E0ADB650}">
  <dimension ref="A4:X86"/>
  <sheetViews>
    <sheetView workbookViewId="0">
      <selection activeCell="J17" sqref="J17"/>
    </sheetView>
  </sheetViews>
  <sheetFormatPr defaultRowHeight="15" x14ac:dyDescent="0.25"/>
  <cols>
    <col min="13" max="24" width="9.5703125" customWidth="1"/>
  </cols>
  <sheetData>
    <row r="4" spans="1:24" x14ac:dyDescent="0.25">
      <c r="A4" t="s">
        <v>125</v>
      </c>
      <c r="M4" t="s">
        <v>124</v>
      </c>
    </row>
    <row r="5" spans="1:24" x14ac:dyDescent="0.25">
      <c r="E5" s="6" t="s">
        <v>43</v>
      </c>
      <c r="F5" s="6" t="s">
        <v>42</v>
      </c>
      <c r="G5" s="6" t="s">
        <v>41</v>
      </c>
      <c r="H5" s="6" t="s">
        <v>40</v>
      </c>
      <c r="I5" s="6" t="s">
        <v>39</v>
      </c>
      <c r="J5" s="6" t="s">
        <v>38</v>
      </c>
      <c r="K5" s="6" t="s">
        <v>36</v>
      </c>
      <c r="L5" s="6" t="s">
        <v>37</v>
      </c>
      <c r="M5" s="12">
        <f>VLOOKUP(A5,Keymap!$D$3:$L$49,9,0)</f>
        <v>0</v>
      </c>
      <c r="N5" s="12">
        <f>VLOOKUP(B5,Keymap!$D$3:$L$49,9,0)</f>
        <v>0</v>
      </c>
      <c r="O5" s="12">
        <f>VLOOKUP(C5,Keymap!$D$3:$L$49,9,0)</f>
        <v>0</v>
      </c>
      <c r="P5" s="12">
        <f>VLOOKUP(D5,Keymap!$D$3:$L$49,9,0)</f>
        <v>0</v>
      </c>
      <c r="Q5" s="12">
        <f>VLOOKUP(E5,Keymap!$D$3:$L$49,9,0)</f>
        <v>0</v>
      </c>
      <c r="R5" s="12">
        <f>VLOOKUP(F5,Keymap!$D$3:$L$49,9,0)</f>
        <v>0</v>
      </c>
      <c r="S5" s="12">
        <f>VLOOKUP(G5,Keymap!$D$3:$L$49,9,0)</f>
        <v>0</v>
      </c>
      <c r="T5" s="12">
        <f>VLOOKUP(H5,Keymap!$D$3:$L$49,9,0)</f>
        <v>0</v>
      </c>
      <c r="U5" s="12">
        <f>VLOOKUP(I5,Keymap!$D$3:$L$49,9,0)</f>
        <v>0</v>
      </c>
      <c r="V5" s="12">
        <f>VLOOKUP(J5,Keymap!$D$3:$L$49,9,0)</f>
        <v>0</v>
      </c>
      <c r="W5" s="12">
        <f>VLOOKUP(K5,Keymap!$D$3:$L$49,9,0)</f>
        <v>0</v>
      </c>
      <c r="X5" s="12">
        <f>VLOOKUP(L5,Keymap!$D$3:$L$49,9,0)</f>
        <v>0</v>
      </c>
    </row>
    <row r="6" spans="1:24" x14ac:dyDescent="0.25">
      <c r="G6" t="s">
        <v>76</v>
      </c>
      <c r="H6" t="s">
        <v>17</v>
      </c>
      <c r="I6" t="s">
        <v>18</v>
      </c>
      <c r="J6" t="s">
        <v>19</v>
      </c>
      <c r="K6" t="s">
        <v>47</v>
      </c>
      <c r="M6" s="12">
        <f>VLOOKUP(A6,Keymap!$D$3:$L$49,9,0)</f>
        <v>0</v>
      </c>
      <c r="N6" s="12">
        <f>VLOOKUP(B6,Keymap!$D$3:$L$49,9,0)</f>
        <v>0</v>
      </c>
      <c r="O6" s="12">
        <f>VLOOKUP(C6,Keymap!$D$3:$L$49,9,0)</f>
        <v>0</v>
      </c>
      <c r="P6" s="12">
        <f>VLOOKUP(D6,Keymap!$D$3:$L$49,9,0)</f>
        <v>0</v>
      </c>
      <c r="Q6" s="12">
        <f>VLOOKUP(E6,Keymap!$D$3:$L$49,9,0)</f>
        <v>0</v>
      </c>
      <c r="R6" s="12">
        <f>VLOOKUP(F6,Keymap!$D$3:$L$49,9,0)</f>
        <v>0</v>
      </c>
      <c r="S6" s="12" t="str">
        <f>VLOOKUP(G6,Keymap!$D$3:$L$49,9,0)</f>
        <v>DEC (W8)</v>
      </c>
      <c r="T6" s="12" t="str">
        <f>VLOOKUP(H6,Keymap!$D$3:$L$49,9,0)</f>
        <v>OCT (W16)</v>
      </c>
      <c r="U6" s="12" t="str">
        <f>VLOOKUP(I6,Keymap!$D$3:$L$49,9,0)</f>
        <v>HEX (W32)</v>
      </c>
      <c r="V6" s="12" t="str">
        <f>VLOOKUP(J6,Keymap!$D$3:$L$49,9,0)</f>
        <v>BIN (W64)</v>
      </c>
      <c r="W6" s="12" t="str">
        <f>VLOOKUP(K6,Keymap!$D$3:$L$49,9,0)</f>
        <v>/\ (Menu)</v>
      </c>
      <c r="X6" s="12">
        <f>VLOOKUP(L6,Keymap!$D$3:$L$49,9,0)</f>
        <v>0</v>
      </c>
    </row>
    <row r="7" spans="1:24" x14ac:dyDescent="0.25">
      <c r="G7" t="s">
        <v>46</v>
      </c>
      <c r="H7" t="s">
        <v>77</v>
      </c>
      <c r="J7" t="s">
        <v>49</v>
      </c>
      <c r="L7" t="s">
        <v>50</v>
      </c>
      <c r="M7" s="12">
        <f>VLOOKUP(A7,Keymap!$D$3:$L$49,9,0)</f>
        <v>0</v>
      </c>
      <c r="N7" s="12">
        <f>VLOOKUP(B7,Keymap!$D$3:$L$49,9,0)</f>
        <v>0</v>
      </c>
      <c r="O7" s="12">
        <f>VLOOKUP(C7,Keymap!$D$3:$L$49,9,0)</f>
        <v>0</v>
      </c>
      <c r="P7" s="12">
        <f>VLOOKUP(D7,Keymap!$D$3:$L$49,9,0)</f>
        <v>0</v>
      </c>
      <c r="Q7" s="12">
        <f>VLOOKUP(E7,Keymap!$D$3:$L$49,9,0)</f>
        <v>0</v>
      </c>
      <c r="R7" s="12">
        <f>VLOOKUP(F7,Keymap!$D$3:$L$49,9,0)</f>
        <v>0</v>
      </c>
      <c r="S7" s="12" t="str">
        <f>VLOOKUP(G7,Keymap!$D$3:$L$49,9,0)</f>
        <v>CA</v>
      </c>
      <c r="T7" s="12" t="str">
        <f>VLOOKUP(H7,Keymap!$D$3:$L$49,9,0)</f>
        <v>CS</v>
      </c>
      <c r="U7" s="12">
        <f>VLOOKUP(I7,Keymap!$D$3:$L$49,9,0)</f>
        <v>0</v>
      </c>
      <c r="V7" s="12" t="str">
        <f>VLOOKUP(J7,Keymap!$D$3:$L$49,9,0)</f>
        <v>&lt;</v>
      </c>
      <c r="W7" s="12">
        <f>VLOOKUP(K7,Keymap!$D$3:$L$49,9,0)</f>
        <v>0</v>
      </c>
      <c r="X7" s="12" t="str">
        <f>VLOOKUP(L7,Keymap!$D$3:$L$49,9,0)</f>
        <v>&gt;</v>
      </c>
    </row>
    <row r="8" spans="1:24" x14ac:dyDescent="0.25">
      <c r="G8" t="s">
        <v>6</v>
      </c>
      <c r="H8" t="s">
        <v>7</v>
      </c>
      <c r="I8" t="s">
        <v>8</v>
      </c>
      <c r="K8" t="s">
        <v>48</v>
      </c>
      <c r="M8" s="12">
        <f>VLOOKUP(A8,Keymap!$D$3:$L$49,9,0)</f>
        <v>0</v>
      </c>
      <c r="N8" s="12">
        <f>VLOOKUP(B8,Keymap!$D$3:$L$49,9,0)</f>
        <v>0</v>
      </c>
      <c r="O8" s="12">
        <f>VLOOKUP(C8,Keymap!$D$3:$L$49,9,0)</f>
        <v>0</v>
      </c>
      <c r="P8" s="12">
        <f>VLOOKUP(D8,Keymap!$D$3:$L$49,9,0)</f>
        <v>0</v>
      </c>
      <c r="Q8" s="12">
        <f>VLOOKUP(E8,Keymap!$D$3:$L$49,9,0)</f>
        <v>0</v>
      </c>
      <c r="R8" s="12">
        <f>VLOOKUP(F8,Keymap!$D$3:$L$49,9,0)</f>
        <v>0</v>
      </c>
      <c r="S8" s="12" t="str">
        <f>VLOOKUP(G8,Keymap!$D$3:$L$49,9,0)</f>
        <v>D</v>
      </c>
      <c r="T8" s="12" t="str">
        <f>VLOOKUP(H8,Keymap!$D$3:$L$49,9,0)</f>
        <v>E</v>
      </c>
      <c r="U8" s="12" t="str">
        <f>VLOOKUP(I8,Keymap!$D$3:$L$49,9,0)</f>
        <v>F</v>
      </c>
      <c r="V8" s="12">
        <f>VLOOKUP(J8,Keymap!$D$3:$L$49,9,0)</f>
        <v>0</v>
      </c>
      <c r="W8" s="12" t="str">
        <f>VLOOKUP(K8,Keymap!$D$3:$L$49,9,0)</f>
        <v>\/</v>
      </c>
      <c r="X8" s="12">
        <f>VLOOKUP(L8,Keymap!$D$3:$L$49,9,0)</f>
        <v>0</v>
      </c>
    </row>
    <row r="9" spans="1:24" x14ac:dyDescent="0.25">
      <c r="G9" t="s">
        <v>3</v>
      </c>
      <c r="H9" t="s">
        <v>4</v>
      </c>
      <c r="I9" t="s">
        <v>5</v>
      </c>
      <c r="M9" s="12">
        <f>VLOOKUP(A9,Keymap!$D$3:$L$49,9,0)</f>
        <v>0</v>
      </c>
      <c r="N9" s="12">
        <f>VLOOKUP(B9,Keymap!$D$3:$L$49,9,0)</f>
        <v>0</v>
      </c>
      <c r="O9" s="12">
        <f>VLOOKUP(C9,Keymap!$D$3:$L$49,9,0)</f>
        <v>0</v>
      </c>
      <c r="P9" s="12">
        <f>VLOOKUP(D9,Keymap!$D$3:$L$49,9,0)</f>
        <v>0</v>
      </c>
      <c r="Q9" s="12">
        <f>VLOOKUP(E9,Keymap!$D$3:$L$49,9,0)</f>
        <v>0</v>
      </c>
      <c r="R9" s="12">
        <f>VLOOKUP(F9,Keymap!$D$3:$L$49,9,0)</f>
        <v>0</v>
      </c>
      <c r="S9" s="12" t="str">
        <f>VLOOKUP(G9,Keymap!$D$3:$L$49,9,0)</f>
        <v>A</v>
      </c>
      <c r="T9" s="12" t="str">
        <f>VLOOKUP(H9,Keymap!$D$3:$L$49,9,0)</f>
        <v>B</v>
      </c>
      <c r="U9" s="12" t="str">
        <f>VLOOKUP(I9,Keymap!$D$3:$L$49,9,0)</f>
        <v>C</v>
      </c>
      <c r="V9" s="12" t="str">
        <f>VLOOKUP(J10,Keymap!$D$3:$L$49,9,0)</f>
        <v>* (&lt;&lt;)</v>
      </c>
      <c r="W9" s="12" t="str">
        <f>VLOOKUP(K10,Keymap!$D$3:$L$49,9,0)</f>
        <v>/ (&gt;&gt;)</v>
      </c>
      <c r="X9" s="12">
        <f>VLOOKUP(L9,Keymap!$D$3:$L$49,9,0)</f>
        <v>0</v>
      </c>
    </row>
    <row r="10" spans="1:24" x14ac:dyDescent="0.25">
      <c r="G10">
        <v>7</v>
      </c>
      <c r="H10">
        <v>8</v>
      </c>
      <c r="I10">
        <v>9</v>
      </c>
      <c r="J10" t="s">
        <v>15</v>
      </c>
      <c r="K10" t="s">
        <v>14</v>
      </c>
      <c r="M10" s="12">
        <f>VLOOKUP(A10,Keymap!$D$3:$L$49,9,0)</f>
        <v>0</v>
      </c>
      <c r="N10" s="12">
        <f>VLOOKUP(B10,Keymap!$D$3:$L$49,9,0)</f>
        <v>0</v>
      </c>
      <c r="O10" s="12">
        <f>VLOOKUP(C10,Keymap!$D$3:$L$49,9,0)</f>
        <v>0</v>
      </c>
      <c r="P10" s="12">
        <f>VLOOKUP(D10,Keymap!$D$3:$L$49,9,0)</f>
        <v>0</v>
      </c>
      <c r="Q10" s="12">
        <f>VLOOKUP(E10,Keymap!$D$3:$L$49,9,0)</f>
        <v>0</v>
      </c>
      <c r="R10" s="12">
        <f>VLOOKUP(F10,Keymap!$D$3:$L$49,9,0)</f>
        <v>0</v>
      </c>
      <c r="S10" s="12">
        <f>VLOOKUP(G10,Keymap!$D$3:$L$49,9,0)</f>
        <v>7</v>
      </c>
      <c r="T10" s="12">
        <f>VLOOKUP(H10,Keymap!$D$3:$L$49,9,0)</f>
        <v>8</v>
      </c>
      <c r="U10" s="12">
        <f>VLOOKUP(I10,Keymap!$D$3:$L$49,9,0)</f>
        <v>9</v>
      </c>
      <c r="V10" s="12" t="str">
        <f>VLOOKUP(J11,Keymap!$D$3:$L$49,9,0)</f>
        <v>+ (RL)</v>
      </c>
      <c r="W10" s="12" t="str">
        <f>VLOOKUP(K11,Keymap!$D$3:$L$49,9,0)</f>
        <v>- (RR)</v>
      </c>
      <c r="X10" s="12">
        <f>VLOOKUP(L10,Keymap!$D$3:$L$49,9,0)</f>
        <v>0</v>
      </c>
    </row>
    <row r="11" spans="1:24" x14ac:dyDescent="0.25">
      <c r="G11">
        <v>4</v>
      </c>
      <c r="H11">
        <v>5</v>
      </c>
      <c r="I11">
        <v>6</v>
      </c>
      <c r="J11" t="s">
        <v>12</v>
      </c>
      <c r="K11" t="s">
        <v>13</v>
      </c>
      <c r="M11" s="12">
        <f>VLOOKUP(A11,Keymap!$D$3:$L$49,9,0)</f>
        <v>0</v>
      </c>
      <c r="N11" s="12">
        <f>VLOOKUP(B11,Keymap!$D$3:$L$49,9,0)</f>
        <v>0</v>
      </c>
      <c r="O11" s="12">
        <f>VLOOKUP(C11,Keymap!$D$3:$L$49,9,0)</f>
        <v>0</v>
      </c>
      <c r="P11" s="12">
        <f>VLOOKUP(D11,Keymap!$D$3:$L$49,9,0)</f>
        <v>0</v>
      </c>
      <c r="Q11" s="12">
        <f>VLOOKUP(E11,Keymap!$D$3:$L$49,9,0)</f>
        <v>0</v>
      </c>
      <c r="R11" s="12">
        <f>VLOOKUP(F11,Keymap!$D$3:$L$49,9,0)</f>
        <v>0</v>
      </c>
      <c r="S11" s="12">
        <f>VLOOKUP(G11,Keymap!$D$3:$L$49,9,0)</f>
        <v>4</v>
      </c>
      <c r="T11" s="12">
        <f>VLOOKUP(H11,Keymap!$D$3:$L$49,9,0)</f>
        <v>5</v>
      </c>
      <c r="U11" s="12">
        <f>VLOOKUP(I11,Keymap!$D$3:$L$49,9,0)</f>
        <v>6</v>
      </c>
      <c r="V11" s="12" t="str">
        <f>VLOOKUP(J11,Keymap!$D$3:$L$49,9,0)</f>
        <v>+ (RL)</v>
      </c>
      <c r="W11" s="12" t="str">
        <f>VLOOKUP(K11,Keymap!$D$3:$L$49,9,0)</f>
        <v>- (RR)</v>
      </c>
      <c r="X11" s="12">
        <f>VLOOKUP(L11,Keymap!$D$3:$L$49,9,0)</f>
        <v>0</v>
      </c>
    </row>
    <row r="12" spans="1:24" x14ac:dyDescent="0.25">
      <c r="G12">
        <v>1</v>
      </c>
      <c r="H12">
        <v>2</v>
      </c>
      <c r="I12">
        <v>3</v>
      </c>
      <c r="J12" t="s">
        <v>27</v>
      </c>
      <c r="K12" t="s">
        <v>26</v>
      </c>
      <c r="M12" s="12">
        <f>VLOOKUP(A12,Keymap!$D$3:$L$49,9,0)</f>
        <v>0</v>
      </c>
      <c r="N12" s="12">
        <f>VLOOKUP(B12,Keymap!$D$3:$L$49,9,0)</f>
        <v>0</v>
      </c>
      <c r="O12" s="12">
        <f>VLOOKUP(C12,Keymap!$D$3:$L$49,9,0)</f>
        <v>0</v>
      </c>
      <c r="P12" s="12">
        <f>VLOOKUP(D12,Keymap!$D$3:$L$49,9,0)</f>
        <v>0</v>
      </c>
      <c r="Q12" s="12">
        <f>VLOOKUP(E12,Keymap!$D$3:$L$49,9,0)</f>
        <v>0</v>
      </c>
      <c r="R12" s="12">
        <f>VLOOKUP(F12,Keymap!$D$3:$L$49,9,0)</f>
        <v>0</v>
      </c>
      <c r="S12" s="12">
        <f>VLOOKUP(G12,Keymap!$D$3:$L$49,9,0)</f>
        <v>1</v>
      </c>
      <c r="T12" s="12">
        <f>VLOOKUP(H12,Keymap!$D$3:$L$49,9,0)</f>
        <v>2</v>
      </c>
      <c r="U12" s="12">
        <f>VLOOKUP(I12,Keymap!$D$3:$L$49,9,0)</f>
        <v>3</v>
      </c>
      <c r="V12" s="12" t="str">
        <f>VLOOKUP(J12,Keymap!$D$3:$L$49,9,0)</f>
        <v>| (~)</v>
      </c>
      <c r="W12" s="12" t="str">
        <f>VLOOKUP(K12,Keymap!$D$3:$L$49,9,0)</f>
        <v>&amp; (^)</v>
      </c>
      <c r="X12" s="12">
        <f>VLOOKUP(L12,Keymap!$D$3:$L$49,9,0)</f>
        <v>0</v>
      </c>
    </row>
    <row r="13" spans="1:24" x14ac:dyDescent="0.25">
      <c r="G13">
        <v>0</v>
      </c>
      <c r="H13" t="s">
        <v>11</v>
      </c>
      <c r="J13" t="s">
        <v>16</v>
      </c>
      <c r="K13" t="s">
        <v>11</v>
      </c>
      <c r="M13" s="12">
        <f>VLOOKUP(A13,Keymap!$D$3:$L$49,9,0)</f>
        <v>0</v>
      </c>
      <c r="N13" s="12">
        <f>VLOOKUP(B13,Keymap!$D$3:$L$49,9,0)</f>
        <v>0</v>
      </c>
      <c r="O13" s="12">
        <f>VLOOKUP(C13,Keymap!$D$3:$L$49,9,0)</f>
        <v>0</v>
      </c>
      <c r="P13" s="12">
        <f>VLOOKUP(D13,Keymap!$D$3:$L$49,9,0)</f>
        <v>0</v>
      </c>
      <c r="Q13" s="12">
        <f>VLOOKUP(E13,Keymap!$D$3:$L$49,9,0)</f>
        <v>0</v>
      </c>
      <c r="R13" s="12">
        <f>VLOOKUP(F13,Keymap!$D$3:$L$49,9,0)</f>
        <v>0</v>
      </c>
      <c r="S13" s="12">
        <f>VLOOKUP(G13,Keymap!$D$3:$L$49,9,0)</f>
        <v>0</v>
      </c>
      <c r="T13" s="12" t="str">
        <f>VLOOKUP(H13,Keymap!$D$3:$L$49,9,0)</f>
        <v>=</v>
      </c>
      <c r="U13" s="12">
        <f>VLOOKUP(I13,Keymap!$D$3:$L$49,9,0)</f>
        <v>0</v>
      </c>
      <c r="V13" s="12" t="str">
        <f>VLOOKUP(J13,Keymap!$D$3:$L$49,9,0)</f>
        <v>%</v>
      </c>
      <c r="W13" s="12" t="str">
        <f>VLOOKUP(K13,Keymap!$D$3:$L$49,9,0)</f>
        <v>=</v>
      </c>
      <c r="X13" s="12">
        <f>VLOOKUP(L13,Keymap!$D$3:$L$49,9,0)</f>
        <v>0</v>
      </c>
    </row>
    <row r="14" spans="1:24" x14ac:dyDescent="0.25">
      <c r="M14" s="12">
        <f>VLOOKUP(A14,Keymap!$D$3:$L$49,9,0)</f>
        <v>0</v>
      </c>
      <c r="N14" s="12">
        <f>VLOOKUP(B14,Keymap!$D$3:$L$49,9,0)</f>
        <v>0</v>
      </c>
      <c r="O14" s="12">
        <f>VLOOKUP(C14,Keymap!$D$3:$L$49,9,0)</f>
        <v>0</v>
      </c>
      <c r="P14" s="12">
        <f>VLOOKUP(D14,Keymap!$D$3:$L$49,9,0)</f>
        <v>0</v>
      </c>
      <c r="Q14" s="12">
        <f>VLOOKUP(E14,Keymap!$D$3:$L$49,9,0)</f>
        <v>0</v>
      </c>
      <c r="R14" s="12">
        <f>VLOOKUP(F14,Keymap!$D$3:$L$49,9,0)</f>
        <v>0</v>
      </c>
      <c r="S14" s="12">
        <f>VLOOKUP(G14,Keymap!$D$3:$L$49,9,0)</f>
        <v>0</v>
      </c>
      <c r="T14" s="12">
        <f>VLOOKUP(H14,Keymap!$D$3:$L$49,9,0)</f>
        <v>0</v>
      </c>
      <c r="U14" s="12">
        <f>VLOOKUP(I14,Keymap!$D$3:$L$49,9,0)</f>
        <v>0</v>
      </c>
      <c r="V14" s="12">
        <f>VLOOKUP(J14,Keymap!$D$3:$L$49,9,0)</f>
        <v>0</v>
      </c>
      <c r="W14" s="12">
        <f>VLOOKUP(K14,Keymap!$D$3:$L$49,9,0)</f>
        <v>0</v>
      </c>
      <c r="X14" s="12">
        <f>VLOOKUP(L14,Keymap!$D$3:$L$49,9,0)</f>
        <v>0</v>
      </c>
    </row>
    <row r="15" spans="1:24" x14ac:dyDescent="0.25">
      <c r="M15" s="12">
        <f>VLOOKUP(A15,Keymap!$D$3:$L$49,9,0)</f>
        <v>0</v>
      </c>
      <c r="N15" s="12">
        <f>VLOOKUP(B15,Keymap!$D$3:$L$49,9,0)</f>
        <v>0</v>
      </c>
      <c r="O15" s="12">
        <f>VLOOKUP(C15,Keymap!$D$3:$L$49,9,0)</f>
        <v>0</v>
      </c>
      <c r="P15" s="12">
        <f>VLOOKUP(D15,Keymap!$D$3:$L$49,9,0)</f>
        <v>0</v>
      </c>
      <c r="Q15" s="12">
        <f>VLOOKUP(E15,Keymap!$D$3:$L$49,9,0)</f>
        <v>0</v>
      </c>
      <c r="R15" s="12">
        <f>VLOOKUP(F15,Keymap!$D$3:$L$49,9,0)</f>
        <v>0</v>
      </c>
      <c r="S15" s="12">
        <f>VLOOKUP(G15,Keymap!$D$3:$L$49,9,0)</f>
        <v>0</v>
      </c>
      <c r="T15" s="12">
        <f>VLOOKUP(H15,Keymap!$D$3:$L$49,9,0)</f>
        <v>0</v>
      </c>
      <c r="U15" s="12">
        <f>VLOOKUP(I15,Keymap!$D$3:$L$49,9,0)</f>
        <v>0</v>
      </c>
      <c r="V15" s="12">
        <f>VLOOKUP(J15,Keymap!$D$3:$L$49,9,0)</f>
        <v>0</v>
      </c>
      <c r="W15" s="12">
        <f>VLOOKUP(K15,Keymap!$D$3:$L$49,9,0)</f>
        <v>0</v>
      </c>
      <c r="X15" s="12">
        <f>VLOOKUP(L15,Keymap!$D$3:$L$49,9,0)</f>
        <v>0</v>
      </c>
    </row>
    <row r="16" spans="1:24" x14ac:dyDescent="0.25">
      <c r="M16" s="12">
        <f>VLOOKUP(A16,Keymap!$D$3:$L$49,9,0)</f>
        <v>0</v>
      </c>
      <c r="N16" s="12">
        <f>VLOOKUP(B16,Keymap!$D$3:$L$49,9,0)</f>
        <v>0</v>
      </c>
      <c r="O16" s="12">
        <f>VLOOKUP(C16,Keymap!$D$3:$L$49,9,0)</f>
        <v>0</v>
      </c>
      <c r="P16" s="12">
        <f>VLOOKUP(D16,Keymap!$D$3:$L$49,9,0)</f>
        <v>0</v>
      </c>
      <c r="Q16" s="12">
        <f>VLOOKUP(E16,Keymap!$D$3:$L$49,9,0)</f>
        <v>0</v>
      </c>
      <c r="R16" s="12">
        <f>VLOOKUP(F16,Keymap!$D$3:$L$49,9,0)</f>
        <v>0</v>
      </c>
      <c r="S16" s="12">
        <f>VLOOKUP(G16,Keymap!$D$3:$L$49,9,0)</f>
        <v>0</v>
      </c>
      <c r="T16" s="12">
        <f>VLOOKUP(H16,Keymap!$D$3:$L$49,9,0)</f>
        <v>0</v>
      </c>
      <c r="U16" s="12">
        <f>VLOOKUP(I16,Keymap!$D$3:$L$49,9,0)</f>
        <v>0</v>
      </c>
      <c r="V16" s="12">
        <f>VLOOKUP(J16,Keymap!$D$3:$L$49,9,0)</f>
        <v>0</v>
      </c>
      <c r="W16" s="12">
        <f>VLOOKUP(K16,Keymap!$D$3:$L$49,9,0)</f>
        <v>0</v>
      </c>
      <c r="X16" s="12">
        <f>VLOOKUP(L16,Keymap!$D$3:$L$49,9,0)</f>
        <v>0</v>
      </c>
    </row>
    <row r="17" spans="13:24" x14ac:dyDescent="0.25">
      <c r="M17" s="12">
        <f>VLOOKUP(A17,Keymap!$D$3:$L$49,9,0)</f>
        <v>0</v>
      </c>
      <c r="N17" s="12">
        <f>VLOOKUP(B17,Keymap!$D$3:$L$49,9,0)</f>
        <v>0</v>
      </c>
      <c r="O17" s="12">
        <f>VLOOKUP(C17,Keymap!$D$3:$L$49,9,0)</f>
        <v>0</v>
      </c>
      <c r="P17" s="12">
        <f>VLOOKUP(D17,Keymap!$D$3:$L$49,9,0)</f>
        <v>0</v>
      </c>
      <c r="Q17" s="12">
        <f>VLOOKUP(E17,Keymap!$D$3:$L$49,9,0)</f>
        <v>0</v>
      </c>
      <c r="R17" s="12">
        <f>VLOOKUP(F17,Keymap!$D$3:$L$49,9,0)</f>
        <v>0</v>
      </c>
      <c r="S17" s="12">
        <f>VLOOKUP(G17,Keymap!$D$3:$L$49,9,0)</f>
        <v>0</v>
      </c>
      <c r="T17" s="12">
        <f>VLOOKUP(H17,Keymap!$D$3:$L$49,9,0)</f>
        <v>0</v>
      </c>
      <c r="U17" s="12">
        <f>VLOOKUP(I17,Keymap!$D$3:$L$49,9,0)</f>
        <v>0</v>
      </c>
      <c r="V17" s="12">
        <f>VLOOKUP(J17,Keymap!$D$3:$L$49,9,0)</f>
        <v>0</v>
      </c>
      <c r="W17" s="12">
        <f>VLOOKUP(K17,Keymap!$D$3:$L$49,9,0)</f>
        <v>0</v>
      </c>
      <c r="X17" s="12">
        <f>VLOOKUP(L17,Keymap!$D$3:$L$49,9,0)</f>
        <v>0</v>
      </c>
    </row>
    <row r="18" spans="13:24" x14ac:dyDescent="0.25">
      <c r="M18" s="12">
        <f>VLOOKUP(A18,Keymap!$D$3:$L$49,9,0)</f>
        <v>0</v>
      </c>
      <c r="N18" s="12">
        <f>VLOOKUP(B18,Keymap!$D$3:$L$49,9,0)</f>
        <v>0</v>
      </c>
      <c r="O18" s="12">
        <f>VLOOKUP(C18,Keymap!$D$3:$L$49,9,0)</f>
        <v>0</v>
      </c>
      <c r="P18" s="12">
        <f>VLOOKUP(D18,Keymap!$D$3:$L$49,9,0)</f>
        <v>0</v>
      </c>
      <c r="Q18" s="12">
        <f>VLOOKUP(E18,Keymap!$D$3:$L$49,9,0)</f>
        <v>0</v>
      </c>
      <c r="R18" s="12">
        <f>VLOOKUP(F18,Keymap!$D$3:$L$49,9,0)</f>
        <v>0</v>
      </c>
      <c r="S18" s="12">
        <f>VLOOKUP(G18,Keymap!$D$3:$L$49,9,0)</f>
        <v>0</v>
      </c>
      <c r="T18" s="12">
        <f>VLOOKUP(H18,Keymap!$D$3:$L$49,9,0)</f>
        <v>0</v>
      </c>
      <c r="U18" s="12">
        <f>VLOOKUP(I18,Keymap!$D$3:$L$49,9,0)</f>
        <v>0</v>
      </c>
      <c r="V18" s="12">
        <f>VLOOKUP(J18,Keymap!$D$3:$L$49,9,0)</f>
        <v>0</v>
      </c>
      <c r="W18" s="12">
        <f>VLOOKUP(K18,Keymap!$D$3:$L$49,9,0)</f>
        <v>0</v>
      </c>
      <c r="X18" s="12">
        <f>VLOOKUP(L18,Keymap!$D$3:$L$49,9,0)</f>
        <v>0</v>
      </c>
    </row>
    <row r="19" spans="13:24" x14ac:dyDescent="0.25">
      <c r="M19" s="12">
        <f>VLOOKUP(A19,Keymap!$D$3:$L$49,9,0)</f>
        <v>0</v>
      </c>
      <c r="N19" s="12">
        <f>VLOOKUP(B19,Keymap!$D$3:$L$49,9,0)</f>
        <v>0</v>
      </c>
      <c r="O19" s="12">
        <f>VLOOKUP(C19,Keymap!$D$3:$L$49,9,0)</f>
        <v>0</v>
      </c>
      <c r="P19" s="12">
        <f>VLOOKUP(D19,Keymap!$D$3:$L$49,9,0)</f>
        <v>0</v>
      </c>
      <c r="Q19" s="12">
        <f>VLOOKUP(E19,Keymap!$D$3:$L$49,9,0)</f>
        <v>0</v>
      </c>
      <c r="R19" s="12">
        <f>VLOOKUP(F19,Keymap!$D$3:$L$49,9,0)</f>
        <v>0</v>
      </c>
      <c r="S19" s="12">
        <f>VLOOKUP(G19,Keymap!$D$3:$L$49,9,0)</f>
        <v>0</v>
      </c>
      <c r="T19" s="12">
        <f>VLOOKUP(H19,Keymap!$D$3:$L$49,9,0)</f>
        <v>0</v>
      </c>
      <c r="U19" s="12">
        <f>VLOOKUP(I19,Keymap!$D$3:$L$49,9,0)</f>
        <v>0</v>
      </c>
      <c r="V19" s="12">
        <f>VLOOKUP(J19,Keymap!$D$3:$L$49,9,0)</f>
        <v>0</v>
      </c>
      <c r="W19" s="12">
        <f>VLOOKUP(K19,Keymap!$D$3:$L$49,9,0)</f>
        <v>0</v>
      </c>
      <c r="X19" s="12">
        <f>VLOOKUP(L19,Keymap!$D$3:$L$49,9,0)</f>
        <v>0</v>
      </c>
    </row>
    <row r="20" spans="13:24" x14ac:dyDescent="0.25">
      <c r="M20" s="12">
        <f>VLOOKUP(A20,Keymap!$D$3:$L$49,9,0)</f>
        <v>0</v>
      </c>
      <c r="N20" s="12">
        <f>VLOOKUP(B20,Keymap!$D$3:$L$49,9,0)</f>
        <v>0</v>
      </c>
      <c r="O20" s="12">
        <f>VLOOKUP(C20,Keymap!$D$3:$L$49,9,0)</f>
        <v>0</v>
      </c>
      <c r="P20" s="12">
        <f>VLOOKUP(D20,Keymap!$D$3:$L$49,9,0)</f>
        <v>0</v>
      </c>
      <c r="Q20" s="12">
        <f>VLOOKUP(E20,Keymap!$D$3:$L$49,9,0)</f>
        <v>0</v>
      </c>
      <c r="R20" s="12">
        <f>VLOOKUP(F20,Keymap!$D$3:$L$49,9,0)</f>
        <v>0</v>
      </c>
      <c r="S20" s="12">
        <f>VLOOKUP(G20,Keymap!$D$3:$L$49,9,0)</f>
        <v>0</v>
      </c>
      <c r="T20" s="12">
        <f>VLOOKUP(H20,Keymap!$D$3:$L$49,9,0)</f>
        <v>0</v>
      </c>
      <c r="U20" s="12">
        <f>VLOOKUP(I20,Keymap!$D$3:$L$49,9,0)</f>
        <v>0</v>
      </c>
      <c r="V20" s="12">
        <f>VLOOKUP(J20,Keymap!$D$3:$L$49,9,0)</f>
        <v>0</v>
      </c>
      <c r="W20" s="12">
        <f>VLOOKUP(K20,Keymap!$D$3:$L$49,9,0)</f>
        <v>0</v>
      </c>
      <c r="X20" s="12">
        <f>VLOOKUP(L20,Keymap!$D$3:$L$49,9,0)</f>
        <v>0</v>
      </c>
    </row>
    <row r="21" spans="13:24" x14ac:dyDescent="0.25">
      <c r="M21" s="12">
        <f>VLOOKUP(A21,Keymap!$D$3:$L$49,9,0)</f>
        <v>0</v>
      </c>
      <c r="N21" s="12">
        <f>VLOOKUP(B21,Keymap!$D$3:$L$49,9,0)</f>
        <v>0</v>
      </c>
      <c r="O21" s="12">
        <f>VLOOKUP(C21,Keymap!$D$3:$L$49,9,0)</f>
        <v>0</v>
      </c>
      <c r="P21" s="12">
        <f>VLOOKUP(D21,Keymap!$D$3:$L$49,9,0)</f>
        <v>0</v>
      </c>
      <c r="Q21" s="12">
        <f>VLOOKUP(E21,Keymap!$D$3:$L$49,9,0)</f>
        <v>0</v>
      </c>
      <c r="R21" s="12">
        <f>VLOOKUP(F21,Keymap!$D$3:$L$49,9,0)</f>
        <v>0</v>
      </c>
      <c r="S21" s="12">
        <f>VLOOKUP(G21,Keymap!$D$3:$L$49,9,0)</f>
        <v>0</v>
      </c>
      <c r="T21" s="12">
        <f>VLOOKUP(H21,Keymap!$D$3:$L$49,9,0)</f>
        <v>0</v>
      </c>
      <c r="U21" s="12">
        <f>VLOOKUP(I21,Keymap!$D$3:$L$49,9,0)</f>
        <v>0</v>
      </c>
      <c r="V21" s="12">
        <f>VLOOKUP(J21,Keymap!$D$3:$L$49,9,0)</f>
        <v>0</v>
      </c>
      <c r="W21" s="12">
        <f>VLOOKUP(K21,Keymap!$D$3:$L$49,9,0)</f>
        <v>0</v>
      </c>
      <c r="X21" s="12">
        <f>VLOOKUP(L21,Keymap!$D$3:$L$49,9,0)</f>
        <v>0</v>
      </c>
    </row>
    <row r="22" spans="13:24" x14ac:dyDescent="0.25">
      <c r="M22" s="12">
        <f>VLOOKUP(A22,Keymap!$D$3:$L$49,9,0)</f>
        <v>0</v>
      </c>
      <c r="N22" s="12">
        <f>VLOOKUP(B22,Keymap!$D$3:$L$49,9,0)</f>
        <v>0</v>
      </c>
      <c r="O22" s="12">
        <f>VLOOKUP(C22,Keymap!$D$3:$L$49,9,0)</f>
        <v>0</v>
      </c>
      <c r="P22" s="12">
        <f>VLOOKUP(D22,Keymap!$D$3:$L$49,9,0)</f>
        <v>0</v>
      </c>
      <c r="Q22" s="12">
        <f>VLOOKUP(E22,Keymap!$D$3:$L$49,9,0)</f>
        <v>0</v>
      </c>
      <c r="R22" s="12">
        <f>VLOOKUP(F22,Keymap!$D$3:$L$49,9,0)</f>
        <v>0</v>
      </c>
      <c r="S22" s="12">
        <f>VLOOKUP(G22,Keymap!$D$3:$L$49,9,0)</f>
        <v>0</v>
      </c>
      <c r="T22" s="12">
        <f>VLOOKUP(H22,Keymap!$D$3:$L$49,9,0)</f>
        <v>0</v>
      </c>
      <c r="U22" s="12">
        <f>VLOOKUP(I22,Keymap!$D$3:$L$49,9,0)</f>
        <v>0</v>
      </c>
      <c r="V22" s="12">
        <f>VLOOKUP(J22,Keymap!$D$3:$L$49,9,0)</f>
        <v>0</v>
      </c>
      <c r="W22" s="12">
        <f>VLOOKUP(K22,Keymap!$D$3:$L$49,9,0)</f>
        <v>0</v>
      </c>
      <c r="X22" s="12">
        <f>VLOOKUP(L22,Keymap!$D$3:$L$49,9,0)</f>
        <v>0</v>
      </c>
    </row>
    <row r="23" spans="13:24" x14ac:dyDescent="0.25">
      <c r="M23" s="12">
        <f>VLOOKUP(A23,Keymap!$D$3:$L$49,9,0)</f>
        <v>0</v>
      </c>
      <c r="N23" s="12">
        <f>VLOOKUP(B23,Keymap!$D$3:$L$49,9,0)</f>
        <v>0</v>
      </c>
      <c r="O23" s="12">
        <f>VLOOKUP(C23,Keymap!$D$3:$L$49,9,0)</f>
        <v>0</v>
      </c>
      <c r="P23" s="12">
        <f>VLOOKUP(D23,Keymap!$D$3:$L$49,9,0)</f>
        <v>0</v>
      </c>
      <c r="Q23" s="12">
        <f>VLOOKUP(E23,Keymap!$D$3:$L$49,9,0)</f>
        <v>0</v>
      </c>
      <c r="R23" s="12">
        <f>VLOOKUP(F23,Keymap!$D$3:$L$49,9,0)</f>
        <v>0</v>
      </c>
      <c r="S23" s="12">
        <f>VLOOKUP(G23,Keymap!$D$3:$L$49,9,0)</f>
        <v>0</v>
      </c>
      <c r="T23" s="12">
        <f>VLOOKUP(H23,Keymap!$D$3:$L$49,9,0)</f>
        <v>0</v>
      </c>
      <c r="U23" s="12">
        <f>VLOOKUP(I23,Keymap!$D$3:$L$49,9,0)</f>
        <v>0</v>
      </c>
      <c r="V23" s="12">
        <f>VLOOKUP(J23,Keymap!$D$3:$L$49,9,0)</f>
        <v>0</v>
      </c>
      <c r="W23" s="12">
        <f>VLOOKUP(K23,Keymap!$D$3:$L$49,9,0)</f>
        <v>0</v>
      </c>
      <c r="X23" s="12">
        <f>VLOOKUP(L23,Keymap!$D$3:$L$49,9,0)</f>
        <v>0</v>
      </c>
    </row>
    <row r="24" spans="13:24" x14ac:dyDescent="0.25">
      <c r="M24" s="12">
        <f>VLOOKUP(A24,Keymap!$D$3:$L$49,9,0)</f>
        <v>0</v>
      </c>
      <c r="N24" s="12">
        <f>VLOOKUP(B24,Keymap!$D$3:$L$49,9,0)</f>
        <v>0</v>
      </c>
      <c r="O24" s="12">
        <f>VLOOKUP(C24,Keymap!$D$3:$L$49,9,0)</f>
        <v>0</v>
      </c>
      <c r="P24" s="12">
        <f>VLOOKUP(D24,Keymap!$D$3:$L$49,9,0)</f>
        <v>0</v>
      </c>
      <c r="Q24" s="12">
        <f>VLOOKUP(E24,Keymap!$D$3:$L$49,9,0)</f>
        <v>0</v>
      </c>
      <c r="R24" s="12">
        <f>VLOOKUP(F24,Keymap!$D$3:$L$49,9,0)</f>
        <v>0</v>
      </c>
      <c r="S24" s="12">
        <f>VLOOKUP(G24,Keymap!$D$3:$L$49,9,0)</f>
        <v>0</v>
      </c>
      <c r="T24" s="12">
        <f>VLOOKUP(H24,Keymap!$D$3:$L$49,9,0)</f>
        <v>0</v>
      </c>
      <c r="U24" s="12">
        <f>VLOOKUP(I24,Keymap!$D$3:$L$49,9,0)</f>
        <v>0</v>
      </c>
      <c r="V24" s="12">
        <f>VLOOKUP(J24,Keymap!$D$3:$L$49,9,0)</f>
        <v>0</v>
      </c>
      <c r="W24" s="12">
        <f>VLOOKUP(K24,Keymap!$D$3:$L$49,9,0)</f>
        <v>0</v>
      </c>
      <c r="X24" s="12">
        <f>VLOOKUP(L24,Keymap!$D$3:$L$49,9,0)</f>
        <v>0</v>
      </c>
    </row>
    <row r="25" spans="13:24" x14ac:dyDescent="0.25">
      <c r="M25" s="12">
        <f>VLOOKUP(A25,Keymap!$D$3:$L$49,9,0)</f>
        <v>0</v>
      </c>
      <c r="N25" s="12">
        <f>VLOOKUP(B25,Keymap!$D$3:$L$49,9,0)</f>
        <v>0</v>
      </c>
      <c r="O25" s="12">
        <f>VLOOKUP(C25,Keymap!$D$3:$L$49,9,0)</f>
        <v>0</v>
      </c>
      <c r="P25" s="12">
        <f>VLOOKUP(D25,Keymap!$D$3:$L$49,9,0)</f>
        <v>0</v>
      </c>
      <c r="Q25" s="12">
        <f>VLOOKUP(E25,Keymap!$D$3:$L$49,9,0)</f>
        <v>0</v>
      </c>
      <c r="R25" s="12">
        <f>VLOOKUP(F25,Keymap!$D$3:$L$49,9,0)</f>
        <v>0</v>
      </c>
      <c r="S25" s="12">
        <f>VLOOKUP(G25,Keymap!$D$3:$L$49,9,0)</f>
        <v>0</v>
      </c>
      <c r="T25" s="12">
        <f>VLOOKUP(H25,Keymap!$D$3:$L$49,9,0)</f>
        <v>0</v>
      </c>
      <c r="U25" s="12">
        <f>VLOOKUP(I25,Keymap!$D$3:$L$49,9,0)</f>
        <v>0</v>
      </c>
      <c r="V25" s="12">
        <f>VLOOKUP(J25,Keymap!$D$3:$L$49,9,0)</f>
        <v>0</v>
      </c>
      <c r="W25" s="12">
        <f>VLOOKUP(K25,Keymap!$D$3:$L$49,9,0)</f>
        <v>0</v>
      </c>
      <c r="X25" s="12">
        <f>VLOOKUP(L25,Keymap!$D$3:$L$49,9,0)</f>
        <v>0</v>
      </c>
    </row>
    <row r="26" spans="13:24" x14ac:dyDescent="0.25">
      <c r="M26" s="12">
        <f>VLOOKUP(A26,Keymap!$D$3:$L$49,9,0)</f>
        <v>0</v>
      </c>
      <c r="N26" s="12">
        <f>VLOOKUP(B26,Keymap!$D$3:$L$49,9,0)</f>
        <v>0</v>
      </c>
      <c r="O26" s="12">
        <f>VLOOKUP(C26,Keymap!$D$3:$L$49,9,0)</f>
        <v>0</v>
      </c>
      <c r="P26" s="12">
        <f>VLOOKUP(D26,Keymap!$D$3:$L$49,9,0)</f>
        <v>0</v>
      </c>
      <c r="Q26" s="12">
        <f>VLOOKUP(E26,Keymap!$D$3:$L$49,9,0)</f>
        <v>0</v>
      </c>
      <c r="R26" s="12">
        <f>VLOOKUP(F26,Keymap!$D$3:$L$49,9,0)</f>
        <v>0</v>
      </c>
      <c r="S26" s="12">
        <f>VLOOKUP(G26,Keymap!$D$3:$L$49,9,0)</f>
        <v>0</v>
      </c>
      <c r="T26" s="12">
        <f>VLOOKUP(H26,Keymap!$D$3:$L$49,9,0)</f>
        <v>0</v>
      </c>
      <c r="U26" s="12">
        <f>VLOOKUP(I26,Keymap!$D$3:$L$49,9,0)</f>
        <v>0</v>
      </c>
      <c r="V26" s="12">
        <f>VLOOKUP(J26,Keymap!$D$3:$L$49,9,0)</f>
        <v>0</v>
      </c>
      <c r="W26" s="12">
        <f>VLOOKUP(K26,Keymap!$D$3:$L$49,9,0)</f>
        <v>0</v>
      </c>
      <c r="X26" s="12">
        <f>VLOOKUP(L26,Keymap!$D$3:$L$49,9,0)</f>
        <v>0</v>
      </c>
    </row>
    <row r="27" spans="13:24" x14ac:dyDescent="0.25">
      <c r="M27" s="12">
        <f>VLOOKUP(A27,Keymap!$D$3:$L$49,9,0)</f>
        <v>0</v>
      </c>
      <c r="N27" s="12">
        <f>VLOOKUP(B27,Keymap!$D$3:$L$49,9,0)</f>
        <v>0</v>
      </c>
      <c r="O27" s="12">
        <f>VLOOKUP(C27,Keymap!$D$3:$L$49,9,0)</f>
        <v>0</v>
      </c>
      <c r="P27" s="12">
        <f>VLOOKUP(D27,Keymap!$D$3:$L$49,9,0)</f>
        <v>0</v>
      </c>
      <c r="Q27" s="12">
        <f>VLOOKUP(E27,Keymap!$D$3:$L$49,9,0)</f>
        <v>0</v>
      </c>
      <c r="R27" s="12">
        <f>VLOOKUP(F27,Keymap!$D$3:$L$49,9,0)</f>
        <v>0</v>
      </c>
      <c r="S27" s="12">
        <f>VLOOKUP(G27,Keymap!$D$3:$L$49,9,0)</f>
        <v>0</v>
      </c>
      <c r="T27" s="12">
        <f>VLOOKUP(H27,Keymap!$D$3:$L$49,9,0)</f>
        <v>0</v>
      </c>
      <c r="U27" s="12">
        <f>VLOOKUP(I27,Keymap!$D$3:$L$49,9,0)</f>
        <v>0</v>
      </c>
      <c r="V27" s="12">
        <f>VLOOKUP(J27,Keymap!$D$3:$L$49,9,0)</f>
        <v>0</v>
      </c>
      <c r="W27" s="12">
        <f>VLOOKUP(K27,Keymap!$D$3:$L$49,9,0)</f>
        <v>0</v>
      </c>
      <c r="X27" s="12">
        <f>VLOOKUP(L27,Keymap!$D$3:$L$49,9,0)</f>
        <v>0</v>
      </c>
    </row>
    <row r="28" spans="13:24" x14ac:dyDescent="0.25">
      <c r="M28" s="12">
        <f>VLOOKUP(A28,Keymap!$D$3:$L$49,9,0)</f>
        <v>0</v>
      </c>
      <c r="N28" s="12">
        <f>VLOOKUP(B28,Keymap!$D$3:$L$49,9,0)</f>
        <v>0</v>
      </c>
      <c r="O28" s="12">
        <f>VLOOKUP(C28,Keymap!$D$3:$L$49,9,0)</f>
        <v>0</v>
      </c>
      <c r="P28" s="12">
        <f>VLOOKUP(D28,Keymap!$D$3:$L$49,9,0)</f>
        <v>0</v>
      </c>
      <c r="Q28" s="12">
        <f>VLOOKUP(E28,Keymap!$D$3:$L$49,9,0)</f>
        <v>0</v>
      </c>
      <c r="R28" s="12">
        <f>VLOOKUP(F28,Keymap!$D$3:$L$49,9,0)</f>
        <v>0</v>
      </c>
      <c r="S28" s="12">
        <f>VLOOKUP(G28,Keymap!$D$3:$L$49,9,0)</f>
        <v>0</v>
      </c>
      <c r="T28" s="12">
        <f>VLOOKUP(H28,Keymap!$D$3:$L$49,9,0)</f>
        <v>0</v>
      </c>
      <c r="U28" s="12">
        <f>VLOOKUP(I28,Keymap!$D$3:$L$49,9,0)</f>
        <v>0</v>
      </c>
      <c r="V28" s="12">
        <f>VLOOKUP(J28,Keymap!$D$3:$L$49,9,0)</f>
        <v>0</v>
      </c>
      <c r="W28" s="12">
        <f>VLOOKUP(K28,Keymap!$D$3:$L$49,9,0)</f>
        <v>0</v>
      </c>
      <c r="X28" s="12">
        <f>VLOOKUP(L28,Keymap!$D$3:$L$49,9,0)</f>
        <v>0</v>
      </c>
    </row>
    <row r="29" spans="13:24" x14ac:dyDescent="0.25">
      <c r="M29" s="12">
        <f>VLOOKUP(A29,Keymap!$D$3:$L$49,9,0)</f>
        <v>0</v>
      </c>
      <c r="N29" s="12">
        <f>VLOOKUP(B29,Keymap!$D$3:$L$49,9,0)</f>
        <v>0</v>
      </c>
      <c r="O29" s="12">
        <f>VLOOKUP(C29,Keymap!$D$3:$L$49,9,0)</f>
        <v>0</v>
      </c>
      <c r="P29" s="12">
        <f>VLOOKUP(D29,Keymap!$D$3:$L$49,9,0)</f>
        <v>0</v>
      </c>
      <c r="Q29" s="12">
        <f>VLOOKUP(E29,Keymap!$D$3:$L$49,9,0)</f>
        <v>0</v>
      </c>
      <c r="R29" s="12">
        <f>VLOOKUP(F29,Keymap!$D$3:$L$49,9,0)</f>
        <v>0</v>
      </c>
      <c r="S29" s="12">
        <f>VLOOKUP(G29,Keymap!$D$3:$L$49,9,0)</f>
        <v>0</v>
      </c>
      <c r="T29" s="12">
        <f>VLOOKUP(H29,Keymap!$D$3:$L$49,9,0)</f>
        <v>0</v>
      </c>
      <c r="U29" s="12">
        <f>VLOOKUP(I29,Keymap!$D$3:$L$49,9,0)</f>
        <v>0</v>
      </c>
      <c r="V29" s="12">
        <f>VLOOKUP(J29,Keymap!$D$3:$L$49,9,0)</f>
        <v>0</v>
      </c>
      <c r="W29" s="12">
        <f>VLOOKUP(K29,Keymap!$D$3:$L$49,9,0)</f>
        <v>0</v>
      </c>
      <c r="X29" s="12">
        <f>VLOOKUP(L29,Keymap!$D$3:$L$49,9,0)</f>
        <v>0</v>
      </c>
    </row>
    <row r="30" spans="13:24" x14ac:dyDescent="0.25">
      <c r="M30" s="12">
        <f>VLOOKUP(A30,Keymap!$D$3:$L$49,9,0)</f>
        <v>0</v>
      </c>
      <c r="N30" s="12">
        <f>VLOOKUP(B30,Keymap!$D$3:$L$49,9,0)</f>
        <v>0</v>
      </c>
      <c r="O30" s="12">
        <f>VLOOKUP(C30,Keymap!$D$3:$L$49,9,0)</f>
        <v>0</v>
      </c>
      <c r="P30" s="12">
        <f>VLOOKUP(D30,Keymap!$D$3:$L$49,9,0)</f>
        <v>0</v>
      </c>
      <c r="Q30" s="12">
        <f>VLOOKUP(E30,Keymap!$D$3:$L$49,9,0)</f>
        <v>0</v>
      </c>
      <c r="R30" s="12">
        <f>VLOOKUP(F30,Keymap!$D$3:$L$49,9,0)</f>
        <v>0</v>
      </c>
      <c r="S30" s="12">
        <f>VLOOKUP(G30,Keymap!$D$3:$L$49,9,0)</f>
        <v>0</v>
      </c>
      <c r="T30" s="12">
        <f>VLOOKUP(H30,Keymap!$D$3:$L$49,9,0)</f>
        <v>0</v>
      </c>
      <c r="U30" s="12">
        <f>VLOOKUP(I30,Keymap!$D$3:$L$49,9,0)</f>
        <v>0</v>
      </c>
      <c r="V30" s="12">
        <f>VLOOKUP(J30,Keymap!$D$3:$L$49,9,0)</f>
        <v>0</v>
      </c>
      <c r="W30" s="12">
        <f>VLOOKUP(K30,Keymap!$D$3:$L$49,9,0)</f>
        <v>0</v>
      </c>
      <c r="X30" s="12">
        <f>VLOOKUP(L30,Keymap!$D$3:$L$49,9,0)</f>
        <v>0</v>
      </c>
    </row>
    <row r="31" spans="13:24" x14ac:dyDescent="0.25">
      <c r="M31" s="12">
        <f>VLOOKUP(A31,Keymap!$D$3:$L$49,9,0)</f>
        <v>0</v>
      </c>
      <c r="N31" s="12">
        <f>VLOOKUP(B31,Keymap!$D$3:$L$49,9,0)</f>
        <v>0</v>
      </c>
      <c r="O31" s="12">
        <f>VLOOKUP(C31,Keymap!$D$3:$L$49,9,0)</f>
        <v>0</v>
      </c>
      <c r="P31" s="12">
        <f>VLOOKUP(D31,Keymap!$D$3:$L$49,9,0)</f>
        <v>0</v>
      </c>
      <c r="Q31" s="12">
        <f>VLOOKUP(E31,Keymap!$D$3:$L$49,9,0)</f>
        <v>0</v>
      </c>
      <c r="R31" s="12">
        <f>VLOOKUP(F31,Keymap!$D$3:$L$49,9,0)</f>
        <v>0</v>
      </c>
      <c r="S31" s="12">
        <f>VLOOKUP(G31,Keymap!$D$3:$L$49,9,0)</f>
        <v>0</v>
      </c>
      <c r="T31" s="12">
        <f>VLOOKUP(H31,Keymap!$D$3:$L$49,9,0)</f>
        <v>0</v>
      </c>
      <c r="U31" s="12">
        <f>VLOOKUP(I31,Keymap!$D$3:$L$49,9,0)</f>
        <v>0</v>
      </c>
      <c r="V31" s="12">
        <f>VLOOKUP(J31,Keymap!$D$3:$L$49,9,0)</f>
        <v>0</v>
      </c>
      <c r="W31" s="12">
        <f>VLOOKUP(K31,Keymap!$D$3:$L$49,9,0)</f>
        <v>0</v>
      </c>
      <c r="X31" s="12">
        <f>VLOOKUP(L31,Keymap!$D$3:$L$49,9,0)</f>
        <v>0</v>
      </c>
    </row>
    <row r="32" spans="13:24" x14ac:dyDescent="0.25">
      <c r="M32" s="12">
        <f>VLOOKUP(A32,Keymap!$D$3:$L$49,9,0)</f>
        <v>0</v>
      </c>
      <c r="N32" s="12">
        <f>VLOOKUP(B32,Keymap!$D$3:$L$49,9,0)</f>
        <v>0</v>
      </c>
      <c r="O32" s="12">
        <f>VLOOKUP(C32,Keymap!$D$3:$L$49,9,0)</f>
        <v>0</v>
      </c>
      <c r="P32" s="12">
        <f>VLOOKUP(D32,Keymap!$D$3:$L$49,9,0)</f>
        <v>0</v>
      </c>
      <c r="Q32" s="12">
        <f>VLOOKUP(E32,Keymap!$D$3:$L$49,9,0)</f>
        <v>0</v>
      </c>
      <c r="R32" s="12">
        <f>VLOOKUP(F32,Keymap!$D$3:$L$49,9,0)</f>
        <v>0</v>
      </c>
      <c r="S32" s="12">
        <f>VLOOKUP(G32,Keymap!$D$3:$L$49,9,0)</f>
        <v>0</v>
      </c>
      <c r="T32" s="12">
        <f>VLOOKUP(H32,Keymap!$D$3:$L$49,9,0)</f>
        <v>0</v>
      </c>
      <c r="U32" s="12">
        <f>VLOOKUP(I32,Keymap!$D$3:$L$49,9,0)</f>
        <v>0</v>
      </c>
      <c r="V32" s="12">
        <f>VLOOKUP(J32,Keymap!$D$3:$L$49,9,0)</f>
        <v>0</v>
      </c>
      <c r="W32" s="12">
        <f>VLOOKUP(K32,Keymap!$D$3:$L$49,9,0)</f>
        <v>0</v>
      </c>
      <c r="X32" s="12">
        <f>VLOOKUP(L32,Keymap!$D$3:$L$49,9,0)</f>
        <v>0</v>
      </c>
    </row>
    <row r="33" spans="13:24" x14ac:dyDescent="0.25">
      <c r="M33" s="12">
        <f>VLOOKUP(A33,Keymap!$D$3:$L$49,9,0)</f>
        <v>0</v>
      </c>
      <c r="N33" s="12">
        <f>VLOOKUP(B33,Keymap!$D$3:$L$49,9,0)</f>
        <v>0</v>
      </c>
      <c r="O33" s="12">
        <f>VLOOKUP(C33,Keymap!$D$3:$L$49,9,0)</f>
        <v>0</v>
      </c>
      <c r="P33" s="12">
        <f>VLOOKUP(D33,Keymap!$D$3:$L$49,9,0)</f>
        <v>0</v>
      </c>
      <c r="Q33" s="12">
        <f>VLOOKUP(E33,Keymap!$D$3:$L$49,9,0)</f>
        <v>0</v>
      </c>
      <c r="R33" s="12">
        <f>VLOOKUP(F33,Keymap!$D$3:$L$49,9,0)</f>
        <v>0</v>
      </c>
      <c r="S33" s="12">
        <f>VLOOKUP(G33,Keymap!$D$3:$L$49,9,0)</f>
        <v>0</v>
      </c>
      <c r="T33" s="12">
        <f>VLOOKUP(H33,Keymap!$D$3:$L$49,9,0)</f>
        <v>0</v>
      </c>
      <c r="U33" s="12">
        <f>VLOOKUP(I33,Keymap!$D$3:$L$49,9,0)</f>
        <v>0</v>
      </c>
      <c r="V33" s="12">
        <f>VLOOKUP(J33,Keymap!$D$3:$L$49,9,0)</f>
        <v>0</v>
      </c>
      <c r="W33" s="12">
        <f>VLOOKUP(K33,Keymap!$D$3:$L$49,9,0)</f>
        <v>0</v>
      </c>
      <c r="X33" s="12">
        <f>VLOOKUP(L33,Keymap!$D$3:$L$49,9,0)</f>
        <v>0</v>
      </c>
    </row>
    <row r="34" spans="13:24" x14ac:dyDescent="0.25">
      <c r="M34" s="12">
        <f>VLOOKUP(A34,Keymap!$D$3:$L$49,9,0)</f>
        <v>0</v>
      </c>
      <c r="N34" s="12">
        <f>VLOOKUP(B34,Keymap!$D$3:$L$49,9,0)</f>
        <v>0</v>
      </c>
      <c r="O34" s="12">
        <f>VLOOKUP(C34,Keymap!$D$3:$L$49,9,0)</f>
        <v>0</v>
      </c>
      <c r="P34" s="12">
        <f>VLOOKUP(D34,Keymap!$D$3:$L$49,9,0)</f>
        <v>0</v>
      </c>
      <c r="Q34" s="12">
        <f>VLOOKUP(E34,Keymap!$D$3:$L$49,9,0)</f>
        <v>0</v>
      </c>
      <c r="R34" s="12">
        <f>VLOOKUP(F34,Keymap!$D$3:$L$49,9,0)</f>
        <v>0</v>
      </c>
      <c r="S34" s="12">
        <f>VLOOKUP(G34,Keymap!$D$3:$L$49,9,0)</f>
        <v>0</v>
      </c>
      <c r="T34" s="12">
        <f>VLOOKUP(H34,Keymap!$D$3:$L$49,9,0)</f>
        <v>0</v>
      </c>
      <c r="U34" s="12">
        <f>VLOOKUP(I34,Keymap!$D$3:$L$49,9,0)</f>
        <v>0</v>
      </c>
      <c r="V34" s="12">
        <f>VLOOKUP(J34,Keymap!$D$3:$L$49,9,0)</f>
        <v>0</v>
      </c>
      <c r="W34" s="12">
        <f>VLOOKUP(K34,Keymap!$D$3:$L$49,9,0)</f>
        <v>0</v>
      </c>
      <c r="X34" s="12">
        <f>VLOOKUP(L34,Keymap!$D$3:$L$49,9,0)</f>
        <v>0</v>
      </c>
    </row>
    <row r="35" spans="13:24" x14ac:dyDescent="0.25">
      <c r="M35">
        <f>VLOOKUP(A35,Keymap!$D$3:$L$49,9,0)</f>
        <v>0</v>
      </c>
      <c r="N35">
        <f>VLOOKUP(B35,Keymap!$D$3:$L$49,9,0)</f>
        <v>0</v>
      </c>
      <c r="O35">
        <f>VLOOKUP(C35,Keymap!$D$3:$L$49,9,0)</f>
        <v>0</v>
      </c>
      <c r="P35">
        <f>VLOOKUP(D35,Keymap!$D$3:$L$49,9,0)</f>
        <v>0</v>
      </c>
      <c r="Q35">
        <f>VLOOKUP(E35,Keymap!$D$3:$L$49,9,0)</f>
        <v>0</v>
      </c>
      <c r="R35">
        <f>VLOOKUP(F35,Keymap!$D$3:$L$49,9,0)</f>
        <v>0</v>
      </c>
      <c r="S35">
        <f>VLOOKUP(G35,Keymap!$D$3:$L$49,9,0)</f>
        <v>0</v>
      </c>
      <c r="T35">
        <f>VLOOKUP(H35,Keymap!$D$3:$L$49,9,0)</f>
        <v>0</v>
      </c>
      <c r="U35">
        <f>VLOOKUP(I35,Keymap!$D$3:$L$49,9,0)</f>
        <v>0</v>
      </c>
      <c r="V35">
        <f>VLOOKUP(J35,Keymap!$D$3:$L$49,9,0)</f>
        <v>0</v>
      </c>
      <c r="W35">
        <f>VLOOKUP(K35,Keymap!$D$3:$L$49,9,0)</f>
        <v>0</v>
      </c>
      <c r="X35">
        <f>VLOOKUP(L35,Keymap!$D$3:$L$49,9,0)</f>
        <v>0</v>
      </c>
    </row>
    <row r="36" spans="13:24" x14ac:dyDescent="0.25">
      <c r="M36">
        <f>VLOOKUP(A36,Keymap!$D$3:$L$49,8,0)</f>
        <v>0</v>
      </c>
      <c r="N36">
        <f>VLOOKUP(B36,Keymap!$D$3:$L$49,8,0)</f>
        <v>0</v>
      </c>
      <c r="O36">
        <f>VLOOKUP(C36,Keymap!$D$3:$L$49,8,0)</f>
        <v>0</v>
      </c>
      <c r="P36">
        <f>VLOOKUP(D36,Keymap!$D$3:$L$49,8,0)</f>
        <v>0</v>
      </c>
      <c r="Q36">
        <f>VLOOKUP(E36,Keymap!$D$3:$L$49,8,0)</f>
        <v>0</v>
      </c>
      <c r="R36">
        <f>VLOOKUP(F36,Keymap!$D$3:$L$49,8,0)</f>
        <v>0</v>
      </c>
      <c r="S36">
        <f>VLOOKUP(G36,Keymap!$D$3:$L$49,8,0)</f>
        <v>0</v>
      </c>
      <c r="T36">
        <f>VLOOKUP(H36,Keymap!$D$3:$L$49,8,0)</f>
        <v>0</v>
      </c>
      <c r="U36">
        <f>VLOOKUP(I36,Keymap!$D$3:$L$49,8,0)</f>
        <v>0</v>
      </c>
      <c r="V36">
        <f>VLOOKUP(J36,Keymap!$D$3:$L$49,8,0)</f>
        <v>0</v>
      </c>
      <c r="W36">
        <f>VLOOKUP(K36,Keymap!$D$3:$L$49,8,0)</f>
        <v>0</v>
      </c>
    </row>
    <row r="37" spans="13:24" x14ac:dyDescent="0.25">
      <c r="M37">
        <f>VLOOKUP(A37,Keymap!$D$3:$L$49,8,0)</f>
        <v>0</v>
      </c>
      <c r="N37">
        <f>VLOOKUP(B37,Keymap!$D$3:$L$49,8,0)</f>
        <v>0</v>
      </c>
      <c r="O37">
        <f>VLOOKUP(C37,Keymap!$D$3:$L$49,8,0)</f>
        <v>0</v>
      </c>
      <c r="P37">
        <f>VLOOKUP(D37,Keymap!$D$3:$L$49,8,0)</f>
        <v>0</v>
      </c>
      <c r="Q37">
        <f>VLOOKUP(E37,Keymap!$D$3:$L$49,8,0)</f>
        <v>0</v>
      </c>
      <c r="R37">
        <f>VLOOKUP(F37,Keymap!$D$3:$L$49,8,0)</f>
        <v>0</v>
      </c>
      <c r="S37">
        <f>VLOOKUP(G37,Keymap!$D$3:$L$49,8,0)</f>
        <v>0</v>
      </c>
      <c r="T37">
        <f>VLOOKUP(H37,Keymap!$D$3:$L$49,8,0)</f>
        <v>0</v>
      </c>
      <c r="U37">
        <f>VLOOKUP(I37,Keymap!$D$3:$L$49,8,0)</f>
        <v>0</v>
      </c>
      <c r="V37">
        <f>VLOOKUP(J37,Keymap!$D$3:$L$49,8,0)</f>
        <v>0</v>
      </c>
      <c r="W37">
        <f>VLOOKUP(K37,Keymap!$D$3:$L$49,8,0)</f>
        <v>0</v>
      </c>
    </row>
    <row r="38" spans="13:24" x14ac:dyDescent="0.25">
      <c r="M38">
        <f>VLOOKUP(A38,Keymap!$D$3:$L$49,8,0)</f>
        <v>0</v>
      </c>
      <c r="N38">
        <f>VLOOKUP(B38,Keymap!$D$3:$L$49,8,0)</f>
        <v>0</v>
      </c>
      <c r="O38">
        <f>VLOOKUP(C38,Keymap!$D$3:$L$49,8,0)</f>
        <v>0</v>
      </c>
      <c r="P38">
        <f>VLOOKUP(D38,Keymap!$D$3:$L$49,8,0)</f>
        <v>0</v>
      </c>
      <c r="Q38">
        <f>VLOOKUP(E38,Keymap!$D$3:$L$49,8,0)</f>
        <v>0</v>
      </c>
      <c r="R38">
        <f>VLOOKUP(F38,Keymap!$D$3:$L$49,8,0)</f>
        <v>0</v>
      </c>
      <c r="S38">
        <f>VLOOKUP(G38,Keymap!$D$3:$L$49,8,0)</f>
        <v>0</v>
      </c>
      <c r="T38">
        <f>VLOOKUP(H38,Keymap!$D$3:$L$49,8,0)</f>
        <v>0</v>
      </c>
      <c r="U38">
        <f>VLOOKUP(I38,Keymap!$D$3:$L$49,8,0)</f>
        <v>0</v>
      </c>
      <c r="V38">
        <f>VLOOKUP(J38,Keymap!$D$3:$L$49,8,0)</f>
        <v>0</v>
      </c>
      <c r="W38">
        <f>VLOOKUP(K38,Keymap!$D$3:$L$49,8,0)</f>
        <v>0</v>
      </c>
    </row>
    <row r="39" spans="13:24" x14ac:dyDescent="0.25">
      <c r="M39">
        <f>VLOOKUP(A39,Keymap!$D$3:$L$49,8,0)</f>
        <v>0</v>
      </c>
      <c r="N39">
        <f>VLOOKUP(B39,Keymap!$D$3:$L$49,8,0)</f>
        <v>0</v>
      </c>
      <c r="O39">
        <f>VLOOKUP(C39,Keymap!$D$3:$L$49,8,0)</f>
        <v>0</v>
      </c>
      <c r="P39">
        <f>VLOOKUP(D39,Keymap!$D$3:$L$49,8,0)</f>
        <v>0</v>
      </c>
      <c r="Q39">
        <f>VLOOKUP(E39,Keymap!$D$3:$L$49,8,0)</f>
        <v>0</v>
      </c>
      <c r="R39">
        <f>VLOOKUP(F39,Keymap!$D$3:$L$49,8,0)</f>
        <v>0</v>
      </c>
      <c r="S39">
        <f>VLOOKUP(G39,Keymap!$D$3:$L$49,8,0)</f>
        <v>0</v>
      </c>
      <c r="T39">
        <f>VLOOKUP(H39,Keymap!$D$3:$L$49,8,0)</f>
        <v>0</v>
      </c>
      <c r="U39">
        <f>VLOOKUP(I39,Keymap!$D$3:$L$49,8,0)</f>
        <v>0</v>
      </c>
      <c r="V39">
        <f>VLOOKUP(J39,Keymap!$D$3:$L$49,8,0)</f>
        <v>0</v>
      </c>
      <c r="W39">
        <f>VLOOKUP(K39,Keymap!$D$3:$L$49,8,0)</f>
        <v>0</v>
      </c>
    </row>
    <row r="40" spans="13:24" x14ac:dyDescent="0.25">
      <c r="M40">
        <f>VLOOKUP(A40,Keymap!$D$3:$L$49,8,0)</f>
        <v>0</v>
      </c>
      <c r="N40">
        <f>VLOOKUP(B40,Keymap!$D$3:$L$49,8,0)</f>
        <v>0</v>
      </c>
      <c r="O40">
        <f>VLOOKUP(C40,Keymap!$D$3:$L$49,8,0)</f>
        <v>0</v>
      </c>
      <c r="P40">
        <f>VLOOKUP(D40,Keymap!$D$3:$L$49,8,0)</f>
        <v>0</v>
      </c>
      <c r="Q40">
        <f>VLOOKUP(E40,Keymap!$D$3:$L$49,8,0)</f>
        <v>0</v>
      </c>
      <c r="R40">
        <f>VLOOKUP(F40,Keymap!$D$3:$L$49,8,0)</f>
        <v>0</v>
      </c>
      <c r="S40">
        <f>VLOOKUP(G40,Keymap!$D$3:$L$49,8,0)</f>
        <v>0</v>
      </c>
      <c r="T40">
        <f>VLOOKUP(H40,Keymap!$D$3:$L$49,8,0)</f>
        <v>0</v>
      </c>
      <c r="U40">
        <f>VLOOKUP(I40,Keymap!$D$3:$L$49,8,0)</f>
        <v>0</v>
      </c>
      <c r="V40">
        <f>VLOOKUP(J40,Keymap!$D$3:$L$49,8,0)</f>
        <v>0</v>
      </c>
      <c r="W40">
        <f>VLOOKUP(K40,Keymap!$D$3:$L$49,8,0)</f>
        <v>0</v>
      </c>
    </row>
    <row r="41" spans="13:24" x14ac:dyDescent="0.25">
      <c r="M41">
        <f>VLOOKUP(A41,Keymap!$D$3:$L$49,8,0)</f>
        <v>0</v>
      </c>
      <c r="N41">
        <f>VLOOKUP(B41,Keymap!$D$3:$L$49,8,0)</f>
        <v>0</v>
      </c>
      <c r="O41">
        <f>VLOOKUP(C41,Keymap!$D$3:$L$49,8,0)</f>
        <v>0</v>
      </c>
      <c r="P41">
        <f>VLOOKUP(D41,Keymap!$D$3:$L$49,8,0)</f>
        <v>0</v>
      </c>
      <c r="Q41">
        <f>VLOOKUP(E41,Keymap!$D$3:$L$49,8,0)</f>
        <v>0</v>
      </c>
      <c r="R41">
        <f>VLOOKUP(F41,Keymap!$D$3:$L$49,8,0)</f>
        <v>0</v>
      </c>
      <c r="S41">
        <f>VLOOKUP(G41,Keymap!$D$3:$L$49,8,0)</f>
        <v>0</v>
      </c>
      <c r="T41">
        <f>VLOOKUP(H41,Keymap!$D$3:$L$49,8,0)</f>
        <v>0</v>
      </c>
      <c r="U41">
        <f>VLOOKUP(I41,Keymap!$D$3:$L$49,8,0)</f>
        <v>0</v>
      </c>
      <c r="V41">
        <f>VLOOKUP(J41,Keymap!$D$3:$L$49,8,0)</f>
        <v>0</v>
      </c>
      <c r="W41">
        <f>VLOOKUP(K41,Keymap!$D$3:$L$49,8,0)</f>
        <v>0</v>
      </c>
    </row>
    <row r="42" spans="13:24" x14ac:dyDescent="0.25">
      <c r="M42">
        <f>VLOOKUP(A42,Keymap!$D$3:$L$49,8,0)</f>
        <v>0</v>
      </c>
      <c r="N42">
        <f>VLOOKUP(B42,Keymap!$D$3:$L$49,8,0)</f>
        <v>0</v>
      </c>
      <c r="O42">
        <f>VLOOKUP(C42,Keymap!$D$3:$L$49,8,0)</f>
        <v>0</v>
      </c>
      <c r="P42">
        <f>VLOOKUP(D42,Keymap!$D$3:$L$49,8,0)</f>
        <v>0</v>
      </c>
      <c r="Q42">
        <f>VLOOKUP(E42,Keymap!$D$3:$L$49,8,0)</f>
        <v>0</v>
      </c>
      <c r="R42">
        <f>VLOOKUP(F42,Keymap!$D$3:$L$49,8,0)</f>
        <v>0</v>
      </c>
      <c r="S42">
        <f>VLOOKUP(G42,Keymap!$D$3:$L$49,8,0)</f>
        <v>0</v>
      </c>
      <c r="T42">
        <f>VLOOKUP(H42,Keymap!$D$3:$L$49,8,0)</f>
        <v>0</v>
      </c>
      <c r="U42">
        <f>VLOOKUP(I42,Keymap!$D$3:$L$49,8,0)</f>
        <v>0</v>
      </c>
      <c r="V42">
        <f>VLOOKUP(J42,Keymap!$D$3:$L$49,8,0)</f>
        <v>0</v>
      </c>
      <c r="W42">
        <f>VLOOKUP(K42,Keymap!$D$3:$L$49,8,0)</f>
        <v>0</v>
      </c>
    </row>
    <row r="43" spans="13:24" x14ac:dyDescent="0.25">
      <c r="M43">
        <f>VLOOKUP(A43,Keymap!$D$3:$L$49,8,0)</f>
        <v>0</v>
      </c>
      <c r="N43">
        <f>VLOOKUP(B43,Keymap!$D$3:$L$49,8,0)</f>
        <v>0</v>
      </c>
      <c r="O43">
        <f>VLOOKUP(C43,Keymap!$D$3:$L$49,8,0)</f>
        <v>0</v>
      </c>
      <c r="P43">
        <f>VLOOKUP(D43,Keymap!$D$3:$L$49,8,0)</f>
        <v>0</v>
      </c>
      <c r="Q43">
        <f>VLOOKUP(E43,Keymap!$D$3:$L$49,8,0)</f>
        <v>0</v>
      </c>
      <c r="R43">
        <f>VLOOKUP(F43,Keymap!$D$3:$L$49,8,0)</f>
        <v>0</v>
      </c>
      <c r="S43">
        <f>VLOOKUP(G43,Keymap!$D$3:$L$49,8,0)</f>
        <v>0</v>
      </c>
      <c r="T43">
        <f>VLOOKUP(H43,Keymap!$D$3:$L$49,8,0)</f>
        <v>0</v>
      </c>
      <c r="U43">
        <f>VLOOKUP(I43,Keymap!$D$3:$L$49,8,0)</f>
        <v>0</v>
      </c>
      <c r="V43">
        <f>VLOOKUP(J43,Keymap!$D$3:$L$49,8,0)</f>
        <v>0</v>
      </c>
      <c r="W43">
        <f>VLOOKUP(K43,Keymap!$D$3:$L$49,8,0)</f>
        <v>0</v>
      </c>
    </row>
    <row r="44" spans="13:24" x14ac:dyDescent="0.25">
      <c r="M44">
        <f>VLOOKUP(A44,Keymap!$D$3:$L$49,8,0)</f>
        <v>0</v>
      </c>
      <c r="N44">
        <f>VLOOKUP(B44,Keymap!$D$3:$L$49,8,0)</f>
        <v>0</v>
      </c>
      <c r="O44">
        <f>VLOOKUP(C44,Keymap!$D$3:$L$49,8,0)</f>
        <v>0</v>
      </c>
      <c r="P44">
        <f>VLOOKUP(D44,Keymap!$D$3:$L$49,8,0)</f>
        <v>0</v>
      </c>
      <c r="Q44">
        <f>VLOOKUP(E44,Keymap!$D$3:$L$49,8,0)</f>
        <v>0</v>
      </c>
      <c r="R44">
        <f>VLOOKUP(F44,Keymap!$D$3:$L$49,8,0)</f>
        <v>0</v>
      </c>
      <c r="S44">
        <f>VLOOKUP(G44,Keymap!$D$3:$L$49,8,0)</f>
        <v>0</v>
      </c>
      <c r="T44">
        <f>VLOOKUP(H44,Keymap!$D$3:$L$49,8,0)</f>
        <v>0</v>
      </c>
      <c r="U44">
        <f>VLOOKUP(I44,Keymap!$D$3:$L$49,8,0)</f>
        <v>0</v>
      </c>
      <c r="V44">
        <f>VLOOKUP(J44,Keymap!$D$3:$L$49,8,0)</f>
        <v>0</v>
      </c>
      <c r="W44">
        <f>VLOOKUP(K44,Keymap!$D$3:$L$49,8,0)</f>
        <v>0</v>
      </c>
    </row>
    <row r="45" spans="13:24" x14ac:dyDescent="0.25">
      <c r="M45">
        <f>VLOOKUP(A45,Keymap!$D$3:$L$49,8,0)</f>
        <v>0</v>
      </c>
      <c r="N45">
        <f>VLOOKUP(B45,Keymap!$D$3:$L$49,8,0)</f>
        <v>0</v>
      </c>
      <c r="O45">
        <f>VLOOKUP(C45,Keymap!$D$3:$L$49,8,0)</f>
        <v>0</v>
      </c>
      <c r="P45">
        <f>VLOOKUP(D45,Keymap!$D$3:$L$49,8,0)</f>
        <v>0</v>
      </c>
      <c r="Q45">
        <f>VLOOKUP(E45,Keymap!$D$3:$L$49,8,0)</f>
        <v>0</v>
      </c>
      <c r="R45">
        <f>VLOOKUP(F45,Keymap!$D$3:$L$49,8,0)</f>
        <v>0</v>
      </c>
      <c r="S45">
        <f>VLOOKUP(G45,Keymap!$D$3:$L$49,8,0)</f>
        <v>0</v>
      </c>
      <c r="T45">
        <f>VLOOKUP(H45,Keymap!$D$3:$L$49,8,0)</f>
        <v>0</v>
      </c>
      <c r="U45">
        <f>VLOOKUP(I45,Keymap!$D$3:$L$49,8,0)</f>
        <v>0</v>
      </c>
      <c r="V45">
        <f>VLOOKUP(J45,Keymap!$D$3:$L$49,8,0)</f>
        <v>0</v>
      </c>
      <c r="W45">
        <f>VLOOKUP(K45,Keymap!$D$3:$L$49,8,0)</f>
        <v>0</v>
      </c>
    </row>
    <row r="46" spans="13:24" x14ac:dyDescent="0.25">
      <c r="M46">
        <f>VLOOKUP(A46,Keymap!$D$3:$L$49,8,0)</f>
        <v>0</v>
      </c>
      <c r="N46">
        <f>VLOOKUP(B46,Keymap!$D$3:$L$49,8,0)</f>
        <v>0</v>
      </c>
      <c r="O46">
        <f>VLOOKUP(C46,Keymap!$D$3:$L$49,8,0)</f>
        <v>0</v>
      </c>
      <c r="P46">
        <f>VLOOKUP(D46,Keymap!$D$3:$L$49,8,0)</f>
        <v>0</v>
      </c>
      <c r="Q46">
        <f>VLOOKUP(E46,Keymap!$D$3:$L$49,8,0)</f>
        <v>0</v>
      </c>
      <c r="R46">
        <f>VLOOKUP(F46,Keymap!$D$3:$L$49,8,0)</f>
        <v>0</v>
      </c>
      <c r="S46">
        <f>VLOOKUP(G46,Keymap!$D$3:$L$49,8,0)</f>
        <v>0</v>
      </c>
      <c r="T46">
        <f>VLOOKUP(H46,Keymap!$D$3:$L$49,8,0)</f>
        <v>0</v>
      </c>
      <c r="U46">
        <f>VLOOKUP(I46,Keymap!$D$3:$L$49,8,0)</f>
        <v>0</v>
      </c>
      <c r="V46">
        <f>VLOOKUP(J46,Keymap!$D$3:$L$49,8,0)</f>
        <v>0</v>
      </c>
      <c r="W46">
        <f>VLOOKUP(K46,Keymap!$D$3:$L$49,8,0)</f>
        <v>0</v>
      </c>
    </row>
    <row r="47" spans="13:24" x14ac:dyDescent="0.25">
      <c r="M47">
        <f>VLOOKUP(A47,Keymap!$D$3:$L$49,8,0)</f>
        <v>0</v>
      </c>
      <c r="N47">
        <f>VLOOKUP(B47,Keymap!$D$3:$L$49,8,0)</f>
        <v>0</v>
      </c>
      <c r="O47">
        <f>VLOOKUP(C47,Keymap!$D$3:$L$49,8,0)</f>
        <v>0</v>
      </c>
      <c r="P47">
        <f>VLOOKUP(D47,Keymap!$D$3:$L$49,8,0)</f>
        <v>0</v>
      </c>
      <c r="Q47">
        <f>VLOOKUP(E47,Keymap!$D$3:$L$49,8,0)</f>
        <v>0</v>
      </c>
      <c r="R47">
        <f>VLOOKUP(F47,Keymap!$D$3:$L$49,8,0)</f>
        <v>0</v>
      </c>
      <c r="S47">
        <f>VLOOKUP(G47,Keymap!$D$3:$L$49,8,0)</f>
        <v>0</v>
      </c>
      <c r="T47">
        <f>VLOOKUP(H47,Keymap!$D$3:$L$49,8,0)</f>
        <v>0</v>
      </c>
      <c r="U47">
        <f>VLOOKUP(I47,Keymap!$D$3:$L$49,8,0)</f>
        <v>0</v>
      </c>
      <c r="V47">
        <f>VLOOKUP(J47,Keymap!$D$3:$L$49,8,0)</f>
        <v>0</v>
      </c>
      <c r="W47">
        <f>VLOOKUP(K47,Keymap!$D$3:$L$49,8,0)</f>
        <v>0</v>
      </c>
    </row>
    <row r="48" spans="13:24" x14ac:dyDescent="0.25">
      <c r="M48">
        <f>VLOOKUP(A48,Keymap!$D$3:$L$49,8,0)</f>
        <v>0</v>
      </c>
      <c r="N48">
        <f>VLOOKUP(B48,Keymap!$D$3:$L$49,8,0)</f>
        <v>0</v>
      </c>
      <c r="O48">
        <f>VLOOKUP(C48,Keymap!$D$3:$L$49,8,0)</f>
        <v>0</v>
      </c>
      <c r="P48">
        <f>VLOOKUP(D48,Keymap!$D$3:$L$49,8,0)</f>
        <v>0</v>
      </c>
      <c r="Q48">
        <f>VLOOKUP(E48,Keymap!$D$3:$L$49,8,0)</f>
        <v>0</v>
      </c>
      <c r="R48">
        <f>VLOOKUP(F48,Keymap!$D$3:$L$49,8,0)</f>
        <v>0</v>
      </c>
      <c r="S48">
        <f>VLOOKUP(G48,Keymap!$D$3:$L$49,8,0)</f>
        <v>0</v>
      </c>
      <c r="T48">
        <f>VLOOKUP(H48,Keymap!$D$3:$L$49,8,0)</f>
        <v>0</v>
      </c>
      <c r="U48">
        <f>VLOOKUP(I48,Keymap!$D$3:$L$49,8,0)</f>
        <v>0</v>
      </c>
      <c r="V48">
        <f>VLOOKUP(J48,Keymap!$D$3:$L$49,8,0)</f>
        <v>0</v>
      </c>
      <c r="W48">
        <f>VLOOKUP(K48,Keymap!$D$3:$L$49,8,0)</f>
        <v>0</v>
      </c>
    </row>
    <row r="49" spans="13:23" x14ac:dyDescent="0.25">
      <c r="M49">
        <f>VLOOKUP(A49,Keymap!$D$3:$L$49,8,0)</f>
        <v>0</v>
      </c>
      <c r="N49">
        <f>VLOOKUP(B49,Keymap!$D$3:$L$49,8,0)</f>
        <v>0</v>
      </c>
      <c r="O49">
        <f>VLOOKUP(C49,Keymap!$D$3:$L$49,8,0)</f>
        <v>0</v>
      </c>
      <c r="P49">
        <f>VLOOKUP(D49,Keymap!$D$3:$L$49,8,0)</f>
        <v>0</v>
      </c>
      <c r="Q49">
        <f>VLOOKUP(E49,Keymap!$D$3:$L$49,8,0)</f>
        <v>0</v>
      </c>
      <c r="R49">
        <f>VLOOKUP(F49,Keymap!$D$3:$L$49,8,0)</f>
        <v>0</v>
      </c>
      <c r="S49">
        <f>VLOOKUP(G49,Keymap!$D$3:$L$49,8,0)</f>
        <v>0</v>
      </c>
      <c r="T49">
        <f>VLOOKUP(H49,Keymap!$D$3:$L$49,8,0)</f>
        <v>0</v>
      </c>
      <c r="U49">
        <f>VLOOKUP(I49,Keymap!$D$3:$L$49,8,0)</f>
        <v>0</v>
      </c>
      <c r="V49">
        <f>VLOOKUP(J49,Keymap!$D$3:$L$49,8,0)</f>
        <v>0</v>
      </c>
      <c r="W49">
        <f>VLOOKUP(K49,Keymap!$D$3:$L$49,8,0)</f>
        <v>0</v>
      </c>
    </row>
    <row r="50" spans="13:23" x14ac:dyDescent="0.25">
      <c r="M50">
        <f>VLOOKUP(A50,Keymap!$D$3:$L$49,8,0)</f>
        <v>0</v>
      </c>
      <c r="N50">
        <f>VLOOKUP(B50,Keymap!$D$3:$L$49,8,0)</f>
        <v>0</v>
      </c>
      <c r="O50">
        <f>VLOOKUP(C50,Keymap!$D$3:$L$49,8,0)</f>
        <v>0</v>
      </c>
      <c r="P50">
        <f>VLOOKUP(D50,Keymap!$D$3:$L$49,8,0)</f>
        <v>0</v>
      </c>
      <c r="Q50">
        <f>VLOOKUP(E50,Keymap!$D$3:$L$49,8,0)</f>
        <v>0</v>
      </c>
      <c r="R50">
        <f>VLOOKUP(F50,Keymap!$D$3:$L$49,8,0)</f>
        <v>0</v>
      </c>
      <c r="S50">
        <f>VLOOKUP(G50,Keymap!$D$3:$L$49,8,0)</f>
        <v>0</v>
      </c>
      <c r="T50">
        <f>VLOOKUP(H50,Keymap!$D$3:$L$49,8,0)</f>
        <v>0</v>
      </c>
      <c r="U50">
        <f>VLOOKUP(I50,Keymap!$D$3:$L$49,8,0)</f>
        <v>0</v>
      </c>
      <c r="V50">
        <f>VLOOKUP(J50,Keymap!$D$3:$L$49,8,0)</f>
        <v>0</v>
      </c>
      <c r="W50">
        <f>VLOOKUP(K50,Keymap!$D$3:$L$49,8,0)</f>
        <v>0</v>
      </c>
    </row>
    <row r="51" spans="13:23" x14ac:dyDescent="0.25">
      <c r="M51">
        <f>VLOOKUP(A51,Keymap!$D$3:$L$49,8,0)</f>
        <v>0</v>
      </c>
      <c r="N51">
        <f>VLOOKUP(B51,Keymap!$D$3:$L$49,8,0)</f>
        <v>0</v>
      </c>
      <c r="O51">
        <f>VLOOKUP(C51,Keymap!$D$3:$L$49,8,0)</f>
        <v>0</v>
      </c>
      <c r="P51">
        <f>VLOOKUP(D51,Keymap!$D$3:$L$49,8,0)</f>
        <v>0</v>
      </c>
      <c r="Q51">
        <f>VLOOKUP(E51,Keymap!$D$3:$L$49,8,0)</f>
        <v>0</v>
      </c>
      <c r="R51">
        <f>VLOOKUP(F51,Keymap!$D$3:$L$49,8,0)</f>
        <v>0</v>
      </c>
      <c r="S51">
        <f>VLOOKUP(G51,Keymap!$D$3:$L$49,8,0)</f>
        <v>0</v>
      </c>
      <c r="T51">
        <f>VLOOKUP(H51,Keymap!$D$3:$L$49,8,0)</f>
        <v>0</v>
      </c>
      <c r="U51">
        <f>VLOOKUP(I51,Keymap!$D$3:$L$49,8,0)</f>
        <v>0</v>
      </c>
      <c r="V51">
        <f>VLOOKUP(J51,Keymap!$D$3:$L$49,8,0)</f>
        <v>0</v>
      </c>
      <c r="W51">
        <f>VLOOKUP(K51,Keymap!$D$3:$L$49,8,0)</f>
        <v>0</v>
      </c>
    </row>
    <row r="52" spans="13:23" x14ac:dyDescent="0.25">
      <c r="M52">
        <f>VLOOKUP(A52,Keymap!$D$3:$L$49,8,0)</f>
        <v>0</v>
      </c>
      <c r="N52">
        <f>VLOOKUP(B52,Keymap!$D$3:$L$49,8,0)</f>
        <v>0</v>
      </c>
      <c r="O52">
        <f>VLOOKUP(C52,Keymap!$D$3:$L$49,8,0)</f>
        <v>0</v>
      </c>
      <c r="P52">
        <f>VLOOKUP(D52,Keymap!$D$3:$L$49,8,0)</f>
        <v>0</v>
      </c>
      <c r="Q52">
        <f>VLOOKUP(E52,Keymap!$D$3:$L$49,8,0)</f>
        <v>0</v>
      </c>
      <c r="R52">
        <f>VLOOKUP(F52,Keymap!$D$3:$L$49,8,0)</f>
        <v>0</v>
      </c>
      <c r="S52">
        <f>VLOOKUP(G52,Keymap!$D$3:$L$49,8,0)</f>
        <v>0</v>
      </c>
      <c r="T52">
        <f>VLOOKUP(H52,Keymap!$D$3:$L$49,8,0)</f>
        <v>0</v>
      </c>
      <c r="U52">
        <f>VLOOKUP(I52,Keymap!$D$3:$L$49,8,0)</f>
        <v>0</v>
      </c>
      <c r="V52">
        <f>VLOOKUP(J52,Keymap!$D$3:$L$49,8,0)</f>
        <v>0</v>
      </c>
      <c r="W52">
        <f>VLOOKUP(K52,Keymap!$D$3:$L$49,8,0)</f>
        <v>0</v>
      </c>
    </row>
    <row r="53" spans="13:23" x14ac:dyDescent="0.25">
      <c r="M53">
        <f>VLOOKUP(A53,Keymap!$D$3:$L$49,8,0)</f>
        <v>0</v>
      </c>
      <c r="N53">
        <f>VLOOKUP(B53,Keymap!$D$3:$L$49,8,0)</f>
        <v>0</v>
      </c>
      <c r="O53">
        <f>VLOOKUP(C53,Keymap!$D$3:$L$49,8,0)</f>
        <v>0</v>
      </c>
      <c r="P53">
        <f>VLOOKUP(D53,Keymap!$D$3:$L$49,8,0)</f>
        <v>0</v>
      </c>
      <c r="Q53">
        <f>VLOOKUP(E53,Keymap!$D$3:$L$49,8,0)</f>
        <v>0</v>
      </c>
      <c r="R53">
        <f>VLOOKUP(F53,Keymap!$D$3:$L$49,8,0)</f>
        <v>0</v>
      </c>
      <c r="S53">
        <f>VLOOKUP(G53,Keymap!$D$3:$L$49,8,0)</f>
        <v>0</v>
      </c>
      <c r="T53">
        <f>VLOOKUP(H53,Keymap!$D$3:$L$49,8,0)</f>
        <v>0</v>
      </c>
      <c r="U53">
        <f>VLOOKUP(I53,Keymap!$D$3:$L$49,8,0)</f>
        <v>0</v>
      </c>
      <c r="V53">
        <f>VLOOKUP(J53,Keymap!$D$3:$L$49,8,0)</f>
        <v>0</v>
      </c>
      <c r="W53">
        <f>VLOOKUP(K53,Keymap!$D$3:$L$49,8,0)</f>
        <v>0</v>
      </c>
    </row>
    <row r="54" spans="13:23" x14ac:dyDescent="0.25">
      <c r="M54">
        <f>VLOOKUP(A54,Keymap!$D$3:$L$49,8,0)</f>
        <v>0</v>
      </c>
      <c r="N54">
        <f>VLOOKUP(B54,Keymap!$D$3:$L$49,8,0)</f>
        <v>0</v>
      </c>
      <c r="O54">
        <f>VLOOKUP(C54,Keymap!$D$3:$L$49,8,0)</f>
        <v>0</v>
      </c>
      <c r="P54">
        <f>VLOOKUP(D54,Keymap!$D$3:$L$49,8,0)</f>
        <v>0</v>
      </c>
      <c r="Q54">
        <f>VLOOKUP(E54,Keymap!$D$3:$L$49,8,0)</f>
        <v>0</v>
      </c>
      <c r="R54">
        <f>VLOOKUP(F54,Keymap!$D$3:$L$49,8,0)</f>
        <v>0</v>
      </c>
      <c r="S54">
        <f>VLOOKUP(G54,Keymap!$D$3:$L$49,8,0)</f>
        <v>0</v>
      </c>
      <c r="T54">
        <f>VLOOKUP(H54,Keymap!$D$3:$L$49,8,0)</f>
        <v>0</v>
      </c>
      <c r="U54">
        <f>VLOOKUP(I54,Keymap!$D$3:$L$49,8,0)</f>
        <v>0</v>
      </c>
      <c r="V54">
        <f>VLOOKUP(J54,Keymap!$D$3:$L$49,8,0)</f>
        <v>0</v>
      </c>
      <c r="W54">
        <f>VLOOKUP(K54,Keymap!$D$3:$L$49,8,0)</f>
        <v>0</v>
      </c>
    </row>
    <row r="55" spans="13:23" x14ac:dyDescent="0.25">
      <c r="M55">
        <f>VLOOKUP(A55,Keymap!$D$3:$L$49,8,0)</f>
        <v>0</v>
      </c>
      <c r="N55">
        <f>VLOOKUP(B55,Keymap!$D$3:$L$49,8,0)</f>
        <v>0</v>
      </c>
      <c r="O55">
        <f>VLOOKUP(C55,Keymap!$D$3:$L$49,8,0)</f>
        <v>0</v>
      </c>
      <c r="P55">
        <f>VLOOKUP(D55,Keymap!$D$3:$L$49,8,0)</f>
        <v>0</v>
      </c>
      <c r="Q55">
        <f>VLOOKUP(E55,Keymap!$D$3:$L$49,8,0)</f>
        <v>0</v>
      </c>
      <c r="R55">
        <f>VLOOKUP(F55,Keymap!$D$3:$L$49,8,0)</f>
        <v>0</v>
      </c>
      <c r="S55">
        <f>VLOOKUP(G55,Keymap!$D$3:$L$49,8,0)</f>
        <v>0</v>
      </c>
      <c r="T55">
        <f>VLOOKUP(H55,Keymap!$D$3:$L$49,8,0)</f>
        <v>0</v>
      </c>
      <c r="U55">
        <f>VLOOKUP(I55,Keymap!$D$3:$L$49,8,0)</f>
        <v>0</v>
      </c>
      <c r="V55">
        <f>VLOOKUP(J55,Keymap!$D$3:$L$49,8,0)</f>
        <v>0</v>
      </c>
      <c r="W55">
        <f>VLOOKUP(K55,Keymap!$D$3:$L$49,8,0)</f>
        <v>0</v>
      </c>
    </row>
    <row r="56" spans="13:23" x14ac:dyDescent="0.25">
      <c r="M56">
        <f>VLOOKUP(A56,Keymap!$D$3:$L$49,8,0)</f>
        <v>0</v>
      </c>
      <c r="N56">
        <f>VLOOKUP(B56,Keymap!$D$3:$L$49,8,0)</f>
        <v>0</v>
      </c>
      <c r="O56">
        <f>VLOOKUP(C56,Keymap!$D$3:$L$49,8,0)</f>
        <v>0</v>
      </c>
      <c r="P56">
        <f>VLOOKUP(D56,Keymap!$D$3:$L$49,8,0)</f>
        <v>0</v>
      </c>
      <c r="Q56">
        <f>VLOOKUP(E56,Keymap!$D$3:$L$49,8,0)</f>
        <v>0</v>
      </c>
      <c r="R56">
        <f>VLOOKUP(F56,Keymap!$D$3:$L$49,8,0)</f>
        <v>0</v>
      </c>
      <c r="S56">
        <f>VLOOKUP(G56,Keymap!$D$3:$L$49,8,0)</f>
        <v>0</v>
      </c>
      <c r="T56">
        <f>VLOOKUP(H56,Keymap!$D$3:$L$49,8,0)</f>
        <v>0</v>
      </c>
      <c r="U56">
        <f>VLOOKUP(I56,Keymap!$D$3:$L$49,8,0)</f>
        <v>0</v>
      </c>
      <c r="V56">
        <f>VLOOKUP(J56,Keymap!$D$3:$L$49,8,0)</f>
        <v>0</v>
      </c>
      <c r="W56">
        <f>VLOOKUP(K56,Keymap!$D$3:$L$49,8,0)</f>
        <v>0</v>
      </c>
    </row>
    <row r="57" spans="13:23" x14ac:dyDescent="0.25">
      <c r="M57">
        <f>VLOOKUP(A57,Keymap!$D$3:$L$49,8,0)</f>
        <v>0</v>
      </c>
      <c r="N57">
        <f>VLOOKUP(B57,Keymap!$D$3:$L$49,8,0)</f>
        <v>0</v>
      </c>
      <c r="O57">
        <f>VLOOKUP(C57,Keymap!$D$3:$L$49,8,0)</f>
        <v>0</v>
      </c>
      <c r="P57">
        <f>VLOOKUP(D57,Keymap!$D$3:$L$49,8,0)</f>
        <v>0</v>
      </c>
      <c r="Q57">
        <f>VLOOKUP(E57,Keymap!$D$3:$L$49,8,0)</f>
        <v>0</v>
      </c>
      <c r="R57">
        <f>VLOOKUP(F57,Keymap!$D$3:$L$49,8,0)</f>
        <v>0</v>
      </c>
      <c r="S57">
        <f>VLOOKUP(G57,Keymap!$D$3:$L$49,8,0)</f>
        <v>0</v>
      </c>
      <c r="T57">
        <f>VLOOKUP(H57,Keymap!$D$3:$L$49,8,0)</f>
        <v>0</v>
      </c>
      <c r="U57">
        <f>VLOOKUP(I57,Keymap!$D$3:$L$49,8,0)</f>
        <v>0</v>
      </c>
      <c r="V57">
        <f>VLOOKUP(J57,Keymap!$D$3:$L$49,8,0)</f>
        <v>0</v>
      </c>
      <c r="W57">
        <f>VLOOKUP(K57,Keymap!$D$3:$L$49,8,0)</f>
        <v>0</v>
      </c>
    </row>
    <row r="58" spans="13:23" x14ac:dyDescent="0.25">
      <c r="M58">
        <f>VLOOKUP(A58,Keymap!$D$3:$L$49,8,0)</f>
        <v>0</v>
      </c>
      <c r="N58">
        <f>VLOOKUP(B58,Keymap!$D$3:$L$49,8,0)</f>
        <v>0</v>
      </c>
      <c r="O58">
        <f>VLOOKUP(C58,Keymap!$D$3:$L$49,8,0)</f>
        <v>0</v>
      </c>
      <c r="P58">
        <f>VLOOKUP(D58,Keymap!$D$3:$L$49,8,0)</f>
        <v>0</v>
      </c>
      <c r="Q58">
        <f>VLOOKUP(E58,Keymap!$D$3:$L$49,8,0)</f>
        <v>0</v>
      </c>
      <c r="R58">
        <f>VLOOKUP(F58,Keymap!$D$3:$L$49,8,0)</f>
        <v>0</v>
      </c>
      <c r="S58">
        <f>VLOOKUP(G58,Keymap!$D$3:$L$49,8,0)</f>
        <v>0</v>
      </c>
      <c r="T58">
        <f>VLOOKUP(H58,Keymap!$D$3:$L$49,8,0)</f>
        <v>0</v>
      </c>
      <c r="U58">
        <f>VLOOKUP(I58,Keymap!$D$3:$L$49,8,0)</f>
        <v>0</v>
      </c>
      <c r="V58">
        <f>VLOOKUP(J58,Keymap!$D$3:$L$49,8,0)</f>
        <v>0</v>
      </c>
      <c r="W58">
        <f>VLOOKUP(K58,Keymap!$D$3:$L$49,8,0)</f>
        <v>0</v>
      </c>
    </row>
    <row r="59" spans="13:23" x14ac:dyDescent="0.25">
      <c r="M59">
        <f>VLOOKUP(A59,Keymap!$D$3:$L$49,8,0)</f>
        <v>0</v>
      </c>
      <c r="N59">
        <f>VLOOKUP(B59,Keymap!$D$3:$L$49,8,0)</f>
        <v>0</v>
      </c>
      <c r="O59">
        <f>VLOOKUP(C59,Keymap!$D$3:$L$49,8,0)</f>
        <v>0</v>
      </c>
      <c r="P59">
        <f>VLOOKUP(D59,Keymap!$D$3:$L$49,8,0)</f>
        <v>0</v>
      </c>
      <c r="Q59">
        <f>VLOOKUP(E59,Keymap!$D$3:$L$49,8,0)</f>
        <v>0</v>
      </c>
      <c r="R59">
        <f>VLOOKUP(F59,Keymap!$D$3:$L$49,8,0)</f>
        <v>0</v>
      </c>
      <c r="S59">
        <f>VLOOKUP(G59,Keymap!$D$3:$L$49,8,0)</f>
        <v>0</v>
      </c>
      <c r="T59">
        <f>VLOOKUP(H59,Keymap!$D$3:$L$49,8,0)</f>
        <v>0</v>
      </c>
      <c r="U59">
        <f>VLOOKUP(I59,Keymap!$D$3:$L$49,8,0)</f>
        <v>0</v>
      </c>
      <c r="V59">
        <f>VLOOKUP(J59,Keymap!$D$3:$L$49,8,0)</f>
        <v>0</v>
      </c>
      <c r="W59">
        <f>VLOOKUP(K59,Keymap!$D$3:$L$49,8,0)</f>
        <v>0</v>
      </c>
    </row>
    <row r="60" spans="13:23" x14ac:dyDescent="0.25">
      <c r="M60">
        <f>VLOOKUP(A60,Keymap!$D$3:$L$49,8,0)</f>
        <v>0</v>
      </c>
      <c r="N60">
        <f>VLOOKUP(B60,Keymap!$D$3:$L$49,8,0)</f>
        <v>0</v>
      </c>
      <c r="O60">
        <f>VLOOKUP(C60,Keymap!$D$3:$L$49,8,0)</f>
        <v>0</v>
      </c>
      <c r="P60">
        <f>VLOOKUP(D60,Keymap!$D$3:$L$49,8,0)</f>
        <v>0</v>
      </c>
      <c r="Q60">
        <f>VLOOKUP(E60,Keymap!$D$3:$L$49,8,0)</f>
        <v>0</v>
      </c>
      <c r="R60">
        <f>VLOOKUP(F60,Keymap!$D$3:$L$49,8,0)</f>
        <v>0</v>
      </c>
      <c r="S60">
        <f>VLOOKUP(G60,Keymap!$D$3:$L$49,8,0)</f>
        <v>0</v>
      </c>
      <c r="T60">
        <f>VLOOKUP(H60,Keymap!$D$3:$L$49,8,0)</f>
        <v>0</v>
      </c>
      <c r="U60">
        <f>VLOOKUP(I60,Keymap!$D$3:$L$49,8,0)</f>
        <v>0</v>
      </c>
      <c r="V60">
        <f>VLOOKUP(J60,Keymap!$D$3:$L$49,8,0)</f>
        <v>0</v>
      </c>
      <c r="W60">
        <f>VLOOKUP(K60,Keymap!$D$3:$L$49,8,0)</f>
        <v>0</v>
      </c>
    </row>
    <row r="61" spans="13:23" x14ac:dyDescent="0.25">
      <c r="M61">
        <f>VLOOKUP(A61,Keymap!$D$3:$L$49,8,0)</f>
        <v>0</v>
      </c>
      <c r="N61">
        <f>VLOOKUP(B61,Keymap!$D$3:$L$49,8,0)</f>
        <v>0</v>
      </c>
      <c r="O61">
        <f>VLOOKUP(C61,Keymap!$D$3:$L$49,8,0)</f>
        <v>0</v>
      </c>
      <c r="P61">
        <f>VLOOKUP(D61,Keymap!$D$3:$L$49,8,0)</f>
        <v>0</v>
      </c>
      <c r="Q61">
        <f>VLOOKUP(E61,Keymap!$D$3:$L$49,8,0)</f>
        <v>0</v>
      </c>
      <c r="R61">
        <f>VLOOKUP(F61,Keymap!$D$3:$L$49,8,0)</f>
        <v>0</v>
      </c>
      <c r="S61">
        <f>VLOOKUP(G61,Keymap!$D$3:$L$49,8,0)</f>
        <v>0</v>
      </c>
      <c r="T61">
        <f>VLOOKUP(H61,Keymap!$D$3:$L$49,8,0)</f>
        <v>0</v>
      </c>
      <c r="U61">
        <f>VLOOKUP(I61,Keymap!$D$3:$L$49,8,0)</f>
        <v>0</v>
      </c>
      <c r="V61">
        <f>VLOOKUP(J61,Keymap!$D$3:$L$49,8,0)</f>
        <v>0</v>
      </c>
      <c r="W61">
        <f>VLOOKUP(K61,Keymap!$D$3:$L$49,8,0)</f>
        <v>0</v>
      </c>
    </row>
    <row r="62" spans="13:23" x14ac:dyDescent="0.25">
      <c r="M62">
        <f>VLOOKUP(A62,Keymap!$D$3:$L$49,8,0)</f>
        <v>0</v>
      </c>
      <c r="N62">
        <f>VLOOKUP(B62,Keymap!$D$3:$L$49,8,0)</f>
        <v>0</v>
      </c>
      <c r="O62">
        <f>VLOOKUP(C62,Keymap!$D$3:$L$49,8,0)</f>
        <v>0</v>
      </c>
      <c r="P62">
        <f>VLOOKUP(D62,Keymap!$D$3:$L$49,8,0)</f>
        <v>0</v>
      </c>
      <c r="Q62">
        <f>VLOOKUP(E62,Keymap!$D$3:$L$49,8,0)</f>
        <v>0</v>
      </c>
      <c r="R62">
        <f>VLOOKUP(F62,Keymap!$D$3:$L$49,8,0)</f>
        <v>0</v>
      </c>
      <c r="S62">
        <f>VLOOKUP(G62,Keymap!$D$3:$L$49,8,0)</f>
        <v>0</v>
      </c>
      <c r="T62">
        <f>VLOOKUP(H62,Keymap!$D$3:$L$49,8,0)</f>
        <v>0</v>
      </c>
      <c r="U62">
        <f>VLOOKUP(I62,Keymap!$D$3:$L$49,8,0)</f>
        <v>0</v>
      </c>
      <c r="V62">
        <f>VLOOKUP(J62,Keymap!$D$3:$L$49,8,0)</f>
        <v>0</v>
      </c>
      <c r="W62">
        <f>VLOOKUP(K62,Keymap!$D$3:$L$49,8,0)</f>
        <v>0</v>
      </c>
    </row>
    <row r="63" spans="13:23" x14ac:dyDescent="0.25">
      <c r="M63">
        <f>VLOOKUP(A63,Keymap!$D$3:$L$49,8,0)</f>
        <v>0</v>
      </c>
      <c r="N63">
        <f>VLOOKUP(B63,Keymap!$D$3:$L$49,8,0)</f>
        <v>0</v>
      </c>
      <c r="O63">
        <f>VLOOKUP(C63,Keymap!$D$3:$L$49,8,0)</f>
        <v>0</v>
      </c>
      <c r="P63">
        <f>VLOOKUP(D63,Keymap!$D$3:$L$49,8,0)</f>
        <v>0</v>
      </c>
      <c r="Q63">
        <f>VLOOKUP(E63,Keymap!$D$3:$L$49,8,0)</f>
        <v>0</v>
      </c>
      <c r="R63">
        <f>VLOOKUP(F63,Keymap!$D$3:$L$49,8,0)</f>
        <v>0</v>
      </c>
      <c r="S63">
        <f>VLOOKUP(G63,Keymap!$D$3:$L$49,8,0)</f>
        <v>0</v>
      </c>
      <c r="T63">
        <f>VLOOKUP(H63,Keymap!$D$3:$L$49,8,0)</f>
        <v>0</v>
      </c>
      <c r="U63">
        <f>VLOOKUP(I63,Keymap!$D$3:$L$49,8,0)</f>
        <v>0</v>
      </c>
      <c r="V63">
        <f>VLOOKUP(J63,Keymap!$D$3:$L$49,8,0)</f>
        <v>0</v>
      </c>
      <c r="W63">
        <f>VLOOKUP(K63,Keymap!$D$3:$L$49,8,0)</f>
        <v>0</v>
      </c>
    </row>
    <row r="64" spans="13:23" x14ac:dyDescent="0.25">
      <c r="M64">
        <f>VLOOKUP(A64,Keymap!$D$3:$L$49,8,0)</f>
        <v>0</v>
      </c>
      <c r="N64">
        <f>VLOOKUP(B64,Keymap!$D$3:$L$49,8,0)</f>
        <v>0</v>
      </c>
      <c r="O64">
        <f>VLOOKUP(C64,Keymap!$D$3:$L$49,8,0)</f>
        <v>0</v>
      </c>
      <c r="P64">
        <f>VLOOKUP(D64,Keymap!$D$3:$L$49,8,0)</f>
        <v>0</v>
      </c>
      <c r="Q64">
        <f>VLOOKUP(E64,Keymap!$D$3:$L$49,8,0)</f>
        <v>0</v>
      </c>
      <c r="R64">
        <f>VLOOKUP(F64,Keymap!$D$3:$L$49,8,0)</f>
        <v>0</v>
      </c>
      <c r="S64">
        <f>VLOOKUP(G64,Keymap!$D$3:$L$49,8,0)</f>
        <v>0</v>
      </c>
      <c r="T64">
        <f>VLOOKUP(H64,Keymap!$D$3:$L$49,8,0)</f>
        <v>0</v>
      </c>
      <c r="U64">
        <f>VLOOKUP(I64,Keymap!$D$3:$L$49,8,0)</f>
        <v>0</v>
      </c>
      <c r="V64">
        <f>VLOOKUP(J64,Keymap!$D$3:$L$49,8,0)</f>
        <v>0</v>
      </c>
      <c r="W64">
        <f>VLOOKUP(K64,Keymap!$D$3:$L$49,8,0)</f>
        <v>0</v>
      </c>
    </row>
    <row r="65" spans="13:23" x14ac:dyDescent="0.25">
      <c r="M65">
        <f>VLOOKUP(A65,Keymap!$D$3:$L$49,8,0)</f>
        <v>0</v>
      </c>
      <c r="N65">
        <f>VLOOKUP(B65,Keymap!$D$3:$L$49,8,0)</f>
        <v>0</v>
      </c>
      <c r="O65">
        <f>VLOOKUP(C65,Keymap!$D$3:$L$49,8,0)</f>
        <v>0</v>
      </c>
      <c r="P65">
        <f>VLOOKUP(D65,Keymap!$D$3:$L$49,8,0)</f>
        <v>0</v>
      </c>
      <c r="Q65">
        <f>VLOOKUP(E65,Keymap!$D$3:$L$49,8,0)</f>
        <v>0</v>
      </c>
      <c r="R65">
        <f>VLOOKUP(F65,Keymap!$D$3:$L$49,8,0)</f>
        <v>0</v>
      </c>
      <c r="S65">
        <f>VLOOKUP(G65,Keymap!$D$3:$L$49,8,0)</f>
        <v>0</v>
      </c>
      <c r="T65">
        <f>VLOOKUP(H65,Keymap!$D$3:$L$49,8,0)</f>
        <v>0</v>
      </c>
      <c r="U65">
        <f>VLOOKUP(I65,Keymap!$D$3:$L$49,8,0)</f>
        <v>0</v>
      </c>
      <c r="V65">
        <f>VLOOKUP(J65,Keymap!$D$3:$L$49,8,0)</f>
        <v>0</v>
      </c>
      <c r="W65">
        <f>VLOOKUP(K65,Keymap!$D$3:$L$49,8,0)</f>
        <v>0</v>
      </c>
    </row>
    <row r="66" spans="13:23" x14ac:dyDescent="0.25">
      <c r="M66">
        <f>VLOOKUP(A66,Keymap!$D$3:$L$49,8,0)</f>
        <v>0</v>
      </c>
      <c r="N66">
        <f>VLOOKUP(B66,Keymap!$D$3:$L$49,8,0)</f>
        <v>0</v>
      </c>
      <c r="O66">
        <f>VLOOKUP(C66,Keymap!$D$3:$L$49,8,0)</f>
        <v>0</v>
      </c>
      <c r="P66">
        <f>VLOOKUP(D66,Keymap!$D$3:$L$49,8,0)</f>
        <v>0</v>
      </c>
      <c r="Q66">
        <f>VLOOKUP(E66,Keymap!$D$3:$L$49,8,0)</f>
        <v>0</v>
      </c>
      <c r="R66">
        <f>VLOOKUP(F66,Keymap!$D$3:$L$49,8,0)</f>
        <v>0</v>
      </c>
      <c r="S66">
        <f>VLOOKUP(G66,Keymap!$D$3:$L$49,8,0)</f>
        <v>0</v>
      </c>
      <c r="T66">
        <f>VLOOKUP(H66,Keymap!$D$3:$L$49,8,0)</f>
        <v>0</v>
      </c>
      <c r="U66">
        <f>VLOOKUP(I66,Keymap!$D$3:$L$49,8,0)</f>
        <v>0</v>
      </c>
      <c r="V66">
        <f>VLOOKUP(J66,Keymap!$D$3:$L$49,8,0)</f>
        <v>0</v>
      </c>
      <c r="W66">
        <f>VLOOKUP(K66,Keymap!$D$3:$L$49,8,0)</f>
        <v>0</v>
      </c>
    </row>
    <row r="67" spans="13:23" x14ac:dyDescent="0.25">
      <c r="M67">
        <f>VLOOKUP(A67,Keymap!$D$3:$L$49,8,0)</f>
        <v>0</v>
      </c>
      <c r="N67">
        <f>VLOOKUP(B67,Keymap!$D$3:$L$49,8,0)</f>
        <v>0</v>
      </c>
      <c r="O67">
        <f>VLOOKUP(C67,Keymap!$D$3:$L$49,8,0)</f>
        <v>0</v>
      </c>
      <c r="P67">
        <f>VLOOKUP(D67,Keymap!$D$3:$L$49,8,0)</f>
        <v>0</v>
      </c>
      <c r="Q67">
        <f>VLOOKUP(E67,Keymap!$D$3:$L$49,8,0)</f>
        <v>0</v>
      </c>
      <c r="R67">
        <f>VLOOKUP(F67,Keymap!$D$3:$L$49,8,0)</f>
        <v>0</v>
      </c>
      <c r="S67">
        <f>VLOOKUP(G67,Keymap!$D$3:$L$49,8,0)</f>
        <v>0</v>
      </c>
      <c r="T67">
        <f>VLOOKUP(H67,Keymap!$D$3:$L$49,8,0)</f>
        <v>0</v>
      </c>
      <c r="U67">
        <f>VLOOKUP(I67,Keymap!$D$3:$L$49,8,0)</f>
        <v>0</v>
      </c>
      <c r="V67">
        <f>VLOOKUP(J67,Keymap!$D$3:$L$49,8,0)</f>
        <v>0</v>
      </c>
      <c r="W67">
        <f>VLOOKUP(K67,Keymap!$D$3:$L$49,8,0)</f>
        <v>0</v>
      </c>
    </row>
    <row r="68" spans="13:23" x14ac:dyDescent="0.25">
      <c r="M68">
        <f>VLOOKUP(A68,Keymap!$D$3:$L$49,8,0)</f>
        <v>0</v>
      </c>
      <c r="N68">
        <f>VLOOKUP(B68,Keymap!$D$3:$L$49,8,0)</f>
        <v>0</v>
      </c>
      <c r="O68">
        <f>VLOOKUP(C68,Keymap!$D$3:$L$49,8,0)</f>
        <v>0</v>
      </c>
      <c r="P68">
        <f>VLOOKUP(D68,Keymap!$D$3:$L$49,8,0)</f>
        <v>0</v>
      </c>
      <c r="Q68">
        <f>VLOOKUP(E68,Keymap!$D$3:$L$49,8,0)</f>
        <v>0</v>
      </c>
      <c r="R68">
        <f>VLOOKUP(F68,Keymap!$D$3:$L$49,8,0)</f>
        <v>0</v>
      </c>
      <c r="S68">
        <f>VLOOKUP(G68,Keymap!$D$3:$L$49,8,0)</f>
        <v>0</v>
      </c>
      <c r="T68">
        <f>VLOOKUP(H68,Keymap!$D$3:$L$49,8,0)</f>
        <v>0</v>
      </c>
      <c r="U68">
        <f>VLOOKUP(I68,Keymap!$D$3:$L$49,8,0)</f>
        <v>0</v>
      </c>
      <c r="V68">
        <f>VLOOKUP(J68,Keymap!$D$3:$L$49,8,0)</f>
        <v>0</v>
      </c>
      <c r="W68">
        <f>VLOOKUP(K68,Keymap!$D$3:$L$49,8,0)</f>
        <v>0</v>
      </c>
    </row>
    <row r="69" spans="13:23" x14ac:dyDescent="0.25">
      <c r="M69">
        <f>VLOOKUP(A69,Keymap!$D$3:$L$49,8,0)</f>
        <v>0</v>
      </c>
      <c r="N69">
        <f>VLOOKUP(B69,Keymap!$D$3:$L$49,8,0)</f>
        <v>0</v>
      </c>
      <c r="O69">
        <f>VLOOKUP(C69,Keymap!$D$3:$L$49,8,0)</f>
        <v>0</v>
      </c>
      <c r="P69">
        <f>VLOOKUP(D69,Keymap!$D$3:$L$49,8,0)</f>
        <v>0</v>
      </c>
      <c r="Q69">
        <f>VLOOKUP(E69,Keymap!$D$3:$L$49,8,0)</f>
        <v>0</v>
      </c>
      <c r="R69">
        <f>VLOOKUP(F69,Keymap!$D$3:$L$49,8,0)</f>
        <v>0</v>
      </c>
      <c r="S69">
        <f>VLOOKUP(G69,Keymap!$D$3:$L$49,8,0)</f>
        <v>0</v>
      </c>
      <c r="T69">
        <f>VLOOKUP(H69,Keymap!$D$3:$L$49,8,0)</f>
        <v>0</v>
      </c>
      <c r="U69">
        <f>VLOOKUP(I69,Keymap!$D$3:$L$49,8,0)</f>
        <v>0</v>
      </c>
      <c r="V69">
        <f>VLOOKUP(J69,Keymap!$D$3:$L$49,8,0)</f>
        <v>0</v>
      </c>
      <c r="W69">
        <f>VLOOKUP(K69,Keymap!$D$3:$L$49,8,0)</f>
        <v>0</v>
      </c>
    </row>
    <row r="70" spans="13:23" x14ac:dyDescent="0.25">
      <c r="M70">
        <f>VLOOKUP(A70,Keymap!$D$3:$L$49,8,0)</f>
        <v>0</v>
      </c>
      <c r="N70">
        <f>VLOOKUP(B70,Keymap!$D$3:$L$49,8,0)</f>
        <v>0</v>
      </c>
      <c r="O70">
        <f>VLOOKUP(C70,Keymap!$D$3:$L$49,8,0)</f>
        <v>0</v>
      </c>
      <c r="P70">
        <f>VLOOKUP(D70,Keymap!$D$3:$L$49,8,0)</f>
        <v>0</v>
      </c>
      <c r="Q70">
        <f>VLOOKUP(E70,Keymap!$D$3:$L$49,8,0)</f>
        <v>0</v>
      </c>
      <c r="R70">
        <f>VLOOKUP(F70,Keymap!$D$3:$L$49,8,0)</f>
        <v>0</v>
      </c>
      <c r="S70">
        <f>VLOOKUP(G70,Keymap!$D$3:$L$49,8,0)</f>
        <v>0</v>
      </c>
      <c r="T70">
        <f>VLOOKUP(H70,Keymap!$D$3:$L$49,8,0)</f>
        <v>0</v>
      </c>
      <c r="U70">
        <f>VLOOKUP(I70,Keymap!$D$3:$L$49,8,0)</f>
        <v>0</v>
      </c>
      <c r="V70">
        <f>VLOOKUP(J70,Keymap!$D$3:$L$49,8,0)</f>
        <v>0</v>
      </c>
      <c r="W70">
        <f>VLOOKUP(K70,Keymap!$D$3:$L$49,8,0)</f>
        <v>0</v>
      </c>
    </row>
    <row r="71" spans="13:23" x14ac:dyDescent="0.25">
      <c r="M71">
        <f>VLOOKUP(A71,Keymap!$D$3:$L$49,8,0)</f>
        <v>0</v>
      </c>
      <c r="N71">
        <f>VLOOKUP(B71,Keymap!$D$3:$L$49,8,0)</f>
        <v>0</v>
      </c>
      <c r="O71">
        <f>VLOOKUP(C71,Keymap!$D$3:$L$49,8,0)</f>
        <v>0</v>
      </c>
      <c r="P71">
        <f>VLOOKUP(D71,Keymap!$D$3:$L$49,8,0)</f>
        <v>0</v>
      </c>
      <c r="Q71">
        <f>VLOOKUP(E71,Keymap!$D$3:$L$49,8,0)</f>
        <v>0</v>
      </c>
      <c r="R71">
        <f>VLOOKUP(F71,Keymap!$D$3:$L$49,8,0)</f>
        <v>0</v>
      </c>
      <c r="S71">
        <f>VLOOKUP(G71,Keymap!$D$3:$L$49,8,0)</f>
        <v>0</v>
      </c>
      <c r="T71">
        <f>VLOOKUP(H71,Keymap!$D$3:$L$49,8,0)</f>
        <v>0</v>
      </c>
      <c r="U71">
        <f>VLOOKUP(I71,Keymap!$D$3:$L$49,8,0)</f>
        <v>0</v>
      </c>
      <c r="V71">
        <f>VLOOKUP(J71,Keymap!$D$3:$L$49,8,0)</f>
        <v>0</v>
      </c>
      <c r="W71">
        <f>VLOOKUP(K71,Keymap!$D$3:$L$49,8,0)</f>
        <v>0</v>
      </c>
    </row>
    <row r="72" spans="13:23" x14ac:dyDescent="0.25">
      <c r="M72">
        <f>VLOOKUP(A72,Keymap!$D$3:$L$49,8,0)</f>
        <v>0</v>
      </c>
      <c r="N72">
        <f>VLOOKUP(B72,Keymap!$D$3:$L$49,8,0)</f>
        <v>0</v>
      </c>
      <c r="O72">
        <f>VLOOKUP(C72,Keymap!$D$3:$L$49,8,0)</f>
        <v>0</v>
      </c>
      <c r="P72">
        <f>VLOOKUP(D72,Keymap!$D$3:$L$49,8,0)</f>
        <v>0</v>
      </c>
      <c r="Q72">
        <f>VLOOKUP(E72,Keymap!$D$3:$L$49,8,0)</f>
        <v>0</v>
      </c>
      <c r="R72">
        <f>VLOOKUP(F72,Keymap!$D$3:$L$49,8,0)</f>
        <v>0</v>
      </c>
      <c r="S72">
        <f>VLOOKUP(G72,Keymap!$D$3:$L$49,8,0)</f>
        <v>0</v>
      </c>
      <c r="T72">
        <f>VLOOKUP(H72,Keymap!$D$3:$L$49,8,0)</f>
        <v>0</v>
      </c>
      <c r="U72">
        <f>VLOOKUP(I72,Keymap!$D$3:$L$49,8,0)</f>
        <v>0</v>
      </c>
      <c r="V72">
        <f>VLOOKUP(J72,Keymap!$D$3:$L$49,8,0)</f>
        <v>0</v>
      </c>
      <c r="W72">
        <f>VLOOKUP(K72,Keymap!$D$3:$L$49,8,0)</f>
        <v>0</v>
      </c>
    </row>
    <row r="73" spans="13:23" x14ac:dyDescent="0.25">
      <c r="M73">
        <f>VLOOKUP(A73,Keymap!$D$3:$L$49,8,0)</f>
        <v>0</v>
      </c>
      <c r="N73">
        <f>VLOOKUP(B73,Keymap!$D$3:$L$49,8,0)</f>
        <v>0</v>
      </c>
      <c r="O73">
        <f>VLOOKUP(C73,Keymap!$D$3:$L$49,8,0)</f>
        <v>0</v>
      </c>
      <c r="P73">
        <f>VLOOKUP(D73,Keymap!$D$3:$L$49,8,0)</f>
        <v>0</v>
      </c>
      <c r="Q73">
        <f>VLOOKUP(E73,Keymap!$D$3:$L$49,8,0)</f>
        <v>0</v>
      </c>
      <c r="R73">
        <f>VLOOKUP(F73,Keymap!$D$3:$L$49,8,0)</f>
        <v>0</v>
      </c>
      <c r="S73">
        <f>VLOOKUP(G73,Keymap!$D$3:$L$49,8,0)</f>
        <v>0</v>
      </c>
      <c r="T73">
        <f>VLOOKUP(H73,Keymap!$D$3:$L$49,8,0)</f>
        <v>0</v>
      </c>
      <c r="U73">
        <f>VLOOKUP(I73,Keymap!$D$3:$L$49,8,0)</f>
        <v>0</v>
      </c>
      <c r="V73">
        <f>VLOOKUP(J73,Keymap!$D$3:$L$49,8,0)</f>
        <v>0</v>
      </c>
      <c r="W73">
        <f>VLOOKUP(K73,Keymap!$D$3:$L$49,8,0)</f>
        <v>0</v>
      </c>
    </row>
    <row r="74" spans="13:23" x14ac:dyDescent="0.25">
      <c r="M74">
        <f>VLOOKUP(A74,Keymap!$D$3:$L$49,8,0)</f>
        <v>0</v>
      </c>
      <c r="N74">
        <f>VLOOKUP(B74,Keymap!$D$3:$L$49,8,0)</f>
        <v>0</v>
      </c>
      <c r="O74">
        <f>VLOOKUP(C74,Keymap!$D$3:$L$49,8,0)</f>
        <v>0</v>
      </c>
      <c r="P74">
        <f>VLOOKUP(D74,Keymap!$D$3:$L$49,8,0)</f>
        <v>0</v>
      </c>
      <c r="Q74">
        <f>VLOOKUP(E74,Keymap!$D$3:$L$49,8,0)</f>
        <v>0</v>
      </c>
      <c r="R74">
        <f>VLOOKUP(F74,Keymap!$D$3:$L$49,8,0)</f>
        <v>0</v>
      </c>
      <c r="S74">
        <f>VLOOKUP(G74,Keymap!$D$3:$L$49,8,0)</f>
        <v>0</v>
      </c>
      <c r="T74">
        <f>VLOOKUP(H74,Keymap!$D$3:$L$49,8,0)</f>
        <v>0</v>
      </c>
      <c r="U74">
        <f>VLOOKUP(I74,Keymap!$D$3:$L$49,8,0)</f>
        <v>0</v>
      </c>
      <c r="V74">
        <f>VLOOKUP(J74,Keymap!$D$3:$L$49,8,0)</f>
        <v>0</v>
      </c>
      <c r="W74">
        <f>VLOOKUP(K74,Keymap!$D$3:$L$49,8,0)</f>
        <v>0</v>
      </c>
    </row>
    <row r="75" spans="13:23" x14ac:dyDescent="0.25">
      <c r="M75">
        <f>VLOOKUP(A75,Keymap!$D$3:$L$49,8,0)</f>
        <v>0</v>
      </c>
      <c r="N75">
        <f>VLOOKUP(B75,Keymap!$D$3:$L$49,8,0)</f>
        <v>0</v>
      </c>
      <c r="O75">
        <f>VLOOKUP(C75,Keymap!$D$3:$L$49,8,0)</f>
        <v>0</v>
      </c>
      <c r="P75">
        <f>VLOOKUP(D75,Keymap!$D$3:$L$49,8,0)</f>
        <v>0</v>
      </c>
      <c r="Q75">
        <f>VLOOKUP(E75,Keymap!$D$3:$L$49,8,0)</f>
        <v>0</v>
      </c>
      <c r="R75">
        <f>VLOOKUP(F75,Keymap!$D$3:$L$49,8,0)</f>
        <v>0</v>
      </c>
      <c r="S75">
        <f>VLOOKUP(G75,Keymap!$D$3:$L$49,8,0)</f>
        <v>0</v>
      </c>
      <c r="T75">
        <f>VLOOKUP(H75,Keymap!$D$3:$L$49,8,0)</f>
        <v>0</v>
      </c>
      <c r="U75">
        <f>VLOOKUP(I75,Keymap!$D$3:$L$49,8,0)</f>
        <v>0</v>
      </c>
      <c r="V75">
        <f>VLOOKUP(J75,Keymap!$D$3:$L$49,8,0)</f>
        <v>0</v>
      </c>
      <c r="W75">
        <f>VLOOKUP(K75,Keymap!$D$3:$L$49,8,0)</f>
        <v>0</v>
      </c>
    </row>
    <row r="76" spans="13:23" x14ac:dyDescent="0.25">
      <c r="M76">
        <f>VLOOKUP(A76,Keymap!$D$3:$L$49,8,0)</f>
        <v>0</v>
      </c>
      <c r="N76">
        <f>VLOOKUP(B76,Keymap!$D$3:$L$49,8,0)</f>
        <v>0</v>
      </c>
      <c r="O76">
        <f>VLOOKUP(C76,Keymap!$D$3:$L$49,8,0)</f>
        <v>0</v>
      </c>
      <c r="P76">
        <f>VLOOKUP(D76,Keymap!$D$3:$L$49,8,0)</f>
        <v>0</v>
      </c>
      <c r="Q76">
        <f>VLOOKUP(E76,Keymap!$D$3:$L$49,8,0)</f>
        <v>0</v>
      </c>
      <c r="R76">
        <f>VLOOKUP(F76,Keymap!$D$3:$L$49,8,0)</f>
        <v>0</v>
      </c>
      <c r="S76">
        <f>VLOOKUP(G76,Keymap!$D$3:$L$49,8,0)</f>
        <v>0</v>
      </c>
      <c r="T76">
        <f>VLOOKUP(H76,Keymap!$D$3:$L$49,8,0)</f>
        <v>0</v>
      </c>
      <c r="U76">
        <f>VLOOKUP(I76,Keymap!$D$3:$L$49,8,0)</f>
        <v>0</v>
      </c>
      <c r="V76">
        <f>VLOOKUP(J76,Keymap!$D$3:$L$49,8,0)</f>
        <v>0</v>
      </c>
      <c r="W76">
        <f>VLOOKUP(K76,Keymap!$D$3:$L$49,8,0)</f>
        <v>0</v>
      </c>
    </row>
    <row r="77" spans="13:23" x14ac:dyDescent="0.25">
      <c r="M77">
        <f>VLOOKUP(A77,Keymap!$D$3:$L$49,8,0)</f>
        <v>0</v>
      </c>
      <c r="N77">
        <f>VLOOKUP(B77,Keymap!$D$3:$L$49,8,0)</f>
        <v>0</v>
      </c>
      <c r="O77">
        <f>VLOOKUP(C77,Keymap!$D$3:$L$49,8,0)</f>
        <v>0</v>
      </c>
      <c r="P77">
        <f>VLOOKUP(D77,Keymap!$D$3:$L$49,8,0)</f>
        <v>0</v>
      </c>
      <c r="Q77">
        <f>VLOOKUP(E77,Keymap!$D$3:$L$49,8,0)</f>
        <v>0</v>
      </c>
      <c r="R77">
        <f>VLOOKUP(F77,Keymap!$D$3:$L$49,8,0)</f>
        <v>0</v>
      </c>
      <c r="S77">
        <f>VLOOKUP(G77,Keymap!$D$3:$L$49,8,0)</f>
        <v>0</v>
      </c>
      <c r="T77">
        <f>VLOOKUP(H77,Keymap!$D$3:$L$49,8,0)</f>
        <v>0</v>
      </c>
      <c r="U77">
        <f>VLOOKUP(I77,Keymap!$D$3:$L$49,8,0)</f>
        <v>0</v>
      </c>
      <c r="V77">
        <f>VLOOKUP(J77,Keymap!$D$3:$L$49,8,0)</f>
        <v>0</v>
      </c>
      <c r="W77">
        <f>VLOOKUP(K77,Keymap!$D$3:$L$49,8,0)</f>
        <v>0</v>
      </c>
    </row>
    <row r="78" spans="13:23" x14ac:dyDescent="0.25">
      <c r="M78">
        <f>VLOOKUP(A78,Keymap!$D$3:$L$49,8,0)</f>
        <v>0</v>
      </c>
      <c r="N78">
        <f>VLOOKUP(B78,Keymap!$D$3:$L$49,8,0)</f>
        <v>0</v>
      </c>
      <c r="O78">
        <f>VLOOKUP(C78,Keymap!$D$3:$L$49,8,0)</f>
        <v>0</v>
      </c>
      <c r="P78">
        <f>VLOOKUP(D78,Keymap!$D$3:$L$49,8,0)</f>
        <v>0</v>
      </c>
      <c r="Q78">
        <f>VLOOKUP(E78,Keymap!$D$3:$L$49,8,0)</f>
        <v>0</v>
      </c>
      <c r="R78">
        <f>VLOOKUP(F78,Keymap!$D$3:$L$49,8,0)</f>
        <v>0</v>
      </c>
      <c r="S78">
        <f>VLOOKUP(G78,Keymap!$D$3:$L$49,8,0)</f>
        <v>0</v>
      </c>
      <c r="T78">
        <f>VLOOKUP(H78,Keymap!$D$3:$L$49,8,0)</f>
        <v>0</v>
      </c>
      <c r="U78">
        <f>VLOOKUP(I78,Keymap!$D$3:$L$49,8,0)</f>
        <v>0</v>
      </c>
      <c r="V78">
        <f>VLOOKUP(J78,Keymap!$D$3:$L$49,8,0)</f>
        <v>0</v>
      </c>
      <c r="W78">
        <f>VLOOKUP(K78,Keymap!$D$3:$L$49,8,0)</f>
        <v>0</v>
      </c>
    </row>
    <row r="79" spans="13:23" x14ac:dyDescent="0.25">
      <c r="M79">
        <f>VLOOKUP(A79,Keymap!$D$3:$L$49,8,0)</f>
        <v>0</v>
      </c>
      <c r="N79">
        <f>VLOOKUP(B79,Keymap!$D$3:$L$49,8,0)</f>
        <v>0</v>
      </c>
      <c r="O79">
        <f>VLOOKUP(C79,Keymap!$D$3:$L$49,8,0)</f>
        <v>0</v>
      </c>
      <c r="P79">
        <f>VLOOKUP(D79,Keymap!$D$3:$L$49,8,0)</f>
        <v>0</v>
      </c>
      <c r="Q79">
        <f>VLOOKUP(E79,Keymap!$D$3:$L$49,8,0)</f>
        <v>0</v>
      </c>
      <c r="R79">
        <f>VLOOKUP(F79,Keymap!$D$3:$L$49,8,0)</f>
        <v>0</v>
      </c>
      <c r="S79">
        <f>VLOOKUP(G79,Keymap!$D$3:$L$49,8,0)</f>
        <v>0</v>
      </c>
      <c r="T79">
        <f>VLOOKUP(H79,Keymap!$D$3:$L$49,8,0)</f>
        <v>0</v>
      </c>
      <c r="U79">
        <f>VLOOKUP(I79,Keymap!$D$3:$L$49,8,0)</f>
        <v>0</v>
      </c>
      <c r="V79">
        <f>VLOOKUP(J79,Keymap!$D$3:$L$49,8,0)</f>
        <v>0</v>
      </c>
      <c r="W79">
        <f>VLOOKUP(K79,Keymap!$D$3:$L$49,8,0)</f>
        <v>0</v>
      </c>
    </row>
    <row r="80" spans="13:23" x14ac:dyDescent="0.25">
      <c r="M80">
        <f>VLOOKUP(A80,Keymap!$D$3:$L$49,8,0)</f>
        <v>0</v>
      </c>
      <c r="N80">
        <f>VLOOKUP(B80,Keymap!$D$3:$L$49,8,0)</f>
        <v>0</v>
      </c>
      <c r="O80">
        <f>VLOOKUP(C80,Keymap!$D$3:$L$49,8,0)</f>
        <v>0</v>
      </c>
      <c r="P80">
        <f>VLOOKUP(D80,Keymap!$D$3:$L$49,8,0)</f>
        <v>0</v>
      </c>
      <c r="Q80">
        <f>VLOOKUP(E80,Keymap!$D$3:$L$49,8,0)</f>
        <v>0</v>
      </c>
      <c r="R80">
        <f>VLOOKUP(F80,Keymap!$D$3:$L$49,8,0)</f>
        <v>0</v>
      </c>
      <c r="S80">
        <f>VLOOKUP(G80,Keymap!$D$3:$L$49,8,0)</f>
        <v>0</v>
      </c>
      <c r="T80">
        <f>VLOOKUP(H80,Keymap!$D$3:$L$49,8,0)</f>
        <v>0</v>
      </c>
      <c r="U80">
        <f>VLOOKUP(I80,Keymap!$D$3:$L$49,8,0)</f>
        <v>0</v>
      </c>
      <c r="V80">
        <f>VLOOKUP(J80,Keymap!$D$3:$L$49,8,0)</f>
        <v>0</v>
      </c>
      <c r="W80">
        <f>VLOOKUP(K80,Keymap!$D$3:$L$49,8,0)</f>
        <v>0</v>
      </c>
    </row>
    <row r="81" spans="13:23" x14ac:dyDescent="0.25">
      <c r="M81">
        <f>VLOOKUP(A81,Keymap!$D$3:$L$49,8,0)</f>
        <v>0</v>
      </c>
      <c r="N81">
        <f>VLOOKUP(B81,Keymap!$D$3:$L$49,8,0)</f>
        <v>0</v>
      </c>
      <c r="O81">
        <f>VLOOKUP(C81,Keymap!$D$3:$L$49,8,0)</f>
        <v>0</v>
      </c>
      <c r="P81">
        <f>VLOOKUP(D81,Keymap!$D$3:$L$49,8,0)</f>
        <v>0</v>
      </c>
      <c r="Q81">
        <f>VLOOKUP(E81,Keymap!$D$3:$L$49,8,0)</f>
        <v>0</v>
      </c>
      <c r="R81">
        <f>VLOOKUP(F81,Keymap!$D$3:$L$49,8,0)</f>
        <v>0</v>
      </c>
      <c r="S81">
        <f>VLOOKUP(G81,Keymap!$D$3:$L$49,8,0)</f>
        <v>0</v>
      </c>
      <c r="T81">
        <f>VLOOKUP(H81,Keymap!$D$3:$L$49,8,0)</f>
        <v>0</v>
      </c>
      <c r="U81">
        <f>VLOOKUP(I81,Keymap!$D$3:$L$49,8,0)</f>
        <v>0</v>
      </c>
      <c r="V81">
        <f>VLOOKUP(J81,Keymap!$D$3:$L$49,8,0)</f>
        <v>0</v>
      </c>
      <c r="W81">
        <f>VLOOKUP(K81,Keymap!$D$3:$L$49,8,0)</f>
        <v>0</v>
      </c>
    </row>
    <row r="82" spans="13:23" x14ac:dyDescent="0.25">
      <c r="M82">
        <f>VLOOKUP(A82,Keymap!$D$3:$L$49,8,0)</f>
        <v>0</v>
      </c>
      <c r="N82">
        <f>VLOOKUP(B82,Keymap!$D$3:$L$49,8,0)</f>
        <v>0</v>
      </c>
      <c r="O82">
        <f>VLOOKUP(C82,Keymap!$D$3:$L$49,8,0)</f>
        <v>0</v>
      </c>
      <c r="P82">
        <f>VLOOKUP(D82,Keymap!$D$3:$L$49,8,0)</f>
        <v>0</v>
      </c>
      <c r="Q82">
        <f>VLOOKUP(E82,Keymap!$D$3:$L$49,8,0)</f>
        <v>0</v>
      </c>
      <c r="R82">
        <f>VLOOKUP(F82,Keymap!$D$3:$L$49,8,0)</f>
        <v>0</v>
      </c>
      <c r="S82">
        <f>VLOOKUP(G82,Keymap!$D$3:$L$49,8,0)</f>
        <v>0</v>
      </c>
      <c r="T82">
        <f>VLOOKUP(H82,Keymap!$D$3:$L$49,8,0)</f>
        <v>0</v>
      </c>
      <c r="U82">
        <f>VLOOKUP(I82,Keymap!$D$3:$L$49,8,0)</f>
        <v>0</v>
      </c>
      <c r="V82">
        <f>VLOOKUP(J82,Keymap!$D$3:$L$49,8,0)</f>
        <v>0</v>
      </c>
      <c r="W82">
        <f>VLOOKUP(K82,Keymap!$D$3:$L$49,8,0)</f>
        <v>0</v>
      </c>
    </row>
    <row r="83" spans="13:23" x14ac:dyDescent="0.25">
      <c r="M83">
        <f>VLOOKUP(A83,Keymap!$D$3:$L$49,8,0)</f>
        <v>0</v>
      </c>
      <c r="N83">
        <f>VLOOKUP(B83,Keymap!$D$3:$L$49,8,0)</f>
        <v>0</v>
      </c>
      <c r="O83">
        <f>VLOOKUP(C83,Keymap!$D$3:$L$49,8,0)</f>
        <v>0</v>
      </c>
      <c r="P83">
        <f>VLOOKUP(D83,Keymap!$D$3:$L$49,8,0)</f>
        <v>0</v>
      </c>
      <c r="Q83">
        <f>VLOOKUP(E83,Keymap!$D$3:$L$49,8,0)</f>
        <v>0</v>
      </c>
      <c r="R83">
        <f>VLOOKUP(F83,Keymap!$D$3:$L$49,8,0)</f>
        <v>0</v>
      </c>
      <c r="S83">
        <f>VLOOKUP(G83,Keymap!$D$3:$L$49,8,0)</f>
        <v>0</v>
      </c>
      <c r="T83">
        <f>VLOOKUP(H83,Keymap!$D$3:$L$49,8,0)</f>
        <v>0</v>
      </c>
      <c r="U83">
        <f>VLOOKUP(I83,Keymap!$D$3:$L$49,8,0)</f>
        <v>0</v>
      </c>
      <c r="V83">
        <f>VLOOKUP(J83,Keymap!$D$3:$L$49,8,0)</f>
        <v>0</v>
      </c>
      <c r="W83">
        <f>VLOOKUP(K83,Keymap!$D$3:$L$49,8,0)</f>
        <v>0</v>
      </c>
    </row>
    <row r="84" spans="13:23" x14ac:dyDescent="0.25">
      <c r="M84">
        <f>VLOOKUP(A84,Keymap!$D$3:$L$49,8,0)</f>
        <v>0</v>
      </c>
      <c r="N84">
        <f>VLOOKUP(B84,Keymap!$D$3:$L$49,8,0)</f>
        <v>0</v>
      </c>
      <c r="O84">
        <f>VLOOKUP(C84,Keymap!$D$3:$L$49,8,0)</f>
        <v>0</v>
      </c>
      <c r="P84">
        <f>VLOOKUP(D84,Keymap!$D$3:$L$49,8,0)</f>
        <v>0</v>
      </c>
      <c r="Q84">
        <f>VLOOKUP(E84,Keymap!$D$3:$L$49,8,0)</f>
        <v>0</v>
      </c>
      <c r="R84">
        <f>VLOOKUP(F84,Keymap!$D$3:$L$49,8,0)</f>
        <v>0</v>
      </c>
      <c r="S84">
        <f>VLOOKUP(G84,Keymap!$D$3:$L$49,8,0)</f>
        <v>0</v>
      </c>
      <c r="T84">
        <f>VLOOKUP(H84,Keymap!$D$3:$L$49,8,0)</f>
        <v>0</v>
      </c>
      <c r="U84">
        <f>VLOOKUP(I84,Keymap!$D$3:$L$49,8,0)</f>
        <v>0</v>
      </c>
      <c r="V84">
        <f>VLOOKUP(J84,Keymap!$D$3:$L$49,8,0)</f>
        <v>0</v>
      </c>
      <c r="W84">
        <f>VLOOKUP(K84,Keymap!$D$3:$L$49,8,0)</f>
        <v>0</v>
      </c>
    </row>
    <row r="85" spans="13:23" x14ac:dyDescent="0.25">
      <c r="M85">
        <f>VLOOKUP(A85,Keymap!$D$3:$L$49,8,0)</f>
        <v>0</v>
      </c>
      <c r="N85">
        <f>VLOOKUP(B85,Keymap!$D$3:$L$49,8,0)</f>
        <v>0</v>
      </c>
      <c r="O85">
        <f>VLOOKUP(C85,Keymap!$D$3:$L$49,8,0)</f>
        <v>0</v>
      </c>
      <c r="P85">
        <f>VLOOKUP(D85,Keymap!$D$3:$L$49,8,0)</f>
        <v>0</v>
      </c>
      <c r="Q85">
        <f>VLOOKUP(E85,Keymap!$D$3:$L$49,8,0)</f>
        <v>0</v>
      </c>
      <c r="R85">
        <f>VLOOKUP(F85,Keymap!$D$3:$L$49,8,0)</f>
        <v>0</v>
      </c>
      <c r="S85">
        <f>VLOOKUP(G85,Keymap!$D$3:$L$49,8,0)</f>
        <v>0</v>
      </c>
      <c r="T85">
        <f>VLOOKUP(H85,Keymap!$D$3:$L$49,8,0)</f>
        <v>0</v>
      </c>
      <c r="U85">
        <f>VLOOKUP(I85,Keymap!$D$3:$L$49,8,0)</f>
        <v>0</v>
      </c>
      <c r="V85">
        <f>VLOOKUP(J85,Keymap!$D$3:$L$49,8,0)</f>
        <v>0</v>
      </c>
      <c r="W85">
        <f>VLOOKUP(K85,Keymap!$D$3:$L$49,8,0)</f>
        <v>0</v>
      </c>
    </row>
    <row r="86" spans="13:23" x14ac:dyDescent="0.25">
      <c r="M86">
        <f>VLOOKUP(A86,Keymap!$D$3:$L$49,8,0)</f>
        <v>0</v>
      </c>
      <c r="N86">
        <f>VLOOKUP(B86,Keymap!$D$3:$L$49,8,0)</f>
        <v>0</v>
      </c>
      <c r="O86">
        <f>VLOOKUP(C86,Keymap!$D$3:$L$49,8,0)</f>
        <v>0</v>
      </c>
      <c r="P86">
        <f>VLOOKUP(D86,Keymap!$D$3:$L$49,8,0)</f>
        <v>0</v>
      </c>
      <c r="Q86">
        <f>VLOOKUP(E86,Keymap!$D$3:$L$49,8,0)</f>
        <v>0</v>
      </c>
      <c r="R86">
        <f>VLOOKUP(F86,Keymap!$D$3:$L$49,8,0)</f>
        <v>0</v>
      </c>
      <c r="S86">
        <f>VLOOKUP(G86,Keymap!$D$3:$L$49,8,0)</f>
        <v>0</v>
      </c>
      <c r="T86">
        <f>VLOOKUP(H86,Keymap!$D$3:$L$49,8,0)</f>
        <v>0</v>
      </c>
      <c r="U86">
        <f>VLOOKUP(I86,Keymap!$D$3:$L$49,8,0)</f>
        <v>0</v>
      </c>
      <c r="V86">
        <f>VLOOKUP(J86,Keymap!$D$3:$L$49,8,0)</f>
        <v>0</v>
      </c>
      <c r="W86">
        <f>VLOOKUP(K86,Keymap!$D$3:$L$49,8,0)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0E8F-F881-4FEF-8DE8-B91E27082970}">
  <dimension ref="A1:D5"/>
  <sheetViews>
    <sheetView workbookViewId="0"/>
  </sheetViews>
  <sheetFormatPr defaultRowHeight="15" x14ac:dyDescent="0.25"/>
  <cols>
    <col min="1" max="1" width="11.7109375" bestFit="1" customWidth="1"/>
  </cols>
  <sheetData>
    <row r="1" spans="1:4" x14ac:dyDescent="0.25">
      <c r="A1" t="s">
        <v>21</v>
      </c>
      <c r="B1" t="s">
        <v>119</v>
      </c>
      <c r="C1" t="s">
        <v>121</v>
      </c>
      <c r="D1" t="s">
        <v>120</v>
      </c>
    </row>
    <row r="2" spans="1:4" x14ac:dyDescent="0.25">
      <c r="A2" t="s">
        <v>117</v>
      </c>
      <c r="B2" t="s">
        <v>118</v>
      </c>
      <c r="D2">
        <f>Keymap!B52</f>
        <v>14</v>
      </c>
    </row>
    <row r="3" spans="1:4" x14ac:dyDescent="0.25">
      <c r="A3" t="s">
        <v>122</v>
      </c>
      <c r="B3" t="s">
        <v>118</v>
      </c>
      <c r="D3">
        <v>1</v>
      </c>
    </row>
    <row r="5" spans="1:4" x14ac:dyDescent="0.25">
      <c r="C5" t="s">
        <v>123</v>
      </c>
      <c r="D5">
        <f>SUM(D2:D4)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524C-A33F-43D3-860D-46F0F9167D43}">
  <dimension ref="A1:G13"/>
  <sheetViews>
    <sheetView tabSelected="1" workbookViewId="0">
      <selection activeCell="C4" sqref="C4"/>
    </sheetView>
  </sheetViews>
  <sheetFormatPr defaultRowHeight="15" x14ac:dyDescent="0.25"/>
  <cols>
    <col min="2" max="3" width="67.5703125" bestFit="1" customWidth="1"/>
    <col min="4" max="4" width="12.28515625" bestFit="1" customWidth="1"/>
    <col min="5" max="5" width="14.28515625" bestFit="1" customWidth="1"/>
    <col min="6" max="6" width="14.28515625" customWidth="1"/>
    <col min="7" max="7" width="12.85546875" bestFit="1" customWidth="1"/>
    <col min="8" max="8" width="12" bestFit="1" customWidth="1"/>
  </cols>
  <sheetData>
    <row r="1" spans="1:7" x14ac:dyDescent="0.2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138</v>
      </c>
      <c r="G1" t="s">
        <v>137</v>
      </c>
    </row>
    <row r="2" spans="1:7" x14ac:dyDescent="0.25">
      <c r="A2">
        <v>0</v>
      </c>
      <c r="B2" t="s">
        <v>150</v>
      </c>
      <c r="C2" t="s">
        <v>149</v>
      </c>
      <c r="D2">
        <v>30.5</v>
      </c>
      <c r="E2">
        <v>1</v>
      </c>
      <c r="F2">
        <v>0</v>
      </c>
      <c r="G2">
        <f>D2*E2+F2</f>
        <v>30.5</v>
      </c>
    </row>
    <row r="3" spans="1:7" x14ac:dyDescent="0.25">
      <c r="A3">
        <v>1</v>
      </c>
      <c r="B3" t="s">
        <v>148</v>
      </c>
      <c r="C3" t="s">
        <v>147</v>
      </c>
      <c r="D3">
        <v>3.5</v>
      </c>
      <c r="E3">
        <v>1</v>
      </c>
      <c r="F3">
        <v>0</v>
      </c>
      <c r="G3">
        <f t="shared" ref="G3:G7" si="0">D3*E3+F3</f>
        <v>3.5</v>
      </c>
    </row>
    <row r="4" spans="1:7" x14ac:dyDescent="0.25">
      <c r="A4">
        <v>2</v>
      </c>
      <c r="B4" t="s">
        <v>228</v>
      </c>
      <c r="C4" s="17" t="s">
        <v>227</v>
      </c>
      <c r="D4">
        <v>0.151</v>
      </c>
      <c r="E4">
        <v>50</v>
      </c>
      <c r="F4">
        <v>0.01</v>
      </c>
      <c r="G4">
        <f t="shared" si="0"/>
        <v>7.56</v>
      </c>
    </row>
    <row r="5" spans="1:7" x14ac:dyDescent="0.25">
      <c r="A5">
        <v>3</v>
      </c>
      <c r="B5" t="s">
        <v>230</v>
      </c>
      <c r="C5" t="s">
        <v>229</v>
      </c>
      <c r="D5">
        <v>9.06</v>
      </c>
      <c r="E5">
        <v>1</v>
      </c>
      <c r="F5">
        <v>0.01</v>
      </c>
      <c r="G5">
        <f t="shared" si="0"/>
        <v>9.07</v>
      </c>
    </row>
    <row r="6" spans="1:7" x14ac:dyDescent="0.25">
      <c r="A6">
        <v>4</v>
      </c>
      <c r="B6" t="s">
        <v>241</v>
      </c>
      <c r="C6" t="s">
        <v>240</v>
      </c>
      <c r="D6">
        <v>0.56699999999999995</v>
      </c>
      <c r="E6">
        <v>1</v>
      </c>
      <c r="F6">
        <v>0.01</v>
      </c>
      <c r="G6">
        <f t="shared" si="0"/>
        <v>0.57699999999999996</v>
      </c>
    </row>
    <row r="7" spans="1:7" x14ac:dyDescent="0.25">
      <c r="A7">
        <v>5</v>
      </c>
      <c r="B7" t="s">
        <v>242</v>
      </c>
      <c r="C7" t="s">
        <v>243</v>
      </c>
      <c r="D7">
        <v>0.61</v>
      </c>
      <c r="E7">
        <v>1</v>
      </c>
      <c r="F7">
        <v>0.01</v>
      </c>
      <c r="G7">
        <f t="shared" si="0"/>
        <v>0.62</v>
      </c>
    </row>
    <row r="13" spans="1:7" x14ac:dyDescent="0.25">
      <c r="F13" t="s">
        <v>231</v>
      </c>
      <c r="G13">
        <f>SUM(G2:G12)</f>
        <v>51.826999999999998</v>
      </c>
    </row>
  </sheetData>
  <hyperlinks>
    <hyperlink ref="C4" r:id="rId1" xr:uid="{62094591-22EE-4986-A182-297BA690668C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1A7A-9196-48A1-BEB8-1076D278492A}">
  <dimension ref="A2:E8"/>
  <sheetViews>
    <sheetView workbookViewId="0">
      <selection activeCell="A6" sqref="A6"/>
    </sheetView>
  </sheetViews>
  <sheetFormatPr defaultRowHeight="15" x14ac:dyDescent="0.25"/>
  <cols>
    <col min="2" max="2" width="10.85546875" bestFit="1" customWidth="1"/>
    <col min="4" max="4" width="8.28515625" bestFit="1" customWidth="1"/>
  </cols>
  <sheetData>
    <row r="2" spans="1:5" x14ac:dyDescent="0.25">
      <c r="B2" t="s">
        <v>237</v>
      </c>
      <c r="C2" t="s">
        <v>232</v>
      </c>
      <c r="D2" t="s">
        <v>233</v>
      </c>
      <c r="E2" t="s">
        <v>234</v>
      </c>
    </row>
    <row r="3" spans="1:5" x14ac:dyDescent="0.25">
      <c r="A3" t="s">
        <v>181</v>
      </c>
      <c r="C3">
        <v>3.3</v>
      </c>
      <c r="D3" s="15">
        <v>0.15</v>
      </c>
    </row>
    <row r="4" spans="1:5" x14ac:dyDescent="0.25">
      <c r="A4" t="s">
        <v>235</v>
      </c>
      <c r="D4" s="15">
        <v>0.1</v>
      </c>
    </row>
    <row r="5" spans="1:5" x14ac:dyDescent="0.25">
      <c r="A5" t="s">
        <v>239</v>
      </c>
      <c r="D5" s="15"/>
    </row>
    <row r="6" spans="1:5" x14ac:dyDescent="0.25">
      <c r="A6" t="s">
        <v>236</v>
      </c>
    </row>
    <row r="7" spans="1:5" x14ac:dyDescent="0.25">
      <c r="A7" t="s">
        <v>238</v>
      </c>
      <c r="B7">
        <f>4*20</f>
        <v>80</v>
      </c>
      <c r="D7">
        <f>B7*0.001</f>
        <v>0.08</v>
      </c>
    </row>
    <row r="8" spans="1:5" x14ac:dyDescent="0.25">
      <c r="C8" t="s">
        <v>231</v>
      </c>
      <c r="D8" s="16">
        <f>SUM(D3:D7)</f>
        <v>0.33</v>
      </c>
      <c r="E8" t="s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8168-602A-4B3E-8914-51A2FB7F6D83}">
  <dimension ref="A1:H40"/>
  <sheetViews>
    <sheetView workbookViewId="0"/>
  </sheetViews>
  <sheetFormatPr defaultRowHeight="15" x14ac:dyDescent="0.25"/>
  <cols>
    <col min="1" max="1" width="23.85546875" bestFit="1" customWidth="1"/>
    <col min="2" max="2" width="23.85546875" customWidth="1"/>
    <col min="3" max="3" width="22.28515625" bestFit="1" customWidth="1"/>
    <col min="4" max="4" width="27.7109375" bestFit="1" customWidth="1"/>
    <col min="5" max="5" width="17.7109375" bestFit="1" customWidth="1"/>
  </cols>
  <sheetData>
    <row r="1" spans="1:4" x14ac:dyDescent="0.25">
      <c r="A1" t="s">
        <v>139</v>
      </c>
    </row>
    <row r="2" spans="1:4" x14ac:dyDescent="0.25">
      <c r="A2" t="s">
        <v>140</v>
      </c>
      <c r="C2">
        <v>264</v>
      </c>
      <c r="D2" t="s">
        <v>141</v>
      </c>
    </row>
    <row r="3" spans="1:4" x14ac:dyDescent="0.25">
      <c r="A3" t="s">
        <v>142</v>
      </c>
      <c r="C3">
        <v>176</v>
      </c>
      <c r="D3" t="s">
        <v>141</v>
      </c>
    </row>
    <row r="6" spans="1:4" x14ac:dyDescent="0.25">
      <c r="A6" t="s">
        <v>143</v>
      </c>
      <c r="C6" t="s">
        <v>144</v>
      </c>
      <c r="D6" t="s">
        <v>145</v>
      </c>
    </row>
    <row r="7" spans="1:4" x14ac:dyDescent="0.25">
      <c r="A7" t="s">
        <v>146</v>
      </c>
    </row>
    <row r="11" spans="1:4" x14ac:dyDescent="0.25">
      <c r="A11" t="s">
        <v>151</v>
      </c>
    </row>
    <row r="12" spans="1:4" x14ac:dyDescent="0.25">
      <c r="A12" t="s">
        <v>152</v>
      </c>
    </row>
    <row r="18" spans="1:8" x14ac:dyDescent="0.25">
      <c r="A18" t="s">
        <v>153</v>
      </c>
    </row>
    <row r="19" spans="1:8" x14ac:dyDescent="0.25">
      <c r="A19" t="s">
        <v>154</v>
      </c>
      <c r="C19" t="s">
        <v>144</v>
      </c>
    </row>
    <row r="20" spans="1:8" x14ac:dyDescent="0.25">
      <c r="A20" t="s">
        <v>155</v>
      </c>
      <c r="C20">
        <v>3.3</v>
      </c>
      <c r="D20" t="s">
        <v>156</v>
      </c>
    </row>
    <row r="21" spans="1:8" x14ac:dyDescent="0.25">
      <c r="A21" t="s">
        <v>157</v>
      </c>
      <c r="C21">
        <v>3.3</v>
      </c>
      <c r="D21" t="s">
        <v>158</v>
      </c>
    </row>
    <row r="22" spans="1:8" x14ac:dyDescent="0.25">
      <c r="A22" t="s">
        <v>159</v>
      </c>
      <c r="D22" t="s">
        <v>160</v>
      </c>
    </row>
    <row r="24" spans="1:8" x14ac:dyDescent="0.25">
      <c r="A24" t="s">
        <v>172</v>
      </c>
      <c r="B24" t="s">
        <v>223</v>
      </c>
      <c r="C24" t="s">
        <v>173</v>
      </c>
      <c r="D24" t="s">
        <v>174</v>
      </c>
      <c r="E24" t="s">
        <v>179</v>
      </c>
      <c r="F24" t="s">
        <v>175</v>
      </c>
      <c r="G24" t="s">
        <v>176</v>
      </c>
      <c r="H24" t="s">
        <v>177</v>
      </c>
    </row>
    <row r="25" spans="1:8" x14ac:dyDescent="0.25">
      <c r="A25" s="13" t="s">
        <v>161</v>
      </c>
      <c r="B25" s="13" t="s">
        <v>224</v>
      </c>
      <c r="C25" t="s">
        <v>162</v>
      </c>
      <c r="D25" t="s">
        <v>178</v>
      </c>
      <c r="E25" t="s">
        <v>180</v>
      </c>
      <c r="F25" t="s">
        <v>183</v>
      </c>
      <c r="G25" s="13" t="s">
        <v>163</v>
      </c>
      <c r="H25" t="s">
        <v>164</v>
      </c>
    </row>
    <row r="26" spans="1:8" x14ac:dyDescent="0.25">
      <c r="A26" s="13" t="s">
        <v>165</v>
      </c>
      <c r="B26" s="13" t="s">
        <v>224</v>
      </c>
      <c r="C26" t="s">
        <v>166</v>
      </c>
      <c r="D26" t="s">
        <v>178</v>
      </c>
      <c r="E26" t="s">
        <v>180</v>
      </c>
      <c r="F26" t="s">
        <v>201</v>
      </c>
      <c r="G26" s="13" t="s">
        <v>181</v>
      </c>
    </row>
    <row r="27" spans="1:8" x14ac:dyDescent="0.25">
      <c r="A27" t="s">
        <v>196</v>
      </c>
      <c r="B27" t="s">
        <v>225</v>
      </c>
      <c r="C27" t="s">
        <v>166</v>
      </c>
      <c r="D27" t="s">
        <v>178</v>
      </c>
      <c r="E27" t="s">
        <v>180</v>
      </c>
      <c r="F27" t="s">
        <v>201</v>
      </c>
      <c r="G27" s="13">
        <v>0</v>
      </c>
      <c r="H27" t="s">
        <v>197</v>
      </c>
    </row>
    <row r="28" spans="1:8" x14ac:dyDescent="0.25">
      <c r="A28" t="s">
        <v>167</v>
      </c>
      <c r="C28" t="s">
        <v>168</v>
      </c>
      <c r="D28" t="s">
        <v>178</v>
      </c>
      <c r="E28" t="s">
        <v>180</v>
      </c>
      <c r="F28" t="s">
        <v>183</v>
      </c>
      <c r="G28" t="s">
        <v>182</v>
      </c>
      <c r="H28" t="s">
        <v>169</v>
      </c>
    </row>
    <row r="29" spans="1:8" x14ac:dyDescent="0.25">
      <c r="A29" t="s">
        <v>170</v>
      </c>
      <c r="C29" t="s">
        <v>171</v>
      </c>
      <c r="D29" t="s">
        <v>178</v>
      </c>
      <c r="E29" t="s">
        <v>180</v>
      </c>
      <c r="F29" t="s">
        <v>183</v>
      </c>
      <c r="G29" t="s">
        <v>184</v>
      </c>
      <c r="H29" t="s">
        <v>185</v>
      </c>
    </row>
    <row r="30" spans="1:8" x14ac:dyDescent="0.25">
      <c r="A30" s="13" t="s">
        <v>186</v>
      </c>
      <c r="B30" s="13">
        <v>8080</v>
      </c>
      <c r="C30" t="s">
        <v>187</v>
      </c>
      <c r="D30" t="s">
        <v>178</v>
      </c>
      <c r="E30" t="s">
        <v>180</v>
      </c>
      <c r="F30" t="s">
        <v>183</v>
      </c>
      <c r="G30" s="13">
        <v>0</v>
      </c>
      <c r="H30" t="s">
        <v>188</v>
      </c>
    </row>
    <row r="31" spans="1:8" x14ac:dyDescent="0.25">
      <c r="A31" s="13" t="s">
        <v>189</v>
      </c>
      <c r="B31" s="13">
        <v>8080</v>
      </c>
      <c r="C31" t="s">
        <v>190</v>
      </c>
      <c r="D31" t="s">
        <v>178</v>
      </c>
      <c r="E31" t="s">
        <v>180</v>
      </c>
      <c r="F31" t="s">
        <v>183</v>
      </c>
      <c r="G31" s="13" t="s">
        <v>181</v>
      </c>
      <c r="H31" t="s">
        <v>191</v>
      </c>
    </row>
    <row r="32" spans="1:8" x14ac:dyDescent="0.25">
      <c r="A32" s="13" t="s">
        <v>192</v>
      </c>
      <c r="B32" s="13">
        <v>8080</v>
      </c>
      <c r="C32" t="s">
        <v>199</v>
      </c>
      <c r="D32" t="s">
        <v>178</v>
      </c>
      <c r="E32" t="s">
        <v>180</v>
      </c>
      <c r="F32" t="s">
        <v>183</v>
      </c>
      <c r="G32" s="13" t="s">
        <v>181</v>
      </c>
      <c r="H32" t="s">
        <v>222</v>
      </c>
    </row>
    <row r="33" spans="1:8" x14ac:dyDescent="0.25">
      <c r="A33" s="13" t="s">
        <v>193</v>
      </c>
      <c r="B33" s="13">
        <v>8080</v>
      </c>
      <c r="C33" t="s">
        <v>200</v>
      </c>
      <c r="D33" t="s">
        <v>178</v>
      </c>
      <c r="E33" t="s">
        <v>180</v>
      </c>
      <c r="F33" t="s">
        <v>183</v>
      </c>
      <c r="G33" s="13" t="s">
        <v>181</v>
      </c>
      <c r="H33" t="s">
        <v>195</v>
      </c>
    </row>
    <row r="34" spans="1:8" x14ac:dyDescent="0.25">
      <c r="A34" t="s">
        <v>198</v>
      </c>
      <c r="C34" t="s">
        <v>202</v>
      </c>
      <c r="D34" t="s">
        <v>178</v>
      </c>
      <c r="E34" t="s">
        <v>180</v>
      </c>
      <c r="F34" t="s">
        <v>201</v>
      </c>
      <c r="G34" t="s">
        <v>194</v>
      </c>
    </row>
    <row r="35" spans="1:8" x14ac:dyDescent="0.25">
      <c r="A35" t="s">
        <v>203</v>
      </c>
      <c r="C35" t="s">
        <v>204</v>
      </c>
      <c r="D35" t="s">
        <v>178</v>
      </c>
      <c r="E35" t="s">
        <v>207</v>
      </c>
      <c r="F35" t="s">
        <v>205</v>
      </c>
      <c r="G35" t="s">
        <v>182</v>
      </c>
      <c r="H35" t="s">
        <v>206</v>
      </c>
    </row>
    <row r="36" spans="1:8" x14ac:dyDescent="0.25">
      <c r="A36" t="s">
        <v>208</v>
      </c>
      <c r="C36" t="s">
        <v>209</v>
      </c>
      <c r="D36" t="s">
        <v>178</v>
      </c>
      <c r="E36" t="s">
        <v>210</v>
      </c>
      <c r="F36" t="s">
        <v>205</v>
      </c>
      <c r="G36" t="s">
        <v>182</v>
      </c>
      <c r="H36" t="s">
        <v>211</v>
      </c>
    </row>
    <row r="37" spans="1:8" x14ac:dyDescent="0.25">
      <c r="A37" s="14" t="s">
        <v>212</v>
      </c>
      <c r="B37" t="s">
        <v>226</v>
      </c>
      <c r="C37" t="s">
        <v>213</v>
      </c>
      <c r="D37" t="s">
        <v>178</v>
      </c>
      <c r="E37" t="s">
        <v>180</v>
      </c>
      <c r="F37" t="s">
        <v>183</v>
      </c>
      <c r="H37" t="s">
        <v>214</v>
      </c>
    </row>
    <row r="38" spans="1:8" x14ac:dyDescent="0.25">
      <c r="A38" s="14" t="s">
        <v>215</v>
      </c>
      <c r="B38" t="s">
        <v>226</v>
      </c>
      <c r="C38" t="s">
        <v>217</v>
      </c>
      <c r="D38" t="s">
        <v>178</v>
      </c>
      <c r="E38" t="s">
        <v>180</v>
      </c>
      <c r="F38" t="s">
        <v>183</v>
      </c>
      <c r="H38" t="s">
        <v>219</v>
      </c>
    </row>
    <row r="39" spans="1:8" x14ac:dyDescent="0.25">
      <c r="A39" s="14" t="s">
        <v>216</v>
      </c>
      <c r="B39" t="s">
        <v>226</v>
      </c>
      <c r="C39" t="s">
        <v>218</v>
      </c>
      <c r="D39" t="s">
        <v>178</v>
      </c>
      <c r="E39" t="s">
        <v>180</v>
      </c>
      <c r="F39" t="s">
        <v>183</v>
      </c>
      <c r="H39" t="s">
        <v>219</v>
      </c>
    </row>
    <row r="40" spans="1:8" x14ac:dyDescent="0.25">
      <c r="A40" t="s">
        <v>220</v>
      </c>
      <c r="C40" t="s">
        <v>221</v>
      </c>
      <c r="D40" t="s">
        <v>178</v>
      </c>
      <c r="E40" t="s">
        <v>180</v>
      </c>
      <c r="F40" t="s">
        <v>183</v>
      </c>
      <c r="H40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F181-FBD3-4423-B9E0-C4D4707FE4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Keymap</vt:lpstr>
      <vt:lpstr>Key_Layout</vt:lpstr>
      <vt:lpstr>Pin Count</vt:lpstr>
      <vt:lpstr>BOM</vt:lpstr>
      <vt:lpstr>power estimate</vt:lpstr>
      <vt:lpstr>display layout</vt:lpstr>
      <vt:lpstr>Pin Mux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Francis</cp:lastModifiedBy>
  <dcterms:created xsi:type="dcterms:W3CDTF">2018-08-25T08:11:34Z</dcterms:created>
  <dcterms:modified xsi:type="dcterms:W3CDTF">2018-09-04T11:49:55Z</dcterms:modified>
</cp:coreProperties>
</file>