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09"/>
  <workbookPr defaultThemeVersion="166925"/>
  <xr:revisionPtr revIDLastSave="0" documentId="8_{D8C462A3-9935-4D9F-B4D9-8B44CED7D279}" xr6:coauthVersionLast="47" xr6:coauthVersionMax="47" xr10:uidLastSave="{00000000-0000-0000-0000-000000000000}"/>
  <bookViews>
    <workbookView xWindow="240" yWindow="105" windowWidth="14805" windowHeight="8010" firstSheet="5" activeTab="5" xr2:uid="{00000000-000D-0000-FFFF-FFFF00000000}"/>
  </bookViews>
  <sheets>
    <sheet name="RFP - Preguntas al proveedor" sheetId="10" r:id="rId1"/>
    <sheet name="Agrupación Nivel 1" sheetId="2" r:id="rId2"/>
    <sheet name="Agrupación Nivel 2" sheetId="3" r:id="rId3"/>
    <sheet name="RFP completo" sheetId="1" r:id="rId4"/>
    <sheet name="Escalas de medición" sheetId="5" r:id="rId5"/>
    <sheet name="Aspecto económico" sheetId="8" r:id="rId6"/>
    <sheet name="Aspecto proveedores" sheetId="6" r:id="rId7"/>
    <sheet name="Aspecto técnico" sheetId="7" r:id="rId8"/>
    <sheet name="Aspecto funcional"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9" i="1" l="1"/>
  <c r="M50" i="1"/>
  <c r="M51" i="1"/>
  <c r="M52" i="1"/>
  <c r="M48" i="1"/>
  <c r="M44" i="1"/>
  <c r="M45" i="1"/>
  <c r="M46" i="1"/>
  <c r="M47" i="1"/>
  <c r="M43" i="1"/>
  <c r="M42" i="1"/>
  <c r="M41" i="1"/>
  <c r="M38" i="1"/>
  <c r="M39" i="1"/>
  <c r="M40" i="1"/>
  <c r="M37" i="1"/>
  <c r="M36" i="1"/>
  <c r="M35" i="1"/>
  <c r="M34" i="1"/>
  <c r="M33" i="1"/>
  <c r="M32" i="1"/>
  <c r="M31" i="1"/>
  <c r="M30" i="1"/>
  <c r="M29" i="1"/>
  <c r="M28" i="1"/>
  <c r="M27" i="1"/>
  <c r="M26" i="1"/>
  <c r="M25" i="1"/>
  <c r="M24" i="1"/>
  <c r="M23" i="1"/>
  <c r="M22" i="1"/>
  <c r="M21" i="1"/>
  <c r="M20" i="1"/>
  <c r="M19" i="1"/>
  <c r="M18" i="1"/>
  <c r="M17" i="1"/>
  <c r="M16" i="1"/>
  <c r="M15" i="1"/>
  <c r="M13" i="1"/>
  <c r="M14" i="1"/>
  <c r="M12" i="1"/>
  <c r="M11" i="1"/>
  <c r="M9" i="1"/>
  <c r="M10" i="1"/>
  <c r="M8" i="1"/>
  <c r="M6" i="1"/>
  <c r="M7" i="1"/>
  <c r="M5" i="1"/>
  <c r="M3" i="1"/>
  <c r="M4" i="1"/>
  <c r="M2" i="1"/>
  <c r="O42" i="1"/>
  <c r="O41" i="1"/>
  <c r="O49" i="1"/>
  <c r="O50" i="1"/>
  <c r="O51" i="1"/>
  <c r="O52" i="1"/>
  <c r="O48" i="1"/>
  <c r="O44" i="1"/>
  <c r="O45" i="1"/>
  <c r="O46" i="1"/>
  <c r="O47" i="1"/>
  <c r="O43" i="1"/>
  <c r="O38" i="1"/>
  <c r="O39" i="1"/>
  <c r="O40" i="1"/>
  <c r="O37" i="1"/>
  <c r="O36" i="1"/>
  <c r="O35" i="1"/>
  <c r="O34" i="1"/>
  <c r="O33" i="1"/>
  <c r="O32" i="1"/>
  <c r="O31" i="1"/>
  <c r="O30" i="1"/>
  <c r="O29" i="1"/>
  <c r="O28" i="1"/>
  <c r="O27" i="1"/>
  <c r="O26" i="1"/>
  <c r="O25" i="1"/>
  <c r="O23" i="1"/>
  <c r="O24" i="1"/>
  <c r="O22" i="1"/>
  <c r="O21" i="1"/>
  <c r="O20" i="1"/>
  <c r="O19" i="1"/>
  <c r="O18" i="1"/>
  <c r="O17" i="1"/>
  <c r="O16" i="1"/>
  <c r="O15" i="1"/>
  <c r="O14" i="1"/>
  <c r="O13" i="1"/>
  <c r="O12" i="1"/>
  <c r="O11" i="1"/>
  <c r="O10" i="1"/>
  <c r="O9" i="1"/>
  <c r="O8" i="1"/>
  <c r="O7" i="1"/>
  <c r="O6" i="1"/>
  <c r="O5" i="1"/>
  <c r="O4" i="1"/>
  <c r="O3" i="1"/>
  <c r="O2" i="1"/>
  <c r="P2" i="1"/>
  <c r="E32" i="8"/>
  <c r="E29" i="8"/>
  <c r="E28" i="8"/>
  <c r="E27" i="8"/>
  <c r="E30" i="8" s="1"/>
  <c r="E6" i="8"/>
  <c r="E5" i="8"/>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2" i="1"/>
  <c r="E72" i="9"/>
  <c r="E73" i="9"/>
  <c r="E71" i="9"/>
  <c r="E70" i="9"/>
  <c r="E69" i="9"/>
  <c r="E74" i="9" s="1"/>
  <c r="E66" i="9"/>
  <c r="E65" i="9"/>
  <c r="E64" i="9"/>
  <c r="E63" i="9"/>
  <c r="E62" i="9"/>
  <c r="E67" i="9" s="1"/>
  <c r="E59" i="9"/>
  <c r="E58" i="9"/>
  <c r="E60" i="9" s="1"/>
  <c r="E55" i="9"/>
  <c r="E54" i="9"/>
  <c r="E53" i="9"/>
  <c r="E52" i="9"/>
  <c r="E56" i="9" s="1"/>
  <c r="E49" i="9"/>
  <c r="E48" i="9"/>
  <c r="E50" i="9" s="1"/>
  <c r="E45" i="9"/>
  <c r="E44" i="9"/>
  <c r="E46" i="9" s="1"/>
  <c r="E34" i="9"/>
  <c r="E33" i="9"/>
  <c r="E32" i="9"/>
  <c r="E31" i="9"/>
  <c r="E30" i="9"/>
  <c r="E35" i="9" s="1"/>
  <c r="E27" i="9"/>
  <c r="E26" i="9"/>
  <c r="E25" i="9"/>
  <c r="E24" i="9"/>
  <c r="E23" i="9"/>
  <c r="E28" i="9" s="1"/>
  <c r="E20" i="9"/>
  <c r="E19" i="9"/>
  <c r="E21" i="9" s="1"/>
  <c r="E16" i="9"/>
  <c r="E15" i="9"/>
  <c r="E14" i="9"/>
  <c r="E13" i="9"/>
  <c r="E17" i="9" s="1"/>
  <c r="E10" i="9"/>
  <c r="E9" i="9"/>
  <c r="E11" i="9" s="1"/>
  <c r="E6" i="9"/>
  <c r="E5" i="9"/>
  <c r="E7" i="9" s="1"/>
  <c r="E36" i="9" s="1"/>
  <c r="E39" i="8"/>
  <c r="E38" i="8"/>
  <c r="E37" i="8"/>
  <c r="E40" i="8" s="1"/>
  <c r="E34" i="8"/>
  <c r="E33" i="8"/>
  <c r="E35" i="8"/>
  <c r="E17" i="8"/>
  <c r="E16" i="8"/>
  <c r="E15" i="8"/>
  <c r="E18" i="8" s="1"/>
  <c r="E12" i="8"/>
  <c r="E11" i="8"/>
  <c r="E10" i="8"/>
  <c r="E13" i="8" s="1"/>
  <c r="E7" i="8"/>
  <c r="E8" i="8"/>
  <c r="A33" i="7"/>
  <c r="A32" i="7"/>
  <c r="E47" i="6"/>
  <c r="E46" i="6"/>
  <c r="E43" i="6"/>
  <c r="E42" i="6"/>
  <c r="E48" i="6"/>
  <c r="E44" i="6"/>
  <c r="E39" i="6"/>
  <c r="E38" i="6"/>
  <c r="E37" i="6"/>
  <c r="E40" i="6" s="1"/>
  <c r="E31" i="6"/>
  <c r="E32" i="6"/>
  <c r="E33" i="6"/>
  <c r="E34" i="6"/>
  <c r="E21" i="6"/>
  <c r="E20" i="6"/>
  <c r="E22" i="6" s="1"/>
  <c r="E17" i="6"/>
  <c r="E16" i="6"/>
  <c r="E13" i="6"/>
  <c r="E12" i="6"/>
  <c r="E11" i="6"/>
  <c r="E5" i="6"/>
  <c r="E8" i="6"/>
  <c r="E7" i="6"/>
  <c r="E6" i="6"/>
  <c r="B75" i="9"/>
  <c r="B74" i="9"/>
  <c r="B67" i="9"/>
  <c r="B60" i="9"/>
  <c r="B56" i="9"/>
  <c r="B50" i="9"/>
  <c r="B46" i="9"/>
  <c r="B36" i="9"/>
  <c r="B19" i="8"/>
  <c r="B28" i="9"/>
  <c r="B21" i="9"/>
  <c r="B17" i="9"/>
  <c r="B35" i="9"/>
  <c r="B11" i="9"/>
  <c r="B7" i="9"/>
  <c r="B41" i="8"/>
  <c r="B40" i="8"/>
  <c r="B35" i="8"/>
  <c r="B30" i="8"/>
  <c r="B18" i="8"/>
  <c r="B13" i="8"/>
  <c r="B8" i="8"/>
  <c r="E18" i="6"/>
  <c r="E14" i="6"/>
  <c r="E9" i="6"/>
  <c r="E30" i="7"/>
  <c r="E2" i="7"/>
  <c r="B51" i="7"/>
  <c r="B50" i="7"/>
  <c r="B49" i="7"/>
  <c r="A51" i="7"/>
  <c r="A50" i="7"/>
  <c r="A49" i="7"/>
  <c r="B47" i="7"/>
  <c r="B46" i="7"/>
  <c r="B45" i="7"/>
  <c r="A47" i="7"/>
  <c r="A46" i="7"/>
  <c r="A45" i="7"/>
  <c r="A41" i="7"/>
  <c r="B41" i="7"/>
  <c r="B43" i="7"/>
  <c r="B42" i="7"/>
  <c r="A43" i="7"/>
  <c r="A42" i="7"/>
  <c r="B37" i="7"/>
  <c r="B39" i="7"/>
  <c r="B38" i="7"/>
  <c r="A39" i="7"/>
  <c r="A38" i="7"/>
  <c r="A37" i="7"/>
  <c r="A13" i="7"/>
  <c r="B35" i="7"/>
  <c r="B34" i="7"/>
  <c r="B33" i="7"/>
  <c r="B32" i="7"/>
  <c r="B4" i="7"/>
  <c r="A35" i="7"/>
  <c r="A34" i="7"/>
  <c r="A6" i="7"/>
  <c r="A5" i="7"/>
  <c r="A4" i="7"/>
  <c r="B36" i="7"/>
  <c r="B40" i="7"/>
  <c r="B44" i="7"/>
  <c r="B48" i="7"/>
  <c r="B52" i="7"/>
  <c r="B53" i="7"/>
  <c r="B49" i="6"/>
  <c r="B48" i="6"/>
  <c r="B44" i="6"/>
  <c r="B40" i="6"/>
  <c r="B35" i="6"/>
  <c r="B23" i="6"/>
  <c r="B9" i="6"/>
  <c r="B14" i="6"/>
  <c r="B18" i="6"/>
  <c r="B22" i="6"/>
  <c r="B15" i="7"/>
  <c r="B14" i="7"/>
  <c r="B16" i="7" s="1"/>
  <c r="A15" i="7"/>
  <c r="A14" i="7"/>
  <c r="B13" i="7"/>
  <c r="A17" i="7"/>
  <c r="B17" i="7"/>
  <c r="A18" i="7"/>
  <c r="B18" i="7"/>
  <c r="A19" i="7"/>
  <c r="B19" i="7"/>
  <c r="B23" i="7"/>
  <c r="B22" i="7"/>
  <c r="B24" i="7" s="1"/>
  <c r="A23" i="7"/>
  <c r="A22" i="7"/>
  <c r="B21" i="7"/>
  <c r="A21" i="7"/>
  <c r="B20" i="7"/>
  <c r="B11" i="7"/>
  <c r="B10" i="7"/>
  <c r="B12" i="7" s="1"/>
  <c r="A11" i="7"/>
  <c r="A10" i="7"/>
  <c r="B9" i="7"/>
  <c r="A9" i="7"/>
  <c r="B7" i="7"/>
  <c r="B6" i="7"/>
  <c r="B5" i="7"/>
  <c r="B8" i="7" s="1"/>
  <c r="B25" i="7"/>
  <c r="A7" i="7"/>
  <c r="B53" i="1"/>
  <c r="P53" i="1"/>
  <c r="N53" i="1"/>
  <c r="E75" i="9" l="1"/>
  <c r="E23" i="6"/>
  <c r="E10" i="7"/>
  <c r="E19" i="8"/>
  <c r="E41" i="8"/>
  <c r="E35" i="7"/>
  <c r="E34" i="7"/>
  <c r="E33" i="7"/>
  <c r="E51" i="7"/>
  <c r="E35" i="6"/>
  <c r="E49" i="6" s="1"/>
  <c r="E38" i="7"/>
  <c r="E23" i="7"/>
  <c r="E22" i="7"/>
  <c r="E24" i="7" s="1"/>
  <c r="E19" i="7"/>
  <c r="E18" i="7"/>
  <c r="E20" i="7" s="1"/>
  <c r="E11" i="7"/>
  <c r="E12" i="7"/>
  <c r="E15" i="7"/>
  <c r="E14" i="7"/>
  <c r="E16" i="7" s="1"/>
  <c r="E7" i="7"/>
  <c r="E5" i="7"/>
  <c r="E6" i="7"/>
  <c r="E50" i="7"/>
  <c r="E52" i="7" s="1"/>
  <c r="E47" i="7"/>
  <c r="E46" i="7"/>
  <c r="E48" i="7" s="1"/>
  <c r="E43" i="7"/>
  <c r="E42" i="7"/>
  <c r="E44" i="7" s="1"/>
  <c r="E39" i="7"/>
  <c r="E40" i="7" l="1"/>
  <c r="E36" i="7"/>
  <c r="E53" i="7" s="1"/>
  <c r="E8" i="7"/>
  <c r="E25" i="7" s="1"/>
</calcChain>
</file>

<file path=xl/sharedStrings.xml><?xml version="1.0" encoding="utf-8"?>
<sst xmlns="http://schemas.openxmlformats.org/spreadsheetml/2006/main" count="996" uniqueCount="435">
  <si>
    <t>Aspecto</t>
  </si>
  <si>
    <t>Categoría (nivel 1)</t>
  </si>
  <si>
    <r>
      <t>Descripción</t>
    </r>
    <r>
      <rPr>
        <sz val="9"/>
        <color theme="0"/>
        <rFont val="Arial"/>
      </rPr>
      <t> </t>
    </r>
  </si>
  <si>
    <t>Ítem (nivel 2)</t>
  </si>
  <si>
    <t>Justificación</t>
  </si>
  <si>
    <t>Pregunta</t>
  </si>
  <si>
    <r>
      <t>Económico</t>
    </r>
    <r>
      <rPr>
        <sz val="12"/>
        <color rgb="FF000000"/>
        <rFont val="Arial"/>
      </rPr>
      <t> </t>
    </r>
  </si>
  <si>
    <t>Aspectos financieros</t>
  </si>
  <si>
    <t>Se evaluan las condiciones de contratación y pago</t>
  </si>
  <si>
    <t>Plazo de pago (financiamiento)</t>
  </si>
  <si>
    <t>Facilidades de pago (cuotas con/sin interés, cuándo se realiza el pago, si requiere anticipos)</t>
  </si>
  <si>
    <t>Dados el presupuesto limitado con el dispone el cliente, seria de ayuda contar con facilidades de pago para poder adquirir la solución deseada</t>
  </si>
  <si>
    <t>¿Cuándo y cómo se paga el servicio?¿Aceptan cuotas?</t>
  </si>
  <si>
    <t>Moneda de pago</t>
  </si>
  <si>
    <t>Se tiene en cuenta si el pago es en pesos o dólares</t>
  </si>
  <si>
    <t>De acuerdo a la coyuntura del país, se prefieren pagos en pesos</t>
  </si>
  <si>
    <t>Politica de actualización de precios</t>
  </si>
  <si>
    <t>Se valorará que se deje especificado por contrato la periodicidad y criterios que aplica el proveedor a la hora de ajustar sus tarifas</t>
  </si>
  <si>
    <t>Esta información es útil para poder proyectar los aumentos y costos asociados.</t>
  </si>
  <si>
    <t>¿Cada cuánto, o en base a qué, actualizan los precios?</t>
  </si>
  <si>
    <t>Costos de implementación</t>
  </si>
  <si>
    <t>Se evaluan todos los costos implicados en la implementación.</t>
  </si>
  <si>
    <t>Costo de la configuración de arquitectura</t>
  </si>
  <si>
    <t>Se evaluara el costo de configurar la arquitectura de los servidores y costo de instalacion del hardware.</t>
  </si>
  <si>
    <t>Se requiere conocer el costo de la arquitectura para poder estimar los costos totales.</t>
  </si>
  <si>
    <t>¿Hay que hacer alguna configuración en los servidores o comprar algún hardware? De ser así, ¿Cuánto cuesta? ¿Dan soporte durante el proceso?</t>
  </si>
  <si>
    <t>Soporte de implementación</t>
  </si>
  <si>
    <t>Se valorará que el proveedor brinde soporte durante la implementación, ya que de esta forma no sería necesario contratar un tercero para esta tarea.</t>
  </si>
  <si>
    <t>Evaluar si se necesita o no contratar a un proveedor para implementar el software ya que esto afectará el presupuesto a ejecutar.</t>
  </si>
  <si>
    <t>Costo de licencia</t>
  </si>
  <si>
    <t>Costos asociados al tipo de licencia contratada (licencia por usuario o por tienda que utlice el software, y el costo mismo de la licencia). Se valorará el que implique menor costo.</t>
  </si>
  <si>
    <t>Es importante poder identificar el costo de licenciamiento y elegir el más económico para que pueda ser solventado por el presupuesto del cliente.</t>
  </si>
  <si>
    <t>¿Cuánto cuesta la licencia del software?</t>
  </si>
  <si>
    <t>Costos adicionales</t>
  </si>
  <si>
    <t>Corresponde a cualquier otro costo no incluido en la implementación del software</t>
  </si>
  <si>
    <t>Costo de capacitaciones</t>
  </si>
  <si>
    <t>Costos adicionales por capacitacion y las horas.</t>
  </si>
  <si>
    <t>Se necesita saber el costo adicional por las capacitaciones para el personal que utilice el software, dado que es importante contar con las mismas para lograr la adopción del sistema por parte del personal.</t>
  </si>
  <si>
    <t>¿Brindan capacitación? De ser así, ¿Cuánto cuesta?</t>
  </si>
  <si>
    <t>Costos por desarrollos a medida</t>
  </si>
  <si>
    <t>Costos adicionales por customizar el sistema</t>
  </si>
  <si>
    <t>En caso de requerir una customización del sistema para que se adecue a las necesidades del cliente, es necesario poder estimar el costo de las mismas</t>
  </si>
  <si>
    <t>¿Realizan desarrollos a medida?¿Cómo los cotizan?</t>
  </si>
  <si>
    <t>Correcciones a cargo del proveedor</t>
  </si>
  <si>
    <t>Se valora que dentro del contrato el proveedor se haga cargo de las correcciones.</t>
  </si>
  <si>
    <t>Se necesita conocer si hay costo por actualizaciones y el promedio de dichos costos</t>
  </si>
  <si>
    <t>Si detectamos un error en el sistema, ¿la actualización corre a cargo del proveedor?</t>
  </si>
  <si>
    <r>
      <t>Proveedor </t>
    </r>
    <r>
      <rPr>
        <sz val="12"/>
        <color rgb="FF000000"/>
        <rFont val="Arial"/>
      </rPr>
      <t> </t>
    </r>
  </si>
  <si>
    <t>Trayectoria</t>
  </si>
  <si>
    <t>Se evaluarán todos los aspectos relacionados a la empresa proveedora y su experiencia.</t>
  </si>
  <si>
    <t>Implementaciones exitosas en la zona</t>
  </si>
  <si>
    <t>Se evaluará que el proveedor haya tenido implementaciones exitosas en comercios de la zona de Avellaneda y tenga referencias.</t>
  </si>
  <si>
    <t>El cliente al pertenecer a una comunidad cerrada, prioriza conocer al proveedor y la confianza que le brinda, por eso es importante que el proveedor tenga experiencia con implementaciones en la zona y referencias positivas.</t>
  </si>
  <si>
    <t>¿Tiene experiencia operando en la zona de Avellaneda?</t>
  </si>
  <si>
    <t xml:space="preserve">Años de experiencia  </t>
  </si>
  <si>
    <t>Se pondera a aquel proveedor con 10 o más años de experiencia.</t>
  </si>
  <si>
    <t>Se valora un proveedor con experiencia ya que esto le brinda confianza a nuestro cliente,</t>
  </si>
  <si>
    <t>¿Hace cuánto que operan en el mercado?</t>
  </si>
  <si>
    <t>Experiencia en el rubro textil</t>
  </si>
  <si>
    <t>Se valorará aquel proveedor que más implementaciónes haya realizado en la industria textil en los últimos 5 años</t>
  </si>
  <si>
    <t>La experiencia en el rubro aporta mayor nivel de confianza para nuestro cliente</t>
  </si>
  <si>
    <t>¿Tiene experiencia en el rubro de venta mayorista de indumentaria?¿Cuáles?</t>
  </si>
  <si>
    <t>Cumplimiento de fecha de implementación</t>
  </si>
  <si>
    <t>Evaluaremos la fecha de entrega propuesta y real de sus proyectos previos.</t>
  </si>
  <si>
    <t>Dará una idea al cilente de el tiempo que lleva la implementacion.</t>
  </si>
  <si>
    <t>¿Cuánto tiempo estiman que tarde la implementación?¿Qué pasa si no cumplen la fecha?</t>
  </si>
  <si>
    <t>Servicios Adicionales</t>
  </si>
  <si>
    <t>Se evaluaran los servicios adicionales que brinda la empresa proveedora</t>
  </si>
  <si>
    <t>Mejoras correctivas y evolutivas</t>
  </si>
  <si>
    <t>Evaluamos la calidad del mantenimiento y actualizaciones que realiza técnicamente a la solución.</t>
  </si>
  <si>
    <t>Incluye mantenimiento y actualizaciones. Se requiere que lo incluya actualizaciones a nuevas versiones.</t>
  </si>
  <si>
    <t>¿Las actualizaciones a nuevas versiones corren a cargo del proveedor?</t>
  </si>
  <si>
    <t>Capacitación personalizada</t>
  </si>
  <si>
    <t>Se valora que el proveedor brinde capacitaciones presenciales al personal del cliente y que tenga amplia disponibilidad de horarios para las mismas</t>
  </si>
  <si>
    <t>Las capacitaciones presenciales fomentan un mayor compromiso del oyente y facilitan conocer si el personal esta prestando atención y si estan entendiendo los temas tratados. También es importante poder coordinar el mejor horario y día para las mismas.</t>
  </si>
  <si>
    <t>¿Brindan capacitación presencial? De ser así, ¿Cuánto cuesta?</t>
  </si>
  <si>
    <t>Documentación del usuario final</t>
  </si>
  <si>
    <t>Entrega de manuales.</t>
  </si>
  <si>
    <t>Para futuras capacitaciones en caso de cambio de personal.</t>
  </si>
  <si>
    <t>¿Entregan documentación del proyecto y manuales de uso?</t>
  </si>
  <si>
    <t>Cobertura y presencia</t>
  </si>
  <si>
    <t>Se evaluara la ubicación geográfica de las oficinas del proveedor y zonas donde presta servicios.</t>
  </si>
  <si>
    <t>Ubicación geográfica de las oficinas</t>
  </si>
  <si>
    <t>Es deseable que el proveedor tenga sus oficinas en el barrio de Flores o zonas aledañas.</t>
  </si>
  <si>
    <t>Es importante para la relacion comercial ya que esto brinda confianza.</t>
  </si>
  <si>
    <t>¿Dónde están ubicados?</t>
  </si>
  <si>
    <t>Cobertura a nivel nacional</t>
  </si>
  <si>
    <t>Se valorará que el proveedor brinde sus servicios con cobertura a nivel nacional.</t>
  </si>
  <si>
    <t>Esto es deseable dado que en un futuro el cliente piensa expandir su negocio a nivel nacional.</t>
  </si>
  <si>
    <t>¿Tienen cobertura a nivel nacional?</t>
  </si>
  <si>
    <t>Soporte</t>
  </si>
  <si>
    <t>Se evaluaran los servicios de soporte que brinda la empresa proveedora.</t>
  </si>
  <si>
    <t>Política de actualizaciones</t>
  </si>
  <si>
    <t>Se evalúa la frecuencia con la que el proveedor actualiza el software y si cobra por solucionar errores.</t>
  </si>
  <si>
    <t>Es deseable que el proveedor brinde actualizaciones con corrección de errores con mayor frecuencia</t>
  </si>
  <si>
    <t>¿Con qué frecuencia actualizan el software?</t>
  </si>
  <si>
    <t>Tiempo de respuestas</t>
  </si>
  <si>
    <t>Se preferirá al proveedor con mejor tiempo de respuesta en issues.</t>
  </si>
  <si>
    <t>El cliente no cuenta con un departamente de TI para poder resolver cualquier problema que se le presente.</t>
  </si>
  <si>
    <t>¿Qué SLA manejan?</t>
  </si>
  <si>
    <r>
      <t>Técnico</t>
    </r>
    <r>
      <rPr>
        <sz val="12"/>
        <color rgb="FF000000"/>
        <rFont val="Arial"/>
      </rPr>
      <t> </t>
    </r>
  </si>
  <si>
    <t>Seguridad</t>
  </si>
  <si>
    <t>Corresponde a la seguridad de acceso y de los datos</t>
  </si>
  <si>
    <t>Backup</t>
  </si>
  <si>
    <t>Se valora que el sistema realice copias de seguridad periodicas</t>
  </si>
  <si>
    <t>Es importante para no perder información ante contingencias.</t>
  </si>
  <si>
    <t>¿Realizan backups de la información productiva?¿Con qué frecuencia?</t>
  </si>
  <si>
    <t>Asignación de roles y perfiles de usuario</t>
  </si>
  <si>
    <t>Se requiere poder asignar distintos roles a los usuarios limitanto el accionar que puede realizar cada uno y el acceso que se tiene a la información.</t>
  </si>
  <si>
    <t>Es importante diferenciar los distintos roles y privilegios que se le da a cada uno, a fin de evitar un accionar indeseado y acceso a información confidencial.</t>
  </si>
  <si>
    <t>¿Se pueden asignar distintos roles y permisos a los usuarios?</t>
  </si>
  <si>
    <t>Método de acceso (logueo)</t>
  </si>
  <si>
    <t>Se priorizará la opción más de segura en cuanto al modo de acceso del personal.</t>
  </si>
  <si>
    <t>Es importante que sólo el personal autorizado acceda al sistema y su información.</t>
  </si>
  <si>
    <t>¿Qué métodos de autenticación tienen para acceder a la información del sistema?</t>
  </si>
  <si>
    <t>Estabilidad</t>
  </si>
  <si>
    <t>Se corresponde con la estabilidad y buen funcionamiento del Software</t>
  </si>
  <si>
    <t>Recupero ante caídas</t>
  </si>
  <si>
    <t>Consideramos muy importante las acciones que toma el proveedor ante la caída del sistema.</t>
  </si>
  <si>
    <t>Ya que necesitamos que el sistema funcione en el horario laboral para permitir la continuidad de la operatoria del negocio.</t>
  </si>
  <si>
    <t>¿Qué alternativas tenemos si se cae el sistema?</t>
  </si>
  <si>
    <t>Estabilidad general</t>
  </si>
  <si>
    <t>Consideramos el tiempo entre caídas del sistema para medir la estabilidad general del sistema</t>
  </si>
  <si>
    <t>Se valora aquel proveedor con mayor tiempo promedio entre caidas del sistema</t>
  </si>
  <si>
    <t>¿Con qué frecuencia suelen tener caídas de sistema?</t>
  </si>
  <si>
    <t>Requerimientos Técnicos</t>
  </si>
  <si>
    <t>Se evaluaran todos los requerimientos técnicos necesarios para el funcionamiento del software</t>
  </si>
  <si>
    <t>MS Windows</t>
  </si>
  <si>
    <t>Se requiere que funcione bajo Windows</t>
  </si>
  <si>
    <t>En la empresa utilizan Windows y es el unico SO que saben utilizar.</t>
  </si>
  <si>
    <t>¿Funciona con Windows?</t>
  </si>
  <si>
    <t>Documentación técnica de configuración</t>
  </si>
  <si>
    <t>Que el proveedor brinde documentación técnica</t>
  </si>
  <si>
    <t>Consideramos importante que nos brinden la documentación en caso de futuros incidentes con los datos.</t>
  </si>
  <si>
    <t>¿Entregan documentación técnica?</t>
  </si>
  <si>
    <t>Conexiones</t>
  </si>
  <si>
    <t xml:space="preserve">Se corresponde con las conexiones que el sistema tiene para consumir o mostrar datos. </t>
  </si>
  <si>
    <t>Capacidad de integración con otras apps</t>
  </si>
  <si>
    <t>Capacidad de conexión con interfaces, API's o Web Services</t>
  </si>
  <si>
    <t>Se valora que se pueda conectar con servicios externos porque permitiría tener la posibilidad de escalar el sistema con desarrollos propios.</t>
  </si>
  <si>
    <t>¿Se puede integrar con API's o servicios externos?</t>
  </si>
  <si>
    <t>Acceso remoto</t>
  </si>
  <si>
    <t>Preferimos que el sistema pueda ser ejecutado por fuera del local.</t>
  </si>
  <si>
    <t>Esto permitira al proveedor acceder remotamente cuando el cliente reclame algun bug o desconocimiento en el funcionamiento del sistema y resolverlo, en algunos casos, de manera remota. Y también permitirá el acceso de los dueños a la información y sistema.</t>
  </si>
  <si>
    <t>¿Se puede acceder al sistema de manera remota (fuera de la oficina)?</t>
  </si>
  <si>
    <t>Integración con proveedores</t>
  </si>
  <si>
    <t>Debe poderse integrar con los otros softwares que usa la organización actualmente</t>
  </si>
  <si>
    <t>Se integra con software de terceros</t>
  </si>
  <si>
    <t>Se valorará que el software se integre de manera nativa con otros servicios de gestión</t>
  </si>
  <si>
    <t>En la arquitectura destino no tendríamos software de un único proveedor, por lo que tendría que integrarse a, por ejemplo, un CRM.</t>
  </si>
  <si>
    <t>¿Se integra con algún software de terceros?</t>
  </si>
  <si>
    <t>Se integra con AFIP</t>
  </si>
  <si>
    <t>Se valorará que el software pueda integrarse con AFIP para facilitar la facturación.</t>
  </si>
  <si>
    <t>Actualmente el cliente cuenta con un software que permite esta integración, por lo que es deseable no perder esta facilidad que ya se tiene hoy para poder facturar de manera ágil.</t>
  </si>
  <si>
    <t>¿Se integra con AFIP?</t>
  </si>
  <si>
    <r>
      <t>Funcional</t>
    </r>
    <r>
      <rPr>
        <sz val="12"/>
        <color rgb="FF000000"/>
        <rFont val="Arial"/>
      </rPr>
      <t> </t>
    </r>
  </si>
  <si>
    <t>Precisión de Inventario</t>
  </si>
  <si>
    <t>Se evaluará la información sobre la cantidad y ubicación de los artículos en el inventario. Esta tiene que ser confiable y refleja de manera precisa la realidad.</t>
  </si>
  <si>
    <t>Proporcionar actualizaciones en tiempo real</t>
  </si>
  <si>
    <t>Se evaluará el tiempo que toma en actualizar el stock una vez que se procesó una venta.</t>
  </si>
  <si>
    <t>Con actualizaciones en tiempo real, es más probable detectar de inmediato cuando los niveles de inventario alcanzan un punto crítico o se agotan.</t>
  </si>
  <si>
    <t>¿Cada cuánto se actualiza la información del stock?</t>
  </si>
  <si>
    <t>Cambio de estado de productos</t>
  </si>
  <si>
    <t xml:space="preserve">Los productos deben tener estados dependiendo del proceso en el que se encuentren. </t>
  </si>
  <si>
    <t>Mayor eficacia en operaciones para gestionar productos que requieran atención especial, gestión de devoluciones o eliminación de productos defectuosos.</t>
  </si>
  <si>
    <t>¿Cuántos y qué estados puede tener un ítem del stock?</t>
  </si>
  <si>
    <t>Integración multicanal</t>
  </si>
  <si>
    <t xml:space="preserve">El software debe poder utilizarse en distintos canales simultaneamente. </t>
  </si>
  <si>
    <t>Posibilidad de gestión desde distintos puntos de acceso.</t>
  </si>
  <si>
    <t>Se valorará que el software pueda utilizarse en diversos puntos simultaneamente.</t>
  </si>
  <si>
    <t>La organización cuenta con varios canales de venta (físicos y online) y necesita que el software pueda usarse en todos ellos simultaneamente.</t>
  </si>
  <si>
    <t>¿Se puede acceder al sistema de manera simultánea desde varios dispositivos?</t>
  </si>
  <si>
    <t>Sincronización fluída entre tienda física y en línea</t>
  </si>
  <si>
    <t xml:space="preserve">Se evaluará el tiempo de demora en impactar una venta online/física para descontar el stock de la tienda física/online. </t>
  </si>
  <si>
    <t>Se necesita saber qué productos ya se vendieron online para no venderlos en la tienda física, es importante tener una sincronización lo más rápida posible.</t>
  </si>
  <si>
    <t>¿Cuánto tarda en impactar una venta en el stock de la tienda?</t>
  </si>
  <si>
    <t>Seguimiento de ventas y demanda</t>
  </si>
  <si>
    <t>Refiere a la capacidad de brindar información consolidada de informes de ventas, demanda, etc.</t>
  </si>
  <si>
    <t>Analisis de ventas y pronóstico de demanda</t>
  </si>
  <si>
    <t>Capacidad del sistema para recopilar, analizar y predecir las tendencias de ventas y la demanda futura de productos o servicios</t>
  </si>
  <si>
    <t>Esta evaluación de factores influyen en las ventas, campañas de marketing, eventos estacionales y tendencias del mercado</t>
  </si>
  <si>
    <t>¿Incluye alguna herramienta de análisis de ventas y/o pronóstico de demanda?</t>
  </si>
  <si>
    <t>Informes sobre tendencias y comportamiento del cliente</t>
  </si>
  <si>
    <t>Capacidad del sistema para recopilar, analizar y presentar datos que permitan comprender mejor a los clientes y anticipar sus necesidades.</t>
  </si>
  <si>
    <t>Esta información ayudará para tomar decisiones informadas sobre marketing, estrategia de ventas, etc.</t>
  </si>
  <si>
    <t>¿Genera informes sobre tendencias y/o comportamiento del cliente?</t>
  </si>
  <si>
    <t>Informes de ventas por semana, mes, año.</t>
  </si>
  <si>
    <t>Se evaluará que el sistema pueda generar informes que desglosen las ventas de productos en intervalos de tiempo específicos, ya sea a nivel semanal, mensual o anual.</t>
  </si>
  <si>
    <t>Estos informes ofrecen una visión clara y organizada de la actividad de ventas a lo largo del tiempo, permitiendo a la empresa evaluar tendencias, identificar patrones estacionales, establecer metas y realizar comparaciones interanuales</t>
  </si>
  <si>
    <t>¿Genera informes de ventas?¿En qué períodos (semanal, mensual, anuall, etc)?.</t>
  </si>
  <si>
    <t>Analisis comparativo de ventas por mes</t>
  </si>
  <si>
    <t>Se evaluará que el sistema pueda generar informes que permitan comparar las cifras de ventas mes a mes, lo que facilita la identificación de patrones, estacionalidad y cambios en la demanda</t>
  </si>
  <si>
    <t>Evaluar el crecimiento o la disminución de las ventas en comparación con el mismo mes en años anteriores es crucial para la planificación estratégica, la gestión de inventario y la toma de decisiones sobre marketing y ventas.</t>
  </si>
  <si>
    <t>¿Permite hacer un análisis comparativo a períodos anteriores?</t>
  </si>
  <si>
    <t>Facilidad de uso</t>
  </si>
  <si>
    <t>Refiere a la facilidad de uso del software</t>
  </si>
  <si>
    <t>Interfaz de usuario intuitiva y fácil de utilizar</t>
  </si>
  <si>
    <t>Se valorará que la interfaz de usuario sea amigable, intuitiva y fácil de utilizar.</t>
  </si>
  <si>
    <t>Para facilitar la adaptación y utilización de la solución por parte del personal del cliente.</t>
  </si>
  <si>
    <t>¿Pueden compartirnos imágenes de la interfaz?</t>
  </si>
  <si>
    <t>Cuenta con versión mobile</t>
  </si>
  <si>
    <t>Se valorará que el sistema cuente con una versión disponible para acceder desde dispositivos móviles.</t>
  </si>
  <si>
    <t>Es valioso para la gestión remota de los gerentes de tienda.</t>
  </si>
  <si>
    <t>¿Se puede acceder desde un celular?</t>
  </si>
  <si>
    <t>Información de inventario</t>
  </si>
  <si>
    <t>Refiera a la información que se permite ingresar para cada registro del stock</t>
  </si>
  <si>
    <t>Manejo de varios depósitos</t>
  </si>
  <si>
    <t>Se debe poder especificar el depósito en el que se encuentra el producto.</t>
  </si>
  <si>
    <t>Para poder ingresar y consultar el stock de cada depósito.</t>
  </si>
  <si>
    <t>¿Se pueden gestionar varios depósitos a la vez?</t>
  </si>
  <si>
    <t>Maneja múltiples talles por producto</t>
  </si>
  <si>
    <t>Permite cargar stock de diversos talles para cada producto</t>
  </si>
  <si>
    <t>Cargar información específica sobre los talles de cada producto, se facilita la gestión y el control del inventario</t>
  </si>
  <si>
    <t>¿Se pueden gestionar múltiples talles por cada producto?</t>
  </si>
  <si>
    <t>Maneja múltiples colores por producto</t>
  </si>
  <si>
    <t>Permite cargar stock de diversos colores para cada producto</t>
  </si>
  <si>
    <t>Esto es fundamental para evitar la falta de existencias en colores populares y reducir el exceso de inventario en colores menos demandados</t>
  </si>
  <si>
    <t>¿Se pueden gestionar variaciones de cada producto?</t>
  </si>
  <si>
    <t>Permite adjuntar fotos</t>
  </si>
  <si>
    <t>Se valora que se puedan adjuntar foto del producto</t>
  </si>
  <si>
    <t>Para poder identificarlo más facilmente la prenda.</t>
  </si>
  <si>
    <t>¿Permite adjuntar fotos de cada producto?</t>
  </si>
  <si>
    <t>Permite exportar a Excel</t>
  </si>
  <si>
    <t>Se valora que se puedan exportar los datos del inventario a una planilla de Excel</t>
  </si>
  <si>
    <t>La exportación de datos a Excel permite a las organizaciones integrar fácilmente la información del inventario con otras herramientas y sistemas utilizados en la empresa. Esto puede ser beneficioso para la generación de informes consolidados, análisis financiero y la toma de decisiones estratégicas.</t>
  </si>
  <si>
    <t>¿Permite exportar los datos cargados a Excel?</t>
  </si>
  <si>
    <t>Busqueda de stock</t>
  </si>
  <si>
    <t>Se evalua poder hacer consultas del stock aplicando diversos filtros</t>
  </si>
  <si>
    <t>Filtro por producto</t>
  </si>
  <si>
    <t>Permite realizar consultas por producto.</t>
  </si>
  <si>
    <t>En necesario poder conocer el stock total por producto</t>
  </si>
  <si>
    <t>¿Se puede filtrar por producto?</t>
  </si>
  <si>
    <t>Filtro por deposito</t>
  </si>
  <si>
    <t>Permite realizar consultas por depósito</t>
  </si>
  <si>
    <t>Es necesario poder acceder al stock de cada depósito.</t>
  </si>
  <si>
    <t>¿Se puede filtrar por depósito?</t>
  </si>
  <si>
    <t>Filtro por talle</t>
  </si>
  <si>
    <t>Permite realizar consultas por talle.</t>
  </si>
  <si>
    <t>Para poder saber con qué productos se cuentan de cada talle.</t>
  </si>
  <si>
    <t>¿Se puede filtrar por talle?</t>
  </si>
  <si>
    <t>Filtro por color</t>
  </si>
  <si>
    <t>Permite realizar consultas por color.</t>
  </si>
  <si>
    <t>Para poder saber con qué productos se cuentan de cada color.</t>
  </si>
  <si>
    <t>¿Se puede filtrar por color?</t>
  </si>
  <si>
    <t>Filtros múltiples</t>
  </si>
  <si>
    <t>Permitir realizar consultas aplicando varios filtros simultáneamente</t>
  </si>
  <si>
    <t>Facilita identificar si hay stock de la mercaderia consultada, en alguno de los depósitos. Facilita saber si se cuenta con el producto que quiere el cliente y en qué depósito.</t>
  </si>
  <si>
    <t>¿Se pueden combinar filtros para refinar una búsqueda?</t>
  </si>
  <si>
    <t>TOTAL</t>
  </si>
  <si>
    <t>Aspecto Económico </t>
  </si>
  <si>
    <t>Ponderacion: 30%</t>
  </si>
  <si>
    <r>
      <t>Categoría</t>
    </r>
    <r>
      <rPr>
        <sz val="9"/>
        <rFont val="Arial"/>
        <family val="2"/>
      </rPr>
      <t> </t>
    </r>
  </si>
  <si>
    <r>
      <rPr>
        <b/>
        <sz val="9"/>
        <color rgb="FF000000"/>
        <rFont val="Arial"/>
      </rPr>
      <t>Descripción</t>
    </r>
    <r>
      <rPr>
        <sz val="9"/>
        <color rgb="FF000000"/>
        <rFont val="Arial"/>
      </rPr>
      <t> </t>
    </r>
  </si>
  <si>
    <t>Costo de implementacion</t>
  </si>
  <si>
    <t xml:space="preserve">Aspecto Proveedor </t>
  </si>
  <si>
    <t>Ponderacion: 35%</t>
  </si>
  <si>
    <r>
      <t>Descripción</t>
    </r>
    <r>
      <rPr>
        <sz val="9"/>
        <rFont val="Arial"/>
        <family val="2"/>
      </rPr>
      <t> </t>
    </r>
  </si>
  <si>
    <t xml:space="preserve">Trayectoria </t>
  </si>
  <si>
    <t>Aspecto Técnico</t>
  </si>
  <si>
    <t>Ponderacion: 15%</t>
  </si>
  <si>
    <t>Requerimientos Tecnicos</t>
  </si>
  <si>
    <t>Integracion con proveedores</t>
  </si>
  <si>
    <t>Aspecto Funcional</t>
  </si>
  <si>
    <t>Ponderacion: 20%</t>
  </si>
  <si>
    <t>Aspecto: Económico</t>
  </si>
  <si>
    <t>Ponderación:  30%</t>
  </si>
  <si>
    <r>
      <t>Ítems</t>
    </r>
    <r>
      <rPr>
        <sz val="9"/>
        <rFont val="Calibri"/>
        <family val="2"/>
      </rPr>
      <t> </t>
    </r>
  </si>
  <si>
    <t>Aspecto: Proveedor</t>
  </si>
  <si>
    <t>Ponderación:  35%</t>
  </si>
  <si>
    <t>Aspecto: Tecnico</t>
  </si>
  <si>
    <t>Ponderación:  15%</t>
  </si>
  <si>
    <t>Aspecto: Funcional</t>
  </si>
  <si>
    <t>Ponderación:  20%</t>
  </si>
  <si>
    <t>Ponderación Aspecto</t>
  </si>
  <si>
    <t>Ponderación Categoría</t>
  </si>
  <si>
    <r>
      <t>Ponderación
ítem</t>
    </r>
    <r>
      <rPr>
        <sz val="9"/>
        <color theme="0"/>
        <rFont val="Arial"/>
      </rPr>
      <t> </t>
    </r>
  </si>
  <si>
    <t>Puntuación WOO</t>
  </si>
  <si>
    <t>Calculo ponderado WOO</t>
  </si>
  <si>
    <t>Puntuación DOMO</t>
  </si>
  <si>
    <t>Calculo ponderado DOMO</t>
  </si>
  <si>
    <t>Dará una idea al cilente de el tiempo que lleva la implementacion. Esto es importante dado que se requiere implementar lo antes posible para que comience a impactar en los objetivos estratégicos.</t>
  </si>
  <si>
    <t>Se priorizará la opción más segura en cuanto al modo de acceso del personal.</t>
  </si>
  <si>
    <t>Descripción</t>
  </si>
  <si>
    <t>Requisitos</t>
  </si>
  <si>
    <t>Puntaje</t>
  </si>
  <si>
    <t>Cumple totalmente</t>
  </si>
  <si>
    <t>El costo esta dentro del presupuesto minimo / Cumple completamente con las preferencias del cliente</t>
  </si>
  <si>
    <t>Cumple parcialmente</t>
  </si>
  <si>
    <t>El costo excede del presupuesto minimo / Se adecua bastante a las preferencias del cliente.</t>
  </si>
  <si>
    <t>Cumple minímamente</t>
  </si>
  <si>
    <t>El costo abarca la totalidad del presupuesto maximo / Se adecua muy poco a las preferencias del cliente.</t>
  </si>
  <si>
    <t>No cumple</t>
  </si>
  <si>
    <t>El costo que exige el proveedor se excede del máximo establecido / No cumple con las preferencias del cliente.</t>
  </si>
  <si>
    <t>Cumple las expectativas</t>
  </si>
  <si>
    <t>Cumple con la trayectoria en el rubro / Su metodología alcanza los estándares de la organización.</t>
  </si>
  <si>
    <t>Cumple por debajo de las expectativas</t>
  </si>
  <si>
    <t>Esta muy próxima a cumplir con la trayectoria en el rubro / Su metodología alcanza los estándares de la organización pero no como se espera.</t>
  </si>
  <si>
    <t xml:space="preserve">No tiene la trayectoria requerida en el rubro/ Su metodología no alcanza con los estándares de la organización. </t>
  </si>
  <si>
    <t>Aspecto: Técnico</t>
  </si>
  <si>
    <t>Cumple completamente</t>
  </si>
  <si>
    <t>Cumple completamente con el requerimiento solicitado sin necesitar ninguna adaptación.</t>
  </si>
  <si>
    <t>Cumple con desarrollo</t>
  </si>
  <si>
    <t>Actualmente no cumple con el requisito pero podria hacerlo implicando un desarrollo</t>
  </si>
  <si>
    <t>Cumple en algun aspecto con el requisito solicitado, pero no es exactamente lo que se requiere.</t>
  </si>
  <si>
    <t>No cumple con el requisito solicitado, ni es posible hacerlo.</t>
  </si>
  <si>
    <t>Cumple completamente con la funcionalidad solicitada sin necesitar ninguna adaptación.</t>
  </si>
  <si>
    <t>Cumple en algun aspecto con el requisito solicitado, pero no es exactamente la funcionalidad requerida.</t>
  </si>
  <si>
    <t>No es posible brindar esa funcionalidad.</t>
  </si>
  <si>
    <t>DOMO</t>
  </si>
  <si>
    <t>Aspecto económico</t>
  </si>
  <si>
    <t>Ponderacion</t>
  </si>
  <si>
    <t>Categoria</t>
  </si>
  <si>
    <t>Especificacion del proveedor</t>
  </si>
  <si>
    <t>Puntaje otorgado</t>
  </si>
  <si>
    <t>Puntaje final</t>
  </si>
  <si>
    <t>1. Aspectos financieros</t>
  </si>
  <si>
    <t>El costo es Mensual, sin costo de instalacion, ni renovación.</t>
  </si>
  <si>
    <t>Los precios son en Pesos Argentinos.</t>
  </si>
  <si>
    <t>Política de actualización de precios</t>
  </si>
  <si>
    <t>Sin politicas definidas, vamos subiendo en función a la inflación y nuevas features solicitadas</t>
  </si>
  <si>
    <t>Subtotal</t>
  </si>
  <si>
    <t>2. Costos de implementación</t>
  </si>
  <si>
    <t>Costo de configuración de arquitectura</t>
  </si>
  <si>
    <t>No cobra</t>
  </si>
  <si>
    <t xml:space="preserve">Soporte de implementación </t>
  </si>
  <si>
    <t xml:space="preserve">No hay costos por mantenimiento, si por Licencia de Uso.
El costo es Mensual, sin costo de instalacion, ni renovación.
Dependiendo de los servicios contratados el abono puede ocilar entre 10USD a 50USD aproximadamente.
</t>
  </si>
  <si>
    <t>3. Costos adicionales</t>
  </si>
  <si>
    <t>No cobra por resolver dudas, pero no tiene capacitaciones formales.</t>
  </si>
  <si>
    <t>Hacen desarrollos a medidas y lo cobran.</t>
  </si>
  <si>
    <t>Total</t>
  </si>
  <si>
    <t>WooCommerce</t>
  </si>
  <si>
    <t>No hay planes de financiamiento</t>
  </si>
  <si>
    <t>El soporte/mantenimiento se cotiza en pesos. Los desarrollos a medida, en dólares (por las licencias a pagar según el plugin requerido).</t>
  </si>
  <si>
    <t>Hasta mediados de 2023 actualizaban los precios según el IPC cada 3 meses. Pero por la situación económica, hoy estan actualizando en forma mensual.</t>
  </si>
  <si>
    <t>Se incluye con el mantenimiento o la cotización del desarrollo, según corresponda.</t>
  </si>
  <si>
    <t>No cobran por resolver dudas, pero formalmente no tienen servicios de soporte.</t>
  </si>
  <si>
    <t>Wordpress y Woocommerce son un CMS y un plugin de libre uso. No requieren de una licencia paga. Sin embargo, si se deja de usar Domo, deberían de comprar la licencia de los plugins de stock.</t>
  </si>
  <si>
    <t>Por el momento no brindan ese servicio. Se ponen a disposición de los clientes para quitarles dudas, pero no se cobra por eso. Estan planificando crear tutoriales online para que nuestros clientes puedan capacitarse y sacar el mayor provecho de la plataforma.</t>
  </si>
  <si>
    <t>Cobran en dólares por las licencias a utilizar, hosting o plugins de terceros.</t>
  </si>
  <si>
    <t>Los errores productivos corren a cuenta del proveedor</t>
  </si>
  <si>
    <t>Aspecto proveedor</t>
  </si>
  <si>
    <t>1. Trayectoria</t>
  </si>
  <si>
    <t>+300 implementaciones exitosas</t>
  </si>
  <si>
    <t>11 años de experiencia</t>
  </si>
  <si>
    <t>Estiman 1 a 3 meses en llevar a cabo la implementacion</t>
  </si>
  <si>
    <t>2. Servicios Adicionales</t>
  </si>
  <si>
    <t>Suelen hacer mejoras y correcciones constantemente. Dependen del tiempo y la capacidad que tengan.</t>
  </si>
  <si>
    <t>Hacen capacitacion personalizada</t>
  </si>
  <si>
    <t>Videos y pequeños instuctivos, por lo general hacen inducciones (2 de 30min) y por lo general cubren todos los aspectos basicos del uso del sistema.</t>
  </si>
  <si>
    <t>3. Cobertura y presencia</t>
  </si>
  <si>
    <t>Flores. Misma zona del cliente.</t>
  </si>
  <si>
    <t>Por el momento solo por Flores.</t>
  </si>
  <si>
    <t>4. Soporte</t>
  </si>
  <si>
    <t>A demanda, por bugs o fixes, o en actualizaciones Criticas.</t>
  </si>
  <si>
    <t>Inmediata. Soporte 24/7.</t>
  </si>
  <si>
    <t>Los principales clientes del proveedor de WooCommerce son de la zona.</t>
  </si>
  <si>
    <t>Desde el 2019.</t>
  </si>
  <si>
    <t>Aprox 1 mes para completar la implementación</t>
  </si>
  <si>
    <t>Suelen estar al día con las actualizaciones tanto de Woo como de Wordpress.</t>
  </si>
  <si>
    <t>Hoy día ya están en contacto con el cliente para resolver dudas, y están trabajando en crear tutoriales online para la capacitación de los clientes</t>
  </si>
  <si>
    <t>Cuentan con mucha documentación tanto del proveedor como de la extensa comunidad que tienen.</t>
  </si>
  <si>
    <t>Av del Libertador 2442, Olivos</t>
  </si>
  <si>
    <t>Pueden dar cobertura remota a nivel nacional</t>
  </si>
  <si>
    <t>Domo</t>
  </si>
  <si>
    <t>Aspecto TÉCNICO</t>
  </si>
  <si>
    <t>Ponderación</t>
  </si>
  <si>
    <t>Categoría</t>
  </si>
  <si>
    <t>Puntaje Final</t>
  </si>
  <si>
    <t>Todo el tiempo, segun periodo establecido. Minimo 3 veces diarias, automatizado.</t>
  </si>
  <si>
    <t>Cuenta con varios roles (cajero y vendedor) y puede generar varios usuarios.</t>
  </si>
  <si>
    <t>Usuario y contraseña. Se los proporciona el proveedor.</t>
  </si>
  <si>
    <t>SUBTOTAL</t>
  </si>
  <si>
    <t>Es inmediata. Apenas se caen se levantan.</t>
  </si>
  <si>
    <t>No suelen tener caidas, es estable el sistema.</t>
  </si>
  <si>
    <t>Si se puede utilizar en windows.</t>
  </si>
  <si>
    <t>Pendiente en armarlo.</t>
  </si>
  <si>
    <t>Con capacidad de desarrollar integraciones.</t>
  </si>
  <si>
    <t>DOMO accede desde team viewer cuando tienen que instalar una actualizacion o para arreglar algun problema. También se permite el acceso remoto de los usuarios.</t>
  </si>
  <si>
    <t>Tienen integrado con plataformas propias (otros productos que comercializan), y con un proveedor de Servicios. Se puede desarrollar para integrar con software de terceros.</t>
  </si>
  <si>
    <t>Cuentan con Cianbox para integrarse con la AFIP. Se hace la venta en Domo y generan la factura atraves de Cianbox, que esta dentro de Domo.</t>
  </si>
  <si>
    <t>Especificacion</t>
  </si>
  <si>
    <t>Realizan backups semanales.</t>
  </si>
  <si>
    <t>Tiene distintos tipos de roles para tanto usuarios de la plataforma como clientes o colaboradores.</t>
  </si>
  <si>
    <t>Cuenta con varios roles, cada uno con usuario y contraseña</t>
  </si>
  <si>
    <t>Si, se puede utilizar en windows.</t>
  </si>
  <si>
    <t>Tiene mucha documentación técnica tanto en la website como en videos.</t>
  </si>
  <si>
    <t>Tiene fácilidad de integración y cuenta con diversos plugins desarrollador por una ámplia comunidad.</t>
  </si>
  <si>
    <t>Se puede acceder desde cualquier lugar con acceso a internet</t>
  </si>
  <si>
    <t xml:space="preserve">Si, se puede integrar. </t>
  </si>
  <si>
    <t>Se puede (con desarrollo adicional).</t>
  </si>
  <si>
    <t>Aspecto funcional</t>
  </si>
  <si>
    <t>1. Precisión de inventario</t>
  </si>
  <si>
    <t>Cada vez que se extrae un ticket de venta del local u online automaticamente se resta del inventario. Los ingresos son manuales</t>
  </si>
  <si>
    <t>Tiene estado de producto como activo/inactivo.</t>
  </si>
  <si>
    <t>2. Integración multicanal</t>
  </si>
  <si>
    <t>Posibilidad de gestión desde distintos puntos de acceso</t>
  </si>
  <si>
    <t>Cuenta con varios canales de acceso.</t>
  </si>
  <si>
    <t>Sincronización fluida entre tienda física y en línea</t>
  </si>
  <si>
    <t>No cuenta con tienda en línea nativa</t>
  </si>
  <si>
    <t>3. Seguimiento de ventas y demanda</t>
  </si>
  <si>
    <t>Análisis de ventas y pronóstico de demanda</t>
  </si>
  <si>
    <t>Tienen analisis de ventas, no pronostico de demanas</t>
  </si>
  <si>
    <t>Informes sobre tendencia y comportamiento del cliente</t>
  </si>
  <si>
    <t>No tiene.</t>
  </si>
  <si>
    <t>Informes de ventas por semana, mes, año</t>
  </si>
  <si>
    <t>Disponibles</t>
  </si>
  <si>
    <t>Análisis comparativo de ventas por mes</t>
  </si>
  <si>
    <t>Cuentan con reportes comparativos.</t>
  </si>
  <si>
    <t>4. Facilidad de uso</t>
  </si>
  <si>
    <t>Fácil adaptación del usuario</t>
  </si>
  <si>
    <t>Proximamente. TBD2024</t>
  </si>
  <si>
    <t>5. Información de inventario</t>
  </si>
  <si>
    <t>Van a crear otra plataforma para poder gestionar eso. TBD2024</t>
  </si>
  <si>
    <t>Funcionalidad incluida</t>
  </si>
  <si>
    <t>Permite exportar a excel</t>
  </si>
  <si>
    <t>6. Busqueda de stock</t>
  </si>
  <si>
    <t>Filtro disponible</t>
  </si>
  <si>
    <t>Filtro por depósito</t>
  </si>
  <si>
    <t xml:space="preserve">No cuentan con depositos en el sistema. </t>
  </si>
  <si>
    <t>No se filtra por talle.</t>
  </si>
  <si>
    <t>No se filtra por color.</t>
  </si>
  <si>
    <t>Se filtra solo por descripcion y codigo de producto</t>
  </si>
  <si>
    <t>Funcionalidad por plugin</t>
  </si>
  <si>
    <t>Cuenta con circuito de estados cerrado</t>
  </si>
  <si>
    <t>Se puede acceder desde varios dispositivos</t>
  </si>
  <si>
    <t>Gestión de tienda física por extención</t>
  </si>
  <si>
    <t>Análisis e informes cerrados</t>
  </si>
  <si>
    <t>Informes de clientes básico</t>
  </si>
  <si>
    <t>Informes de ventas por varios rangos de fechas</t>
  </si>
  <si>
    <t>Informes de ventas no se comparan entre períodos</t>
  </si>
  <si>
    <t>Interfaz amigable. Se pueden aplicar Themes</t>
  </si>
  <si>
    <t>Versión mobile Android e iOS</t>
  </si>
  <si>
    <t>Funcionalidad disponible por Labels</t>
  </si>
  <si>
    <t>Cuenta con 3 tipos de fotos para adjuntar</t>
  </si>
  <si>
    <t>Exportaciones en 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</si>
</sst>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sz val="11"/>
      <color theme="1"/>
      <name val="Calibri"/>
      <scheme val="minor"/>
    </font>
    <font>
      <b/>
      <sz val="9"/>
      <color rgb="FF000000"/>
      <name val="Arial"/>
      <family val="2"/>
    </font>
    <font>
      <b/>
      <sz val="9"/>
      <color rgb="FFFFFFFF"/>
      <name val="Arial"/>
    </font>
    <font>
      <sz val="9"/>
      <color rgb="FF000000"/>
      <name val="Arial"/>
    </font>
    <font>
      <b/>
      <sz val="9"/>
      <color theme="0"/>
      <name val="Arial"/>
    </font>
    <font>
      <sz val="11"/>
      <color theme="1"/>
      <name val="Arial"/>
    </font>
    <font>
      <sz val="9"/>
      <color theme="1"/>
      <name val="Arial"/>
    </font>
    <font>
      <sz val="9"/>
      <color theme="0"/>
      <name val="Arial"/>
    </font>
    <font>
      <b/>
      <sz val="11"/>
      <color theme="1"/>
      <name val="Arial"/>
    </font>
    <font>
      <sz val="11"/>
      <color rgb="FF000000"/>
      <name val="Arial"/>
    </font>
    <font>
      <b/>
      <sz val="11"/>
      <color rgb="FF000000"/>
      <name val="Arial"/>
    </font>
    <font>
      <sz val="11"/>
      <color theme="0"/>
      <name val="Arial"/>
    </font>
    <font>
      <b/>
      <sz val="10"/>
      <color theme="1"/>
      <name val="Arial"/>
    </font>
    <font>
      <b/>
      <sz val="10"/>
      <color rgb="FF000000"/>
      <name val="Arial"/>
    </font>
    <font>
      <sz val="12"/>
      <color rgb="FF000000"/>
      <name val="Arial"/>
    </font>
    <font>
      <b/>
      <sz val="12"/>
      <color rgb="FF000000"/>
      <name val="Arial"/>
    </font>
    <font>
      <sz val="9"/>
      <name val="Arial"/>
      <family val="2"/>
    </font>
    <font>
      <sz val="9"/>
      <name val="Calibri"/>
      <family val="2"/>
    </font>
    <font>
      <b/>
      <sz val="9"/>
      <color rgb="FF404040"/>
      <name val="Calibri"/>
    </font>
    <font>
      <sz val="9"/>
      <color rgb="FF000000"/>
      <name val="Arial"/>
      <family val="2"/>
    </font>
    <font>
      <sz val="9"/>
      <color rgb="FF444444"/>
      <name val="Calibri"/>
      <family val="2"/>
      <charset val="1"/>
    </font>
    <font>
      <sz val="11"/>
      <color theme="1"/>
      <name val="Calibri"/>
    </font>
    <font>
      <sz val="11"/>
      <color theme="1"/>
      <name val="Calibri"/>
      <family val="2"/>
      <charset val="1"/>
    </font>
    <font>
      <b/>
      <sz val="14"/>
      <color theme="1"/>
      <name val="Calibri"/>
      <family val="2"/>
      <scheme val="minor"/>
    </font>
    <font>
      <b/>
      <sz val="11"/>
      <color theme="1"/>
      <name val="Calibri"/>
      <family val="2"/>
      <scheme val="minor"/>
    </font>
    <font>
      <b/>
      <sz val="12"/>
      <color theme="0"/>
      <name val="Calibri"/>
      <family val="2"/>
      <scheme val="minor"/>
    </font>
    <font>
      <b/>
      <sz val="10"/>
      <color rgb="FFFF0000"/>
      <name val="Arial"/>
    </font>
    <font>
      <sz val="11"/>
      <color rgb="FFFF0000"/>
      <name val="Calibri"/>
      <family val="2"/>
      <scheme val="minor"/>
    </font>
    <font>
      <sz val="11"/>
      <color rgb="FFFF0000"/>
      <name val="Calibri"/>
      <scheme val="minor"/>
    </font>
    <font>
      <sz val="11"/>
      <color rgb="FF000000"/>
      <name val="Calibri"/>
      <scheme val="minor"/>
    </font>
    <font>
      <sz val="11"/>
      <color rgb="FF000000"/>
      <name val="Calibri"/>
      <family val="2"/>
      <scheme val="minor"/>
    </font>
    <font>
      <sz val="11"/>
      <color rgb="FF000000"/>
      <name val="Calibri"/>
      <charset val="1"/>
    </font>
    <font>
      <sz val="9"/>
      <color rgb="FF444444"/>
      <name val="Arial"/>
    </font>
    <font>
      <b/>
      <sz val="12"/>
      <color rgb="FFFFFFFF"/>
      <name val="Arial"/>
    </font>
    <font>
      <sz val="12"/>
      <color theme="1"/>
      <name val="Calibri"/>
      <family val="2"/>
      <scheme val="minor"/>
    </font>
    <font>
      <b/>
      <sz val="9"/>
      <color rgb="FF000000"/>
      <name val="Arial"/>
    </font>
    <font>
      <sz val="10"/>
      <color theme="1"/>
      <name val="Arial"/>
    </font>
    <font>
      <sz val="10"/>
      <color theme="1"/>
      <name val="Arial"/>
      <family val="2"/>
    </font>
    <font>
      <sz val="10"/>
      <color rgb="FF000000"/>
      <name val="Arial"/>
    </font>
  </fonts>
  <fills count="15">
    <fill>
      <patternFill patternType="none"/>
    </fill>
    <fill>
      <patternFill patternType="gray125"/>
    </fill>
    <fill>
      <patternFill patternType="solid">
        <fgColor theme="3"/>
        <bgColor indexed="64"/>
      </patternFill>
    </fill>
    <fill>
      <patternFill patternType="solid">
        <fgColor rgb="FF1F4E79"/>
        <bgColor rgb="FF000000"/>
      </patternFill>
    </fill>
    <fill>
      <patternFill patternType="solid">
        <fgColor theme="5"/>
        <bgColor indexed="64"/>
      </patternFill>
    </fill>
    <fill>
      <patternFill patternType="solid">
        <fgColor rgb="FFDEEAF6"/>
        <bgColor rgb="FF000000"/>
      </patternFill>
    </fill>
    <fill>
      <patternFill patternType="solid">
        <fgColor theme="0"/>
        <bgColor indexed="64"/>
      </patternFill>
    </fill>
    <fill>
      <patternFill patternType="solid">
        <fgColor theme="2" tint="-0.249977111117893"/>
        <bgColor indexed="64"/>
      </patternFill>
    </fill>
    <fill>
      <patternFill patternType="solid">
        <fgColor theme="4"/>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1"/>
        <bgColor indexed="64"/>
      </patternFill>
    </fill>
    <fill>
      <patternFill patternType="solid">
        <fgColor theme="4" tint="0.59999389629810485"/>
        <bgColor indexed="64"/>
      </patternFill>
    </fill>
  </fills>
  <borders count="103">
    <border>
      <left/>
      <right/>
      <top/>
      <bottom/>
      <diagonal/>
    </border>
    <border>
      <left style="medium">
        <color rgb="FF5B9BD5"/>
      </left>
      <right style="thin">
        <color rgb="FF000000"/>
      </right>
      <top style="medium">
        <color rgb="FF5B9BD5"/>
      </top>
      <bottom/>
      <diagonal/>
    </border>
    <border>
      <left style="thin">
        <color rgb="FF5B9BD5"/>
      </left>
      <right/>
      <top/>
      <bottom/>
      <diagonal/>
    </border>
    <border>
      <left style="thin">
        <color rgb="FF5B9BD5"/>
      </left>
      <right style="thin">
        <color rgb="FF5B9BD5"/>
      </right>
      <top/>
      <bottom/>
      <diagonal/>
    </border>
    <border>
      <left style="medium">
        <color rgb="FF5B9BD5"/>
      </left>
      <right style="medium">
        <color rgb="FF5B9BD5"/>
      </right>
      <top style="medium">
        <color rgb="FF5B9BD5"/>
      </top>
      <bottom/>
      <diagonal/>
    </border>
    <border>
      <left/>
      <right/>
      <top style="medium">
        <color rgb="FF5B9BD5"/>
      </top>
      <bottom/>
      <diagonal/>
    </border>
    <border>
      <left style="medium">
        <color rgb="FF5B9BD5"/>
      </left>
      <right/>
      <top/>
      <bottom/>
      <diagonal/>
    </border>
    <border>
      <left style="thin">
        <color theme="4"/>
      </left>
      <right style="thin">
        <color rgb="FF5B9BD5"/>
      </right>
      <top/>
      <bottom/>
      <diagonal/>
    </border>
    <border>
      <left style="thin">
        <color rgb="FF5B9BD5"/>
      </left>
      <right style="thin">
        <color theme="4"/>
      </right>
      <top/>
      <bottom/>
      <diagonal/>
    </border>
    <border>
      <left style="thin">
        <color rgb="FF5B9BD5"/>
      </left>
      <right style="thin">
        <color theme="4"/>
      </right>
      <top/>
      <bottom style="thin">
        <color theme="4"/>
      </bottom>
      <diagonal/>
    </border>
    <border>
      <left style="thin">
        <color theme="4"/>
      </left>
      <right style="thin">
        <color theme="4"/>
      </right>
      <top style="thin">
        <color theme="4"/>
      </top>
      <bottom/>
      <diagonal/>
    </border>
    <border>
      <left style="thin">
        <color theme="4"/>
      </left>
      <right style="thin">
        <color theme="4"/>
      </right>
      <top/>
      <bottom/>
      <diagonal/>
    </border>
    <border>
      <left style="thin">
        <color theme="4"/>
      </left>
      <right style="thin">
        <color theme="4"/>
      </right>
      <top/>
      <bottom style="thin">
        <color theme="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style="thin">
        <color rgb="FF5B9BD5"/>
      </left>
      <right/>
      <top style="medium">
        <color theme="5"/>
      </top>
      <bottom/>
      <diagonal/>
    </border>
    <border>
      <left style="thin">
        <color theme="4"/>
      </left>
      <right style="thin">
        <color theme="4"/>
      </right>
      <top style="medium">
        <color theme="5"/>
      </top>
      <bottom style="thin">
        <color theme="4"/>
      </bottom>
      <diagonal/>
    </border>
    <border>
      <left style="thin">
        <color theme="4"/>
      </left>
      <right style="medium">
        <color theme="5"/>
      </right>
      <top style="medium">
        <color theme="5"/>
      </top>
      <bottom style="thin">
        <color theme="4"/>
      </bottom>
      <diagonal/>
    </border>
    <border>
      <left style="thin">
        <color theme="4"/>
      </left>
      <right style="medium">
        <color theme="5"/>
      </right>
      <top style="thin">
        <color theme="4"/>
      </top>
      <bottom style="thin">
        <color theme="4"/>
      </bottom>
      <diagonal/>
    </border>
    <border>
      <left/>
      <right/>
      <top/>
      <bottom style="medium">
        <color theme="5"/>
      </bottom>
      <diagonal/>
    </border>
    <border>
      <left style="thin">
        <color theme="4"/>
      </left>
      <right style="thin">
        <color theme="4"/>
      </right>
      <top style="thin">
        <color theme="4"/>
      </top>
      <bottom style="medium">
        <color theme="5"/>
      </bottom>
      <diagonal/>
    </border>
    <border>
      <left style="thin">
        <color theme="4"/>
      </left>
      <right style="medium">
        <color theme="5"/>
      </right>
      <top style="thin">
        <color theme="4"/>
      </top>
      <bottom style="medium">
        <color theme="5"/>
      </bottom>
      <diagonal/>
    </border>
    <border>
      <left style="thin">
        <color theme="4"/>
      </left>
      <right style="thin">
        <color theme="4"/>
      </right>
      <top/>
      <bottom style="medium">
        <color theme="3"/>
      </bottom>
      <diagonal/>
    </border>
    <border>
      <left style="thin">
        <color theme="4"/>
      </left>
      <right/>
      <top style="thin">
        <color theme="4"/>
      </top>
      <bottom style="medium">
        <color theme="3"/>
      </bottom>
      <diagonal/>
    </border>
    <border>
      <left style="thin">
        <color theme="4"/>
      </left>
      <right style="thin">
        <color theme="4"/>
      </right>
      <top style="thin">
        <color theme="4"/>
      </top>
      <bottom style="medium">
        <color theme="3"/>
      </bottom>
      <diagonal/>
    </border>
    <border>
      <left style="thin">
        <color theme="4"/>
      </left>
      <right style="medium">
        <color theme="5"/>
      </right>
      <top/>
      <bottom style="thin">
        <color theme="4"/>
      </bottom>
      <diagonal/>
    </border>
    <border>
      <left/>
      <right/>
      <top/>
      <bottom style="medium">
        <color theme="3"/>
      </bottom>
      <diagonal/>
    </border>
    <border>
      <left style="thin">
        <color theme="4"/>
      </left>
      <right/>
      <top style="medium">
        <color theme="5"/>
      </top>
      <bottom/>
      <diagonal/>
    </border>
    <border>
      <left style="thin">
        <color theme="4"/>
      </left>
      <right/>
      <top/>
      <bottom/>
      <diagonal/>
    </border>
    <border>
      <left style="medium">
        <color theme="5"/>
      </left>
      <right/>
      <top style="medium">
        <color theme="5"/>
      </top>
      <bottom/>
      <diagonal/>
    </border>
    <border>
      <left style="medium">
        <color theme="5"/>
      </left>
      <right/>
      <top/>
      <bottom/>
      <diagonal/>
    </border>
    <border>
      <left style="thin">
        <color theme="4"/>
      </left>
      <right/>
      <top/>
      <bottom style="medium">
        <color theme="3"/>
      </bottom>
      <diagonal/>
    </border>
    <border>
      <left style="thin">
        <color theme="4"/>
      </left>
      <right/>
      <top style="medium">
        <color theme="5"/>
      </top>
      <bottom style="thin">
        <color theme="4"/>
      </bottom>
      <diagonal/>
    </border>
    <border>
      <left style="thin">
        <color theme="4"/>
      </left>
      <right/>
      <top/>
      <bottom style="thin">
        <color theme="4"/>
      </bottom>
      <diagonal/>
    </border>
    <border>
      <left style="thin">
        <color rgb="FF5B9BD5"/>
      </left>
      <right style="thin">
        <color theme="4"/>
      </right>
      <top style="thin">
        <color theme="4"/>
      </top>
      <bottom style="thin">
        <color theme="4"/>
      </bottom>
      <diagonal/>
    </border>
    <border>
      <left style="thin">
        <color rgb="FF5B9BD5"/>
      </left>
      <right style="thin">
        <color theme="4"/>
      </right>
      <top style="thin">
        <color theme="4"/>
      </top>
      <bottom style="medium">
        <color theme="3"/>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theme="4"/>
      </left>
      <right style="thin">
        <color theme="4"/>
      </right>
      <top style="thin">
        <color theme="4"/>
      </top>
      <bottom style="medium">
        <color rgb="FF000000"/>
      </bottom>
      <diagonal/>
    </border>
    <border>
      <left/>
      <right/>
      <top style="thin">
        <color theme="4"/>
      </top>
      <bottom style="thin">
        <color theme="4"/>
      </bottom>
      <diagonal/>
    </border>
    <border>
      <left/>
      <right/>
      <top style="thin">
        <color theme="4"/>
      </top>
      <bottom/>
      <diagonal/>
    </border>
    <border>
      <left style="thin">
        <color theme="4"/>
      </left>
      <right style="thin">
        <color theme="4"/>
      </right>
      <top style="medium">
        <color rgb="FF000000"/>
      </top>
      <bottom/>
      <diagonal/>
    </border>
    <border>
      <left style="thin">
        <color rgb="FF5B9BD5"/>
      </left>
      <right style="thin">
        <color theme="4"/>
      </right>
      <top style="medium">
        <color rgb="FF000000"/>
      </top>
      <bottom/>
      <diagonal/>
    </border>
    <border>
      <left style="thin">
        <color rgb="FF5B9BD5"/>
      </left>
      <right style="thin">
        <color theme="4"/>
      </right>
      <top style="medium">
        <color theme="3"/>
      </top>
      <bottom/>
      <diagonal/>
    </border>
    <border>
      <left style="thin">
        <color theme="4"/>
      </left>
      <right style="thin">
        <color theme="4"/>
      </right>
      <top style="medium">
        <color theme="3"/>
      </top>
      <bottom/>
      <diagonal/>
    </border>
    <border>
      <left style="medium">
        <color rgb="FF000000"/>
      </left>
      <right/>
      <top style="medium">
        <color rgb="FF000000"/>
      </top>
      <bottom style="medium">
        <color rgb="FF5B9BD5"/>
      </bottom>
      <diagonal/>
    </border>
    <border>
      <left style="medium">
        <color rgb="FF000000"/>
      </left>
      <right style="medium">
        <color rgb="FF000000"/>
      </right>
      <top style="medium">
        <color rgb="FF000000"/>
      </top>
      <bottom style="medium">
        <color rgb="FF5B9BD5"/>
      </bottom>
      <diagonal/>
    </border>
    <border>
      <left style="thin">
        <color theme="4"/>
      </left>
      <right/>
      <top style="thin">
        <color theme="4"/>
      </top>
      <bottom/>
      <diagonal/>
    </border>
    <border>
      <left style="medium">
        <color rgb="FF000000"/>
      </left>
      <right/>
      <top/>
      <bottom/>
      <diagonal/>
    </border>
    <border>
      <left style="thin">
        <color rgb="FF000000"/>
      </left>
      <right style="medium">
        <color rgb="FF000000"/>
      </right>
      <top/>
      <bottom/>
      <diagonal/>
    </border>
    <border>
      <left style="thin">
        <color rgb="FF5B9BD5"/>
      </left>
      <right style="thin">
        <color theme="4"/>
      </right>
      <top style="thin">
        <color theme="4"/>
      </top>
      <bottom/>
      <diagonal/>
    </border>
    <border>
      <left style="thin">
        <color theme="4"/>
      </left>
      <right style="thin">
        <color rgb="FF5B9BD5"/>
      </right>
      <top style="medium">
        <color theme="5"/>
      </top>
      <bottom/>
      <diagonal/>
    </border>
    <border>
      <left style="thin">
        <color theme="4"/>
      </left>
      <right style="thin">
        <color rgb="FF5B9BD5"/>
      </right>
      <top/>
      <bottom style="medium">
        <color theme="5"/>
      </bottom>
      <diagonal/>
    </border>
    <border>
      <left style="thin">
        <color theme="4"/>
      </left>
      <right style="thin">
        <color rgb="FF5B9BD5"/>
      </right>
      <top style="medium">
        <color theme="3"/>
      </top>
      <bottom/>
      <diagonal/>
    </border>
    <border>
      <left style="thin">
        <color theme="4"/>
      </left>
      <right style="medium">
        <color theme="5"/>
      </right>
      <top style="thin">
        <color theme="4"/>
      </top>
      <bottom style="medium">
        <color theme="3"/>
      </bottom>
      <diagonal/>
    </border>
    <border>
      <left style="thin">
        <color theme="4"/>
      </left>
      <right style="thin">
        <color rgb="FF5B9BD5"/>
      </right>
      <top/>
      <bottom style="medium">
        <color theme="3"/>
      </bottom>
      <diagonal/>
    </border>
    <border>
      <left style="thin">
        <color theme="4"/>
      </left>
      <right style="medium">
        <color theme="5"/>
      </right>
      <top style="thin">
        <color theme="4"/>
      </top>
      <bottom/>
      <diagonal/>
    </border>
    <border>
      <left style="medium">
        <color theme="5"/>
      </left>
      <right/>
      <top/>
      <bottom style="medium">
        <color theme="5"/>
      </bottom>
      <diagonal/>
    </border>
    <border>
      <left style="thin">
        <color theme="4"/>
      </left>
      <right/>
      <top/>
      <bottom style="medium">
        <color theme="5"/>
      </bottom>
      <diagonal/>
    </border>
    <border>
      <left style="thin">
        <color theme="4"/>
      </left>
      <right style="thin">
        <color rgb="FF5B9BD5"/>
      </right>
      <top style="medium">
        <color theme="3"/>
      </top>
      <bottom style="medium">
        <color theme="3"/>
      </bottom>
      <diagonal/>
    </border>
    <border>
      <left style="thin">
        <color rgb="FF5B9BD5"/>
      </left>
      <right style="thin">
        <color rgb="FF5B9BD5"/>
      </right>
      <top/>
      <bottom style="thin">
        <color rgb="FF5B9BD5"/>
      </bottom>
      <diagonal/>
    </border>
    <border>
      <left style="thin">
        <color rgb="FF5B9BD5"/>
      </left>
      <right style="thin">
        <color theme="4"/>
      </right>
      <top style="medium">
        <color theme="3"/>
      </top>
      <bottom style="medium">
        <color theme="3"/>
      </bottom>
      <diagonal/>
    </border>
    <border>
      <left style="thin">
        <color theme="4"/>
      </left>
      <right style="thin">
        <color theme="4"/>
      </right>
      <top style="medium">
        <color theme="3"/>
      </top>
      <bottom style="medium">
        <color theme="3"/>
      </bottom>
      <diagonal/>
    </border>
    <border>
      <left style="thin">
        <color rgb="FF5B9BD5"/>
      </left>
      <right style="thin">
        <color theme="4"/>
      </right>
      <top/>
      <bottom style="medium">
        <color theme="3"/>
      </bottom>
      <diagonal/>
    </border>
    <border>
      <left style="thin">
        <color rgb="FF5B9BD5"/>
      </left>
      <right style="thin">
        <color theme="4"/>
      </right>
      <top style="medium">
        <color rgb="FF000000"/>
      </top>
      <bottom style="medium">
        <color theme="5"/>
      </bottom>
      <diagonal/>
    </border>
    <border>
      <left style="thin">
        <color theme="4"/>
      </left>
      <right style="thin">
        <color theme="4"/>
      </right>
      <top style="medium">
        <color rgb="FF000000"/>
      </top>
      <bottom style="medium">
        <color theme="5"/>
      </bottom>
      <diagonal/>
    </border>
    <border>
      <left style="medium">
        <color theme="5"/>
      </left>
      <right style="thin">
        <color theme="4"/>
      </right>
      <top style="medium">
        <color theme="5"/>
      </top>
      <bottom/>
      <diagonal/>
    </border>
    <border>
      <left style="medium">
        <color theme="5"/>
      </left>
      <right style="thin">
        <color theme="4"/>
      </right>
      <top/>
      <bottom/>
      <diagonal/>
    </border>
    <border>
      <left style="thin">
        <color rgb="FF000000"/>
      </left>
      <right style="thin">
        <color rgb="FF000000"/>
      </right>
      <top style="thin">
        <color rgb="FF000000"/>
      </top>
      <bottom/>
      <diagonal/>
    </border>
    <border>
      <left style="thin">
        <color theme="4"/>
      </left>
      <right style="thin">
        <color theme="4"/>
      </right>
      <top style="thin">
        <color rgb="FF000000"/>
      </top>
      <bottom style="medium">
        <color rgb="FF000000"/>
      </bottom>
      <diagonal/>
    </border>
    <border>
      <left style="thin">
        <color rgb="FF5B9BD5"/>
      </left>
      <right style="thin">
        <color theme="4"/>
      </right>
      <top style="thin">
        <color rgb="FF000000"/>
      </top>
      <bottom style="medium">
        <color rgb="FF000000"/>
      </bottom>
      <diagonal/>
    </border>
    <border>
      <left/>
      <right/>
      <top style="thin">
        <color rgb="FF000000"/>
      </top>
      <bottom style="thin">
        <color rgb="FF000000"/>
      </bottom>
      <diagonal/>
    </border>
    <border>
      <left style="thin">
        <color rgb="FF5B9BD5"/>
      </left>
      <right style="thin">
        <color theme="4"/>
      </right>
      <top style="thin">
        <color rgb="FF000000"/>
      </top>
      <bottom/>
      <diagonal/>
    </border>
    <border>
      <left style="thin">
        <color theme="4"/>
      </left>
      <right style="thin">
        <color theme="4"/>
      </right>
      <top style="thin">
        <color rgb="FF000000"/>
      </top>
      <bottom/>
      <diagonal/>
    </border>
    <border>
      <left style="thin">
        <color rgb="FF5B9BD5"/>
      </left>
      <right style="thin">
        <color theme="4"/>
      </right>
      <top/>
      <bottom style="medium">
        <color theme="5"/>
      </bottom>
      <diagonal/>
    </border>
    <border>
      <left style="thin">
        <color rgb="FF5B9BD5"/>
      </left>
      <right/>
      <top style="medium">
        <color theme="5"/>
      </top>
      <bottom style="medium">
        <color theme="3"/>
      </bottom>
      <diagonal/>
    </border>
    <border>
      <left style="thin">
        <color rgb="FF5B9BD5"/>
      </left>
      <right/>
      <top/>
      <bottom style="medium">
        <color theme="3"/>
      </bottom>
      <diagonal/>
    </border>
    <border>
      <left style="thin">
        <color rgb="FF5B9BD5"/>
      </left>
      <right style="thin">
        <color rgb="FF5B9BD5"/>
      </right>
      <top/>
      <bottom style="medium">
        <color theme="3"/>
      </bottom>
      <diagonal/>
    </border>
    <border>
      <left style="thin">
        <color rgb="FF5B9BD5"/>
      </left>
      <right style="thin">
        <color theme="4"/>
      </right>
      <top style="medium">
        <color theme="5"/>
      </top>
      <bottom style="thin">
        <color theme="4"/>
      </bottom>
      <diagonal/>
    </border>
    <border>
      <left/>
      <right style="thin">
        <color rgb="FF5B9BD5"/>
      </right>
      <top style="medium">
        <color theme="5"/>
      </top>
      <bottom/>
      <diagonal/>
    </border>
    <border>
      <left/>
      <right style="thin">
        <color rgb="FF5B9BD5"/>
      </right>
      <top style="medium">
        <color theme="5"/>
      </top>
      <bottom style="medium">
        <color theme="3"/>
      </bottom>
      <diagonal/>
    </border>
    <border>
      <left/>
      <right style="thin">
        <color rgb="FF5B9BD5"/>
      </right>
      <top/>
      <bottom/>
      <diagonal/>
    </border>
    <border>
      <left/>
      <right style="thin">
        <color rgb="FF5B9BD5"/>
      </right>
      <top/>
      <bottom style="medium">
        <color theme="3"/>
      </bottom>
      <diagonal/>
    </border>
    <border>
      <left/>
      <right style="thin">
        <color theme="4"/>
      </right>
      <top style="medium">
        <color theme="5"/>
      </top>
      <bottom style="thin">
        <color theme="4"/>
      </bottom>
      <diagonal/>
    </border>
    <border>
      <left/>
      <right style="thin">
        <color theme="4"/>
      </right>
      <top style="medium">
        <color theme="5"/>
      </top>
      <bottom style="medium">
        <color theme="3"/>
      </bottom>
      <diagonal/>
    </border>
    <border>
      <left/>
      <right style="thin">
        <color rgb="FF5B9BD5"/>
      </right>
      <top style="medium">
        <color theme="3"/>
      </top>
      <bottom/>
      <diagonal/>
    </border>
    <border>
      <left/>
      <right style="thin">
        <color rgb="FF5B9BD5"/>
      </right>
      <top style="medium">
        <color theme="3"/>
      </top>
      <bottom style="medium">
        <color theme="3"/>
      </bottom>
      <diagonal/>
    </border>
    <border>
      <left/>
      <right style="thin">
        <color rgb="FF5B9BD5"/>
      </right>
      <top/>
      <bottom style="medium">
        <color theme="5"/>
      </bottom>
      <diagonal/>
    </border>
    <border>
      <left/>
      <right style="thin">
        <color theme="4"/>
      </right>
      <top/>
      <bottom style="medium">
        <color theme="3"/>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theme="1"/>
      </left>
      <right style="thin">
        <color theme="1"/>
      </right>
      <top style="thin">
        <color theme="1"/>
      </top>
      <bottom style="thin">
        <color theme="1"/>
      </bottom>
      <diagonal/>
    </border>
    <border>
      <left/>
      <right style="thin">
        <color rgb="FF000000"/>
      </right>
      <top/>
      <bottom/>
      <diagonal/>
    </border>
    <border>
      <left style="thin">
        <color rgb="FF000000"/>
      </left>
      <right/>
      <top/>
      <bottom/>
      <diagonal/>
    </border>
    <border>
      <left/>
      <right/>
      <top style="medium">
        <color theme="5"/>
      </top>
      <bottom/>
      <diagonal/>
    </border>
    <border>
      <left style="thin">
        <color theme="4"/>
      </left>
      <right style="thin">
        <color theme="4"/>
      </right>
      <top/>
      <bottom style="medium">
        <color theme="5"/>
      </bottom>
      <diagonal/>
    </border>
  </borders>
  <cellStyleXfs count="1">
    <xf numFmtId="0" fontId="0" fillId="0" borderId="0"/>
  </cellStyleXfs>
  <cellXfs count="310">
    <xf numFmtId="0" fontId="0" fillId="0" borderId="0" xfId="0"/>
    <xf numFmtId="0" fontId="6" fillId="0" borderId="0" xfId="0" applyFont="1" applyAlignment="1">
      <alignment wrapText="1"/>
    </xf>
    <xf numFmtId="0" fontId="5" fillId="2" borderId="1" xfId="0" applyFont="1" applyFill="1" applyBorder="1" applyAlignment="1">
      <alignment wrapText="1"/>
    </xf>
    <xf numFmtId="0" fontId="5" fillId="2" borderId="5" xfId="0" applyFont="1" applyFill="1" applyBorder="1" applyAlignment="1">
      <alignment wrapText="1"/>
    </xf>
    <xf numFmtId="0" fontId="5" fillId="2" borderId="6" xfId="0" applyFont="1" applyFill="1" applyBorder="1" applyAlignment="1">
      <alignment wrapText="1"/>
    </xf>
    <xf numFmtId="0" fontId="6" fillId="0" borderId="0" xfId="0" applyFont="1"/>
    <xf numFmtId="0" fontId="9" fillId="0" borderId="0" xfId="0" applyFont="1" applyAlignment="1">
      <alignment wrapText="1"/>
    </xf>
    <xf numFmtId="0" fontId="12" fillId="4" borderId="0" xfId="0" applyFont="1" applyFill="1"/>
    <xf numFmtId="0" fontId="6" fillId="0" borderId="13" xfId="0" applyFont="1" applyBorder="1"/>
    <xf numFmtId="9" fontId="10" fillId="0" borderId="0" xfId="0" applyNumberFormat="1" applyFont="1"/>
    <xf numFmtId="0" fontId="7" fillId="0" borderId="16" xfId="0" applyFont="1" applyBorder="1" applyAlignment="1">
      <alignment horizontal="left" vertical="center" wrapText="1"/>
    </xf>
    <xf numFmtId="0" fontId="7" fillId="0" borderId="13" xfId="0" applyFont="1" applyBorder="1" applyAlignment="1">
      <alignment horizontal="left" vertical="center" wrapText="1"/>
    </xf>
    <xf numFmtId="0" fontId="7" fillId="0" borderId="24"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7" fillId="0" borderId="12" xfId="0" applyFont="1" applyBorder="1" applyAlignment="1">
      <alignment horizontal="left" vertical="center" wrapText="1"/>
    </xf>
    <xf numFmtId="0" fontId="4" fillId="0" borderId="24" xfId="0" applyFont="1" applyBorder="1" applyAlignment="1">
      <alignment horizontal="left" vertical="center" wrapText="1"/>
    </xf>
    <xf numFmtId="0" fontId="7" fillId="0" borderId="31" xfId="0" applyFont="1" applyBorder="1" applyAlignment="1">
      <alignment horizontal="left" vertical="center" wrapText="1"/>
    </xf>
    <xf numFmtId="0" fontId="7" fillId="0" borderId="11" xfId="0" applyFont="1" applyBorder="1" applyAlignment="1">
      <alignment horizontal="left" vertical="center" wrapText="1"/>
    </xf>
    <xf numFmtId="0" fontId="7" fillId="0" borderId="20" xfId="0" applyFont="1" applyBorder="1" applyAlignment="1">
      <alignment horizontal="left" vertical="center" wrapText="1"/>
    </xf>
    <xf numFmtId="0" fontId="13" fillId="0" borderId="32" xfId="0" applyFont="1" applyBorder="1" applyAlignment="1">
      <alignment horizontal="left" wrapText="1"/>
    </xf>
    <xf numFmtId="0" fontId="13" fillId="0" borderId="14" xfId="0" applyFont="1" applyBorder="1" applyAlignment="1">
      <alignment horizontal="left" wrapText="1"/>
    </xf>
    <xf numFmtId="0" fontId="13" fillId="0" borderId="23" xfId="0" applyFont="1" applyBorder="1" applyAlignment="1">
      <alignment horizontal="left" wrapText="1"/>
    </xf>
    <xf numFmtId="0" fontId="14" fillId="0" borderId="33" xfId="0" applyFont="1" applyBorder="1" applyAlignment="1">
      <alignment horizontal="left" wrapText="1"/>
    </xf>
    <xf numFmtId="0" fontId="14" fillId="0" borderId="34" xfId="0" applyFont="1" applyBorder="1" applyAlignment="1">
      <alignment horizontal="left" wrapText="1"/>
    </xf>
    <xf numFmtId="0" fontId="14" fillId="0" borderId="35" xfId="0" applyFont="1" applyBorder="1" applyAlignment="1">
      <alignment horizontal="left" wrapText="1"/>
    </xf>
    <xf numFmtId="0" fontId="14" fillId="0" borderId="9" xfId="0" applyFont="1" applyBorder="1" applyAlignment="1">
      <alignment horizontal="left" wrapText="1"/>
    </xf>
    <xf numFmtId="0" fontId="13" fillId="0" borderId="26" xfId="0" applyFont="1" applyBorder="1" applyAlignment="1">
      <alignment horizontal="left"/>
    </xf>
    <xf numFmtId="0" fontId="13" fillId="0" borderId="24" xfId="0" applyFont="1" applyBorder="1" applyAlignment="1">
      <alignment horizontal="left" wrapText="1"/>
    </xf>
    <xf numFmtId="0" fontId="14" fillId="0" borderId="12" xfId="0" applyFont="1" applyBorder="1" applyAlignment="1">
      <alignment horizontal="left" wrapText="1"/>
    </xf>
    <xf numFmtId="0" fontId="14" fillId="0" borderId="24" xfId="0" applyFont="1" applyBorder="1" applyAlignment="1">
      <alignment horizontal="left" wrapText="1"/>
    </xf>
    <xf numFmtId="0" fontId="14" fillId="0" borderId="13" xfId="0" applyFont="1" applyBorder="1" applyAlignment="1">
      <alignment horizontal="left" wrapText="1"/>
    </xf>
    <xf numFmtId="0" fontId="13" fillId="0" borderId="12" xfId="0" applyFont="1" applyBorder="1" applyAlignment="1">
      <alignment horizontal="left" wrapText="1"/>
    </xf>
    <xf numFmtId="0" fontId="13" fillId="0" borderId="13" xfId="0" applyFont="1" applyBorder="1" applyAlignment="1">
      <alignment horizontal="left" wrapText="1"/>
    </xf>
    <xf numFmtId="0" fontId="3" fillId="3" borderId="36" xfId="0" applyFont="1" applyFill="1" applyBorder="1" applyAlignment="1">
      <alignment wrapText="1"/>
    </xf>
    <xf numFmtId="0" fontId="2" fillId="5" borderId="36" xfId="0" applyFont="1" applyFill="1" applyBorder="1" applyAlignment="1">
      <alignment wrapText="1"/>
    </xf>
    <xf numFmtId="0" fontId="0" fillId="0" borderId="36" xfId="0" applyBorder="1"/>
    <xf numFmtId="0" fontId="3" fillId="3" borderId="38" xfId="0" applyFont="1" applyFill="1" applyBorder="1" applyAlignment="1">
      <alignment wrapText="1"/>
    </xf>
    <xf numFmtId="0" fontId="2" fillId="5" borderId="39" xfId="0" applyFont="1" applyFill="1" applyBorder="1" applyAlignment="1">
      <alignment wrapText="1"/>
    </xf>
    <xf numFmtId="0" fontId="2" fillId="5" borderId="40" xfId="0" applyFont="1" applyFill="1" applyBorder="1" applyAlignment="1">
      <alignment wrapText="1"/>
    </xf>
    <xf numFmtId="0" fontId="7" fillId="0" borderId="44" xfId="0" applyFont="1" applyBorder="1" applyAlignment="1">
      <alignment horizontal="left" vertical="center" wrapText="1"/>
    </xf>
    <xf numFmtId="0" fontId="3" fillId="3" borderId="52" xfId="0" applyFont="1" applyFill="1" applyBorder="1" applyAlignment="1">
      <alignment wrapText="1"/>
    </xf>
    <xf numFmtId="0" fontId="19" fillId="5" borderId="54" xfId="0" applyFont="1" applyFill="1" applyBorder="1" applyAlignment="1">
      <alignment wrapText="1"/>
    </xf>
    <xf numFmtId="0" fontId="19" fillId="5" borderId="55" xfId="0" applyFont="1" applyFill="1" applyBorder="1" applyAlignment="1">
      <alignment wrapText="1"/>
    </xf>
    <xf numFmtId="0" fontId="4" fillId="0" borderId="10" xfId="0" applyFont="1" applyBorder="1" applyAlignment="1">
      <alignment horizontal="left" vertical="center" wrapText="1"/>
    </xf>
    <xf numFmtId="0" fontId="14" fillId="0" borderId="53" xfId="0" applyFont="1" applyBorder="1" applyAlignment="1">
      <alignment horizontal="left" wrapText="1"/>
    </xf>
    <xf numFmtId="0" fontId="14" fillId="0" borderId="56" xfId="0" applyFont="1" applyBorder="1" applyAlignment="1">
      <alignment horizontal="left" wrapText="1"/>
    </xf>
    <xf numFmtId="0" fontId="13" fillId="0" borderId="11" xfId="0" applyFont="1" applyBorder="1" applyAlignment="1">
      <alignment horizontal="left" wrapText="1"/>
    </xf>
    <xf numFmtId="9" fontId="5" fillId="2" borderId="4" xfId="0" applyNumberFormat="1" applyFont="1" applyFill="1" applyBorder="1" applyAlignment="1">
      <alignment wrapText="1"/>
    </xf>
    <xf numFmtId="9" fontId="6" fillId="0" borderId="0" xfId="0" applyNumberFormat="1" applyFont="1"/>
    <xf numFmtId="0" fontId="13" fillId="0" borderId="12" xfId="0" applyFont="1" applyBorder="1" applyAlignment="1">
      <alignment horizontal="left"/>
    </xf>
    <xf numFmtId="0" fontId="7" fillId="0" borderId="10" xfId="0" applyFont="1" applyBorder="1" applyAlignment="1">
      <alignment horizontal="left" vertical="center" wrapText="1"/>
    </xf>
    <xf numFmtId="0" fontId="13" fillId="0" borderId="16" xfId="0" applyFont="1" applyBorder="1" applyAlignment="1">
      <alignment horizontal="left" wrapText="1"/>
    </xf>
    <xf numFmtId="0" fontId="14" fillId="0" borderId="10" xfId="0" applyFont="1" applyBorder="1" applyAlignment="1">
      <alignment horizontal="left" wrapText="1"/>
    </xf>
    <xf numFmtId="0" fontId="7" fillId="0" borderId="26" xfId="0" applyFont="1" applyBorder="1"/>
    <xf numFmtId="0" fontId="20" fillId="0" borderId="66" xfId="0" applyFont="1" applyBorder="1" applyAlignment="1">
      <alignment wrapText="1"/>
    </xf>
    <xf numFmtId="0" fontId="21" fillId="0" borderId="46" xfId="0" applyFont="1" applyBorder="1"/>
    <xf numFmtId="0" fontId="21" fillId="0" borderId="45" xfId="0" applyFont="1" applyBorder="1"/>
    <xf numFmtId="9" fontId="5" fillId="2" borderId="1" xfId="0" applyNumberFormat="1" applyFont="1" applyFill="1" applyBorder="1" applyAlignment="1">
      <alignment wrapText="1"/>
    </xf>
    <xf numFmtId="9" fontId="6" fillId="0" borderId="16" xfId="0" applyNumberFormat="1" applyFont="1" applyBorder="1" applyAlignment="1">
      <alignment horizontal="center" wrapText="1"/>
    </xf>
    <xf numFmtId="9" fontId="6" fillId="0" borderId="13" xfId="0" applyNumberFormat="1" applyFont="1" applyBorder="1" applyAlignment="1">
      <alignment horizontal="center"/>
    </xf>
    <xf numFmtId="9" fontId="6" fillId="0" borderId="24" xfId="0" applyNumberFormat="1" applyFont="1" applyBorder="1" applyAlignment="1">
      <alignment horizontal="center" wrapText="1"/>
    </xf>
    <xf numFmtId="9" fontId="6" fillId="0" borderId="10" xfId="0" applyNumberFormat="1" applyFont="1" applyBorder="1" applyAlignment="1">
      <alignment horizontal="center" wrapText="1"/>
    </xf>
    <xf numFmtId="9" fontId="6" fillId="0" borderId="24" xfId="0" applyNumberFormat="1" applyFont="1" applyBorder="1" applyAlignment="1">
      <alignment horizontal="center"/>
    </xf>
    <xf numFmtId="9" fontId="6" fillId="0" borderId="12" xfId="0" applyNumberFormat="1" applyFont="1" applyBorder="1" applyAlignment="1">
      <alignment horizontal="center" wrapText="1"/>
    </xf>
    <xf numFmtId="9" fontId="6" fillId="0" borderId="11" xfId="0" applyNumberFormat="1" applyFont="1" applyBorder="1" applyAlignment="1">
      <alignment horizontal="center" wrapText="1"/>
    </xf>
    <xf numFmtId="9" fontId="6" fillId="0" borderId="12" xfId="0" applyNumberFormat="1" applyFont="1" applyBorder="1" applyAlignment="1">
      <alignment horizontal="center"/>
    </xf>
    <xf numFmtId="9" fontId="6" fillId="0" borderId="10" xfId="0" applyNumberFormat="1" applyFont="1" applyBorder="1" applyAlignment="1">
      <alignment horizontal="center"/>
    </xf>
    <xf numFmtId="9" fontId="6" fillId="0" borderId="31" xfId="0" applyNumberFormat="1" applyFont="1" applyBorder="1" applyAlignment="1">
      <alignment horizontal="center"/>
    </xf>
    <xf numFmtId="9" fontId="6" fillId="0" borderId="16" xfId="0" applyNumberFormat="1" applyFont="1" applyBorder="1" applyAlignment="1">
      <alignment horizontal="center"/>
    </xf>
    <xf numFmtId="9" fontId="6" fillId="0" borderId="11" xfId="0" applyNumberFormat="1" applyFont="1" applyBorder="1" applyAlignment="1">
      <alignment horizontal="center"/>
    </xf>
    <xf numFmtId="9" fontId="6" fillId="0" borderId="20" xfId="0" applyNumberFormat="1" applyFont="1" applyBorder="1" applyAlignment="1">
      <alignment horizontal="center"/>
    </xf>
    <xf numFmtId="9" fontId="10" fillId="0" borderId="0" xfId="0" applyNumberFormat="1" applyFont="1" applyAlignment="1">
      <alignment horizontal="center"/>
    </xf>
    <xf numFmtId="0" fontId="7" fillId="0" borderId="0" xfId="0" applyFont="1" applyAlignment="1">
      <alignment wrapText="1"/>
    </xf>
    <xf numFmtId="0" fontId="9" fillId="0" borderId="19" xfId="0" applyFont="1" applyBorder="1"/>
    <xf numFmtId="0" fontId="0" fillId="0" borderId="36" xfId="0" applyBorder="1" applyAlignment="1">
      <alignment wrapText="1"/>
    </xf>
    <xf numFmtId="9" fontId="0" fillId="0" borderId="36" xfId="0" applyNumberFormat="1" applyBorder="1"/>
    <xf numFmtId="10" fontId="0" fillId="0" borderId="36" xfId="0" applyNumberFormat="1" applyBorder="1"/>
    <xf numFmtId="0" fontId="0" fillId="0" borderId="0" xfId="0" applyAlignment="1">
      <alignment vertical="center"/>
    </xf>
    <xf numFmtId="0" fontId="0" fillId="0" borderId="0" xfId="0" applyAlignment="1">
      <alignment horizontal="center" vertical="center"/>
    </xf>
    <xf numFmtId="0" fontId="0" fillId="0" borderId="74" xfId="0" applyBorder="1"/>
    <xf numFmtId="0" fontId="0" fillId="7" borderId="36" xfId="0" applyFill="1" applyBorder="1"/>
    <xf numFmtId="9" fontId="0" fillId="7" borderId="36" xfId="0" applyNumberFormat="1" applyFill="1" applyBorder="1"/>
    <xf numFmtId="0" fontId="0" fillId="7" borderId="74" xfId="0" applyFill="1" applyBorder="1"/>
    <xf numFmtId="0" fontId="25" fillId="9" borderId="36" xfId="0" applyFont="1" applyFill="1" applyBorder="1"/>
    <xf numFmtId="0" fontId="25" fillId="10" borderId="36" xfId="0" applyFont="1" applyFill="1" applyBorder="1"/>
    <xf numFmtId="0" fontId="25" fillId="11" borderId="36" xfId="0" applyFont="1" applyFill="1" applyBorder="1"/>
    <xf numFmtId="0" fontId="25" fillId="12" borderId="36" xfId="0" applyFont="1" applyFill="1" applyBorder="1"/>
    <xf numFmtId="0" fontId="0" fillId="10" borderId="36" xfId="0" applyFill="1" applyBorder="1"/>
    <xf numFmtId="9" fontId="0" fillId="10" borderId="36" xfId="0" applyNumberFormat="1" applyFill="1" applyBorder="1"/>
    <xf numFmtId="9" fontId="0" fillId="0" borderId="74" xfId="0" applyNumberFormat="1" applyBorder="1"/>
    <xf numFmtId="9" fontId="0" fillId="7" borderId="74" xfId="0" applyNumberFormat="1" applyFill="1" applyBorder="1"/>
    <xf numFmtId="0" fontId="0" fillId="12" borderId="36" xfId="0" applyFill="1" applyBorder="1"/>
    <xf numFmtId="9" fontId="0" fillId="12" borderId="36" xfId="0" applyNumberFormat="1" applyFill="1" applyBorder="1"/>
    <xf numFmtId="0" fontId="26" fillId="13" borderId="0" xfId="0" applyFont="1" applyFill="1"/>
    <xf numFmtId="9" fontId="26" fillId="13" borderId="0" xfId="0" applyNumberFormat="1" applyFont="1" applyFill="1"/>
    <xf numFmtId="2" fontId="5" fillId="2" borderId="1" xfId="0" applyNumberFormat="1" applyFont="1" applyFill="1" applyBorder="1" applyAlignment="1">
      <alignment wrapText="1"/>
    </xf>
    <xf numFmtId="2" fontId="10" fillId="0" borderId="0" xfId="0" applyNumberFormat="1" applyFont="1" applyAlignment="1">
      <alignment horizontal="center"/>
    </xf>
    <xf numFmtId="2" fontId="6" fillId="0" borderId="0" xfId="0" applyNumberFormat="1" applyFont="1"/>
    <xf numFmtId="2" fontId="10" fillId="0" borderId="0" xfId="0" applyNumberFormat="1" applyFont="1"/>
    <xf numFmtId="10" fontId="25" fillId="10" borderId="36" xfId="0" applyNumberFormat="1" applyFont="1" applyFill="1" applyBorder="1"/>
    <xf numFmtId="10" fontId="0" fillId="7" borderId="36" xfId="0" applyNumberFormat="1" applyFill="1" applyBorder="1"/>
    <xf numFmtId="10" fontId="0" fillId="10" borderId="36" xfId="0" applyNumberFormat="1" applyFill="1" applyBorder="1"/>
    <xf numFmtId="10" fontId="0" fillId="7" borderId="74" xfId="0" applyNumberFormat="1" applyFill="1" applyBorder="1"/>
    <xf numFmtId="10" fontId="0" fillId="0" borderId="74" xfId="0" applyNumberFormat="1" applyBorder="1"/>
    <xf numFmtId="10" fontId="26" fillId="13" borderId="0" xfId="0" applyNumberFormat="1" applyFont="1" applyFill="1"/>
    <xf numFmtId="10" fontId="0" fillId="0" borderId="0" xfId="0" applyNumberFormat="1"/>
    <xf numFmtId="10" fontId="25" fillId="12" borderId="36" xfId="0" applyNumberFormat="1" applyFont="1" applyFill="1" applyBorder="1"/>
    <xf numFmtId="10" fontId="0" fillId="12" borderId="36" xfId="0" applyNumberFormat="1" applyFill="1" applyBorder="1"/>
    <xf numFmtId="0" fontId="27" fillId="0" borderId="23" xfId="0" applyFont="1" applyBorder="1" applyAlignment="1">
      <alignment horizontal="left" wrapText="1"/>
    </xf>
    <xf numFmtId="0" fontId="0" fillId="10" borderId="74" xfId="0" applyFill="1" applyBorder="1"/>
    <xf numFmtId="9" fontId="0" fillId="10" borderId="74" xfId="0" applyNumberFormat="1" applyFill="1" applyBorder="1"/>
    <xf numFmtId="10" fontId="0" fillId="10" borderId="74" xfId="0" applyNumberFormat="1" applyFill="1" applyBorder="1"/>
    <xf numFmtId="0" fontId="30" fillId="0" borderId="36" xfId="0" applyFont="1" applyBorder="1" applyAlignment="1">
      <alignment horizontal="left" vertical="center" wrapText="1"/>
    </xf>
    <xf numFmtId="0" fontId="14" fillId="0" borderId="76" xfId="0" applyFont="1" applyBorder="1" applyAlignment="1">
      <alignment horizontal="left" wrapText="1"/>
    </xf>
    <xf numFmtId="0" fontId="7" fillId="0" borderId="75" xfId="0" applyFont="1" applyBorder="1" applyAlignment="1">
      <alignment horizontal="left" vertical="center" wrapText="1"/>
    </xf>
    <xf numFmtId="0" fontId="14" fillId="0" borderId="0" xfId="0" applyFont="1" applyAlignment="1">
      <alignment horizontal="left" wrapText="1"/>
    </xf>
    <xf numFmtId="0" fontId="31" fillId="0" borderId="36" xfId="0" applyFont="1" applyBorder="1"/>
    <xf numFmtId="0" fontId="30" fillId="0" borderId="36" xfId="0" applyFont="1" applyBorder="1" applyAlignment="1">
      <alignment wrapText="1"/>
    </xf>
    <xf numFmtId="0" fontId="32" fillId="0" borderId="0" xfId="0" applyFont="1" applyAlignment="1">
      <alignment wrapText="1"/>
    </xf>
    <xf numFmtId="9" fontId="25" fillId="11" borderId="36" xfId="0" applyNumberFormat="1" applyFont="1" applyFill="1" applyBorder="1"/>
    <xf numFmtId="9" fontId="25" fillId="9" borderId="36" xfId="0" applyNumberFormat="1" applyFont="1" applyFill="1" applyBorder="1"/>
    <xf numFmtId="0" fontId="0" fillId="7" borderId="36" xfId="0" applyFill="1" applyBorder="1" applyAlignment="1">
      <alignment wrapText="1"/>
    </xf>
    <xf numFmtId="0" fontId="25" fillId="10" borderId="36" xfId="0" applyFont="1" applyFill="1" applyBorder="1" applyAlignment="1">
      <alignment wrapText="1"/>
    </xf>
    <xf numFmtId="0" fontId="0" fillId="10" borderId="36" xfId="0" applyFill="1" applyBorder="1" applyAlignment="1">
      <alignment wrapText="1"/>
    </xf>
    <xf numFmtId="0" fontId="26" fillId="13" borderId="0" xfId="0" applyFont="1" applyFill="1" applyAlignment="1">
      <alignment wrapText="1"/>
    </xf>
    <xf numFmtId="0" fontId="14" fillId="0" borderId="78" xfId="0" applyFont="1" applyBorder="1" applyAlignment="1">
      <alignment horizontal="left" wrapText="1"/>
    </xf>
    <xf numFmtId="9" fontId="6" fillId="0" borderId="79" xfId="0" applyNumberFormat="1" applyFont="1" applyBorder="1" applyAlignment="1">
      <alignment horizontal="center" wrapText="1"/>
    </xf>
    <xf numFmtId="0" fontId="7" fillId="0" borderId="79" xfId="0" applyFont="1" applyBorder="1" applyAlignment="1">
      <alignment horizontal="left" vertical="center" wrapText="1"/>
    </xf>
    <xf numFmtId="0" fontId="14" fillId="0" borderId="84" xfId="0" applyFont="1" applyBorder="1" applyAlignment="1">
      <alignment horizontal="left" wrapText="1"/>
    </xf>
    <xf numFmtId="0" fontId="13" fillId="0" borderId="10" xfId="0" applyFont="1" applyBorder="1" applyAlignment="1">
      <alignment horizontal="left" wrapText="1"/>
    </xf>
    <xf numFmtId="0" fontId="13" fillId="0" borderId="19" xfId="0" applyFont="1" applyBorder="1"/>
    <xf numFmtId="0" fontId="4" fillId="0" borderId="66" xfId="0" applyFont="1" applyBorder="1" applyAlignment="1">
      <alignment wrapText="1"/>
    </xf>
    <xf numFmtId="0" fontId="33" fillId="0" borderId="45" xfId="0" applyFont="1" applyBorder="1"/>
    <xf numFmtId="0" fontId="33" fillId="0" borderId="46" xfId="0" applyFont="1" applyBorder="1"/>
    <xf numFmtId="2" fontId="5" fillId="2" borderId="5" xfId="0" applyNumberFormat="1" applyFont="1" applyFill="1" applyBorder="1" applyAlignment="1">
      <alignment wrapText="1"/>
    </xf>
    <xf numFmtId="2" fontId="5" fillId="2" borderId="6" xfId="0" applyNumberFormat="1" applyFont="1" applyFill="1" applyBorder="1" applyAlignment="1">
      <alignment wrapText="1"/>
    </xf>
    <xf numFmtId="2" fontId="12" fillId="4" borderId="0" xfId="0" applyNumberFormat="1" applyFont="1" applyFill="1"/>
    <xf numFmtId="0" fontId="19" fillId="5" borderId="13" xfId="0" applyFont="1" applyFill="1" applyBorder="1" applyAlignment="1">
      <alignment wrapText="1"/>
    </xf>
    <xf numFmtId="0" fontId="22" fillId="0" borderId="13" xfId="0" applyFont="1" applyBorder="1" applyAlignment="1">
      <alignment vertical="center"/>
    </xf>
    <xf numFmtId="0" fontId="22" fillId="0" borderId="13" xfId="0" applyFont="1" applyBorder="1" applyAlignment="1">
      <alignment vertical="center" wrapText="1"/>
    </xf>
    <xf numFmtId="9" fontId="0" fillId="0" borderId="13" xfId="0" applyNumberFormat="1" applyBorder="1"/>
    <xf numFmtId="0" fontId="0" fillId="0" borderId="13" xfId="0" applyBorder="1"/>
    <xf numFmtId="0" fontId="0" fillId="0" borderId="13" xfId="0" applyBorder="1" applyAlignment="1">
      <alignment wrapText="1"/>
    </xf>
    <xf numFmtId="0" fontId="2" fillId="5" borderId="98" xfId="0" applyFont="1" applyFill="1" applyBorder="1" applyAlignment="1">
      <alignment wrapText="1"/>
    </xf>
    <xf numFmtId="0" fontId="23" fillId="6" borderId="98" xfId="0" applyFont="1" applyFill="1" applyBorder="1"/>
    <xf numFmtId="0" fontId="3" fillId="3" borderId="100" xfId="0" applyFont="1" applyFill="1" applyBorder="1" applyAlignment="1">
      <alignment wrapText="1"/>
    </xf>
    <xf numFmtId="0" fontId="34" fillId="3" borderId="99" xfId="0" applyFont="1" applyFill="1" applyBorder="1" applyAlignment="1">
      <alignment wrapText="1"/>
    </xf>
    <xf numFmtId="0" fontId="34" fillId="3" borderId="36" xfId="0" applyFont="1" applyFill="1" applyBorder="1" applyAlignment="1">
      <alignment wrapText="1"/>
    </xf>
    <xf numFmtId="0" fontId="34" fillId="3" borderId="37" xfId="0" applyFont="1" applyFill="1" applyBorder="1" applyAlignment="1">
      <alignment wrapText="1"/>
    </xf>
    <xf numFmtId="0" fontId="31" fillId="0" borderId="36" xfId="0" applyFont="1" applyBorder="1" applyAlignment="1">
      <alignment horizontal="left" vertical="top" wrapText="1"/>
    </xf>
    <xf numFmtId="0" fontId="35" fillId="0" borderId="0" xfId="0" applyFont="1"/>
    <xf numFmtId="0" fontId="34" fillId="3" borderId="51" xfId="0" applyFont="1" applyFill="1" applyBorder="1" applyAlignment="1">
      <alignment wrapText="1"/>
    </xf>
    <xf numFmtId="0" fontId="36" fillId="5" borderId="98" xfId="0" applyFont="1" applyFill="1" applyBorder="1" applyAlignment="1">
      <alignment wrapText="1"/>
    </xf>
    <xf numFmtId="0" fontId="37" fillId="6" borderId="98" xfId="0" applyFont="1" applyFill="1" applyBorder="1"/>
    <xf numFmtId="0" fontId="37" fillId="6" borderId="98" xfId="0" applyFont="1" applyFill="1" applyBorder="1" applyAlignment="1">
      <alignment wrapText="1"/>
    </xf>
    <xf numFmtId="0" fontId="37" fillId="6" borderId="36" xfId="0" applyFont="1" applyFill="1" applyBorder="1" applyAlignment="1">
      <alignment wrapText="1"/>
    </xf>
    <xf numFmtId="0" fontId="38" fillId="6" borderId="39" xfId="0" applyFont="1" applyFill="1" applyBorder="1" applyAlignment="1">
      <alignment wrapText="1"/>
    </xf>
    <xf numFmtId="0" fontId="37" fillId="0" borderId="42" xfId="0" applyFont="1" applyBorder="1" applyAlignment="1">
      <alignment horizontal="left" wrapText="1"/>
    </xf>
    <xf numFmtId="0" fontId="39" fillId="0" borderId="42" xfId="0" applyFont="1" applyBorder="1" applyAlignment="1">
      <alignment horizontal="left" wrapText="1"/>
    </xf>
    <xf numFmtId="0" fontId="37" fillId="0" borderId="42" xfId="0" applyFont="1" applyBorder="1" applyAlignment="1">
      <alignment horizontal="left"/>
    </xf>
    <xf numFmtId="0" fontId="39" fillId="0" borderId="43" xfId="0" applyFont="1" applyBorder="1" applyAlignment="1">
      <alignment horizontal="left" wrapText="1"/>
    </xf>
    <xf numFmtId="0" fontId="37" fillId="0" borderId="42" xfId="0" applyFont="1" applyBorder="1"/>
    <xf numFmtId="0" fontId="6" fillId="0" borderId="13" xfId="0" applyFont="1" applyBorder="1" applyAlignment="1">
      <alignment horizontal="left" vertical="center"/>
    </xf>
    <xf numFmtId="0" fontId="6" fillId="0" borderId="13" xfId="0" applyFont="1" applyBorder="1" applyAlignment="1">
      <alignment horizontal="left" vertical="center" wrapText="1"/>
    </xf>
    <xf numFmtId="0" fontId="0" fillId="0" borderId="36" xfId="0" applyBorder="1" applyAlignment="1">
      <alignment vertical="top" wrapText="1"/>
    </xf>
    <xf numFmtId="10" fontId="10" fillId="0" borderId="101" xfId="0" applyNumberFormat="1" applyFont="1" applyBorder="1" applyAlignment="1">
      <alignment wrapText="1"/>
    </xf>
    <xf numFmtId="10" fontId="10" fillId="0" borderId="0" xfId="0" applyNumberFormat="1" applyFont="1" applyAlignment="1">
      <alignment wrapText="1"/>
    </xf>
    <xf numFmtId="10" fontId="10" fillId="0" borderId="26" xfId="0" applyNumberFormat="1" applyFont="1" applyBorder="1" applyAlignment="1">
      <alignment wrapText="1"/>
    </xf>
    <xf numFmtId="10" fontId="10" fillId="0" borderId="2" xfId="0" applyNumberFormat="1" applyFont="1" applyBorder="1"/>
    <xf numFmtId="10" fontId="10" fillId="0" borderId="82" xfId="0" applyNumberFormat="1" applyFont="1" applyBorder="1"/>
    <xf numFmtId="10" fontId="10" fillId="0" borderId="101" xfId="0" applyNumberFormat="1" applyFont="1" applyBorder="1"/>
    <xf numFmtId="10" fontId="10" fillId="0" borderId="0" xfId="0" applyNumberFormat="1" applyFont="1"/>
    <xf numFmtId="10" fontId="10" fillId="0" borderId="26" xfId="0" applyNumberFormat="1" applyFont="1" applyBorder="1"/>
    <xf numFmtId="10" fontId="10" fillId="0" borderId="28" xfId="0" applyNumberFormat="1" applyFont="1" applyBorder="1"/>
    <xf numFmtId="10" fontId="10" fillId="0" borderId="31" xfId="0" applyNumberFormat="1" applyFont="1" applyBorder="1"/>
    <xf numFmtId="10" fontId="10" fillId="0" borderId="8" xfId="0" applyNumberFormat="1" applyFont="1" applyBorder="1"/>
    <xf numFmtId="10" fontId="10" fillId="0" borderId="69" xfId="0" applyNumberFormat="1" applyFont="1" applyBorder="1"/>
    <xf numFmtId="10" fontId="10" fillId="0" borderId="80" xfId="0" applyNumberFormat="1" applyFont="1" applyBorder="1"/>
    <xf numFmtId="10" fontId="6" fillId="0" borderId="16" xfId="0" applyNumberFormat="1" applyFont="1" applyBorder="1" applyAlignment="1">
      <alignment horizontal="center" wrapText="1"/>
    </xf>
    <xf numFmtId="10" fontId="6" fillId="0" borderId="13" xfId="0" applyNumberFormat="1" applyFont="1" applyBorder="1" applyAlignment="1">
      <alignment horizontal="center"/>
    </xf>
    <xf numFmtId="10" fontId="6" fillId="0" borderId="24" xfId="0" applyNumberFormat="1" applyFont="1" applyBorder="1" applyAlignment="1">
      <alignment horizontal="center" wrapText="1"/>
    </xf>
    <xf numFmtId="10" fontId="6" fillId="0" borderId="12" xfId="0" applyNumberFormat="1" applyFont="1" applyBorder="1" applyAlignment="1">
      <alignment horizontal="center"/>
    </xf>
    <xf numFmtId="10" fontId="6" fillId="0" borderId="10" xfId="0" applyNumberFormat="1" applyFont="1" applyBorder="1" applyAlignment="1">
      <alignment horizontal="center" wrapText="1"/>
    </xf>
    <xf numFmtId="10" fontId="6" fillId="0" borderId="24" xfId="0" applyNumberFormat="1" applyFont="1" applyBorder="1" applyAlignment="1">
      <alignment horizontal="center"/>
    </xf>
    <xf numFmtId="10" fontId="6" fillId="0" borderId="12" xfId="0" applyNumberFormat="1" applyFont="1" applyBorder="1" applyAlignment="1">
      <alignment horizontal="center" wrapText="1"/>
    </xf>
    <xf numFmtId="10" fontId="6" fillId="0" borderId="11" xfId="0" applyNumberFormat="1" applyFont="1" applyBorder="1" applyAlignment="1">
      <alignment horizontal="center" wrapText="1"/>
    </xf>
    <xf numFmtId="10" fontId="6" fillId="0" borderId="79" xfId="0" applyNumberFormat="1" applyFont="1" applyBorder="1" applyAlignment="1">
      <alignment horizontal="center" wrapText="1"/>
    </xf>
    <xf numFmtId="10" fontId="6" fillId="0" borderId="16" xfId="0" applyNumberFormat="1" applyFont="1" applyBorder="1" applyAlignment="1">
      <alignment horizontal="center"/>
    </xf>
    <xf numFmtId="10" fontId="6" fillId="0" borderId="10" xfId="0" applyNumberFormat="1" applyFont="1" applyBorder="1" applyAlignment="1">
      <alignment horizontal="center"/>
    </xf>
    <xf numFmtId="10" fontId="6" fillId="0" borderId="31" xfId="0" applyNumberFormat="1" applyFont="1" applyBorder="1" applyAlignment="1">
      <alignment horizontal="center"/>
    </xf>
    <xf numFmtId="10" fontId="6" fillId="0" borderId="11" xfId="0" applyNumberFormat="1" applyFont="1" applyBorder="1" applyAlignment="1">
      <alignment horizontal="center"/>
    </xf>
    <xf numFmtId="10" fontId="6" fillId="0" borderId="26" xfId="0" applyNumberFormat="1" applyFont="1" applyBorder="1" applyAlignment="1">
      <alignment horizontal="center"/>
    </xf>
    <xf numFmtId="10" fontId="6" fillId="0" borderId="45" xfId="0" applyNumberFormat="1" applyFont="1" applyBorder="1" applyAlignment="1">
      <alignment horizontal="center"/>
    </xf>
    <xf numFmtId="10" fontId="6" fillId="0" borderId="46" xfId="0" applyNumberFormat="1" applyFont="1" applyBorder="1" applyAlignment="1">
      <alignment horizontal="center"/>
    </xf>
    <xf numFmtId="10" fontId="6" fillId="0" borderId="20" xfId="0" applyNumberFormat="1" applyFont="1" applyBorder="1" applyAlignment="1">
      <alignment horizontal="center"/>
    </xf>
    <xf numFmtId="10" fontId="10" fillId="0" borderId="27" xfId="0" applyNumberFormat="1" applyFont="1" applyBorder="1" applyAlignment="1">
      <alignment wrapText="1"/>
    </xf>
    <xf numFmtId="10" fontId="10" fillId="0" borderId="28" xfId="0" applyNumberFormat="1" applyFont="1" applyBorder="1" applyAlignment="1">
      <alignment wrapText="1"/>
    </xf>
    <xf numFmtId="10" fontId="10" fillId="0" borderId="19" xfId="0" applyNumberFormat="1" applyFont="1" applyBorder="1" applyAlignment="1">
      <alignment wrapText="1"/>
    </xf>
    <xf numFmtId="1" fontId="10" fillId="0" borderId="13" xfId="0" applyNumberFormat="1" applyFont="1" applyBorder="1"/>
    <xf numFmtId="1" fontId="10" fillId="0" borderId="24" xfId="0" applyNumberFormat="1" applyFont="1" applyBorder="1"/>
    <xf numFmtId="1" fontId="10" fillId="0" borderId="12" xfId="0" applyNumberFormat="1" applyFont="1" applyBorder="1"/>
    <xf numFmtId="1" fontId="10" fillId="0" borderId="10" xfId="0" applyNumberFormat="1" applyFont="1" applyBorder="1"/>
    <xf numFmtId="1" fontId="10" fillId="0" borderId="16" xfId="0" applyNumberFormat="1" applyFont="1" applyBorder="1"/>
    <xf numFmtId="1" fontId="10" fillId="0" borderId="22" xfId="0" applyNumberFormat="1" applyFont="1" applyBorder="1"/>
    <xf numFmtId="1" fontId="10" fillId="0" borderId="102" xfId="0" applyNumberFormat="1" applyFont="1" applyBorder="1"/>
    <xf numFmtId="2" fontId="10" fillId="14" borderId="17" xfId="0" applyNumberFormat="1" applyFont="1" applyFill="1" applyBorder="1"/>
    <xf numFmtId="2" fontId="10" fillId="14" borderId="18" xfId="0" applyNumberFormat="1" applyFont="1" applyFill="1" applyBorder="1"/>
    <xf numFmtId="2" fontId="10" fillId="14" borderId="60" xfId="0" applyNumberFormat="1" applyFont="1" applyFill="1" applyBorder="1"/>
    <xf numFmtId="2" fontId="10" fillId="14" borderId="25" xfId="0" applyNumberFormat="1" applyFont="1" applyFill="1" applyBorder="1"/>
    <xf numFmtId="2" fontId="10" fillId="14" borderId="62" xfId="0" applyNumberFormat="1" applyFont="1" applyFill="1" applyBorder="1"/>
    <xf numFmtId="2" fontId="10" fillId="14" borderId="21" xfId="0" applyNumberFormat="1" applyFont="1" applyFill="1" applyBorder="1"/>
    <xf numFmtId="2" fontId="10" fillId="12" borderId="16" xfId="0" applyNumberFormat="1" applyFont="1" applyFill="1" applyBorder="1"/>
    <xf numFmtId="2" fontId="10" fillId="12" borderId="13" xfId="0" applyNumberFormat="1" applyFont="1" applyFill="1" applyBorder="1"/>
    <xf numFmtId="2" fontId="10" fillId="12" borderId="24" xfId="0" applyNumberFormat="1" applyFont="1" applyFill="1" applyBorder="1"/>
    <xf numFmtId="2" fontId="10" fillId="12" borderId="12" xfId="0" applyNumberFormat="1" applyFont="1" applyFill="1" applyBorder="1"/>
    <xf numFmtId="2" fontId="10" fillId="12" borderId="10" xfId="0" applyNumberFormat="1" applyFont="1" applyFill="1" applyBorder="1"/>
    <xf numFmtId="2" fontId="10" fillId="12" borderId="20" xfId="0" applyNumberFormat="1" applyFont="1" applyFill="1" applyBorder="1"/>
    <xf numFmtId="9" fontId="0" fillId="0" borderId="36" xfId="0" applyNumberFormat="1" applyBorder="1" applyAlignment="1">
      <alignment wrapText="1"/>
    </xf>
    <xf numFmtId="0" fontId="0" fillId="0" borderId="36" xfId="0" applyBorder="1" applyAlignment="1">
      <alignment horizontal="left" wrapText="1"/>
    </xf>
    <xf numFmtId="9" fontId="29" fillId="0" borderId="0" xfId="0" applyNumberFormat="1" applyFont="1"/>
    <xf numFmtId="9" fontId="0" fillId="0" borderId="0" xfId="0" applyNumberFormat="1"/>
    <xf numFmtId="9" fontId="30" fillId="0" borderId="0" xfId="0" applyNumberFormat="1" applyFont="1"/>
    <xf numFmtId="9" fontId="28" fillId="0" borderId="0" xfId="0" applyNumberFormat="1" applyFont="1"/>
    <xf numFmtId="9" fontId="25" fillId="0" borderId="0" xfId="0" applyNumberFormat="1" applyFont="1"/>
    <xf numFmtId="0" fontId="11" fillId="0" borderId="7" xfId="0" applyFont="1" applyBorder="1" applyAlignment="1">
      <alignment horizontal="left" wrapText="1"/>
    </xf>
    <xf numFmtId="0" fontId="4" fillId="0" borderId="12" xfId="0" applyFont="1" applyBorder="1" applyAlignment="1">
      <alignment vertical="center" wrapText="1"/>
    </xf>
    <xf numFmtId="0" fontId="11" fillId="0" borderId="61" xfId="0" applyFont="1" applyBorder="1" applyAlignment="1">
      <alignment horizontal="left" wrapText="1"/>
    </xf>
    <xf numFmtId="0" fontId="4" fillId="0" borderId="11" xfId="0" applyFont="1" applyBorder="1" applyAlignment="1">
      <alignment horizontal="center" vertical="center" wrapText="1"/>
    </xf>
    <xf numFmtId="0" fontId="6" fillId="0" borderId="28" xfId="0" applyFont="1" applyBorder="1" applyAlignment="1">
      <alignment horizontal="center"/>
    </xf>
    <xf numFmtId="0" fontId="6" fillId="0" borderId="28" xfId="0" applyFont="1" applyBorder="1" applyAlignment="1">
      <alignment horizontal="center" wrapText="1"/>
    </xf>
    <xf numFmtId="0" fontId="6" fillId="0" borderId="12" xfId="0" applyFont="1" applyBorder="1" applyAlignment="1">
      <alignment vertical="center" wrapText="1"/>
    </xf>
    <xf numFmtId="0" fontId="6" fillId="0" borderId="22" xfId="0" applyFont="1" applyBorder="1" applyAlignment="1">
      <alignment vertical="center" wrapText="1"/>
    </xf>
    <xf numFmtId="0" fontId="7" fillId="0" borderId="12" xfId="0" applyFont="1" applyBorder="1" applyAlignment="1">
      <alignment horizontal="left" vertical="center" wrapText="1"/>
    </xf>
    <xf numFmtId="0" fontId="4" fillId="0" borderId="3" xfId="0" applyFont="1" applyBorder="1" applyAlignment="1">
      <alignment vertical="center" wrapText="1"/>
    </xf>
    <xf numFmtId="0" fontId="7" fillId="0" borderId="16" xfId="0" applyFont="1" applyBorder="1" applyAlignment="1">
      <alignment vertical="center" wrapText="1"/>
    </xf>
    <xf numFmtId="0" fontId="16" fillId="0" borderId="72" xfId="0" applyFont="1" applyBorder="1" applyAlignment="1">
      <alignment horizontal="center" wrapText="1"/>
    </xf>
    <xf numFmtId="0" fontId="16" fillId="0" borderId="73" xfId="0" applyFont="1" applyBorder="1" applyAlignment="1">
      <alignment horizontal="center" wrapText="1"/>
    </xf>
    <xf numFmtId="0" fontId="11" fillId="0" borderId="57" xfId="0" applyFont="1" applyBorder="1" applyAlignment="1">
      <alignment horizontal="left" wrapText="1"/>
    </xf>
    <xf numFmtId="0" fontId="6" fillId="0" borderId="11" xfId="0" applyFont="1" applyBorder="1" applyAlignment="1">
      <alignment horizontal="left" vertical="center" wrapText="1"/>
    </xf>
    <xf numFmtId="0" fontId="6" fillId="0" borderId="47" xfId="0" applyFont="1" applyBorder="1" applyAlignment="1">
      <alignment horizontal="left" vertical="center" wrapText="1"/>
    </xf>
    <xf numFmtId="0" fontId="6" fillId="0" borderId="71" xfId="0" applyFont="1" applyBorder="1" applyAlignment="1">
      <alignment horizontal="left" vertical="center" wrapText="1"/>
    </xf>
    <xf numFmtId="0" fontId="4" fillId="0" borderId="11" xfId="0" applyFont="1" applyBorder="1" applyAlignment="1">
      <alignment vertical="center" wrapText="1"/>
    </xf>
    <xf numFmtId="0" fontId="16" fillId="0" borderId="29" xfId="0" applyFont="1" applyBorder="1" applyAlignment="1">
      <alignment wrapText="1"/>
    </xf>
    <xf numFmtId="0" fontId="16" fillId="0" borderId="30" xfId="0" applyFont="1" applyBorder="1" applyAlignment="1">
      <alignment wrapText="1"/>
    </xf>
    <xf numFmtId="0" fontId="16" fillId="0" borderId="63" xfId="0" applyFont="1" applyBorder="1" applyAlignment="1">
      <alignment wrapText="1"/>
    </xf>
    <xf numFmtId="0" fontId="11" fillId="0" borderId="28" xfId="0" applyFont="1" applyBorder="1" applyAlignment="1">
      <alignment horizontal="left" wrapText="1"/>
    </xf>
    <xf numFmtId="0" fontId="11" fillId="0" borderId="58" xfId="0" applyFont="1" applyBorder="1" applyAlignment="1">
      <alignment horizontal="left" wrapText="1"/>
    </xf>
    <xf numFmtId="0" fontId="11" fillId="0" borderId="59" xfId="0" applyFont="1" applyBorder="1" applyAlignment="1">
      <alignment horizontal="left" wrapText="1"/>
    </xf>
    <xf numFmtId="0" fontId="11" fillId="0" borderId="65" xfId="0" applyFont="1" applyBorder="1" applyAlignment="1">
      <alignment horizontal="left" wrapText="1"/>
    </xf>
    <xf numFmtId="0" fontId="6" fillId="0" borderId="50" xfId="0" applyFont="1" applyBorder="1" applyAlignment="1">
      <alignment horizontal="left" vertical="center" wrapText="1"/>
    </xf>
    <xf numFmtId="0" fontId="6" fillId="0" borderId="68" xfId="0" applyFont="1" applyBorder="1" applyAlignment="1">
      <alignment horizontal="left" vertical="center" wrapText="1"/>
    </xf>
    <xf numFmtId="0" fontId="11" fillId="0" borderId="7" xfId="0" applyFont="1" applyBorder="1" applyAlignment="1">
      <alignment horizontal="center" wrapText="1"/>
    </xf>
    <xf numFmtId="0" fontId="7" fillId="0" borderId="12" xfId="0" applyFont="1" applyBorder="1" applyAlignment="1">
      <alignment vertical="center" wrapText="1"/>
    </xf>
    <xf numFmtId="0" fontId="6" fillId="0" borderId="11" xfId="0" applyFont="1" applyBorder="1" applyAlignment="1">
      <alignment vertical="center" wrapText="1"/>
    </xf>
    <xf numFmtId="0" fontId="6" fillId="0" borderId="50" xfId="0" applyFont="1" applyBorder="1" applyAlignment="1">
      <alignment vertical="center" wrapText="1"/>
    </xf>
    <xf numFmtId="0" fontId="6" fillId="0" borderId="68" xfId="0" applyFont="1" applyBorder="1" applyAlignment="1">
      <alignment vertical="center" wrapText="1"/>
    </xf>
    <xf numFmtId="9" fontId="10" fillId="0" borderId="27" xfId="0" applyNumberFormat="1" applyFont="1" applyBorder="1" applyAlignment="1">
      <alignment horizontal="center" wrapText="1"/>
    </xf>
    <xf numFmtId="9" fontId="10" fillId="0" borderId="28" xfId="0" applyNumberFormat="1" applyFont="1" applyBorder="1" applyAlignment="1">
      <alignment horizontal="center" wrapText="1"/>
    </xf>
    <xf numFmtId="9" fontId="10" fillId="0" borderId="64" xfId="0" applyNumberFormat="1" applyFont="1" applyBorder="1" applyAlignment="1">
      <alignment horizontal="center" wrapText="1"/>
    </xf>
    <xf numFmtId="0" fontId="11" fillId="0" borderId="87" xfId="0" applyFont="1" applyBorder="1" applyAlignment="1">
      <alignment horizontal="left" wrapText="1"/>
    </xf>
    <xf numFmtId="0" fontId="11" fillId="0" borderId="88" xfId="0" applyFont="1" applyBorder="1" applyAlignment="1">
      <alignment horizontal="left" wrapText="1"/>
    </xf>
    <xf numFmtId="0" fontId="11" fillId="0" borderId="93" xfId="0" applyFont="1" applyBorder="1" applyAlignment="1">
      <alignment horizontal="left" wrapText="1"/>
    </xf>
    <xf numFmtId="9" fontId="10" fillId="0" borderId="15" xfId="0" applyNumberFormat="1" applyFont="1" applyBorder="1" applyAlignment="1">
      <alignment horizontal="center"/>
    </xf>
    <xf numFmtId="9" fontId="10" fillId="0" borderId="82" xfId="0" applyNumberFormat="1" applyFont="1" applyBorder="1" applyAlignment="1">
      <alignment horizontal="center"/>
    </xf>
    <xf numFmtId="0" fontId="4" fillId="0" borderId="22" xfId="0" applyFont="1" applyBorder="1" applyAlignment="1">
      <alignment vertical="center" wrapText="1"/>
    </xf>
    <xf numFmtId="0" fontId="11" fillId="0" borderId="91" xfId="0" applyFont="1" applyBorder="1" applyAlignment="1">
      <alignment horizontal="left" wrapText="1"/>
    </xf>
    <xf numFmtId="0" fontId="11" fillId="0" borderId="92" xfId="0" applyFont="1" applyBorder="1" applyAlignment="1">
      <alignment horizontal="left" wrapText="1"/>
    </xf>
    <xf numFmtId="9" fontId="10" fillId="0" borderId="8" xfId="0" applyNumberFormat="1" applyFont="1" applyBorder="1" applyAlignment="1">
      <alignment horizontal="center"/>
    </xf>
    <xf numFmtId="9" fontId="10" fillId="0" borderId="69" xfId="0" applyNumberFormat="1" applyFont="1" applyBorder="1" applyAlignment="1">
      <alignment horizontal="center"/>
    </xf>
    <xf numFmtId="0" fontId="6" fillId="0" borderId="47" xfId="0" applyFont="1" applyBorder="1" applyAlignment="1">
      <alignment vertical="center" wrapText="1"/>
    </xf>
    <xf numFmtId="0" fontId="6" fillId="0" borderId="71" xfId="0" applyFont="1" applyBorder="1" applyAlignment="1">
      <alignment vertical="center" wrapText="1"/>
    </xf>
    <xf numFmtId="9" fontId="10" fillId="0" borderId="48" xfId="0" applyNumberFormat="1" applyFont="1" applyBorder="1" applyAlignment="1">
      <alignment horizontal="center"/>
    </xf>
    <xf numFmtId="9" fontId="10" fillId="0" borderId="70" xfId="0" applyNumberFormat="1" applyFont="1" applyBorder="1" applyAlignment="1">
      <alignment horizontal="center"/>
    </xf>
    <xf numFmtId="9" fontId="10" fillId="0" borderId="49" xfId="0" applyNumberFormat="1" applyFont="1" applyBorder="1" applyAlignment="1">
      <alignment horizontal="center"/>
    </xf>
    <xf numFmtId="9" fontId="10" fillId="0" borderId="67" xfId="0" applyNumberFormat="1" applyFont="1" applyBorder="1" applyAlignment="1">
      <alignment horizontal="center"/>
    </xf>
    <xf numFmtId="9" fontId="10" fillId="0" borderId="2" xfId="0" applyNumberFormat="1" applyFont="1" applyBorder="1" applyAlignment="1">
      <alignment horizontal="center"/>
    </xf>
    <xf numFmtId="0" fontId="7" fillId="0" borderId="11" xfId="0" applyFont="1" applyBorder="1" applyAlignment="1">
      <alignment vertical="center" wrapText="1"/>
    </xf>
    <xf numFmtId="0" fontId="4" fillId="0" borderId="83" xfId="0" applyFont="1" applyBorder="1" applyAlignment="1">
      <alignment vertical="center" wrapText="1"/>
    </xf>
    <xf numFmtId="0" fontId="7" fillId="0" borderId="89" xfId="0" applyFont="1" applyBorder="1" applyAlignment="1">
      <alignment vertical="center" wrapText="1"/>
    </xf>
    <xf numFmtId="0" fontId="7" fillId="0" borderId="90" xfId="0" applyFont="1" applyBorder="1" applyAlignment="1">
      <alignment vertical="center" wrapText="1"/>
    </xf>
    <xf numFmtId="9" fontId="10" fillId="0" borderId="15" xfId="0" applyNumberFormat="1" applyFont="1" applyBorder="1" applyAlignment="1">
      <alignment horizontal="center" wrapText="1"/>
    </xf>
    <xf numFmtId="9" fontId="10" fillId="0" borderId="81" xfId="0" applyNumberFormat="1" applyFont="1" applyBorder="1" applyAlignment="1">
      <alignment horizontal="center" wrapText="1"/>
    </xf>
    <xf numFmtId="0" fontId="11" fillId="0" borderId="85" xfId="0" applyFont="1" applyBorder="1" applyAlignment="1">
      <alignment horizontal="left" wrapText="1"/>
    </xf>
    <xf numFmtId="0" fontId="11" fillId="0" borderId="86" xfId="0" applyFont="1" applyBorder="1" applyAlignment="1">
      <alignment horizontal="left" wrapText="1"/>
    </xf>
    <xf numFmtId="0" fontId="4" fillId="0" borderId="85" xfId="0" applyFont="1" applyBorder="1" applyAlignment="1">
      <alignment vertical="center" wrapText="1"/>
    </xf>
    <xf numFmtId="0" fontId="4" fillId="0" borderId="87" xfId="0" applyFont="1" applyBorder="1" applyAlignment="1">
      <alignment vertical="center" wrapText="1"/>
    </xf>
    <xf numFmtId="0" fontId="4" fillId="0" borderId="88" xfId="0" applyFont="1" applyBorder="1" applyAlignment="1">
      <alignment vertical="center" wrapText="1"/>
    </xf>
    <xf numFmtId="9" fontId="10" fillId="0" borderId="28" xfId="0" applyNumberFormat="1" applyFont="1" applyBorder="1" applyAlignment="1">
      <alignment horizontal="center"/>
    </xf>
    <xf numFmtId="9" fontId="10" fillId="0" borderId="31" xfId="0" applyNumberFormat="1" applyFont="1" applyBorder="1" applyAlignment="1">
      <alignment horizontal="center"/>
    </xf>
    <xf numFmtId="0" fontId="11" fillId="0" borderId="0" xfId="0" applyFont="1" applyAlignment="1">
      <alignment horizontal="left" wrapText="1"/>
    </xf>
    <xf numFmtId="0" fontId="11" fillId="0" borderId="26" xfId="0" applyFont="1" applyBorder="1" applyAlignment="1">
      <alignment horizontal="left" wrapText="1"/>
    </xf>
    <xf numFmtId="0" fontId="4" fillId="0" borderId="89" xfId="0" applyFont="1" applyBorder="1" applyAlignment="1">
      <alignment vertical="center" wrapText="1"/>
    </xf>
    <xf numFmtId="0" fontId="4" fillId="0" borderId="94" xfId="0" applyFont="1" applyBorder="1" applyAlignment="1">
      <alignment vertical="center" wrapText="1"/>
    </xf>
    <xf numFmtId="9" fontId="10" fillId="0" borderId="81" xfId="0" applyNumberFormat="1" applyFont="1" applyBorder="1" applyAlignment="1">
      <alignment horizontal="center"/>
    </xf>
    <xf numFmtId="0" fontId="34" fillId="3" borderId="95" xfId="0" applyFont="1" applyFill="1" applyBorder="1" applyAlignment="1">
      <alignment horizontal="center" wrapText="1"/>
    </xf>
    <xf numFmtId="0" fontId="34" fillId="3" borderId="96" xfId="0" applyFont="1" applyFill="1" applyBorder="1" applyAlignment="1">
      <alignment horizontal="center" wrapText="1"/>
    </xf>
    <xf numFmtId="0" fontId="34" fillId="3" borderId="97" xfId="0" applyFont="1" applyFill="1" applyBorder="1" applyAlignment="1">
      <alignment horizontal="center" wrapText="1"/>
    </xf>
    <xf numFmtId="0" fontId="24" fillId="8" borderId="36" xfId="0" applyFont="1" applyFill="1" applyBorder="1" applyAlignment="1">
      <alignment horizontal="left"/>
    </xf>
    <xf numFmtId="0" fontId="25" fillId="9" borderId="36" xfId="0" applyFont="1" applyFill="1" applyBorder="1" applyAlignment="1">
      <alignment horizontal="left"/>
    </xf>
    <xf numFmtId="0" fontId="24" fillId="4" borderId="36" xfId="0" applyFont="1" applyFill="1" applyBorder="1" applyAlignment="1">
      <alignment horizontal="left"/>
    </xf>
    <xf numFmtId="0" fontId="25" fillId="11" borderId="36" xfId="0" applyFont="1" applyFill="1" applyBorder="1" applyAlignment="1">
      <alignment horizontal="left"/>
    </xf>
    <xf numFmtId="0" fontId="25" fillId="9" borderId="42" xfId="0" applyFont="1" applyFill="1" applyBorder="1" applyAlignment="1">
      <alignment horizontal="left"/>
    </xf>
    <xf numFmtId="0" fontId="25" fillId="9" borderId="77" xfId="0" applyFont="1" applyFill="1" applyBorder="1" applyAlignment="1">
      <alignment horizontal="left"/>
    </xf>
    <xf numFmtId="0" fontId="25" fillId="9" borderId="41" xfId="0" applyFont="1" applyFill="1" applyBorder="1" applyAlignment="1">
      <alignment horizontal="left"/>
    </xf>
    <xf numFmtId="0" fontId="1" fillId="6" borderId="98" xfId="0" applyFont="1" applyFill="1" applyBorder="1" applyAlignment="1">
      <alignment vertical="center" wrapText="1"/>
    </xf>
    <xf numFmtId="0" fontId="1" fillId="6" borderId="36" xfId="0" applyFont="1" applyFill="1" applyBorder="1" applyAlignment="1">
      <alignment wrapText="1"/>
    </xf>
    <xf numFmtId="0" fontId="1" fillId="6" borderId="40" xfId="0" applyFont="1" applyFill="1" applyBorder="1" applyAlignment="1">
      <alignment wrapText="1"/>
    </xf>
    <xf numFmtId="0" fontId="1" fillId="0" borderId="36" xfId="0" applyFont="1" applyBorder="1" applyAlignment="1">
      <alignment horizontal="left" vertical="center" wrapText="1"/>
    </xf>
    <xf numFmtId="0" fontId="1" fillId="0" borderId="36" xfId="0" applyFont="1" applyBorder="1"/>
  </cellXfs>
  <cellStyles count="1">
    <cellStyle name="Normal" xfId="0" builtinId="0"/>
  </cellStyles>
  <dxfs count="6">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1"/>
        </left>
        <right style="thin">
          <color theme="1"/>
        </right>
        <top style="thin">
          <color theme="1"/>
        </top>
        <bottom style="thin">
          <color theme="1"/>
        </bottom>
        <vertical style="thin">
          <color theme="1"/>
        </vertical>
        <horizontal style="thin">
          <color theme="1"/>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9"/>
        <color rgb="FFFFFFFF"/>
        <name val="Arial"/>
        <scheme val="none"/>
      </font>
      <fill>
        <patternFill patternType="solid">
          <fgColor rgb="FF000000"/>
          <bgColor rgb="FF1F4E79"/>
        </patternFill>
      </fill>
      <alignment horizontal="general" vertical="bottom"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Aspecto económico</a:t>
            </a:r>
          </a:p>
        </c:rich>
      </c:tx>
      <c:overlay val="0"/>
      <c:spPr>
        <a:solidFill>
          <a:srgbClr val="FFFFFF"/>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'Aspecto económico'!$D$41</c:f>
              <c:strCache>
                <c:ptCount val="1"/>
                <c:pt idx="0">
                  <c:v>WooCommerce</c:v>
                </c:pt>
              </c:strCache>
            </c:strRef>
          </c:tx>
          <c:spPr>
            <a:solidFill>
              <a:srgbClr val="ED7D3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rgbClr val="4472C4"/>
                      </a:solidFill>
                      <a:prstDash val="solid"/>
                      <a:round/>
                    </a:ln>
                    <a:effectLst/>
                  </c:spPr>
                </c15:leaderLines>
              </c:ext>
            </c:extLst>
          </c:dLbls>
          <c:val>
            <c:numRef>
              <c:f>'Aspecto económico'!$E$41</c:f>
              <c:numCache>
                <c:formatCode>0.00%</c:formatCode>
                <c:ptCount val="1"/>
                <c:pt idx="0">
                  <c:v>0.22800000000000001</c:v>
                </c:pt>
              </c:numCache>
            </c:numRef>
          </c:val>
          <c:extLst>
            <c:ext xmlns:c16="http://schemas.microsoft.com/office/drawing/2014/chart" uri="{C3380CC4-5D6E-409C-BE32-E72D297353CC}">
              <c16:uniqueId val="{00000001-B89C-4500-837D-D5C6F7C4C20E}"/>
            </c:ext>
          </c:extLst>
        </c:ser>
        <c:dLbls>
          <c:showLegendKey val="0"/>
          <c:showVal val="0"/>
          <c:showCatName val="0"/>
          <c:showSerName val="0"/>
          <c:showPercent val="0"/>
          <c:showBubbleSize val="0"/>
        </c:dLbls>
        <c:gapWidth val="257"/>
        <c:overlap val="-27"/>
        <c:axId val="1585075719"/>
        <c:axId val="1585077767"/>
      </c:barChart>
      <c:catAx>
        <c:axId val="158507571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77767"/>
        <c:crosses val="autoZero"/>
        <c:auto val="1"/>
        <c:lblAlgn val="ctr"/>
        <c:lblOffset val="100"/>
        <c:noMultiLvlLbl val="0"/>
      </c:catAx>
      <c:valAx>
        <c:axId val="1585077767"/>
        <c:scaling>
          <c:orientation val="minMax"/>
          <c:max val="0.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075719"/>
        <c:crosses val="autoZero"/>
        <c:crossBetween val="between"/>
      </c:valAx>
      <c:spPr>
        <a:noFill/>
        <a:ln>
          <a:noFill/>
        </a:ln>
        <a:effectLst/>
      </c:spPr>
    </c:plotArea>
    <c:legend>
      <c:legendPos val="b"/>
      <c:overlay val="1"/>
      <c:spPr>
        <a:solidFill>
          <a:srgbClr val="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Aspecto económico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'Aspecto económico'!$D$19</c:f>
              <c:strCache>
                <c:ptCount val="1"/>
                <c:pt idx="0">
                  <c:v>DOMO</c:v>
                </c:pt>
              </c:strCache>
            </c:strRef>
          </c:tx>
          <c:spPr>
            <a:solidFill>
              <a:srgbClr val="4454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'Aspecto económico'!$E$19</c:f>
              <c:numCache>
                <c:formatCode>0.00%</c:formatCode>
                <c:ptCount val="1"/>
                <c:pt idx="0">
                  <c:v>0.22050000000000003</c:v>
                </c:pt>
              </c:numCache>
            </c:numRef>
          </c:val>
          <c:extLst>
            <c:ext xmlns:c16="http://schemas.microsoft.com/office/drawing/2014/chart" uri="{C3380CC4-5D6E-409C-BE32-E72D297353CC}">
              <c16:uniqueId val="{00000001-7AB0-410E-8FDD-080657AA48AB}"/>
            </c:ext>
          </c:extLst>
        </c:ser>
        <c:dLbls>
          <c:showLegendKey val="0"/>
          <c:showVal val="0"/>
          <c:showCatName val="0"/>
          <c:showSerName val="0"/>
          <c:showPercent val="0"/>
          <c:showBubbleSize val="0"/>
        </c:dLbls>
        <c:gapWidth val="219"/>
        <c:overlap val="-27"/>
        <c:axId val="1969579528"/>
        <c:axId val="1969581576"/>
      </c:barChart>
      <c:catAx>
        <c:axId val="1969579528"/>
        <c:scaling>
          <c:orientation val="minMax"/>
        </c:scaling>
        <c:delete val="1"/>
        <c:axPos val="b"/>
        <c:majorTickMark val="none"/>
        <c:minorTickMark val="none"/>
        <c:tickLblPos val="nextTo"/>
        <c:crossAx val="1969581576"/>
        <c:crosses val="autoZero"/>
        <c:auto val="1"/>
        <c:lblAlgn val="ctr"/>
        <c:lblOffset val="100"/>
        <c:noMultiLvlLbl val="0"/>
      </c:catAx>
      <c:valAx>
        <c:axId val="1969581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79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Aspecto proveedores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'Aspecto proveedores'!$D$49</c:f>
              <c:strCache>
                <c:ptCount val="1"/>
                <c:pt idx="0">
                  <c:v>WooCommerce</c:v>
                </c:pt>
              </c:strCache>
            </c:strRef>
          </c:tx>
          <c:spPr>
            <a:solidFill>
              <a:srgbClr val="ED7D3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'Aspecto proveedores'!$E$49</c:f>
              <c:numCache>
                <c:formatCode>0.00%</c:formatCode>
                <c:ptCount val="1"/>
                <c:pt idx="0">
                  <c:v>0.29925000000000002</c:v>
                </c:pt>
              </c:numCache>
            </c:numRef>
          </c:val>
          <c:extLst>
            <c:ext xmlns:c16="http://schemas.microsoft.com/office/drawing/2014/chart" uri="{C3380CC4-5D6E-409C-BE32-E72D297353CC}">
              <c16:uniqueId val="{00000001-CD8F-41AF-9817-1D5A12301F37}"/>
            </c:ext>
          </c:extLst>
        </c:ser>
        <c:dLbls>
          <c:showLegendKey val="0"/>
          <c:showVal val="0"/>
          <c:showCatName val="0"/>
          <c:showSerName val="0"/>
          <c:showPercent val="0"/>
          <c:showBubbleSize val="0"/>
        </c:dLbls>
        <c:gapWidth val="219"/>
        <c:overlap val="-27"/>
        <c:axId val="85441032"/>
        <c:axId val="174981640"/>
      </c:barChart>
      <c:catAx>
        <c:axId val="85441032"/>
        <c:scaling>
          <c:orientation val="minMax"/>
        </c:scaling>
        <c:delete val="1"/>
        <c:axPos val="b"/>
        <c:majorTickMark val="none"/>
        <c:minorTickMark val="none"/>
        <c:tickLblPos val="nextTo"/>
        <c:crossAx val="174981640"/>
        <c:crosses val="autoZero"/>
        <c:auto val="1"/>
        <c:lblAlgn val="ctr"/>
        <c:lblOffset val="100"/>
        <c:noMultiLvlLbl val="0"/>
      </c:catAx>
      <c:valAx>
        <c:axId val="174981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41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Aspecto proveedor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'Aspecto proveedores'!$D$23</c:f>
              <c:strCache>
                <c:ptCount val="1"/>
                <c:pt idx="0">
                  <c:v>DOMO</c:v>
                </c:pt>
              </c:strCache>
            </c:strRef>
          </c:tx>
          <c:spPr>
            <a:solidFill>
              <a:srgbClr val="4454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'Aspecto proveedores'!$E$23</c:f>
              <c:numCache>
                <c:formatCode>0.00%</c:formatCode>
                <c:ptCount val="1"/>
                <c:pt idx="0">
                  <c:v>0.31674999999999998</c:v>
                </c:pt>
              </c:numCache>
            </c:numRef>
          </c:val>
          <c:extLst>
            <c:ext xmlns:c16="http://schemas.microsoft.com/office/drawing/2014/chart" uri="{C3380CC4-5D6E-409C-BE32-E72D297353CC}">
              <c16:uniqueId val="{00000001-A829-4936-ACBE-B9A1BC15A0F8}"/>
            </c:ext>
          </c:extLst>
        </c:ser>
        <c:dLbls>
          <c:showLegendKey val="0"/>
          <c:showVal val="0"/>
          <c:showCatName val="0"/>
          <c:showSerName val="0"/>
          <c:showPercent val="0"/>
          <c:showBubbleSize val="0"/>
        </c:dLbls>
        <c:gapWidth val="219"/>
        <c:overlap val="-27"/>
        <c:axId val="154921479"/>
        <c:axId val="154898951"/>
      </c:barChart>
      <c:catAx>
        <c:axId val="154921479"/>
        <c:scaling>
          <c:orientation val="minMax"/>
        </c:scaling>
        <c:delete val="1"/>
        <c:axPos val="b"/>
        <c:majorTickMark val="none"/>
        <c:minorTickMark val="none"/>
        <c:tickLblPos val="nextTo"/>
        <c:crossAx val="154898951"/>
        <c:crosses val="autoZero"/>
        <c:auto val="1"/>
        <c:lblAlgn val="ctr"/>
        <c:lblOffset val="100"/>
        <c:noMultiLvlLbl val="0"/>
      </c:catAx>
      <c:valAx>
        <c:axId val="154898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21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Aspecto técnico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'Aspecto técnico'!$D$53</c:f>
              <c:strCache>
                <c:ptCount val="1"/>
                <c:pt idx="0">
                  <c:v>WooCommerce</c:v>
                </c:pt>
              </c:strCache>
            </c:strRef>
          </c:tx>
          <c:spPr>
            <a:solidFill>
              <a:srgbClr val="ED7D3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'Aspecto técnico'!$E$53</c:f>
              <c:numCache>
                <c:formatCode>0.00%</c:formatCode>
                <c:ptCount val="1"/>
                <c:pt idx="0">
                  <c:v>0.14595</c:v>
                </c:pt>
              </c:numCache>
            </c:numRef>
          </c:val>
          <c:extLst>
            <c:ext xmlns:c16="http://schemas.microsoft.com/office/drawing/2014/chart" uri="{C3380CC4-5D6E-409C-BE32-E72D297353CC}">
              <c16:uniqueId val="{00000001-BD92-4BFC-804D-9578775A918D}"/>
            </c:ext>
          </c:extLst>
        </c:ser>
        <c:dLbls>
          <c:showLegendKey val="0"/>
          <c:showVal val="0"/>
          <c:showCatName val="0"/>
          <c:showSerName val="0"/>
          <c:showPercent val="0"/>
          <c:showBubbleSize val="0"/>
        </c:dLbls>
        <c:gapWidth val="219"/>
        <c:overlap val="-27"/>
        <c:axId val="1585111047"/>
        <c:axId val="1585113095"/>
      </c:barChart>
      <c:catAx>
        <c:axId val="1585111047"/>
        <c:scaling>
          <c:orientation val="minMax"/>
        </c:scaling>
        <c:delete val="1"/>
        <c:axPos val="b"/>
        <c:majorTickMark val="none"/>
        <c:minorTickMark val="none"/>
        <c:tickLblPos val="nextTo"/>
        <c:crossAx val="1585113095"/>
        <c:crosses val="autoZero"/>
        <c:auto val="1"/>
        <c:lblAlgn val="ctr"/>
        <c:lblOffset val="100"/>
        <c:noMultiLvlLbl val="0"/>
      </c:catAx>
      <c:valAx>
        <c:axId val="1585113095"/>
        <c:scaling>
          <c:orientation val="minMax"/>
          <c:max val="0.1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111047"/>
        <c:crosses val="autoZero"/>
        <c:crossBetween val="between"/>
        <c:majorUnit val="0.0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Aspecto técnico</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'Aspecto técnico'!$D$25</c:f>
              <c:strCache>
                <c:ptCount val="1"/>
                <c:pt idx="0">
                  <c:v>DOMO</c:v>
                </c:pt>
              </c:strCache>
            </c:strRef>
          </c:tx>
          <c:spPr>
            <a:solidFill>
              <a:srgbClr val="4454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'Aspecto técnico'!$E$25</c:f>
              <c:numCache>
                <c:formatCode>0.00%</c:formatCode>
                <c:ptCount val="1"/>
                <c:pt idx="0">
                  <c:v>0.133275</c:v>
                </c:pt>
              </c:numCache>
            </c:numRef>
          </c:val>
          <c:extLst>
            <c:ext xmlns:c16="http://schemas.microsoft.com/office/drawing/2014/chart" uri="{C3380CC4-5D6E-409C-BE32-E72D297353CC}">
              <c16:uniqueId val="{00000001-3F51-4FDE-86E3-288496DAB17F}"/>
            </c:ext>
          </c:extLst>
        </c:ser>
        <c:dLbls>
          <c:showLegendKey val="0"/>
          <c:showVal val="0"/>
          <c:showCatName val="0"/>
          <c:showSerName val="0"/>
          <c:showPercent val="0"/>
          <c:showBubbleSize val="0"/>
        </c:dLbls>
        <c:gapWidth val="219"/>
        <c:overlap val="-27"/>
        <c:axId val="1119490056"/>
        <c:axId val="1119492104"/>
      </c:barChart>
      <c:catAx>
        <c:axId val="1119490056"/>
        <c:scaling>
          <c:orientation val="minMax"/>
        </c:scaling>
        <c:delete val="1"/>
        <c:axPos val="b"/>
        <c:majorTickMark val="none"/>
        <c:minorTickMark val="none"/>
        <c:tickLblPos val="nextTo"/>
        <c:crossAx val="1119492104"/>
        <c:crosses val="autoZero"/>
        <c:auto val="1"/>
        <c:lblAlgn val="ctr"/>
        <c:lblOffset val="100"/>
        <c:noMultiLvlLbl val="0"/>
      </c:catAx>
      <c:valAx>
        <c:axId val="1119492104"/>
        <c:scaling>
          <c:orientation val="minMax"/>
          <c:max val="0.1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490056"/>
        <c:crosses val="autoZero"/>
        <c:crossBetween val="between"/>
        <c:majorUnit val="0.0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Aspecto funcional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'Aspecto funcional'!$D$75</c:f>
              <c:strCache>
                <c:ptCount val="1"/>
                <c:pt idx="0">
                  <c:v>WooCommerce</c:v>
                </c:pt>
              </c:strCache>
            </c:strRef>
          </c:tx>
          <c:spPr>
            <a:solidFill>
              <a:srgbClr val="ED7D3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'Aspecto funcional'!$E$75</c:f>
              <c:numCache>
                <c:formatCode>0.00%</c:formatCode>
                <c:ptCount val="1"/>
                <c:pt idx="0">
                  <c:v>0.17420000000000002</c:v>
                </c:pt>
              </c:numCache>
            </c:numRef>
          </c:val>
          <c:extLst>
            <c:ext xmlns:c16="http://schemas.microsoft.com/office/drawing/2014/chart" uri="{C3380CC4-5D6E-409C-BE32-E72D297353CC}">
              <c16:uniqueId val="{00000001-2448-4BC3-8AD2-FFC980BAD570}"/>
            </c:ext>
          </c:extLst>
        </c:ser>
        <c:dLbls>
          <c:showLegendKey val="0"/>
          <c:showVal val="0"/>
          <c:showCatName val="0"/>
          <c:showSerName val="0"/>
          <c:showPercent val="0"/>
          <c:showBubbleSize val="0"/>
        </c:dLbls>
        <c:gapWidth val="219"/>
        <c:overlap val="-27"/>
        <c:axId val="1243392007"/>
        <c:axId val="175042056"/>
      </c:barChart>
      <c:catAx>
        <c:axId val="1243392007"/>
        <c:scaling>
          <c:orientation val="minMax"/>
        </c:scaling>
        <c:delete val="1"/>
        <c:axPos val="b"/>
        <c:majorTickMark val="none"/>
        <c:minorTickMark val="none"/>
        <c:tickLblPos val="nextTo"/>
        <c:crossAx val="175042056"/>
        <c:crosses val="autoZero"/>
        <c:auto val="1"/>
        <c:lblAlgn val="ctr"/>
        <c:lblOffset val="100"/>
        <c:noMultiLvlLbl val="0"/>
      </c:catAx>
      <c:valAx>
        <c:axId val="175042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392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Aspecto funcional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'Aspecto funcional'!$D$36</c:f>
              <c:strCache>
                <c:ptCount val="1"/>
                <c:pt idx="0">
                  <c:v>DOMO</c:v>
                </c:pt>
              </c:strCache>
            </c:strRef>
          </c:tx>
          <c:spPr>
            <a:solidFill>
              <a:srgbClr val="44546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FFFF"/>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'Aspecto funcional'!$E$36</c:f>
              <c:numCache>
                <c:formatCode>0.00%</c:formatCode>
                <c:ptCount val="1"/>
                <c:pt idx="0">
                  <c:v>0.14035000000000003</c:v>
                </c:pt>
              </c:numCache>
            </c:numRef>
          </c:val>
          <c:extLst>
            <c:ext xmlns:c16="http://schemas.microsoft.com/office/drawing/2014/chart" uri="{C3380CC4-5D6E-409C-BE32-E72D297353CC}">
              <c16:uniqueId val="{00000001-DE3A-41CA-B3B7-FF904E49D4CA}"/>
            </c:ext>
          </c:extLst>
        </c:ser>
        <c:dLbls>
          <c:showLegendKey val="0"/>
          <c:showVal val="0"/>
          <c:showCatName val="0"/>
          <c:showSerName val="0"/>
          <c:showPercent val="0"/>
          <c:showBubbleSize val="0"/>
        </c:dLbls>
        <c:gapWidth val="219"/>
        <c:overlap val="-27"/>
        <c:axId val="673807367"/>
        <c:axId val="673813511"/>
      </c:barChart>
      <c:catAx>
        <c:axId val="673807367"/>
        <c:scaling>
          <c:orientation val="minMax"/>
        </c:scaling>
        <c:delete val="1"/>
        <c:axPos val="b"/>
        <c:majorTickMark val="none"/>
        <c:minorTickMark val="none"/>
        <c:tickLblPos val="nextTo"/>
        <c:crossAx val="673813511"/>
        <c:crosses val="autoZero"/>
        <c:auto val="1"/>
        <c:lblAlgn val="ctr"/>
        <c:lblOffset val="100"/>
        <c:noMultiLvlLbl val="0"/>
      </c:catAx>
      <c:valAx>
        <c:axId val="673813511"/>
        <c:scaling>
          <c:orientation val="minMax"/>
          <c:max val="0.2"/>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807367"/>
        <c:crosses val="autoZero"/>
        <c:crossBetween val="between"/>
        <c:majorUnit val="0.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0</xdr:colOff>
      <xdr:row>35</xdr:row>
      <xdr:rowOff>171450</xdr:rowOff>
    </xdr:from>
    <xdr:to>
      <xdr:col>12</xdr:col>
      <xdr:colOff>209550</xdr:colOff>
      <xdr:row>40</xdr:row>
      <xdr:rowOff>66675</xdr:rowOff>
    </xdr:to>
    <xdr:graphicFrame macro="">
      <xdr:nvGraphicFramePr>
        <xdr:cNvPr id="40" name="Gráfico 1">
          <a:extLst>
            <a:ext uri="{FF2B5EF4-FFF2-40B4-BE49-F238E27FC236}">
              <a16:creationId xmlns:a16="http://schemas.microsoft.com/office/drawing/2014/main" id="{373D5797-3679-81F5-602F-8AD0ECF2E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523875</xdr:colOff>
      <xdr:row>36</xdr:row>
      <xdr:rowOff>457200</xdr:rowOff>
    </xdr:from>
    <xdr:to>
      <xdr:col>12</xdr:col>
      <xdr:colOff>95250</xdr:colOff>
      <xdr:row>36</xdr:row>
      <xdr:rowOff>457200</xdr:rowOff>
    </xdr:to>
    <xdr:cxnSp macro="">
      <xdr:nvCxnSpPr>
        <xdr:cNvPr id="50" name="Conector recto 2">
          <a:extLst>
            <a:ext uri="{FF2B5EF4-FFF2-40B4-BE49-F238E27FC236}">
              <a16:creationId xmlns:a16="http://schemas.microsoft.com/office/drawing/2014/main" id="{CE92F7E5-8EFB-BDDB-979A-66E9A14894DE}"/>
            </a:ext>
            <a:ext uri="{147F2762-F138-4A5C-976F-8EAC2B608ADB}">
              <a16:predDERef xmlns:a16="http://schemas.microsoft.com/office/drawing/2014/main" pred="{373D5797-3679-81F5-602F-8AD0ECF2E2E8}"/>
            </a:ext>
          </a:extLst>
        </xdr:cNvPr>
        <xdr:cNvCxnSpPr>
          <a:cxnSpLocks/>
        </xdr:cNvCxnSpPr>
      </xdr:nvCxnSpPr>
      <xdr:spPr>
        <a:xfrm>
          <a:off x="8448675" y="11268075"/>
          <a:ext cx="3228975"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361950</xdr:colOff>
      <xdr:row>11</xdr:row>
      <xdr:rowOff>438150</xdr:rowOff>
    </xdr:from>
    <xdr:to>
      <xdr:col>12</xdr:col>
      <xdr:colOff>38100</xdr:colOff>
      <xdr:row>17</xdr:row>
      <xdr:rowOff>161925</xdr:rowOff>
    </xdr:to>
    <xdr:graphicFrame macro="">
      <xdr:nvGraphicFramePr>
        <xdr:cNvPr id="2" name="Gráfico 1">
          <a:extLst>
            <a:ext uri="{FF2B5EF4-FFF2-40B4-BE49-F238E27FC236}">
              <a16:creationId xmlns:a16="http://schemas.microsoft.com/office/drawing/2014/main" id="{E0E3B1E5-CF6A-4E86-E457-D3DDB8863F73}"/>
            </a:ext>
            <a:ext uri="{147F2762-F138-4A5C-976F-8EAC2B608ADB}">
              <a16:predDERef xmlns:a16="http://schemas.microsoft.com/office/drawing/2014/main" pred="{CE92F7E5-8EFB-BDDB-979A-66E9A1489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11</xdr:row>
      <xdr:rowOff>904875</xdr:rowOff>
    </xdr:from>
    <xdr:to>
      <xdr:col>11</xdr:col>
      <xdr:colOff>495300</xdr:colOff>
      <xdr:row>11</xdr:row>
      <xdr:rowOff>904875</xdr:rowOff>
    </xdr:to>
    <xdr:cxnSp macro="">
      <xdr:nvCxnSpPr>
        <xdr:cNvPr id="3" name="Conector recto 2">
          <a:extLst>
            <a:ext uri="{FF2B5EF4-FFF2-40B4-BE49-F238E27FC236}">
              <a16:creationId xmlns:a16="http://schemas.microsoft.com/office/drawing/2014/main" id="{2A44E0F0-F85C-48EA-8868-4BA4DDF3D103}"/>
            </a:ext>
            <a:ext uri="{147F2762-F138-4A5C-976F-8EAC2B608ADB}">
              <a16:predDERef xmlns:a16="http://schemas.microsoft.com/office/drawing/2014/main" pred="{E0E3B1E5-CF6A-4E86-E457-D3DDB8863F73}"/>
            </a:ext>
          </a:extLst>
        </xdr:cNvPr>
        <xdr:cNvCxnSpPr>
          <a:cxnSpLocks/>
        </xdr:cNvCxnSpPr>
      </xdr:nvCxnSpPr>
      <xdr:spPr>
        <a:xfrm>
          <a:off x="8191500" y="3638550"/>
          <a:ext cx="3276600" cy="0"/>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xdr:colOff>
      <xdr:row>38</xdr:row>
      <xdr:rowOff>238125</xdr:rowOff>
    </xdr:from>
    <xdr:to>
      <xdr:col>12</xdr:col>
      <xdr:colOff>514350</xdr:colOff>
      <xdr:row>48</xdr:row>
      <xdr:rowOff>114300</xdr:rowOff>
    </xdr:to>
    <xdr:graphicFrame macro="">
      <xdr:nvGraphicFramePr>
        <xdr:cNvPr id="14" name="Gráfico 1">
          <a:extLst>
            <a:ext uri="{FF2B5EF4-FFF2-40B4-BE49-F238E27FC236}">
              <a16:creationId xmlns:a16="http://schemas.microsoft.com/office/drawing/2014/main" id="{11B09847-E09F-F494-5708-D633FC24C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39</xdr:row>
      <xdr:rowOff>142875</xdr:rowOff>
    </xdr:from>
    <xdr:to>
      <xdr:col>12</xdr:col>
      <xdr:colOff>371475</xdr:colOff>
      <xdr:row>39</xdr:row>
      <xdr:rowOff>142875</xdr:rowOff>
    </xdr:to>
    <xdr:cxnSp macro="">
      <xdr:nvCxnSpPr>
        <xdr:cNvPr id="21" name="Conector recto 2">
          <a:extLst>
            <a:ext uri="{FF2B5EF4-FFF2-40B4-BE49-F238E27FC236}">
              <a16:creationId xmlns:a16="http://schemas.microsoft.com/office/drawing/2014/main" id="{6DBF3B1B-7C27-5F3D-03AD-2875E7AB58E1}"/>
            </a:ext>
            <a:ext uri="{147F2762-F138-4A5C-976F-8EAC2B608ADB}">
              <a16:predDERef xmlns:a16="http://schemas.microsoft.com/office/drawing/2014/main" pred="{11B09847-E09F-F494-5708-D633FC24CFDD}"/>
            </a:ext>
          </a:extLst>
        </xdr:cNvPr>
        <xdr:cNvCxnSpPr>
          <a:cxnSpLocks/>
        </xdr:cNvCxnSpPr>
      </xdr:nvCxnSpPr>
      <xdr:spPr>
        <a:xfrm>
          <a:off x="8705850" y="10277475"/>
          <a:ext cx="3438525"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571500</xdr:colOff>
      <xdr:row>12</xdr:row>
      <xdr:rowOff>57150</xdr:rowOff>
    </xdr:from>
    <xdr:to>
      <xdr:col>13</xdr:col>
      <xdr:colOff>266700</xdr:colOff>
      <xdr:row>22</xdr:row>
      <xdr:rowOff>85725</xdr:rowOff>
    </xdr:to>
    <xdr:graphicFrame macro="">
      <xdr:nvGraphicFramePr>
        <xdr:cNvPr id="2" name="Gráfico 1">
          <a:extLst>
            <a:ext uri="{FF2B5EF4-FFF2-40B4-BE49-F238E27FC236}">
              <a16:creationId xmlns:a16="http://schemas.microsoft.com/office/drawing/2014/main" id="{D49A81E8-26A3-EFC9-8A92-E360D53DFEB3}"/>
            </a:ext>
            <a:ext uri="{147F2762-F138-4A5C-976F-8EAC2B608ADB}">
              <a16:predDERef xmlns:a16="http://schemas.microsoft.com/office/drawing/2014/main" pred="{6DBF3B1B-7C27-5F3D-03AD-2875E7AB58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504825</xdr:colOff>
      <xdr:row>12</xdr:row>
      <xdr:rowOff>533400</xdr:rowOff>
    </xdr:from>
    <xdr:to>
      <xdr:col>13</xdr:col>
      <xdr:colOff>133350</xdr:colOff>
      <xdr:row>12</xdr:row>
      <xdr:rowOff>542925</xdr:rowOff>
    </xdr:to>
    <xdr:cxnSp macro="">
      <xdr:nvCxnSpPr>
        <xdr:cNvPr id="3" name="Conector recto 2">
          <a:extLst>
            <a:ext uri="{FF2B5EF4-FFF2-40B4-BE49-F238E27FC236}">
              <a16:creationId xmlns:a16="http://schemas.microsoft.com/office/drawing/2014/main" id="{0FD244D1-5E65-4413-A7B7-D6D8B3AF10AA}"/>
            </a:ext>
            <a:ext uri="{147F2762-F138-4A5C-976F-8EAC2B608ADB}">
              <a16:predDERef xmlns:a16="http://schemas.microsoft.com/office/drawing/2014/main" pred="{D49A81E8-26A3-EFC9-8A92-E360D53DFEB3}"/>
            </a:ext>
          </a:extLst>
        </xdr:cNvPr>
        <xdr:cNvCxnSpPr>
          <a:cxnSpLocks/>
        </xdr:cNvCxnSpPr>
      </xdr:nvCxnSpPr>
      <xdr:spPr>
        <a:xfrm flipV="1">
          <a:off x="8620125" y="3457575"/>
          <a:ext cx="3895725" cy="952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45</xdr:row>
      <xdr:rowOff>76200</xdr:rowOff>
    </xdr:from>
    <xdr:to>
      <xdr:col>13</xdr:col>
      <xdr:colOff>171450</xdr:colOff>
      <xdr:row>55</xdr:row>
      <xdr:rowOff>171450</xdr:rowOff>
    </xdr:to>
    <xdr:graphicFrame macro="">
      <xdr:nvGraphicFramePr>
        <xdr:cNvPr id="21" name="Gráfico 1">
          <a:extLst>
            <a:ext uri="{FF2B5EF4-FFF2-40B4-BE49-F238E27FC236}">
              <a16:creationId xmlns:a16="http://schemas.microsoft.com/office/drawing/2014/main" id="{6024084D-B8AF-6A3A-CD08-F1C7AE1085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45</xdr:row>
      <xdr:rowOff>552450</xdr:rowOff>
    </xdr:from>
    <xdr:to>
      <xdr:col>13</xdr:col>
      <xdr:colOff>28575</xdr:colOff>
      <xdr:row>45</xdr:row>
      <xdr:rowOff>561975</xdr:rowOff>
    </xdr:to>
    <xdr:cxnSp macro="">
      <xdr:nvCxnSpPr>
        <xdr:cNvPr id="26" name="Conector recto 2">
          <a:extLst>
            <a:ext uri="{FF2B5EF4-FFF2-40B4-BE49-F238E27FC236}">
              <a16:creationId xmlns:a16="http://schemas.microsoft.com/office/drawing/2014/main" id="{13E8DC48-1106-4535-9F82-21A1E9010B4A}"/>
            </a:ext>
            <a:ext uri="{147F2762-F138-4A5C-976F-8EAC2B608ADB}">
              <a16:predDERef xmlns:a16="http://schemas.microsoft.com/office/drawing/2014/main" pred="{6024084D-B8AF-6A3A-CD08-F1C7AE108506}"/>
            </a:ext>
          </a:extLst>
        </xdr:cNvPr>
        <xdr:cNvCxnSpPr>
          <a:cxnSpLocks/>
        </xdr:cNvCxnSpPr>
      </xdr:nvCxnSpPr>
      <xdr:spPr>
        <a:xfrm flipV="1">
          <a:off x="8934450" y="13954125"/>
          <a:ext cx="3781425" cy="952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38100</xdr:colOff>
      <xdr:row>18</xdr:row>
      <xdr:rowOff>438150</xdr:rowOff>
    </xdr:from>
    <xdr:to>
      <xdr:col>13</xdr:col>
      <xdr:colOff>342900</xdr:colOff>
      <xdr:row>24</xdr:row>
      <xdr:rowOff>85725</xdr:rowOff>
    </xdr:to>
    <xdr:graphicFrame macro="">
      <xdr:nvGraphicFramePr>
        <xdr:cNvPr id="2" name="Gráfico 1">
          <a:extLst>
            <a:ext uri="{FF2B5EF4-FFF2-40B4-BE49-F238E27FC236}">
              <a16:creationId xmlns:a16="http://schemas.microsoft.com/office/drawing/2014/main" id="{ED4985C4-09A0-2B60-A7FD-AD363F50DD61}"/>
            </a:ext>
            <a:ext uri="{147F2762-F138-4A5C-976F-8EAC2B608ADB}">
              <a16:predDERef xmlns:a16="http://schemas.microsoft.com/office/drawing/2014/main" pred="{13E8DC48-1106-4535-9F82-21A1E9010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581025</xdr:colOff>
      <xdr:row>19</xdr:row>
      <xdr:rowOff>123825</xdr:rowOff>
    </xdr:from>
    <xdr:to>
      <xdr:col>13</xdr:col>
      <xdr:colOff>190500</xdr:colOff>
      <xdr:row>19</xdr:row>
      <xdr:rowOff>123825</xdr:rowOff>
    </xdr:to>
    <xdr:cxnSp macro="">
      <xdr:nvCxnSpPr>
        <xdr:cNvPr id="3" name="Conector recto 2">
          <a:extLst>
            <a:ext uri="{FF2B5EF4-FFF2-40B4-BE49-F238E27FC236}">
              <a16:creationId xmlns:a16="http://schemas.microsoft.com/office/drawing/2014/main" id="{A938BF30-AEC3-423A-B68A-70DB7917D651}"/>
            </a:ext>
            <a:ext uri="{147F2762-F138-4A5C-976F-8EAC2B608ADB}">
              <a16:predDERef xmlns:a16="http://schemas.microsoft.com/office/drawing/2014/main" pred="{ED4985C4-09A0-2B60-A7FD-AD363F50DD61}"/>
            </a:ext>
          </a:extLst>
        </xdr:cNvPr>
        <xdr:cNvCxnSpPr>
          <a:cxnSpLocks/>
        </xdr:cNvCxnSpPr>
      </xdr:nvCxnSpPr>
      <xdr:spPr>
        <a:xfrm>
          <a:off x="8715375" y="5962650"/>
          <a:ext cx="3876675" cy="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95250</xdr:colOff>
      <xdr:row>61</xdr:row>
      <xdr:rowOff>114300</xdr:rowOff>
    </xdr:from>
    <xdr:to>
      <xdr:col>12</xdr:col>
      <xdr:colOff>542925</xdr:colOff>
      <xdr:row>74</xdr:row>
      <xdr:rowOff>180975</xdr:rowOff>
    </xdr:to>
    <xdr:graphicFrame macro="">
      <xdr:nvGraphicFramePr>
        <xdr:cNvPr id="14" name="Gráfico 1">
          <a:extLst>
            <a:ext uri="{FF2B5EF4-FFF2-40B4-BE49-F238E27FC236}">
              <a16:creationId xmlns:a16="http://schemas.microsoft.com/office/drawing/2014/main" id="{4EBF50E9-19EB-DA0F-4FC1-DCB0529E2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64</xdr:row>
      <xdr:rowOff>19050</xdr:rowOff>
    </xdr:from>
    <xdr:to>
      <xdr:col>12</xdr:col>
      <xdr:colOff>371475</xdr:colOff>
      <xdr:row>64</xdr:row>
      <xdr:rowOff>28575</xdr:rowOff>
    </xdr:to>
    <xdr:cxnSp macro="">
      <xdr:nvCxnSpPr>
        <xdr:cNvPr id="19" name="Conector recto 2">
          <a:extLst>
            <a:ext uri="{FF2B5EF4-FFF2-40B4-BE49-F238E27FC236}">
              <a16:creationId xmlns:a16="http://schemas.microsoft.com/office/drawing/2014/main" id="{E9A31E31-277D-4F3E-9DB7-213BE6674DB0}"/>
            </a:ext>
            <a:ext uri="{147F2762-F138-4A5C-976F-8EAC2B608ADB}">
              <a16:predDERef xmlns:a16="http://schemas.microsoft.com/office/drawing/2014/main" pred="{4EBF50E9-19EB-DA0F-4FC1-DCB0529E2A6D}"/>
            </a:ext>
          </a:extLst>
        </xdr:cNvPr>
        <xdr:cNvCxnSpPr>
          <a:cxnSpLocks/>
        </xdr:cNvCxnSpPr>
      </xdr:nvCxnSpPr>
      <xdr:spPr>
        <a:xfrm>
          <a:off x="10353675" y="12906375"/>
          <a:ext cx="3409950" cy="952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504825</xdr:colOff>
      <xdr:row>22</xdr:row>
      <xdr:rowOff>161925</xdr:rowOff>
    </xdr:from>
    <xdr:to>
      <xdr:col>13</xdr:col>
      <xdr:colOff>200025</xdr:colOff>
      <xdr:row>36</xdr:row>
      <xdr:rowOff>28575</xdr:rowOff>
    </xdr:to>
    <xdr:graphicFrame macro="">
      <xdr:nvGraphicFramePr>
        <xdr:cNvPr id="2" name="Gráfico 1">
          <a:extLst>
            <a:ext uri="{FF2B5EF4-FFF2-40B4-BE49-F238E27FC236}">
              <a16:creationId xmlns:a16="http://schemas.microsoft.com/office/drawing/2014/main" id="{16D16CFB-C854-0A3C-B3BF-0B03720B70D3}"/>
            </a:ext>
            <a:ext uri="{147F2762-F138-4A5C-976F-8EAC2B608ADB}">
              <a16:predDERef xmlns:a16="http://schemas.microsoft.com/office/drawing/2014/main" pred="{E9A31E31-277D-4F3E-9DB7-213BE6674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24</xdr:row>
      <xdr:rowOff>57150</xdr:rowOff>
    </xdr:from>
    <xdr:to>
      <xdr:col>13</xdr:col>
      <xdr:colOff>47625</xdr:colOff>
      <xdr:row>24</xdr:row>
      <xdr:rowOff>66675</xdr:rowOff>
    </xdr:to>
    <xdr:cxnSp macro="">
      <xdr:nvCxnSpPr>
        <xdr:cNvPr id="3" name="Conector recto 2">
          <a:extLst>
            <a:ext uri="{FF2B5EF4-FFF2-40B4-BE49-F238E27FC236}">
              <a16:creationId xmlns:a16="http://schemas.microsoft.com/office/drawing/2014/main" id="{8EC6EFE4-991A-4121-AE26-FDC3B1601E6B}"/>
            </a:ext>
            <a:ext uri="{147F2762-F138-4A5C-976F-8EAC2B608ADB}">
              <a16:predDERef xmlns:a16="http://schemas.microsoft.com/office/drawing/2014/main" pred="{16D16CFB-C854-0A3C-B3BF-0B03720B70D3}"/>
            </a:ext>
          </a:extLst>
        </xdr:cNvPr>
        <xdr:cNvCxnSpPr>
          <a:cxnSpLocks/>
        </xdr:cNvCxnSpPr>
      </xdr:nvCxnSpPr>
      <xdr:spPr>
        <a:xfrm>
          <a:off x="10153650" y="5267325"/>
          <a:ext cx="3895725" cy="952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8C1F2-5409-4994-9F19-90B0EBE2869E}" name="Tabla1" displayName="Tabla1" ref="A1:B5" totalsRowShown="0" headerRowDxfId="5" headerRowBorderDxfId="3" tableBorderDxfId="4" totalsRowBorderDxfId="2">
  <autoFilter ref="A1:B5" xr:uid="{8858C1F2-5409-4994-9F19-90B0EBE2869E}"/>
  <tableColumns count="2">
    <tableColumn id="1" xr3:uid="{EC9D5FCE-EBC5-424E-A0F2-DAFBE562BA23}" name="Aspecto Económico " dataDxfId="1"/>
    <tableColumn id="2" xr3:uid="{0194C37D-B146-4DDE-AEED-92AD057B06EF}" name="Ponderacion: 30%"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45BEB-EA05-438C-B3BF-5237C8471F30}">
  <dimension ref="A1:G53"/>
  <sheetViews>
    <sheetView workbookViewId="0">
      <pane xSplit="1" ySplit="1" topLeftCell="G13" activePane="bottomRight" state="frozen"/>
      <selection pane="bottomRight" activeCell="G1" sqref="G1"/>
      <selection pane="bottomLeft"/>
      <selection pane="topRight"/>
    </sheetView>
  </sheetViews>
  <sheetFormatPr defaultRowHeight="15"/>
  <cols>
    <col min="1" max="1" width="13.28515625" style="5" customWidth="1"/>
    <col min="2" max="2" width="20.42578125" customWidth="1"/>
    <col min="3" max="3" width="32.5703125" style="5" customWidth="1"/>
    <col min="4" max="4" width="41" style="6" customWidth="1"/>
    <col min="5" max="5" width="49.7109375" style="1" customWidth="1"/>
    <col min="6" max="6" width="43.85546875" style="1" customWidth="1"/>
    <col min="7" max="7" width="89.140625" style="5" bestFit="1" customWidth="1"/>
    <col min="8" max="16384" width="9.140625" style="5"/>
  </cols>
  <sheetData>
    <row r="1" spans="1:7" ht="14.25">
      <c r="A1" s="2" t="s">
        <v>0</v>
      </c>
      <c r="B1" s="2" t="s">
        <v>1</v>
      </c>
      <c r="C1" s="2" t="s">
        <v>2</v>
      </c>
      <c r="D1" s="2" t="s">
        <v>3</v>
      </c>
      <c r="E1" s="3" t="s">
        <v>2</v>
      </c>
      <c r="F1" s="4" t="s">
        <v>4</v>
      </c>
      <c r="G1" s="5" t="s">
        <v>5</v>
      </c>
    </row>
    <row r="2" spans="1:7" ht="39" customHeight="1">
      <c r="A2" s="243" t="s">
        <v>6</v>
      </c>
      <c r="B2" s="238" t="s">
        <v>7</v>
      </c>
      <c r="C2" s="235" t="s">
        <v>8</v>
      </c>
      <c r="D2" s="20" t="s">
        <v>9</v>
      </c>
      <c r="E2" s="10" t="s">
        <v>10</v>
      </c>
      <c r="F2" s="10" t="s">
        <v>11</v>
      </c>
      <c r="G2" s="229" t="s">
        <v>12</v>
      </c>
    </row>
    <row r="3" spans="1:7" ht="22.5">
      <c r="A3" s="243"/>
      <c r="B3" s="238"/>
      <c r="C3" s="235"/>
      <c r="D3" s="21" t="s">
        <v>13</v>
      </c>
      <c r="E3" s="11" t="s">
        <v>14</v>
      </c>
      <c r="F3" s="11" t="s">
        <v>15</v>
      </c>
      <c r="G3" s="229"/>
    </row>
    <row r="4" spans="1:7" ht="39.75" customHeight="1">
      <c r="A4" s="243"/>
      <c r="B4" s="238"/>
      <c r="C4" s="235"/>
      <c r="D4" s="22" t="s">
        <v>16</v>
      </c>
      <c r="E4" s="12" t="s">
        <v>17</v>
      </c>
      <c r="F4" s="12" t="s">
        <v>18</v>
      </c>
      <c r="G4" s="5" t="s">
        <v>19</v>
      </c>
    </row>
    <row r="5" spans="1:7" ht="29.25" customHeight="1">
      <c r="A5" s="243"/>
      <c r="B5" s="225" t="s">
        <v>20</v>
      </c>
      <c r="C5" s="226" t="s">
        <v>21</v>
      </c>
      <c r="D5" s="23" t="s">
        <v>22</v>
      </c>
      <c r="E5" s="14" t="s">
        <v>23</v>
      </c>
      <c r="F5" s="14" t="s">
        <v>24</v>
      </c>
      <c r="G5" s="230" t="s">
        <v>25</v>
      </c>
    </row>
    <row r="6" spans="1:7" ht="45" customHeight="1">
      <c r="A6" s="243"/>
      <c r="B6" s="225"/>
      <c r="C6" s="226"/>
      <c r="D6" s="45" t="s">
        <v>26</v>
      </c>
      <c r="E6" s="44" t="s">
        <v>27</v>
      </c>
      <c r="F6" s="44" t="s">
        <v>28</v>
      </c>
      <c r="G6" s="230"/>
    </row>
    <row r="7" spans="1:7" ht="40.5" customHeight="1">
      <c r="A7" s="243"/>
      <c r="B7" s="225"/>
      <c r="C7" s="226"/>
      <c r="D7" s="109" t="s">
        <v>29</v>
      </c>
      <c r="E7" s="16" t="s">
        <v>30</v>
      </c>
      <c r="F7" s="16" t="s">
        <v>31</v>
      </c>
      <c r="G7" s="5" t="s">
        <v>32</v>
      </c>
    </row>
    <row r="8" spans="1:7" ht="51.75" customHeight="1">
      <c r="A8" s="243"/>
      <c r="B8" s="225" t="s">
        <v>33</v>
      </c>
      <c r="C8" s="253" t="s">
        <v>34</v>
      </c>
      <c r="D8" s="23" t="s">
        <v>35</v>
      </c>
      <c r="E8" s="15" t="s">
        <v>36</v>
      </c>
      <c r="F8" s="15" t="s">
        <v>37</v>
      </c>
      <c r="G8" s="5" t="s">
        <v>38</v>
      </c>
    </row>
    <row r="9" spans="1:7" ht="45.75" customHeight="1">
      <c r="A9" s="243"/>
      <c r="B9" s="225"/>
      <c r="C9" s="253"/>
      <c r="D9" s="116" t="s">
        <v>39</v>
      </c>
      <c r="E9" s="18" t="s">
        <v>40</v>
      </c>
      <c r="F9" s="18" t="s">
        <v>41</v>
      </c>
      <c r="G9" s="5" t="s">
        <v>42</v>
      </c>
    </row>
    <row r="10" spans="1:7" ht="28.5">
      <c r="A10" s="243"/>
      <c r="B10" s="225"/>
      <c r="C10" s="253"/>
      <c r="D10" s="114" t="s">
        <v>43</v>
      </c>
      <c r="E10" s="115" t="s">
        <v>44</v>
      </c>
      <c r="F10" s="115" t="s">
        <v>45</v>
      </c>
      <c r="G10" s="1" t="s">
        <v>46</v>
      </c>
    </row>
    <row r="11" spans="1:7" ht="60" customHeight="1">
      <c r="A11" s="244" t="s">
        <v>47</v>
      </c>
      <c r="B11" s="225" t="s">
        <v>48</v>
      </c>
      <c r="C11" s="234" t="s">
        <v>49</v>
      </c>
      <c r="D11" s="26" t="s">
        <v>50</v>
      </c>
      <c r="E11" s="15" t="s">
        <v>51</v>
      </c>
      <c r="F11" s="15" t="s">
        <v>52</v>
      </c>
      <c r="G11" s="5" t="s">
        <v>53</v>
      </c>
    </row>
    <row r="12" spans="1:7" ht="30" customHeight="1">
      <c r="A12" s="244"/>
      <c r="B12" s="225"/>
      <c r="C12" s="234"/>
      <c r="D12" s="24" t="s">
        <v>54</v>
      </c>
      <c r="E12" s="14" t="s">
        <v>55</v>
      </c>
      <c r="F12" s="14" t="s">
        <v>56</v>
      </c>
      <c r="G12" s="5" t="s">
        <v>57</v>
      </c>
    </row>
    <row r="13" spans="1:7" ht="30" customHeight="1">
      <c r="A13" s="244"/>
      <c r="B13" s="225"/>
      <c r="C13" s="234"/>
      <c r="D13" s="46" t="s">
        <v>58</v>
      </c>
      <c r="E13" s="44" t="s">
        <v>59</v>
      </c>
      <c r="F13" s="44" t="s">
        <v>60</v>
      </c>
      <c r="G13" s="5" t="s">
        <v>61</v>
      </c>
    </row>
    <row r="14" spans="1:7" ht="31.5" customHeight="1">
      <c r="A14" s="244"/>
      <c r="B14" s="225"/>
      <c r="C14" s="234"/>
      <c r="D14" s="25" t="s">
        <v>62</v>
      </c>
      <c r="E14" s="16" t="s">
        <v>63</v>
      </c>
      <c r="F14" s="16" t="s">
        <v>64</v>
      </c>
      <c r="G14" s="5" t="s">
        <v>65</v>
      </c>
    </row>
    <row r="15" spans="1:7" ht="27" customHeight="1">
      <c r="A15" s="244"/>
      <c r="B15" s="225" t="s">
        <v>66</v>
      </c>
      <c r="C15" s="234" t="s">
        <v>67</v>
      </c>
      <c r="D15" s="26" t="s">
        <v>68</v>
      </c>
      <c r="E15" s="13" t="s">
        <v>69</v>
      </c>
      <c r="F15" s="13" t="s">
        <v>70</v>
      </c>
      <c r="G15" s="5" t="s">
        <v>71</v>
      </c>
    </row>
    <row r="16" spans="1:7" ht="62.25" customHeight="1">
      <c r="A16" s="244"/>
      <c r="B16" s="225"/>
      <c r="C16" s="234"/>
      <c r="D16" s="46" t="s">
        <v>72</v>
      </c>
      <c r="E16" s="44" t="s">
        <v>73</v>
      </c>
      <c r="F16" s="44" t="s">
        <v>74</v>
      </c>
      <c r="G16" s="5" t="s">
        <v>75</v>
      </c>
    </row>
    <row r="17" spans="1:7" ht="29.25" customHeight="1">
      <c r="A17" s="244"/>
      <c r="B17" s="225"/>
      <c r="C17" s="234"/>
      <c r="D17" s="25" t="s">
        <v>76</v>
      </c>
      <c r="E17" s="16" t="s">
        <v>77</v>
      </c>
      <c r="F17" s="16" t="s">
        <v>78</v>
      </c>
      <c r="G17" s="5" t="s">
        <v>79</v>
      </c>
    </row>
    <row r="18" spans="1:7" ht="28.5" customHeight="1">
      <c r="A18" s="244"/>
      <c r="B18" s="225" t="s">
        <v>80</v>
      </c>
      <c r="C18" s="234" t="s">
        <v>81</v>
      </c>
      <c r="D18" s="26" t="s">
        <v>82</v>
      </c>
      <c r="E18" s="13" t="s">
        <v>83</v>
      </c>
      <c r="F18" s="13" t="s">
        <v>84</v>
      </c>
      <c r="G18" s="5" t="s">
        <v>85</v>
      </c>
    </row>
    <row r="19" spans="1:7" ht="39.75" customHeight="1">
      <c r="A19" s="244"/>
      <c r="B19" s="225"/>
      <c r="C19" s="234"/>
      <c r="D19" s="27" t="s">
        <v>86</v>
      </c>
      <c r="E19" s="17" t="s">
        <v>87</v>
      </c>
      <c r="F19" s="17" t="s">
        <v>88</v>
      </c>
      <c r="G19" s="5" t="s">
        <v>89</v>
      </c>
    </row>
    <row r="20" spans="1:7" ht="39.75" customHeight="1">
      <c r="A20" s="244"/>
      <c r="B20" s="252" t="s">
        <v>90</v>
      </c>
      <c r="C20" s="233" t="s">
        <v>91</v>
      </c>
      <c r="D20" s="50" t="s">
        <v>92</v>
      </c>
      <c r="E20" s="15" t="s">
        <v>93</v>
      </c>
      <c r="F20" s="15" t="s">
        <v>94</v>
      </c>
      <c r="G20" s="5" t="s">
        <v>95</v>
      </c>
    </row>
    <row r="21" spans="1:7" ht="41.25" customHeight="1">
      <c r="A21" s="244"/>
      <c r="B21" s="252"/>
      <c r="C21" s="233"/>
      <c r="D21" s="53" t="s">
        <v>96</v>
      </c>
      <c r="E21" s="44" t="s">
        <v>97</v>
      </c>
      <c r="F21" s="51" t="s">
        <v>98</v>
      </c>
      <c r="G21" s="5" t="s">
        <v>99</v>
      </c>
    </row>
    <row r="22" spans="1:7" ht="30" customHeight="1">
      <c r="A22" s="236" t="s">
        <v>100</v>
      </c>
      <c r="B22" s="238" t="s">
        <v>101</v>
      </c>
      <c r="C22" s="235" t="s">
        <v>102</v>
      </c>
      <c r="D22" s="52" t="s">
        <v>103</v>
      </c>
      <c r="E22" s="10" t="s">
        <v>104</v>
      </c>
      <c r="F22" s="10" t="s">
        <v>105</v>
      </c>
      <c r="G22" s="5" t="s">
        <v>106</v>
      </c>
    </row>
    <row r="23" spans="1:7" ht="33">
      <c r="A23" s="237"/>
      <c r="B23" s="238"/>
      <c r="C23" s="235"/>
      <c r="D23" s="47" t="s">
        <v>107</v>
      </c>
      <c r="E23" s="18" t="s">
        <v>108</v>
      </c>
      <c r="F23" s="18" t="s">
        <v>109</v>
      </c>
      <c r="G23" s="5" t="s">
        <v>110</v>
      </c>
    </row>
    <row r="24" spans="1:7" ht="33" customHeight="1">
      <c r="A24" s="237"/>
      <c r="B24" s="238"/>
      <c r="C24" s="235"/>
      <c r="D24" s="28" t="s">
        <v>111</v>
      </c>
      <c r="E24" s="12" t="s">
        <v>112</v>
      </c>
      <c r="F24" s="12" t="s">
        <v>113</v>
      </c>
      <c r="G24" s="5" t="s">
        <v>114</v>
      </c>
    </row>
    <row r="25" spans="1:7" ht="41.25" customHeight="1">
      <c r="A25" s="237"/>
      <c r="B25" s="225" t="s">
        <v>115</v>
      </c>
      <c r="C25" s="226" t="s">
        <v>116</v>
      </c>
      <c r="D25" s="29" t="s">
        <v>117</v>
      </c>
      <c r="E25" s="15" t="s">
        <v>118</v>
      </c>
      <c r="F25" s="13" t="s">
        <v>119</v>
      </c>
      <c r="G25" s="5" t="s">
        <v>120</v>
      </c>
    </row>
    <row r="26" spans="1:7" ht="30" customHeight="1">
      <c r="A26" s="237"/>
      <c r="B26" s="225"/>
      <c r="C26" s="226"/>
      <c r="D26" s="30" t="s">
        <v>121</v>
      </c>
      <c r="E26" s="16" t="s">
        <v>122</v>
      </c>
      <c r="F26" s="12" t="s">
        <v>123</v>
      </c>
      <c r="G26" s="5" t="s">
        <v>124</v>
      </c>
    </row>
    <row r="27" spans="1:7" ht="31.5" customHeight="1">
      <c r="A27" s="237"/>
      <c r="B27" s="225" t="s">
        <v>125</v>
      </c>
      <c r="C27" s="226" t="s">
        <v>126</v>
      </c>
      <c r="D27" s="31" t="s">
        <v>127</v>
      </c>
      <c r="E27" s="14" t="s">
        <v>128</v>
      </c>
      <c r="F27" s="15" t="s">
        <v>129</v>
      </c>
      <c r="G27" s="5" t="s">
        <v>130</v>
      </c>
    </row>
    <row r="28" spans="1:7" ht="42" customHeight="1">
      <c r="A28" s="237"/>
      <c r="B28" s="225"/>
      <c r="C28" s="226"/>
      <c r="D28" s="30" t="s">
        <v>131</v>
      </c>
      <c r="E28" s="54" t="s">
        <v>132</v>
      </c>
      <c r="F28" s="16" t="s">
        <v>133</v>
      </c>
      <c r="G28" s="5" t="s">
        <v>134</v>
      </c>
    </row>
    <row r="29" spans="1:7" ht="39" customHeight="1">
      <c r="A29" s="237"/>
      <c r="B29" s="246" t="s">
        <v>135</v>
      </c>
      <c r="C29" s="226" t="s">
        <v>136</v>
      </c>
      <c r="D29" s="29" t="s">
        <v>137</v>
      </c>
      <c r="E29" s="13" t="s">
        <v>138</v>
      </c>
      <c r="F29" s="55" t="s">
        <v>139</v>
      </c>
      <c r="G29" s="5" t="s">
        <v>140</v>
      </c>
    </row>
    <row r="30" spans="1:7" ht="59.25" customHeight="1">
      <c r="A30" s="237"/>
      <c r="B30" s="246"/>
      <c r="C30" s="226"/>
      <c r="D30" s="53" t="s">
        <v>141</v>
      </c>
      <c r="E30" s="44" t="s">
        <v>142</v>
      </c>
      <c r="F30" s="51" t="s">
        <v>143</v>
      </c>
      <c r="G30" s="5" t="s">
        <v>144</v>
      </c>
    </row>
    <row r="31" spans="1:7" ht="59.25" customHeight="1">
      <c r="A31" s="237"/>
      <c r="B31" s="225" t="s">
        <v>145</v>
      </c>
      <c r="C31" s="228" t="s">
        <v>146</v>
      </c>
      <c r="D31" s="32" t="s">
        <v>147</v>
      </c>
      <c r="E31" s="15" t="s">
        <v>148</v>
      </c>
      <c r="F31" s="15" t="s">
        <v>149</v>
      </c>
      <c r="G31" s="5" t="s">
        <v>150</v>
      </c>
    </row>
    <row r="32" spans="1:7" ht="59.25" customHeight="1">
      <c r="A32" s="237"/>
      <c r="B32" s="227"/>
      <c r="C32" s="228"/>
      <c r="D32" s="28" t="s">
        <v>151</v>
      </c>
      <c r="E32" s="12" t="s">
        <v>152</v>
      </c>
      <c r="F32" s="12" t="s">
        <v>153</v>
      </c>
      <c r="G32" s="5" t="s">
        <v>154</v>
      </c>
    </row>
    <row r="33" spans="1:7" ht="39.75" customHeight="1">
      <c r="A33" s="243" t="s">
        <v>155</v>
      </c>
      <c r="B33" s="238" t="s">
        <v>156</v>
      </c>
      <c r="C33" s="226" t="s">
        <v>157</v>
      </c>
      <c r="D33" s="52" t="s">
        <v>158</v>
      </c>
      <c r="E33" s="10" t="s">
        <v>159</v>
      </c>
      <c r="F33" s="10" t="s">
        <v>160</v>
      </c>
      <c r="G33" s="5" t="s">
        <v>161</v>
      </c>
    </row>
    <row r="34" spans="1:7" ht="33">
      <c r="A34" s="244"/>
      <c r="B34" s="227"/>
      <c r="C34" s="242"/>
      <c r="D34" s="28" t="s">
        <v>162</v>
      </c>
      <c r="E34" s="16" t="s">
        <v>163</v>
      </c>
      <c r="F34" s="16" t="s">
        <v>164</v>
      </c>
      <c r="G34" s="5" t="s">
        <v>165</v>
      </c>
    </row>
    <row r="35" spans="1:7" ht="48" customHeight="1">
      <c r="A35" s="244"/>
      <c r="B35" s="225" t="s">
        <v>166</v>
      </c>
      <c r="C35" s="226" t="s">
        <v>167</v>
      </c>
      <c r="D35" s="32" t="s">
        <v>168</v>
      </c>
      <c r="E35" s="15" t="s">
        <v>169</v>
      </c>
      <c r="F35" s="15" t="s">
        <v>170</v>
      </c>
      <c r="G35" s="5" t="s">
        <v>171</v>
      </c>
    </row>
    <row r="36" spans="1:7" ht="33">
      <c r="A36" s="244"/>
      <c r="B36" s="227"/>
      <c r="C36" s="242"/>
      <c r="D36" s="28" t="s">
        <v>172</v>
      </c>
      <c r="E36" s="12" t="s">
        <v>173</v>
      </c>
      <c r="F36" s="12" t="s">
        <v>174</v>
      </c>
      <c r="G36" s="5" t="s">
        <v>175</v>
      </c>
    </row>
    <row r="37" spans="1:7" ht="33">
      <c r="A37" s="244"/>
      <c r="B37" s="225" t="s">
        <v>176</v>
      </c>
      <c r="C37" s="228" t="s">
        <v>177</v>
      </c>
      <c r="D37" s="32" t="s">
        <v>178</v>
      </c>
      <c r="E37" s="15" t="s">
        <v>179</v>
      </c>
      <c r="F37" s="15" t="s">
        <v>180</v>
      </c>
      <c r="G37" s="5" t="s">
        <v>181</v>
      </c>
    </row>
    <row r="38" spans="1:7" ht="33">
      <c r="A38" s="244"/>
      <c r="B38" s="225"/>
      <c r="C38" s="228"/>
      <c r="D38" s="33" t="s">
        <v>182</v>
      </c>
      <c r="E38" s="11" t="s">
        <v>183</v>
      </c>
      <c r="F38" s="11" t="s">
        <v>184</v>
      </c>
      <c r="G38" s="5" t="s">
        <v>185</v>
      </c>
    </row>
    <row r="39" spans="1:7" ht="55.5">
      <c r="A39" s="244"/>
      <c r="B39" s="225"/>
      <c r="C39" s="228"/>
      <c r="D39" s="33" t="s">
        <v>186</v>
      </c>
      <c r="E39" s="11" t="s">
        <v>187</v>
      </c>
      <c r="F39" s="11" t="s">
        <v>188</v>
      </c>
      <c r="G39" s="5" t="s">
        <v>189</v>
      </c>
    </row>
    <row r="40" spans="1:7" ht="55.5">
      <c r="A40" s="244"/>
      <c r="B40" s="227"/>
      <c r="C40" s="228"/>
      <c r="D40" s="28" t="s">
        <v>190</v>
      </c>
      <c r="E40" s="12" t="s">
        <v>191</v>
      </c>
      <c r="F40" s="12" t="s">
        <v>192</v>
      </c>
      <c r="G40" s="5" t="s">
        <v>193</v>
      </c>
    </row>
    <row r="41" spans="1:7" ht="27" customHeight="1">
      <c r="A41" s="244"/>
      <c r="B41" s="225" t="s">
        <v>194</v>
      </c>
      <c r="C41" s="231" t="s">
        <v>195</v>
      </c>
      <c r="D41" s="32" t="s">
        <v>196</v>
      </c>
      <c r="E41" s="15" t="s">
        <v>197</v>
      </c>
      <c r="F41" s="15" t="s">
        <v>198</v>
      </c>
      <c r="G41" s="5" t="s">
        <v>199</v>
      </c>
    </row>
    <row r="42" spans="1:7" ht="22.5">
      <c r="A42" s="244"/>
      <c r="B42" s="227"/>
      <c r="C42" s="232"/>
      <c r="D42" s="28" t="s">
        <v>200</v>
      </c>
      <c r="E42" s="12" t="s">
        <v>201</v>
      </c>
      <c r="F42" s="12" t="s">
        <v>202</v>
      </c>
      <c r="G42" s="5" t="s">
        <v>203</v>
      </c>
    </row>
    <row r="43" spans="1:7" ht="33.75" customHeight="1">
      <c r="A43" s="244"/>
      <c r="B43" s="225" t="s">
        <v>204</v>
      </c>
      <c r="C43" s="239" t="s">
        <v>205</v>
      </c>
      <c r="D43" s="32" t="s">
        <v>206</v>
      </c>
      <c r="E43" s="15" t="s">
        <v>207</v>
      </c>
      <c r="F43" s="73" t="s">
        <v>208</v>
      </c>
      <c r="G43" s="5" t="s">
        <v>209</v>
      </c>
    </row>
    <row r="44" spans="1:7" ht="25.5" customHeight="1">
      <c r="A44" s="244"/>
      <c r="B44" s="248"/>
      <c r="C44" s="250"/>
      <c r="D44" s="33" t="s">
        <v>210</v>
      </c>
      <c r="E44" s="11" t="s">
        <v>211</v>
      </c>
      <c r="F44" s="11" t="s">
        <v>212</v>
      </c>
      <c r="G44" s="5" t="s">
        <v>213</v>
      </c>
    </row>
    <row r="45" spans="1:7" ht="51" customHeight="1">
      <c r="A45" s="244"/>
      <c r="B45" s="248"/>
      <c r="C45" s="250"/>
      <c r="D45" s="33" t="s">
        <v>214</v>
      </c>
      <c r="E45" s="11" t="s">
        <v>215</v>
      </c>
      <c r="F45" s="11" t="s">
        <v>216</v>
      </c>
      <c r="G45" s="5" t="s">
        <v>217</v>
      </c>
    </row>
    <row r="46" spans="1:7" ht="32.25" customHeight="1">
      <c r="A46" s="244"/>
      <c r="B46" s="248"/>
      <c r="C46" s="250"/>
      <c r="D46" s="33" t="s">
        <v>218</v>
      </c>
      <c r="E46" s="11" t="s">
        <v>219</v>
      </c>
      <c r="F46" s="11" t="s">
        <v>220</v>
      </c>
      <c r="G46" s="5" t="s">
        <v>221</v>
      </c>
    </row>
    <row r="47" spans="1:7" ht="77.25" customHeight="1">
      <c r="A47" s="244"/>
      <c r="B47" s="249"/>
      <c r="C47" s="251"/>
      <c r="D47" s="28" t="s">
        <v>222</v>
      </c>
      <c r="E47" s="40" t="s">
        <v>223</v>
      </c>
      <c r="F47" s="40" t="s">
        <v>224</v>
      </c>
      <c r="G47" s="5" t="s">
        <v>225</v>
      </c>
    </row>
    <row r="48" spans="1:7" ht="14.25">
      <c r="A48" s="244"/>
      <c r="B48" s="225" t="s">
        <v>226</v>
      </c>
      <c r="C48" s="239" t="s">
        <v>227</v>
      </c>
      <c r="D48" s="32" t="s">
        <v>228</v>
      </c>
      <c r="E48" s="15" t="s">
        <v>229</v>
      </c>
      <c r="F48" s="15" t="s">
        <v>230</v>
      </c>
      <c r="G48" s="5" t="s">
        <v>231</v>
      </c>
    </row>
    <row r="49" spans="1:7" ht="17.25" customHeight="1">
      <c r="A49" s="244"/>
      <c r="B49" s="225"/>
      <c r="C49" s="240"/>
      <c r="D49" s="33" t="s">
        <v>232</v>
      </c>
      <c r="E49" s="57" t="s">
        <v>233</v>
      </c>
      <c r="F49" s="15" t="s">
        <v>234</v>
      </c>
      <c r="G49" s="5" t="s">
        <v>235</v>
      </c>
    </row>
    <row r="50" spans="1:7" ht="26.25" customHeight="1">
      <c r="A50" s="244"/>
      <c r="B50" s="225"/>
      <c r="C50" s="240"/>
      <c r="D50" s="33" t="s">
        <v>236</v>
      </c>
      <c r="E50" s="57" t="s">
        <v>237</v>
      </c>
      <c r="F50" s="11" t="s">
        <v>238</v>
      </c>
      <c r="G50" s="5" t="s">
        <v>239</v>
      </c>
    </row>
    <row r="51" spans="1:7" ht="28.5" customHeight="1">
      <c r="A51" s="244"/>
      <c r="B51" s="225"/>
      <c r="C51" s="240"/>
      <c r="D51" s="33" t="s">
        <v>240</v>
      </c>
      <c r="E51" s="56" t="s">
        <v>241</v>
      </c>
      <c r="F51" s="11" t="s">
        <v>242</v>
      </c>
      <c r="G51" s="5" t="s">
        <v>243</v>
      </c>
    </row>
    <row r="52" spans="1:7" ht="57.75" customHeight="1">
      <c r="A52" s="245"/>
      <c r="B52" s="247"/>
      <c r="C52" s="241"/>
      <c r="D52" s="74" t="s">
        <v>244</v>
      </c>
      <c r="E52" s="19" t="s">
        <v>245</v>
      </c>
      <c r="F52" s="19" t="s">
        <v>246</v>
      </c>
      <c r="G52" s="5" t="s">
        <v>247</v>
      </c>
    </row>
    <row r="53" spans="1:7">
      <c r="A53" s="7" t="s">
        <v>248</v>
      </c>
    </row>
  </sheetData>
  <mergeCells count="42">
    <mergeCell ref="B5:B7"/>
    <mergeCell ref="C5:C7"/>
    <mergeCell ref="B8:B10"/>
    <mergeCell ref="C8:C10"/>
    <mergeCell ref="A2:A10"/>
    <mergeCell ref="B2:B4"/>
    <mergeCell ref="A11:A21"/>
    <mergeCell ref="B11:B14"/>
    <mergeCell ref="B20:B21"/>
    <mergeCell ref="B15:B17"/>
    <mergeCell ref="C15:C17"/>
    <mergeCell ref="B18:B19"/>
    <mergeCell ref="C18:C19"/>
    <mergeCell ref="A22:A32"/>
    <mergeCell ref="B22:B24"/>
    <mergeCell ref="C22:C24"/>
    <mergeCell ref="B25:B26"/>
    <mergeCell ref="C48:C52"/>
    <mergeCell ref="C33:C34"/>
    <mergeCell ref="B35:B36"/>
    <mergeCell ref="C35:C36"/>
    <mergeCell ref="A33:A52"/>
    <mergeCell ref="B33:B34"/>
    <mergeCell ref="B41:B42"/>
    <mergeCell ref="B29:B30"/>
    <mergeCell ref="C29:C30"/>
    <mergeCell ref="B48:B52"/>
    <mergeCell ref="B43:B47"/>
    <mergeCell ref="C43:C47"/>
    <mergeCell ref="G2:G3"/>
    <mergeCell ref="G5:G6"/>
    <mergeCell ref="C41:C42"/>
    <mergeCell ref="C20:C21"/>
    <mergeCell ref="C11:C14"/>
    <mergeCell ref="C2:C4"/>
    <mergeCell ref="C25:C26"/>
    <mergeCell ref="B27:B28"/>
    <mergeCell ref="C27:C28"/>
    <mergeCell ref="B37:B40"/>
    <mergeCell ref="C37:C40"/>
    <mergeCell ref="B31:B32"/>
    <mergeCell ref="C31:C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64F7C-166E-4EB3-BED9-3A338EDE2A85}">
  <dimension ref="A1:B32"/>
  <sheetViews>
    <sheetView workbookViewId="0">
      <selection activeCell="B10" sqref="B10:B13"/>
    </sheetView>
  </sheetViews>
  <sheetFormatPr defaultRowHeight="15"/>
  <cols>
    <col min="1" max="1" width="48.42578125" customWidth="1"/>
    <col min="2" max="2" width="131.28515625" customWidth="1"/>
    <col min="16381" max="16382" width="9.140625" bestFit="1" customWidth="1"/>
  </cols>
  <sheetData>
    <row r="1" spans="1:2">
      <c r="A1" s="147" t="s">
        <v>249</v>
      </c>
      <c r="B1" s="146" t="s">
        <v>250</v>
      </c>
    </row>
    <row r="2" spans="1:2" ht="15" customHeight="1">
      <c r="A2" s="144" t="s">
        <v>251</v>
      </c>
      <c r="B2" s="153" t="s">
        <v>252</v>
      </c>
    </row>
    <row r="3" spans="1:2" ht="15" customHeight="1">
      <c r="A3" s="154" t="s">
        <v>7</v>
      </c>
      <c r="B3" s="305" t="s">
        <v>8</v>
      </c>
    </row>
    <row r="4" spans="1:2">
      <c r="A4" s="155" t="s">
        <v>253</v>
      </c>
      <c r="B4" s="145" t="s">
        <v>21</v>
      </c>
    </row>
    <row r="5" spans="1:2">
      <c r="A5" s="155" t="s">
        <v>33</v>
      </c>
      <c r="B5" s="145" t="s">
        <v>34</v>
      </c>
    </row>
    <row r="8" spans="1:2">
      <c r="A8" s="148" t="s">
        <v>254</v>
      </c>
      <c r="B8" s="34" t="s">
        <v>255</v>
      </c>
    </row>
    <row r="9" spans="1:2">
      <c r="A9" s="35" t="s">
        <v>251</v>
      </c>
      <c r="B9" s="35" t="s">
        <v>256</v>
      </c>
    </row>
    <row r="10" spans="1:2">
      <c r="A10" s="156" t="s">
        <v>257</v>
      </c>
      <c r="B10" s="306" t="s">
        <v>49</v>
      </c>
    </row>
    <row r="11" spans="1:2">
      <c r="A11" s="156" t="s">
        <v>66</v>
      </c>
      <c r="B11" s="306" t="s">
        <v>67</v>
      </c>
    </row>
    <row r="12" spans="1:2" ht="15" customHeight="1">
      <c r="A12" s="156" t="s">
        <v>80</v>
      </c>
      <c r="B12" s="306" t="s">
        <v>81</v>
      </c>
    </row>
    <row r="13" spans="1:2">
      <c r="A13" s="156" t="s">
        <v>90</v>
      </c>
      <c r="B13" s="306" t="s">
        <v>91</v>
      </c>
    </row>
    <row r="16" spans="1:2">
      <c r="A16" s="149" t="s">
        <v>258</v>
      </c>
      <c r="B16" s="37" t="s">
        <v>259</v>
      </c>
    </row>
    <row r="17" spans="1:2">
      <c r="A17" s="38" t="s">
        <v>251</v>
      </c>
      <c r="B17" s="39" t="s">
        <v>256</v>
      </c>
    </row>
    <row r="18" spans="1:2">
      <c r="A18" s="157" t="s">
        <v>101</v>
      </c>
      <c r="B18" s="307" t="s">
        <v>146</v>
      </c>
    </row>
    <row r="19" spans="1:2">
      <c r="A19" s="157" t="s">
        <v>115</v>
      </c>
      <c r="B19" s="307" t="s">
        <v>116</v>
      </c>
    </row>
    <row r="20" spans="1:2">
      <c r="A20" s="157" t="s">
        <v>260</v>
      </c>
      <c r="B20" s="307" t="s">
        <v>126</v>
      </c>
    </row>
    <row r="21" spans="1:2">
      <c r="A21" s="157" t="s">
        <v>135</v>
      </c>
      <c r="B21" s="307" t="s">
        <v>136</v>
      </c>
    </row>
    <row r="22" spans="1:2">
      <c r="A22" s="157" t="s">
        <v>261</v>
      </c>
      <c r="B22" s="307" t="s">
        <v>146</v>
      </c>
    </row>
    <row r="25" spans="1:2">
      <c r="A25" s="149" t="s">
        <v>262</v>
      </c>
      <c r="B25" s="37" t="s">
        <v>263</v>
      </c>
    </row>
    <row r="26" spans="1:2">
      <c r="A26" s="38" t="s">
        <v>251</v>
      </c>
      <c r="B26" s="39" t="s">
        <v>256</v>
      </c>
    </row>
    <row r="27" spans="1:2" ht="28.5" customHeight="1">
      <c r="A27" s="157" t="s">
        <v>156</v>
      </c>
      <c r="B27" s="307" t="s">
        <v>157</v>
      </c>
    </row>
    <row r="28" spans="1:2">
      <c r="A28" s="157" t="s">
        <v>166</v>
      </c>
      <c r="B28" s="307" t="s">
        <v>167</v>
      </c>
    </row>
    <row r="29" spans="1:2">
      <c r="A29" s="157" t="s">
        <v>176</v>
      </c>
      <c r="B29" s="307" t="s">
        <v>177</v>
      </c>
    </row>
    <row r="30" spans="1:2">
      <c r="A30" s="157" t="s">
        <v>194</v>
      </c>
      <c r="B30" s="307" t="s">
        <v>195</v>
      </c>
    </row>
    <row r="31" spans="1:2">
      <c r="A31" s="157" t="s">
        <v>204</v>
      </c>
      <c r="B31" s="307" t="s">
        <v>205</v>
      </c>
    </row>
    <row r="32" spans="1:2">
      <c r="A32" s="157" t="s">
        <v>226</v>
      </c>
      <c r="B32" s="307" t="s">
        <v>227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52D09-14E8-41E9-ACD0-BB799248ADC0}">
  <dimension ref="A1:B65"/>
  <sheetViews>
    <sheetView workbookViewId="0">
      <selection activeCell="D9" sqref="D9"/>
    </sheetView>
  </sheetViews>
  <sheetFormatPr defaultRowHeight="15"/>
  <cols>
    <col min="1" max="1" width="40" customWidth="1"/>
    <col min="2" max="2" width="139.140625" customWidth="1"/>
  </cols>
  <sheetData>
    <row r="1" spans="1:2" ht="30.75">
      <c r="A1" s="152" t="s">
        <v>264</v>
      </c>
      <c r="B1" s="41" t="s">
        <v>265</v>
      </c>
    </row>
    <row r="2" spans="1:2">
      <c r="A2" s="42" t="s">
        <v>266</v>
      </c>
      <c r="B2" s="43" t="s">
        <v>256</v>
      </c>
    </row>
    <row r="3" spans="1:2">
      <c r="A3" s="158" t="s">
        <v>9</v>
      </c>
      <c r="B3" s="308" t="s">
        <v>10</v>
      </c>
    </row>
    <row r="4" spans="1:2">
      <c r="A4" s="158" t="s">
        <v>13</v>
      </c>
      <c r="B4" s="308" t="s">
        <v>14</v>
      </c>
    </row>
    <row r="5" spans="1:2">
      <c r="A5" s="158" t="s">
        <v>16</v>
      </c>
      <c r="B5" s="308" t="s">
        <v>17</v>
      </c>
    </row>
    <row r="6" spans="1:2">
      <c r="A6" s="158" t="s">
        <v>22</v>
      </c>
      <c r="B6" s="113" t="s">
        <v>23</v>
      </c>
    </row>
    <row r="7" spans="1:2">
      <c r="A7" s="158" t="s">
        <v>26</v>
      </c>
      <c r="B7" s="113" t="s">
        <v>27</v>
      </c>
    </row>
    <row r="8" spans="1:2" ht="30.75">
      <c r="A8" s="158" t="s">
        <v>29</v>
      </c>
      <c r="B8" s="113" t="s">
        <v>30</v>
      </c>
    </row>
    <row r="9" spans="1:2">
      <c r="A9" s="158" t="s">
        <v>35</v>
      </c>
      <c r="B9" s="308" t="s">
        <v>36</v>
      </c>
    </row>
    <row r="10" spans="1:2">
      <c r="A10" s="158" t="s">
        <v>39</v>
      </c>
      <c r="B10" s="308" t="s">
        <v>40</v>
      </c>
    </row>
    <row r="11" spans="1:2">
      <c r="A11" s="158" t="s">
        <v>43</v>
      </c>
      <c r="B11" s="308" t="s">
        <v>44</v>
      </c>
    </row>
    <row r="14" spans="1:2" ht="21" customHeight="1">
      <c r="A14" s="152" t="s">
        <v>267</v>
      </c>
      <c r="B14" s="41" t="s">
        <v>268</v>
      </c>
    </row>
    <row r="15" spans="1:2">
      <c r="A15" s="42" t="s">
        <v>266</v>
      </c>
      <c r="B15" s="43" t="s">
        <v>256</v>
      </c>
    </row>
    <row r="16" spans="1:2">
      <c r="A16" s="159" t="s">
        <v>50</v>
      </c>
      <c r="B16" s="308" t="s">
        <v>51</v>
      </c>
    </row>
    <row r="17" spans="1:2">
      <c r="A17" s="159" t="s">
        <v>54</v>
      </c>
      <c r="B17" s="113" t="s">
        <v>55</v>
      </c>
    </row>
    <row r="18" spans="1:2">
      <c r="A18" s="159" t="s">
        <v>58</v>
      </c>
      <c r="B18" s="113" t="s">
        <v>59</v>
      </c>
    </row>
    <row r="19" spans="1:2" ht="30" customHeight="1">
      <c r="A19" s="159" t="s">
        <v>62</v>
      </c>
      <c r="B19" s="113" t="s">
        <v>63</v>
      </c>
    </row>
    <row r="20" spans="1:2">
      <c r="A20" s="159" t="s">
        <v>68</v>
      </c>
      <c r="B20" s="113" t="s">
        <v>69</v>
      </c>
    </row>
    <row r="21" spans="1:2">
      <c r="A21" s="159" t="s">
        <v>72</v>
      </c>
      <c r="B21" s="113" t="s">
        <v>73</v>
      </c>
    </row>
    <row r="22" spans="1:2">
      <c r="A22" s="159" t="s">
        <v>76</v>
      </c>
      <c r="B22" s="113" t="s">
        <v>77</v>
      </c>
    </row>
    <row r="23" spans="1:2">
      <c r="A23" s="159" t="s">
        <v>82</v>
      </c>
      <c r="B23" s="113" t="s">
        <v>83</v>
      </c>
    </row>
    <row r="24" spans="1:2">
      <c r="A24" s="160" t="s">
        <v>86</v>
      </c>
      <c r="B24" s="308" t="s">
        <v>87</v>
      </c>
    </row>
    <row r="25" spans="1:2">
      <c r="A25" s="160" t="s">
        <v>92</v>
      </c>
      <c r="B25" s="308" t="s">
        <v>93</v>
      </c>
    </row>
    <row r="26" spans="1:2">
      <c r="A26" s="159" t="s">
        <v>96</v>
      </c>
      <c r="B26" s="113" t="s">
        <v>97</v>
      </c>
    </row>
    <row r="29" spans="1:2" ht="21" customHeight="1">
      <c r="A29" s="152" t="s">
        <v>269</v>
      </c>
      <c r="B29" s="41" t="s">
        <v>270</v>
      </c>
    </row>
    <row r="30" spans="1:2">
      <c r="A30" s="42" t="s">
        <v>266</v>
      </c>
      <c r="B30" s="43" t="s">
        <v>256</v>
      </c>
    </row>
    <row r="31" spans="1:2">
      <c r="A31" s="158" t="s">
        <v>103</v>
      </c>
      <c r="B31" s="308" t="s">
        <v>104</v>
      </c>
    </row>
    <row r="32" spans="1:2">
      <c r="A32" s="158" t="s">
        <v>107</v>
      </c>
      <c r="B32" s="308" t="s">
        <v>108</v>
      </c>
    </row>
    <row r="33" spans="1:2">
      <c r="A33" s="158" t="s">
        <v>111</v>
      </c>
      <c r="B33" s="308" t="s">
        <v>112</v>
      </c>
    </row>
    <row r="34" spans="1:2">
      <c r="A34" s="159" t="s">
        <v>117</v>
      </c>
      <c r="B34" s="308" t="s">
        <v>118</v>
      </c>
    </row>
    <row r="35" spans="1:2">
      <c r="A35" s="159" t="s">
        <v>121</v>
      </c>
      <c r="B35" s="113" t="s">
        <v>122</v>
      </c>
    </row>
    <row r="36" spans="1:2">
      <c r="A36" s="161" t="s">
        <v>127</v>
      </c>
      <c r="B36" s="113" t="s">
        <v>128</v>
      </c>
    </row>
    <row r="37" spans="1:2">
      <c r="A37" s="159" t="s">
        <v>131</v>
      </c>
      <c r="B37" s="309" t="s">
        <v>132</v>
      </c>
    </row>
    <row r="38" spans="1:2">
      <c r="A38" s="159" t="s">
        <v>137</v>
      </c>
      <c r="B38" s="113" t="s">
        <v>138</v>
      </c>
    </row>
    <row r="39" spans="1:2">
      <c r="A39" s="159" t="s">
        <v>141</v>
      </c>
      <c r="B39" s="113" t="s">
        <v>142</v>
      </c>
    </row>
    <row r="40" spans="1:2">
      <c r="A40" s="158" t="s">
        <v>147</v>
      </c>
      <c r="B40" s="308" t="s">
        <v>148</v>
      </c>
    </row>
    <row r="41" spans="1:2">
      <c r="A41" s="158" t="s">
        <v>151</v>
      </c>
      <c r="B41" s="308" t="s">
        <v>152</v>
      </c>
    </row>
    <row r="44" spans="1:2" ht="21" customHeight="1">
      <c r="A44" s="152" t="s">
        <v>271</v>
      </c>
      <c r="B44" s="41" t="s">
        <v>272</v>
      </c>
    </row>
    <row r="45" spans="1:2">
      <c r="A45" s="42" t="s">
        <v>266</v>
      </c>
      <c r="B45" s="43" t="s">
        <v>256</v>
      </c>
    </row>
    <row r="46" spans="1:2" ht="24">
      <c r="A46" s="158" t="s">
        <v>158</v>
      </c>
      <c r="B46" s="308" t="s">
        <v>159</v>
      </c>
    </row>
    <row r="47" spans="1:2">
      <c r="A47" s="158" t="s">
        <v>162</v>
      </c>
      <c r="B47" s="308" t="s">
        <v>163</v>
      </c>
    </row>
    <row r="48" spans="1:2" ht="24">
      <c r="A48" s="158" t="s">
        <v>168</v>
      </c>
      <c r="B48" s="308" t="s">
        <v>169</v>
      </c>
    </row>
    <row r="49" spans="1:2" ht="24">
      <c r="A49" s="158" t="s">
        <v>172</v>
      </c>
      <c r="B49" s="308" t="s">
        <v>173</v>
      </c>
    </row>
    <row r="50" spans="1:2" ht="24">
      <c r="A50" s="158" t="s">
        <v>178</v>
      </c>
      <c r="B50" s="308" t="s">
        <v>179</v>
      </c>
    </row>
    <row r="51" spans="1:2" ht="24">
      <c r="A51" s="158" t="s">
        <v>182</v>
      </c>
      <c r="B51" s="308" t="s">
        <v>183</v>
      </c>
    </row>
    <row r="52" spans="1:2" ht="30.75">
      <c r="A52" s="158" t="s">
        <v>186</v>
      </c>
      <c r="B52" s="308" t="s">
        <v>187</v>
      </c>
    </row>
    <row r="53" spans="1:2" ht="30.75">
      <c r="A53" s="158" t="s">
        <v>190</v>
      </c>
      <c r="B53" s="308" t="s">
        <v>191</v>
      </c>
    </row>
    <row r="54" spans="1:2" ht="24">
      <c r="A54" s="158" t="s">
        <v>196</v>
      </c>
      <c r="B54" s="308" t="s">
        <v>197</v>
      </c>
    </row>
    <row r="55" spans="1:2">
      <c r="A55" s="158" t="s">
        <v>200</v>
      </c>
      <c r="B55" s="308" t="s">
        <v>201</v>
      </c>
    </row>
    <row r="56" spans="1:2">
      <c r="A56" s="158" t="s">
        <v>206</v>
      </c>
      <c r="B56" s="308" t="s">
        <v>207</v>
      </c>
    </row>
    <row r="57" spans="1:2">
      <c r="A57" s="158" t="s">
        <v>210</v>
      </c>
      <c r="B57" s="308" t="s">
        <v>211</v>
      </c>
    </row>
    <row r="58" spans="1:2">
      <c r="A58" s="158" t="s">
        <v>214</v>
      </c>
      <c r="B58" s="308" t="s">
        <v>215</v>
      </c>
    </row>
    <row r="59" spans="1:2">
      <c r="A59" s="158" t="s">
        <v>218</v>
      </c>
      <c r="B59" s="308" t="s">
        <v>219</v>
      </c>
    </row>
    <row r="60" spans="1:2">
      <c r="A60" s="158" t="s">
        <v>222</v>
      </c>
      <c r="B60" s="308" t="s">
        <v>223</v>
      </c>
    </row>
    <row r="61" spans="1:2">
      <c r="A61" s="158" t="s">
        <v>228</v>
      </c>
      <c r="B61" s="308" t="s">
        <v>229</v>
      </c>
    </row>
    <row r="62" spans="1:2">
      <c r="A62" s="158" t="s">
        <v>232</v>
      </c>
      <c r="B62" s="309" t="s">
        <v>233</v>
      </c>
    </row>
    <row r="63" spans="1:2">
      <c r="A63" s="158" t="s">
        <v>236</v>
      </c>
      <c r="B63" s="309" t="s">
        <v>237</v>
      </c>
    </row>
    <row r="64" spans="1:2">
      <c r="A64" s="158" t="s">
        <v>240</v>
      </c>
      <c r="B64" s="309" t="s">
        <v>241</v>
      </c>
    </row>
    <row r="65" spans="1:2">
      <c r="A65" s="162" t="s">
        <v>244</v>
      </c>
      <c r="B65" s="308"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3"/>
  <sheetViews>
    <sheetView workbookViewId="0">
      <pane xSplit="8" ySplit="1" topLeftCell="I47" activePane="bottomRight" state="frozen"/>
      <selection pane="bottomRight" activeCell="R53" sqref="R53"/>
      <selection pane="bottomLeft"/>
      <selection pane="topRight"/>
    </sheetView>
  </sheetViews>
  <sheetFormatPr defaultRowHeight="15"/>
  <cols>
    <col min="1" max="1" width="13.28515625" style="5" customWidth="1"/>
    <col min="2" max="2" width="17.85546875" style="5" customWidth="1"/>
    <col min="3" max="3" width="10.42578125" style="98" hidden="1" customWidth="1"/>
    <col min="4" max="4" width="20.42578125" customWidth="1"/>
    <col min="5" max="5" width="11.5703125" style="9" customWidth="1"/>
    <col min="6" max="6" width="9.28515625" style="99" hidden="1" customWidth="1"/>
    <col min="7" max="7" width="32.5703125" style="5" customWidth="1"/>
    <col min="8" max="8" width="41" style="6" customWidth="1"/>
    <col min="9" max="9" width="15.42578125" style="49" customWidth="1"/>
    <col min="10" max="10" width="12.42578125" style="98" hidden="1" customWidth="1"/>
    <col min="11" max="11" width="49.7109375" style="1" customWidth="1"/>
    <col min="12" max="12" width="43.85546875" style="1" customWidth="1"/>
    <col min="13" max="13" width="11.42578125" style="5" customWidth="1"/>
    <col min="14" max="14" width="10.5703125" style="98" customWidth="1"/>
    <col min="15" max="15" width="10" style="5" customWidth="1"/>
    <col min="16" max="16" width="10.5703125" style="98" customWidth="1"/>
    <col min="17" max="16384" width="9.140625" style="5"/>
  </cols>
  <sheetData>
    <row r="1" spans="1:16" ht="33">
      <c r="A1" s="2" t="s">
        <v>0</v>
      </c>
      <c r="B1" s="2" t="s">
        <v>273</v>
      </c>
      <c r="C1" s="96"/>
      <c r="D1" s="2" t="s">
        <v>1</v>
      </c>
      <c r="E1" s="58" t="s">
        <v>274</v>
      </c>
      <c r="F1" s="96"/>
      <c r="G1" s="2" t="s">
        <v>2</v>
      </c>
      <c r="H1" s="2" t="s">
        <v>3</v>
      </c>
      <c r="I1" s="48" t="s">
        <v>275</v>
      </c>
      <c r="J1" s="135"/>
      <c r="K1" s="3" t="s">
        <v>2</v>
      </c>
      <c r="L1" s="4" t="s">
        <v>4</v>
      </c>
      <c r="M1" s="4" t="s">
        <v>276</v>
      </c>
      <c r="N1" s="136" t="s">
        <v>277</v>
      </c>
      <c r="O1" s="4" t="s">
        <v>278</v>
      </c>
      <c r="P1" s="136" t="s">
        <v>279</v>
      </c>
    </row>
    <row r="2" spans="1:16" ht="39" customHeight="1">
      <c r="A2" s="243" t="s">
        <v>6</v>
      </c>
      <c r="B2" s="257">
        <v>0.3</v>
      </c>
      <c r="C2" s="166">
        <v>0.3</v>
      </c>
      <c r="D2" s="283" t="s">
        <v>7</v>
      </c>
      <c r="E2" s="281">
        <v>0.3</v>
      </c>
      <c r="F2" s="166">
        <v>0.3</v>
      </c>
      <c r="G2" s="279" t="s">
        <v>8</v>
      </c>
      <c r="H2" s="20" t="s">
        <v>9</v>
      </c>
      <c r="I2" s="59">
        <v>0.25</v>
      </c>
      <c r="J2" s="179">
        <v>0.25</v>
      </c>
      <c r="K2" s="10" t="s">
        <v>10</v>
      </c>
      <c r="L2" s="10" t="s">
        <v>11</v>
      </c>
      <c r="M2" s="203">
        <f>'Aspecto económico'!D27*100</f>
        <v>0</v>
      </c>
      <c r="N2" s="212">
        <f>M2*J2*F2*C2</f>
        <v>0</v>
      </c>
      <c r="O2" s="199">
        <f>'Aspecto económico'!D5*100</f>
        <v>0</v>
      </c>
      <c r="P2" s="206">
        <f>O2*J2*F2*C2</f>
        <v>0</v>
      </c>
    </row>
    <row r="3" spans="1:16" ht="22.5">
      <c r="A3" s="243"/>
      <c r="B3" s="257"/>
      <c r="C3" s="167">
        <v>0.3</v>
      </c>
      <c r="D3" s="283"/>
      <c r="E3" s="281"/>
      <c r="F3" s="167">
        <v>0.3</v>
      </c>
      <c r="G3" s="279"/>
      <c r="H3" s="21" t="s">
        <v>13</v>
      </c>
      <c r="I3" s="60">
        <v>0.45</v>
      </c>
      <c r="J3" s="180">
        <v>0.45</v>
      </c>
      <c r="K3" s="11" t="s">
        <v>14</v>
      </c>
      <c r="L3" s="11" t="s">
        <v>15</v>
      </c>
      <c r="M3" s="199">
        <f>'Aspecto económico'!D28*100</f>
        <v>40</v>
      </c>
      <c r="N3" s="213">
        <f t="shared" ref="N3:N52" si="0">M3*J3*F3*C3</f>
        <v>1.6199999999999999</v>
      </c>
      <c r="O3" s="199">
        <f>'Aspecto económico'!D6*100</f>
        <v>100</v>
      </c>
      <c r="P3" s="207">
        <f t="shared" ref="P3:P52" si="1">O3*J3*F3*C3</f>
        <v>4.05</v>
      </c>
    </row>
    <row r="4" spans="1:16" ht="39.75" customHeight="1">
      <c r="A4" s="243"/>
      <c r="B4" s="257"/>
      <c r="C4" s="167">
        <v>0.3</v>
      </c>
      <c r="D4" s="284"/>
      <c r="E4" s="282"/>
      <c r="F4" s="168">
        <v>0.3</v>
      </c>
      <c r="G4" s="280"/>
      <c r="H4" s="22" t="s">
        <v>16</v>
      </c>
      <c r="I4" s="61">
        <v>0.3</v>
      </c>
      <c r="J4" s="181">
        <v>0.3</v>
      </c>
      <c r="K4" s="12" t="s">
        <v>17</v>
      </c>
      <c r="L4" s="12" t="s">
        <v>18</v>
      </c>
      <c r="M4" s="200">
        <f>'Aspecto económico'!D29*100</f>
        <v>80</v>
      </c>
      <c r="N4" s="214">
        <f t="shared" si="0"/>
        <v>2.1599999999999997</v>
      </c>
      <c r="O4" s="200">
        <f>'Aspecto económico'!D7*100</f>
        <v>0</v>
      </c>
      <c r="P4" s="208">
        <f t="shared" si="1"/>
        <v>0</v>
      </c>
    </row>
    <row r="5" spans="1:16" ht="29.25" customHeight="1">
      <c r="A5" s="243"/>
      <c r="B5" s="257"/>
      <c r="C5" s="167">
        <v>0.3</v>
      </c>
      <c r="D5" s="260" t="s">
        <v>20</v>
      </c>
      <c r="E5" s="276">
        <v>0.45</v>
      </c>
      <c r="F5" s="169">
        <v>0.45</v>
      </c>
      <c r="G5" s="226" t="s">
        <v>21</v>
      </c>
      <c r="H5" s="23" t="s">
        <v>22</v>
      </c>
      <c r="I5" s="66">
        <v>0.25</v>
      </c>
      <c r="J5" s="182">
        <v>0.25</v>
      </c>
      <c r="K5" s="13" t="s">
        <v>23</v>
      </c>
      <c r="L5" s="13" t="s">
        <v>24</v>
      </c>
      <c r="M5" s="201">
        <f>'Aspecto económico'!D32*100</f>
        <v>100</v>
      </c>
      <c r="N5" s="215">
        <f t="shared" si="0"/>
        <v>3.375</v>
      </c>
      <c r="O5" s="201">
        <f>'Aspecto económico'!D10*100</f>
        <v>100</v>
      </c>
      <c r="P5" s="209">
        <f t="shared" si="1"/>
        <v>3.375</v>
      </c>
    </row>
    <row r="6" spans="1:16" ht="45" customHeight="1">
      <c r="A6" s="243"/>
      <c r="B6" s="257"/>
      <c r="C6" s="167">
        <v>0.3</v>
      </c>
      <c r="D6" s="260"/>
      <c r="E6" s="276"/>
      <c r="F6" s="169">
        <v>0.45</v>
      </c>
      <c r="G6" s="226"/>
      <c r="H6" s="45" t="s">
        <v>26</v>
      </c>
      <c r="I6" s="62">
        <v>0.35</v>
      </c>
      <c r="J6" s="183">
        <v>0.35</v>
      </c>
      <c r="K6" s="44" t="s">
        <v>27</v>
      </c>
      <c r="L6" s="44" t="s">
        <v>28</v>
      </c>
      <c r="M6" s="201">
        <f>'Aspecto económico'!D33*100</f>
        <v>100</v>
      </c>
      <c r="N6" s="213">
        <f t="shared" si="0"/>
        <v>4.7249999999999996</v>
      </c>
      <c r="O6" s="199">
        <f>'Aspecto económico'!D11*100</f>
        <v>80</v>
      </c>
      <c r="P6" s="207">
        <f t="shared" si="1"/>
        <v>3.78</v>
      </c>
    </row>
    <row r="7" spans="1:16" ht="40.5" customHeight="1">
      <c r="A7" s="243"/>
      <c r="B7" s="257"/>
      <c r="C7" s="167">
        <v>0.3</v>
      </c>
      <c r="D7" s="261"/>
      <c r="E7" s="264"/>
      <c r="F7" s="170">
        <v>0.45</v>
      </c>
      <c r="G7" s="265"/>
      <c r="H7" s="22" t="s">
        <v>29</v>
      </c>
      <c r="I7" s="63">
        <v>0.4</v>
      </c>
      <c r="J7" s="184">
        <v>0.4</v>
      </c>
      <c r="K7" s="16" t="s">
        <v>30</v>
      </c>
      <c r="L7" s="16" t="s">
        <v>31</v>
      </c>
      <c r="M7" s="204">
        <f>'Aspecto económico'!D34*100</f>
        <v>80</v>
      </c>
      <c r="N7" s="214">
        <f t="shared" si="0"/>
        <v>4.32</v>
      </c>
      <c r="O7" s="200">
        <f>'Aspecto económico'!D12*100</f>
        <v>80</v>
      </c>
      <c r="P7" s="208">
        <f t="shared" si="1"/>
        <v>4.32</v>
      </c>
    </row>
    <row r="8" spans="1:16" ht="51.75" customHeight="1">
      <c r="A8" s="243"/>
      <c r="B8" s="257"/>
      <c r="C8" s="167">
        <v>0.3</v>
      </c>
      <c r="D8" s="260" t="s">
        <v>33</v>
      </c>
      <c r="E8" s="276">
        <v>0.25</v>
      </c>
      <c r="F8" s="169">
        <v>0.25</v>
      </c>
      <c r="G8" s="253" t="s">
        <v>34</v>
      </c>
      <c r="H8" s="23" t="s">
        <v>35</v>
      </c>
      <c r="I8" s="64">
        <v>0.45</v>
      </c>
      <c r="J8" s="185">
        <v>0.45</v>
      </c>
      <c r="K8" s="15" t="s">
        <v>36</v>
      </c>
      <c r="L8" s="15" t="s">
        <v>37</v>
      </c>
      <c r="M8" s="201">
        <f>'Aspecto económico'!D37*100</f>
        <v>100</v>
      </c>
      <c r="N8" s="215">
        <f t="shared" si="0"/>
        <v>3.375</v>
      </c>
      <c r="O8" s="201">
        <f>'Aspecto económico'!D15*100</f>
        <v>80</v>
      </c>
      <c r="P8" s="209">
        <f t="shared" si="1"/>
        <v>2.6999999999999997</v>
      </c>
    </row>
    <row r="9" spans="1:16" ht="45.75" customHeight="1">
      <c r="A9" s="243"/>
      <c r="B9" s="257"/>
      <c r="C9" s="167">
        <v>0.3</v>
      </c>
      <c r="D9" s="260"/>
      <c r="E9" s="276"/>
      <c r="F9" s="169">
        <v>0.25</v>
      </c>
      <c r="G9" s="253"/>
      <c r="H9" s="116" t="s">
        <v>39</v>
      </c>
      <c r="I9" s="65">
        <v>0.2</v>
      </c>
      <c r="J9" s="186">
        <v>0.2</v>
      </c>
      <c r="K9" s="18" t="s">
        <v>40</v>
      </c>
      <c r="L9" s="18" t="s">
        <v>41</v>
      </c>
      <c r="M9" s="201">
        <f>'Aspecto económico'!D38*100</f>
        <v>40</v>
      </c>
      <c r="N9" s="213">
        <f t="shared" si="0"/>
        <v>0.6</v>
      </c>
      <c r="O9" s="199">
        <f>'Aspecto económico'!D16*100</f>
        <v>80</v>
      </c>
      <c r="P9" s="207">
        <f t="shared" si="1"/>
        <v>1.2</v>
      </c>
    </row>
    <row r="10" spans="1:16" ht="22.5">
      <c r="A10" s="243"/>
      <c r="B10" s="257"/>
      <c r="C10" s="167">
        <v>0.3</v>
      </c>
      <c r="D10" s="260"/>
      <c r="E10" s="276"/>
      <c r="F10" s="169">
        <v>0.25</v>
      </c>
      <c r="G10" s="277"/>
      <c r="H10" s="126" t="s">
        <v>43</v>
      </c>
      <c r="I10" s="127">
        <v>0.35</v>
      </c>
      <c r="J10" s="187">
        <v>0.35</v>
      </c>
      <c r="K10" s="128" t="s">
        <v>44</v>
      </c>
      <c r="L10" s="128" t="s">
        <v>45</v>
      </c>
      <c r="M10" s="201">
        <f>'Aspecto económico'!D39*100</f>
        <v>100</v>
      </c>
      <c r="N10" s="216">
        <f t="shared" si="0"/>
        <v>2.625</v>
      </c>
      <c r="O10" s="202">
        <f>'Aspecto económico'!D17*100</f>
        <v>100</v>
      </c>
      <c r="P10" s="210">
        <f t="shared" si="1"/>
        <v>2.625</v>
      </c>
    </row>
    <row r="11" spans="1:16" ht="60" customHeight="1">
      <c r="A11" s="243" t="s">
        <v>47</v>
      </c>
      <c r="B11" s="257">
        <v>0.35</v>
      </c>
      <c r="C11" s="196">
        <v>0.35</v>
      </c>
      <c r="D11" s="238" t="s">
        <v>48</v>
      </c>
      <c r="E11" s="263">
        <v>0.4</v>
      </c>
      <c r="F11" s="171">
        <v>0.4</v>
      </c>
      <c r="G11" s="285" t="s">
        <v>49</v>
      </c>
      <c r="H11" s="129" t="s">
        <v>50</v>
      </c>
      <c r="I11" s="69">
        <v>0.4</v>
      </c>
      <c r="J11" s="188">
        <v>0.4</v>
      </c>
      <c r="K11" s="10" t="s">
        <v>51</v>
      </c>
      <c r="L11" s="10" t="s">
        <v>52</v>
      </c>
      <c r="M11" s="203">
        <f>'Aspecto proveedores'!D31*100</f>
        <v>100</v>
      </c>
      <c r="N11" s="212">
        <f t="shared" si="0"/>
        <v>5.6</v>
      </c>
      <c r="O11" s="203">
        <f>'Aspecto proveedores'!D5*100</f>
        <v>100</v>
      </c>
      <c r="P11" s="206">
        <f t="shared" si="1"/>
        <v>5.6</v>
      </c>
    </row>
    <row r="12" spans="1:16" ht="30" customHeight="1">
      <c r="A12" s="244"/>
      <c r="B12" s="258"/>
      <c r="C12" s="197">
        <v>0.35</v>
      </c>
      <c r="D12" s="225"/>
      <c r="E12" s="276"/>
      <c r="F12" s="172">
        <v>0.4</v>
      </c>
      <c r="G12" s="286"/>
      <c r="H12" s="24" t="s">
        <v>54</v>
      </c>
      <c r="I12" s="60">
        <v>0.15</v>
      </c>
      <c r="J12" s="180">
        <v>0.15</v>
      </c>
      <c r="K12" s="14" t="s">
        <v>55</v>
      </c>
      <c r="L12" s="14" t="s">
        <v>56</v>
      </c>
      <c r="M12" s="199">
        <f>'Aspecto proveedores'!D32*100</f>
        <v>50</v>
      </c>
      <c r="N12" s="213">
        <f t="shared" si="0"/>
        <v>1.0499999999999998</v>
      </c>
      <c r="O12" s="199">
        <f>'Aspecto proveedores'!D6*100</f>
        <v>100</v>
      </c>
      <c r="P12" s="207">
        <f t="shared" si="1"/>
        <v>2.0999999999999996</v>
      </c>
    </row>
    <row r="13" spans="1:16" ht="30" customHeight="1">
      <c r="A13" s="244"/>
      <c r="B13" s="258"/>
      <c r="C13" s="197">
        <v>0.35</v>
      </c>
      <c r="D13" s="225"/>
      <c r="E13" s="276"/>
      <c r="F13" s="172">
        <v>0.4</v>
      </c>
      <c r="G13" s="286"/>
      <c r="H13" s="46" t="s">
        <v>58</v>
      </c>
      <c r="I13" s="67">
        <v>0.25</v>
      </c>
      <c r="J13" s="189">
        <v>0.25</v>
      </c>
      <c r="K13" s="44" t="s">
        <v>59</v>
      </c>
      <c r="L13" s="44" t="s">
        <v>60</v>
      </c>
      <c r="M13" s="199">
        <f>'Aspecto proveedores'!D33*100</f>
        <v>100</v>
      </c>
      <c r="N13" s="213">
        <f t="shared" si="0"/>
        <v>3.5</v>
      </c>
      <c r="O13" s="199">
        <f>'Aspecto proveedores'!D7*100</f>
        <v>100</v>
      </c>
      <c r="P13" s="207">
        <f t="shared" si="1"/>
        <v>3.5</v>
      </c>
    </row>
    <row r="14" spans="1:16" ht="57" customHeight="1">
      <c r="A14" s="244"/>
      <c r="B14" s="258"/>
      <c r="C14" s="197">
        <v>0.35</v>
      </c>
      <c r="D14" s="227"/>
      <c r="E14" s="264"/>
      <c r="F14" s="173">
        <v>0.4</v>
      </c>
      <c r="G14" s="287"/>
      <c r="H14" s="25" t="s">
        <v>62</v>
      </c>
      <c r="I14" s="63">
        <v>0.2</v>
      </c>
      <c r="J14" s="184">
        <v>0.2</v>
      </c>
      <c r="K14" s="16" t="s">
        <v>63</v>
      </c>
      <c r="L14" s="16" t="s">
        <v>280</v>
      </c>
      <c r="M14" s="200">
        <f>'Aspecto proveedores'!D34*100</f>
        <v>100</v>
      </c>
      <c r="N14" s="214">
        <f t="shared" si="0"/>
        <v>2.8</v>
      </c>
      <c r="O14" s="200">
        <f>'Aspecto proveedores'!D8*100</f>
        <v>100</v>
      </c>
      <c r="P14" s="208">
        <f t="shared" si="1"/>
        <v>2.8</v>
      </c>
    </row>
    <row r="15" spans="1:16" ht="27" customHeight="1">
      <c r="A15" s="244"/>
      <c r="B15" s="258"/>
      <c r="C15" s="197">
        <v>0.35</v>
      </c>
      <c r="D15" s="225" t="s">
        <v>66</v>
      </c>
      <c r="E15" s="276">
        <v>0.2</v>
      </c>
      <c r="F15" s="169">
        <v>0.2</v>
      </c>
      <c r="G15" s="234" t="s">
        <v>67</v>
      </c>
      <c r="H15" s="26" t="s">
        <v>68</v>
      </c>
      <c r="I15" s="66">
        <v>0.25</v>
      </c>
      <c r="J15" s="182">
        <v>0.25</v>
      </c>
      <c r="K15" s="13" t="s">
        <v>69</v>
      </c>
      <c r="L15" s="13" t="s">
        <v>70</v>
      </c>
      <c r="M15" s="201">
        <f>'Aspecto proveedores'!D37*100</f>
        <v>100</v>
      </c>
      <c r="N15" s="215">
        <f t="shared" si="0"/>
        <v>1.75</v>
      </c>
      <c r="O15" s="201">
        <f>'Aspecto proveedores'!D11*100</f>
        <v>50</v>
      </c>
      <c r="P15" s="209">
        <f t="shared" si="1"/>
        <v>0.875</v>
      </c>
    </row>
    <row r="16" spans="1:16" ht="62.25" customHeight="1">
      <c r="A16" s="244"/>
      <c r="B16" s="258"/>
      <c r="C16" s="197">
        <v>0.35</v>
      </c>
      <c r="D16" s="225"/>
      <c r="E16" s="276"/>
      <c r="F16" s="169">
        <v>0.2</v>
      </c>
      <c r="G16" s="234"/>
      <c r="H16" s="46" t="s">
        <v>72</v>
      </c>
      <c r="I16" s="67">
        <v>0.45</v>
      </c>
      <c r="J16" s="189">
        <v>0.45</v>
      </c>
      <c r="K16" s="44" t="s">
        <v>73</v>
      </c>
      <c r="L16" s="44" t="s">
        <v>74</v>
      </c>
      <c r="M16" s="201">
        <f>'Aspecto proveedores'!D38*100</f>
        <v>100</v>
      </c>
      <c r="N16" s="213">
        <f t="shared" si="0"/>
        <v>3.15</v>
      </c>
      <c r="O16" s="199">
        <f>'Aspecto proveedores'!D12*100</f>
        <v>100</v>
      </c>
      <c r="P16" s="207">
        <f t="shared" si="1"/>
        <v>3.15</v>
      </c>
    </row>
    <row r="17" spans="1:16" ht="29.25" customHeight="1">
      <c r="A17" s="244"/>
      <c r="B17" s="258"/>
      <c r="C17" s="197">
        <v>0.35</v>
      </c>
      <c r="D17" s="227"/>
      <c r="E17" s="264"/>
      <c r="F17" s="170">
        <v>0.2</v>
      </c>
      <c r="G17" s="278"/>
      <c r="H17" s="25" t="s">
        <v>76</v>
      </c>
      <c r="I17" s="63">
        <v>0.3</v>
      </c>
      <c r="J17" s="184">
        <v>0.3</v>
      </c>
      <c r="K17" s="16" t="s">
        <v>77</v>
      </c>
      <c r="L17" s="16" t="s">
        <v>78</v>
      </c>
      <c r="M17" s="204">
        <f>'Aspecto proveedores'!D39*100</f>
        <v>100</v>
      </c>
      <c r="N17" s="214">
        <f t="shared" si="0"/>
        <v>2.0999999999999996</v>
      </c>
      <c r="O17" s="200">
        <f>'Aspecto proveedores'!D13*100</f>
        <v>50</v>
      </c>
      <c r="P17" s="208">
        <f t="shared" si="1"/>
        <v>1.0499999999999998</v>
      </c>
    </row>
    <row r="18" spans="1:16" ht="28.5" customHeight="1">
      <c r="A18" s="244"/>
      <c r="B18" s="258"/>
      <c r="C18" s="197">
        <v>0.35</v>
      </c>
      <c r="D18" s="225" t="s">
        <v>80</v>
      </c>
      <c r="E18" s="276">
        <v>0.25</v>
      </c>
      <c r="F18" s="169">
        <v>0.25</v>
      </c>
      <c r="G18" s="234" t="s">
        <v>81</v>
      </c>
      <c r="H18" s="26" t="s">
        <v>82</v>
      </c>
      <c r="I18" s="66">
        <v>0.8</v>
      </c>
      <c r="J18" s="182">
        <v>0.8</v>
      </c>
      <c r="K18" s="13" t="s">
        <v>83</v>
      </c>
      <c r="L18" s="13" t="s">
        <v>84</v>
      </c>
      <c r="M18" s="201">
        <f>'Aspecto proveedores'!D42*100</f>
        <v>50</v>
      </c>
      <c r="N18" s="215">
        <f t="shared" si="0"/>
        <v>3.5</v>
      </c>
      <c r="O18" s="201">
        <f>'Aspecto proveedores'!D16*100</f>
        <v>100</v>
      </c>
      <c r="P18" s="209">
        <f t="shared" si="1"/>
        <v>7</v>
      </c>
    </row>
    <row r="19" spans="1:16" ht="39.75" customHeight="1">
      <c r="A19" s="244"/>
      <c r="B19" s="258"/>
      <c r="C19" s="197">
        <v>0.35</v>
      </c>
      <c r="D19" s="227"/>
      <c r="E19" s="264"/>
      <c r="F19" s="170">
        <v>0.25</v>
      </c>
      <c r="G19" s="278"/>
      <c r="H19" s="27" t="s">
        <v>86</v>
      </c>
      <c r="I19" s="68">
        <v>0.2</v>
      </c>
      <c r="J19" s="190">
        <v>0.2</v>
      </c>
      <c r="K19" s="17" t="s">
        <v>87</v>
      </c>
      <c r="L19" s="17" t="s">
        <v>88</v>
      </c>
      <c r="M19" s="204">
        <f>'Aspecto proveedores'!D43*100</f>
        <v>100</v>
      </c>
      <c r="N19" s="214">
        <f t="shared" si="0"/>
        <v>1.75</v>
      </c>
      <c r="O19" s="200">
        <f>'Aspecto proveedores'!D17*100</f>
        <v>50</v>
      </c>
      <c r="P19" s="208">
        <f t="shared" si="1"/>
        <v>0.875</v>
      </c>
    </row>
    <row r="20" spans="1:16" ht="39.75" customHeight="1">
      <c r="A20" s="244"/>
      <c r="B20" s="258"/>
      <c r="C20" s="197">
        <v>0.35</v>
      </c>
      <c r="D20" s="252" t="s">
        <v>90</v>
      </c>
      <c r="E20" s="276">
        <v>0.15</v>
      </c>
      <c r="F20" s="169">
        <v>0.15</v>
      </c>
      <c r="G20" s="253" t="s">
        <v>91</v>
      </c>
      <c r="H20" s="50" t="s">
        <v>92</v>
      </c>
      <c r="I20" s="66">
        <v>0.2</v>
      </c>
      <c r="J20" s="182">
        <v>0.2</v>
      </c>
      <c r="K20" s="15" t="s">
        <v>93</v>
      </c>
      <c r="L20" s="15" t="s">
        <v>94</v>
      </c>
      <c r="M20" s="201">
        <f>'Aspecto proveedores'!D46*100</f>
        <v>50</v>
      </c>
      <c r="N20" s="215">
        <f t="shared" si="0"/>
        <v>0.52499999999999991</v>
      </c>
      <c r="O20" s="201">
        <f>'Aspecto proveedores'!D20*100</f>
        <v>50</v>
      </c>
      <c r="P20" s="209">
        <f t="shared" si="1"/>
        <v>0.52499999999999991</v>
      </c>
    </row>
    <row r="21" spans="1:16" ht="41.25" customHeight="1">
      <c r="A21" s="244"/>
      <c r="B21" s="258"/>
      <c r="C21" s="197">
        <v>0.35</v>
      </c>
      <c r="D21" s="252"/>
      <c r="E21" s="276"/>
      <c r="F21" s="169">
        <v>0.15</v>
      </c>
      <c r="G21" s="277"/>
      <c r="H21" s="53" t="s">
        <v>96</v>
      </c>
      <c r="I21" s="67">
        <v>0.8</v>
      </c>
      <c r="J21" s="189">
        <v>0.8</v>
      </c>
      <c r="K21" s="44" t="s">
        <v>97</v>
      </c>
      <c r="L21" s="51" t="s">
        <v>98</v>
      </c>
      <c r="M21" s="199">
        <f>'Aspecto proveedores'!D47*100</f>
        <v>100</v>
      </c>
      <c r="N21" s="216">
        <f t="shared" si="0"/>
        <v>4.1999999999999993</v>
      </c>
      <c r="O21" s="201">
        <f>'Aspecto proveedores'!D21*100</f>
        <v>100</v>
      </c>
      <c r="P21" s="210">
        <f t="shared" si="1"/>
        <v>4.1999999999999993</v>
      </c>
    </row>
    <row r="22" spans="1:16" ht="30" customHeight="1">
      <c r="A22" s="236" t="s">
        <v>100</v>
      </c>
      <c r="B22" s="257">
        <v>0.15</v>
      </c>
      <c r="C22" s="166">
        <v>0.15</v>
      </c>
      <c r="D22" s="283" t="s">
        <v>101</v>
      </c>
      <c r="E22" s="263">
        <v>0.25</v>
      </c>
      <c r="F22" s="171">
        <v>0.25</v>
      </c>
      <c r="G22" s="279" t="s">
        <v>102</v>
      </c>
      <c r="H22" s="52" t="s">
        <v>103</v>
      </c>
      <c r="I22" s="69">
        <v>0.4</v>
      </c>
      <c r="J22" s="188">
        <v>0.4</v>
      </c>
      <c r="K22" s="10" t="s">
        <v>104</v>
      </c>
      <c r="L22" s="10" t="s">
        <v>105</v>
      </c>
      <c r="M22" s="203">
        <f>'Aspecto técnico'!D33*100</f>
        <v>100</v>
      </c>
      <c r="N22" s="212">
        <f t="shared" si="0"/>
        <v>1.5</v>
      </c>
      <c r="O22" s="203">
        <f>'Aspecto técnico'!D5*100</f>
        <v>50</v>
      </c>
      <c r="P22" s="206">
        <f t="shared" si="1"/>
        <v>0.75</v>
      </c>
    </row>
    <row r="23" spans="1:16" ht="33">
      <c r="A23" s="237"/>
      <c r="B23" s="258"/>
      <c r="C23" s="167">
        <v>0.15</v>
      </c>
      <c r="D23" s="283"/>
      <c r="E23" s="263"/>
      <c r="F23" s="172">
        <v>0.25</v>
      </c>
      <c r="G23" s="279"/>
      <c r="H23" s="47" t="s">
        <v>107</v>
      </c>
      <c r="I23" s="70">
        <v>0.3</v>
      </c>
      <c r="J23" s="191">
        <v>0.3</v>
      </c>
      <c r="K23" s="18" t="s">
        <v>108</v>
      </c>
      <c r="L23" s="18" t="s">
        <v>109</v>
      </c>
      <c r="M23" s="199">
        <f>'Aspecto técnico'!D34*100</f>
        <v>100</v>
      </c>
      <c r="N23" s="213">
        <f t="shared" si="0"/>
        <v>1.125</v>
      </c>
      <c r="O23" s="199">
        <f>'Aspecto técnico'!D6*100</f>
        <v>100</v>
      </c>
      <c r="P23" s="207">
        <f t="shared" si="1"/>
        <v>1.125</v>
      </c>
    </row>
    <row r="24" spans="1:16" ht="33" customHeight="1">
      <c r="A24" s="237"/>
      <c r="B24" s="258"/>
      <c r="C24" s="167">
        <v>0.15</v>
      </c>
      <c r="D24" s="284"/>
      <c r="E24" s="294"/>
      <c r="F24" s="173">
        <v>0.25</v>
      </c>
      <c r="G24" s="280"/>
      <c r="H24" s="28" t="s">
        <v>111</v>
      </c>
      <c r="I24" s="63">
        <v>0.3</v>
      </c>
      <c r="J24" s="184">
        <v>0.3</v>
      </c>
      <c r="K24" s="12" t="s">
        <v>281</v>
      </c>
      <c r="L24" s="12" t="s">
        <v>113</v>
      </c>
      <c r="M24" s="200">
        <f>'Aspecto técnico'!D35*100</f>
        <v>100</v>
      </c>
      <c r="N24" s="214">
        <f t="shared" si="0"/>
        <v>1.125</v>
      </c>
      <c r="O24" s="200">
        <f>'Aspecto técnico'!D7*100</f>
        <v>50</v>
      </c>
      <c r="P24" s="208">
        <f t="shared" si="1"/>
        <v>0.5625</v>
      </c>
    </row>
    <row r="25" spans="1:16" ht="41.25" customHeight="1">
      <c r="A25" s="237"/>
      <c r="B25" s="258"/>
      <c r="C25" s="167">
        <v>0.15</v>
      </c>
      <c r="D25" s="260" t="s">
        <v>115</v>
      </c>
      <c r="E25" s="276">
        <v>0.25</v>
      </c>
      <c r="F25" s="169">
        <v>0.25</v>
      </c>
      <c r="G25" s="226" t="s">
        <v>116</v>
      </c>
      <c r="H25" s="29" t="s">
        <v>117</v>
      </c>
      <c r="I25" s="66">
        <v>0.5</v>
      </c>
      <c r="J25" s="182">
        <v>0.5</v>
      </c>
      <c r="K25" s="15" t="s">
        <v>118</v>
      </c>
      <c r="L25" s="13" t="s">
        <v>119</v>
      </c>
      <c r="M25" s="201">
        <f>'Aspecto técnico'!D38*100</f>
        <v>100</v>
      </c>
      <c r="N25" s="215">
        <f t="shared" si="0"/>
        <v>1.875</v>
      </c>
      <c r="O25" s="201">
        <f>'Aspecto técnico'!D10*100</f>
        <v>100</v>
      </c>
      <c r="P25" s="209">
        <f t="shared" si="1"/>
        <v>1.875</v>
      </c>
    </row>
    <row r="26" spans="1:16" ht="30" customHeight="1">
      <c r="A26" s="237"/>
      <c r="B26" s="258"/>
      <c r="C26" s="167">
        <v>0.15</v>
      </c>
      <c r="D26" s="261"/>
      <c r="E26" s="264"/>
      <c r="F26" s="170">
        <v>0.25</v>
      </c>
      <c r="G26" s="265"/>
      <c r="H26" s="30" t="s">
        <v>121</v>
      </c>
      <c r="I26" s="63">
        <v>0.5</v>
      </c>
      <c r="J26" s="184">
        <v>0.5</v>
      </c>
      <c r="K26" s="16" t="s">
        <v>122</v>
      </c>
      <c r="L26" s="12" t="s">
        <v>123</v>
      </c>
      <c r="M26" s="204">
        <f>'Aspecto técnico'!D39*100</f>
        <v>100</v>
      </c>
      <c r="N26" s="214">
        <f t="shared" si="0"/>
        <v>1.875</v>
      </c>
      <c r="O26" s="204">
        <f>'Aspecto técnico'!D11*100</f>
        <v>100</v>
      </c>
      <c r="P26" s="208">
        <f t="shared" si="1"/>
        <v>1.875</v>
      </c>
    </row>
    <row r="27" spans="1:16" ht="31.5" customHeight="1">
      <c r="A27" s="237"/>
      <c r="B27" s="258"/>
      <c r="C27" s="167">
        <v>0.15</v>
      </c>
      <c r="D27" s="260" t="s">
        <v>125</v>
      </c>
      <c r="E27" s="276">
        <v>0.2</v>
      </c>
      <c r="F27" s="169">
        <v>0.2</v>
      </c>
      <c r="G27" s="226" t="s">
        <v>126</v>
      </c>
      <c r="H27" s="29" t="s">
        <v>127</v>
      </c>
      <c r="I27" s="66">
        <v>0.9</v>
      </c>
      <c r="J27" s="182">
        <v>0.9</v>
      </c>
      <c r="K27" s="13" t="s">
        <v>128</v>
      </c>
      <c r="L27" s="15" t="s">
        <v>129</v>
      </c>
      <c r="M27" s="201">
        <f>'Aspecto técnico'!D42*100</f>
        <v>100</v>
      </c>
      <c r="N27" s="215">
        <f t="shared" si="0"/>
        <v>2.6999999999999997</v>
      </c>
      <c r="O27" s="201">
        <f>'Aspecto técnico'!D14*100</f>
        <v>100</v>
      </c>
      <c r="P27" s="209">
        <f t="shared" si="1"/>
        <v>2.6999999999999997</v>
      </c>
    </row>
    <row r="28" spans="1:16" ht="42" customHeight="1">
      <c r="A28" s="237"/>
      <c r="B28" s="258"/>
      <c r="C28" s="167">
        <v>0.15</v>
      </c>
      <c r="D28" s="261"/>
      <c r="E28" s="264"/>
      <c r="F28" s="170">
        <v>0.2</v>
      </c>
      <c r="G28" s="265"/>
      <c r="H28" s="30" t="s">
        <v>131</v>
      </c>
      <c r="I28" s="63">
        <v>0.1</v>
      </c>
      <c r="J28" s="192">
        <v>0.1</v>
      </c>
      <c r="K28" s="54" t="s">
        <v>132</v>
      </c>
      <c r="L28" s="16" t="s">
        <v>133</v>
      </c>
      <c r="M28" s="204">
        <f>'Aspecto técnico'!D43*100</f>
        <v>100</v>
      </c>
      <c r="N28" s="214">
        <f t="shared" si="0"/>
        <v>0.3</v>
      </c>
      <c r="O28" s="204">
        <f>'Aspecto técnico'!D15*100</f>
        <v>70</v>
      </c>
      <c r="P28" s="208">
        <f t="shared" si="1"/>
        <v>0.21000000000000002</v>
      </c>
    </row>
    <row r="29" spans="1:16" ht="39" customHeight="1">
      <c r="A29" s="237"/>
      <c r="B29" s="258"/>
      <c r="C29" s="167">
        <v>0.15</v>
      </c>
      <c r="D29" s="290" t="s">
        <v>135</v>
      </c>
      <c r="E29" s="288">
        <v>0.2</v>
      </c>
      <c r="F29" s="174">
        <v>0.2</v>
      </c>
      <c r="G29" s="226" t="s">
        <v>136</v>
      </c>
      <c r="H29" s="29" t="s">
        <v>137</v>
      </c>
      <c r="I29" s="66">
        <v>0.25</v>
      </c>
      <c r="J29" s="182">
        <v>0.25</v>
      </c>
      <c r="K29" s="13" t="s">
        <v>138</v>
      </c>
      <c r="L29" s="132" t="s">
        <v>139</v>
      </c>
      <c r="M29" s="201">
        <f>'Aspecto técnico'!D46*100</f>
        <v>100</v>
      </c>
      <c r="N29" s="215">
        <f t="shared" si="0"/>
        <v>0.75</v>
      </c>
      <c r="O29" s="201">
        <f>'Aspecto técnico'!D18*100</f>
        <v>70</v>
      </c>
      <c r="P29" s="209">
        <f t="shared" si="1"/>
        <v>0.52500000000000002</v>
      </c>
    </row>
    <row r="30" spans="1:16" ht="59.25" customHeight="1">
      <c r="A30" s="237"/>
      <c r="B30" s="258"/>
      <c r="C30" s="167">
        <v>0.15</v>
      </c>
      <c r="D30" s="291"/>
      <c r="E30" s="289"/>
      <c r="F30" s="175">
        <v>0.2</v>
      </c>
      <c r="G30" s="265"/>
      <c r="H30" s="30" t="s">
        <v>141</v>
      </c>
      <c r="I30" s="63">
        <v>0.75</v>
      </c>
      <c r="J30" s="184">
        <v>0.75</v>
      </c>
      <c r="K30" s="16" t="s">
        <v>142</v>
      </c>
      <c r="L30" s="12" t="s">
        <v>143</v>
      </c>
      <c r="M30" s="204">
        <f>'Aspecto técnico'!D47*100</f>
        <v>100</v>
      </c>
      <c r="N30" s="214">
        <f t="shared" si="0"/>
        <v>2.25</v>
      </c>
      <c r="O30" s="204">
        <f>'Aspecto técnico'!D19*100</f>
        <v>100</v>
      </c>
      <c r="P30" s="208">
        <f t="shared" si="1"/>
        <v>2.25</v>
      </c>
    </row>
    <row r="31" spans="1:16" ht="59.25" customHeight="1">
      <c r="A31" s="237"/>
      <c r="B31" s="258"/>
      <c r="C31" s="167">
        <v>0.15</v>
      </c>
      <c r="D31" s="260" t="s">
        <v>145</v>
      </c>
      <c r="E31" s="268">
        <v>0.1</v>
      </c>
      <c r="F31" s="176">
        <v>0.1</v>
      </c>
      <c r="G31" s="242" t="s">
        <v>146</v>
      </c>
      <c r="H31" s="32" t="s">
        <v>147</v>
      </c>
      <c r="I31" s="66">
        <v>0.1</v>
      </c>
      <c r="J31" s="182">
        <v>0.1</v>
      </c>
      <c r="K31" s="15" t="s">
        <v>148</v>
      </c>
      <c r="L31" s="15" t="s">
        <v>149</v>
      </c>
      <c r="M31" s="201">
        <f>'Aspecto técnico'!D50*100</f>
        <v>100</v>
      </c>
      <c r="N31" s="215">
        <f t="shared" si="0"/>
        <v>0.15</v>
      </c>
      <c r="O31" s="201">
        <f>'Aspecto técnico'!D22*100</f>
        <v>70</v>
      </c>
      <c r="P31" s="209">
        <f t="shared" si="1"/>
        <v>0.10500000000000001</v>
      </c>
    </row>
    <row r="32" spans="1:16" ht="59.25" customHeight="1">
      <c r="A32" s="237"/>
      <c r="B32" s="258"/>
      <c r="C32" s="167">
        <v>0.15</v>
      </c>
      <c r="D32" s="260"/>
      <c r="E32" s="268"/>
      <c r="F32" s="176">
        <v>0.1</v>
      </c>
      <c r="G32" s="242"/>
      <c r="H32" s="130" t="s">
        <v>151</v>
      </c>
      <c r="I32" s="67">
        <v>0.9</v>
      </c>
      <c r="J32" s="189">
        <v>0.9</v>
      </c>
      <c r="K32" s="51" t="s">
        <v>152</v>
      </c>
      <c r="L32" s="51" t="s">
        <v>153</v>
      </c>
      <c r="M32" s="201">
        <f>'Aspecto técnico'!D51*100</f>
        <v>70</v>
      </c>
      <c r="N32" s="216">
        <f t="shared" si="0"/>
        <v>0.94500000000000006</v>
      </c>
      <c r="O32" s="202">
        <f>'Aspecto técnico'!D23*100</f>
        <v>100</v>
      </c>
      <c r="P32" s="210">
        <f t="shared" si="1"/>
        <v>1.3499999999999999</v>
      </c>
    </row>
    <row r="33" spans="1:16" ht="39.75" customHeight="1">
      <c r="A33" s="243" t="s">
        <v>155</v>
      </c>
      <c r="B33" s="257">
        <v>0.2</v>
      </c>
      <c r="C33" s="166">
        <v>0.2</v>
      </c>
      <c r="D33" s="283" t="s">
        <v>156</v>
      </c>
      <c r="E33" s="263">
        <v>0.2</v>
      </c>
      <c r="F33" s="171">
        <v>0.2</v>
      </c>
      <c r="G33" s="292" t="s">
        <v>157</v>
      </c>
      <c r="H33" s="52" t="s">
        <v>158</v>
      </c>
      <c r="I33" s="69">
        <v>0.5</v>
      </c>
      <c r="J33" s="188">
        <v>0.5</v>
      </c>
      <c r="K33" s="10" t="s">
        <v>159</v>
      </c>
      <c r="L33" s="10" t="s">
        <v>160</v>
      </c>
      <c r="M33" s="203">
        <f>'Aspecto funcional'!D44*100</f>
        <v>70</v>
      </c>
      <c r="N33" s="212">
        <f t="shared" si="0"/>
        <v>1.4000000000000001</v>
      </c>
      <c r="O33" s="203">
        <f>'Aspecto funcional'!D5*100</f>
        <v>100</v>
      </c>
      <c r="P33" s="206">
        <f t="shared" si="1"/>
        <v>2</v>
      </c>
    </row>
    <row r="34" spans="1:16" ht="33">
      <c r="A34" s="244"/>
      <c r="B34" s="258"/>
      <c r="C34" s="167">
        <v>0.2</v>
      </c>
      <c r="D34" s="261"/>
      <c r="E34" s="264"/>
      <c r="F34" s="173">
        <v>0.2</v>
      </c>
      <c r="G34" s="293"/>
      <c r="H34" s="28" t="s">
        <v>162</v>
      </c>
      <c r="I34" s="63">
        <v>0.5</v>
      </c>
      <c r="J34" s="184">
        <v>0.5</v>
      </c>
      <c r="K34" s="16" t="s">
        <v>163</v>
      </c>
      <c r="L34" s="16" t="s">
        <v>164</v>
      </c>
      <c r="M34" s="200">
        <f>'Aspecto funcional'!D45*100</f>
        <v>100</v>
      </c>
      <c r="N34" s="214">
        <f t="shared" si="0"/>
        <v>2</v>
      </c>
      <c r="O34" s="200">
        <f>'Aspecto funcional'!D6*100</f>
        <v>50</v>
      </c>
      <c r="P34" s="208">
        <f t="shared" si="1"/>
        <v>1</v>
      </c>
    </row>
    <row r="35" spans="1:16" ht="48" customHeight="1">
      <c r="A35" s="244"/>
      <c r="B35" s="258"/>
      <c r="C35" s="167">
        <v>0.2</v>
      </c>
      <c r="D35" s="260" t="s">
        <v>166</v>
      </c>
      <c r="E35" s="268">
        <v>0.1</v>
      </c>
      <c r="F35" s="176">
        <v>0.1</v>
      </c>
      <c r="G35" s="226" t="s">
        <v>167</v>
      </c>
      <c r="H35" s="32" t="s">
        <v>168</v>
      </c>
      <c r="I35" s="66">
        <v>0.4</v>
      </c>
      <c r="J35" s="182">
        <v>0.4</v>
      </c>
      <c r="K35" s="15" t="s">
        <v>169</v>
      </c>
      <c r="L35" s="15" t="s">
        <v>170</v>
      </c>
      <c r="M35" s="201">
        <f>'Aspecto funcional'!D48*100</f>
        <v>100</v>
      </c>
      <c r="N35" s="215">
        <f t="shared" si="0"/>
        <v>0.8</v>
      </c>
      <c r="O35" s="201">
        <f>'Aspecto funcional'!D9*100</f>
        <v>100</v>
      </c>
      <c r="P35" s="209">
        <f t="shared" si="1"/>
        <v>0.8</v>
      </c>
    </row>
    <row r="36" spans="1:16" ht="33">
      <c r="A36" s="244"/>
      <c r="B36" s="258"/>
      <c r="C36" s="167">
        <v>0.2</v>
      </c>
      <c r="D36" s="261"/>
      <c r="E36" s="269"/>
      <c r="F36" s="177">
        <v>0.1</v>
      </c>
      <c r="G36" s="265"/>
      <c r="H36" s="28" t="s">
        <v>172</v>
      </c>
      <c r="I36" s="63">
        <v>0.6</v>
      </c>
      <c r="J36" s="184">
        <v>0.6</v>
      </c>
      <c r="K36" s="12" t="s">
        <v>173</v>
      </c>
      <c r="L36" s="12" t="s">
        <v>174</v>
      </c>
      <c r="M36" s="204">
        <f>'Aspecto funcional'!D49*100</f>
        <v>70</v>
      </c>
      <c r="N36" s="214">
        <f t="shared" si="0"/>
        <v>0.84000000000000008</v>
      </c>
      <c r="O36" s="204">
        <f>'Aspecto funcional'!D10*100</f>
        <v>0</v>
      </c>
      <c r="P36" s="208">
        <f t="shared" si="1"/>
        <v>0</v>
      </c>
    </row>
    <row r="37" spans="1:16" ht="39" customHeight="1">
      <c r="A37" s="244"/>
      <c r="B37" s="258"/>
      <c r="C37" s="167">
        <v>0.2</v>
      </c>
      <c r="D37" s="260" t="s">
        <v>176</v>
      </c>
      <c r="E37" s="268">
        <v>0.15</v>
      </c>
      <c r="F37" s="176">
        <v>0.15</v>
      </c>
      <c r="G37" s="242" t="s">
        <v>177</v>
      </c>
      <c r="H37" s="32" t="s">
        <v>178</v>
      </c>
      <c r="I37" s="66">
        <v>0.35</v>
      </c>
      <c r="J37" s="182">
        <v>0.35</v>
      </c>
      <c r="K37" s="15" t="s">
        <v>179</v>
      </c>
      <c r="L37" s="15" t="s">
        <v>180</v>
      </c>
      <c r="M37" s="201">
        <f>'Aspecto funcional'!D52*100</f>
        <v>100</v>
      </c>
      <c r="N37" s="215">
        <f t="shared" si="0"/>
        <v>1.05</v>
      </c>
      <c r="O37" s="201">
        <f>'Aspecto funcional'!D13*100</f>
        <v>50</v>
      </c>
      <c r="P37" s="209">
        <f t="shared" si="1"/>
        <v>0.52500000000000002</v>
      </c>
    </row>
    <row r="38" spans="1:16" ht="33">
      <c r="A38" s="244"/>
      <c r="B38" s="258"/>
      <c r="C38" s="167">
        <v>0.2</v>
      </c>
      <c r="D38" s="260"/>
      <c r="E38" s="268"/>
      <c r="F38" s="176">
        <v>0.15</v>
      </c>
      <c r="G38" s="242"/>
      <c r="H38" s="33" t="s">
        <v>182</v>
      </c>
      <c r="I38" s="60">
        <v>0.3</v>
      </c>
      <c r="J38" s="180">
        <v>0.3</v>
      </c>
      <c r="K38" s="11" t="s">
        <v>183</v>
      </c>
      <c r="L38" s="11" t="s">
        <v>184</v>
      </c>
      <c r="M38" s="201">
        <f>'Aspecto funcional'!D53*100</f>
        <v>50</v>
      </c>
      <c r="N38" s="213">
        <f t="shared" si="0"/>
        <v>0.45</v>
      </c>
      <c r="O38" s="201">
        <f>'Aspecto funcional'!D14*100</f>
        <v>0</v>
      </c>
      <c r="P38" s="207">
        <f t="shared" si="1"/>
        <v>0</v>
      </c>
    </row>
    <row r="39" spans="1:16" ht="55.5">
      <c r="A39" s="244"/>
      <c r="B39" s="258"/>
      <c r="C39" s="167">
        <v>0.2</v>
      </c>
      <c r="D39" s="260"/>
      <c r="E39" s="268"/>
      <c r="F39" s="176">
        <v>0.15</v>
      </c>
      <c r="G39" s="242"/>
      <c r="H39" s="33" t="s">
        <v>186</v>
      </c>
      <c r="I39" s="60">
        <v>0.15</v>
      </c>
      <c r="J39" s="180">
        <v>0.15</v>
      </c>
      <c r="K39" s="11" t="s">
        <v>187</v>
      </c>
      <c r="L39" s="11" t="s">
        <v>188</v>
      </c>
      <c r="M39" s="201">
        <f>'Aspecto funcional'!D54*100</f>
        <v>100</v>
      </c>
      <c r="N39" s="213">
        <f t="shared" si="0"/>
        <v>0.45</v>
      </c>
      <c r="O39" s="201">
        <f>'Aspecto funcional'!D15*100</f>
        <v>100</v>
      </c>
      <c r="P39" s="207">
        <f t="shared" si="1"/>
        <v>0.45</v>
      </c>
    </row>
    <row r="40" spans="1:16" ht="55.5">
      <c r="A40" s="244"/>
      <c r="B40" s="258"/>
      <c r="C40" s="167">
        <v>0.2</v>
      </c>
      <c r="D40" s="261"/>
      <c r="E40" s="269"/>
      <c r="F40" s="177">
        <v>0.15</v>
      </c>
      <c r="G40" s="265"/>
      <c r="H40" s="28" t="s">
        <v>190</v>
      </c>
      <c r="I40" s="63">
        <v>0.2</v>
      </c>
      <c r="J40" s="184">
        <v>0.2</v>
      </c>
      <c r="K40" s="12" t="s">
        <v>191</v>
      </c>
      <c r="L40" s="12" t="s">
        <v>192</v>
      </c>
      <c r="M40" s="204">
        <f>'Aspecto funcional'!D55*100</f>
        <v>0</v>
      </c>
      <c r="N40" s="214">
        <f t="shared" si="0"/>
        <v>0</v>
      </c>
      <c r="O40" s="204">
        <f>'Aspecto funcional'!D16*100</f>
        <v>100</v>
      </c>
      <c r="P40" s="208">
        <f t="shared" si="1"/>
        <v>0.60000000000000009</v>
      </c>
    </row>
    <row r="41" spans="1:16" ht="27" customHeight="1">
      <c r="A41" s="244"/>
      <c r="B41" s="258"/>
      <c r="C41" s="167">
        <v>0.2</v>
      </c>
      <c r="D41" s="260" t="s">
        <v>194</v>
      </c>
      <c r="E41" s="268">
        <v>0.2</v>
      </c>
      <c r="F41" s="176">
        <v>0.2</v>
      </c>
      <c r="G41" s="231" t="s">
        <v>195</v>
      </c>
      <c r="H41" s="32" t="s">
        <v>196</v>
      </c>
      <c r="I41" s="66">
        <v>0.8</v>
      </c>
      <c r="J41" s="182">
        <v>0.8</v>
      </c>
      <c r="K41" s="15" t="s">
        <v>197</v>
      </c>
      <c r="L41" s="15" t="s">
        <v>198</v>
      </c>
      <c r="M41" s="201">
        <f>'Aspecto funcional'!D58*100</f>
        <v>100</v>
      </c>
      <c r="N41" s="215">
        <f t="shared" si="0"/>
        <v>3.2</v>
      </c>
      <c r="O41" s="201">
        <f>'Aspecto funcional'!D19*100</f>
        <v>100</v>
      </c>
      <c r="P41" s="209">
        <f t="shared" si="1"/>
        <v>3.2</v>
      </c>
    </row>
    <row r="42" spans="1:16" ht="22.5">
      <c r="A42" s="244"/>
      <c r="B42" s="258"/>
      <c r="C42" s="167">
        <v>0.2</v>
      </c>
      <c r="D42" s="261"/>
      <c r="E42" s="269"/>
      <c r="F42" s="177">
        <v>0.2</v>
      </c>
      <c r="G42" s="232"/>
      <c r="H42" s="28" t="s">
        <v>200</v>
      </c>
      <c r="I42" s="63">
        <v>0.2</v>
      </c>
      <c r="J42" s="184">
        <v>0.2</v>
      </c>
      <c r="K42" s="12" t="s">
        <v>201</v>
      </c>
      <c r="L42" s="12" t="s">
        <v>202</v>
      </c>
      <c r="M42" s="204">
        <f>'Aspecto funcional'!D59*100</f>
        <v>100</v>
      </c>
      <c r="N42" s="214">
        <f t="shared" si="0"/>
        <v>0.8</v>
      </c>
      <c r="O42" s="204">
        <f>'Aspecto funcional'!D20*100</f>
        <v>70</v>
      </c>
      <c r="P42" s="208">
        <f t="shared" si="1"/>
        <v>0.56000000000000005</v>
      </c>
    </row>
    <row r="43" spans="1:16" ht="33.75" customHeight="1">
      <c r="A43" s="244"/>
      <c r="B43" s="258"/>
      <c r="C43" s="167">
        <v>0.2</v>
      </c>
      <c r="D43" s="260" t="s">
        <v>204</v>
      </c>
      <c r="E43" s="268">
        <v>0.2</v>
      </c>
      <c r="F43" s="176">
        <v>0.2</v>
      </c>
      <c r="G43" s="254" t="s">
        <v>205</v>
      </c>
      <c r="H43" s="32" t="s">
        <v>206</v>
      </c>
      <c r="I43" s="66">
        <v>0.25</v>
      </c>
      <c r="J43" s="182">
        <v>0.25</v>
      </c>
      <c r="K43" s="15" t="s">
        <v>207</v>
      </c>
      <c r="L43" s="73" t="s">
        <v>208</v>
      </c>
      <c r="M43" s="201">
        <f>'Aspecto funcional'!D62*100</f>
        <v>70</v>
      </c>
      <c r="N43" s="215">
        <f t="shared" si="0"/>
        <v>0.70000000000000007</v>
      </c>
      <c r="O43" s="201">
        <f>'Aspecto funcional'!D23*100</f>
        <v>70</v>
      </c>
      <c r="P43" s="209">
        <f t="shared" si="1"/>
        <v>0.70000000000000007</v>
      </c>
    </row>
    <row r="44" spans="1:16" ht="25.5" customHeight="1">
      <c r="A44" s="244"/>
      <c r="B44" s="258"/>
      <c r="C44" s="167">
        <v>0.2</v>
      </c>
      <c r="D44" s="266"/>
      <c r="E44" s="274"/>
      <c r="F44" s="176">
        <v>0.2</v>
      </c>
      <c r="G44" s="255"/>
      <c r="H44" s="33" t="s">
        <v>210</v>
      </c>
      <c r="I44" s="60">
        <v>0.1</v>
      </c>
      <c r="J44" s="180">
        <v>0.1</v>
      </c>
      <c r="K44" s="11" t="s">
        <v>211</v>
      </c>
      <c r="L44" s="11" t="s">
        <v>212</v>
      </c>
      <c r="M44" s="201">
        <f>'Aspecto funcional'!D63*100</f>
        <v>100</v>
      </c>
      <c r="N44" s="213">
        <f t="shared" si="0"/>
        <v>0.4</v>
      </c>
      <c r="O44" s="201">
        <f>'Aspecto funcional'!D24*100</f>
        <v>100</v>
      </c>
      <c r="P44" s="207">
        <f t="shared" si="1"/>
        <v>0.4</v>
      </c>
    </row>
    <row r="45" spans="1:16" ht="51" customHeight="1">
      <c r="A45" s="244"/>
      <c r="B45" s="258"/>
      <c r="C45" s="167">
        <v>0.2</v>
      </c>
      <c r="D45" s="266"/>
      <c r="E45" s="274"/>
      <c r="F45" s="176">
        <v>0.2</v>
      </c>
      <c r="G45" s="255"/>
      <c r="H45" s="33" t="s">
        <v>214</v>
      </c>
      <c r="I45" s="60">
        <v>0.1</v>
      </c>
      <c r="J45" s="180">
        <v>0.1</v>
      </c>
      <c r="K45" s="11" t="s">
        <v>215</v>
      </c>
      <c r="L45" s="11" t="s">
        <v>216</v>
      </c>
      <c r="M45" s="201">
        <f>'Aspecto funcional'!D64*100</f>
        <v>100</v>
      </c>
      <c r="N45" s="213">
        <f t="shared" si="0"/>
        <v>0.4</v>
      </c>
      <c r="O45" s="201">
        <f>'Aspecto funcional'!D25*100</f>
        <v>100</v>
      </c>
      <c r="P45" s="207">
        <f t="shared" si="1"/>
        <v>0.4</v>
      </c>
    </row>
    <row r="46" spans="1:16" ht="32.25" customHeight="1">
      <c r="A46" s="244"/>
      <c r="B46" s="258"/>
      <c r="C46" s="167">
        <v>0.2</v>
      </c>
      <c r="D46" s="266"/>
      <c r="E46" s="274"/>
      <c r="F46" s="176">
        <v>0.2</v>
      </c>
      <c r="G46" s="255"/>
      <c r="H46" s="33" t="s">
        <v>218</v>
      </c>
      <c r="I46" s="60">
        <v>0.2</v>
      </c>
      <c r="J46" s="180">
        <v>0.2</v>
      </c>
      <c r="K46" s="11" t="s">
        <v>219</v>
      </c>
      <c r="L46" s="11" t="s">
        <v>220</v>
      </c>
      <c r="M46" s="201">
        <f>'Aspecto funcional'!D65*100</f>
        <v>100</v>
      </c>
      <c r="N46" s="213">
        <f t="shared" si="0"/>
        <v>0.8</v>
      </c>
      <c r="O46" s="201">
        <f>'Aspecto funcional'!D26*100</f>
        <v>100</v>
      </c>
      <c r="P46" s="207">
        <f t="shared" si="1"/>
        <v>0.8</v>
      </c>
    </row>
    <row r="47" spans="1:16" ht="77.25" customHeight="1">
      <c r="A47" s="244"/>
      <c r="B47" s="258"/>
      <c r="C47" s="167">
        <v>0.2</v>
      </c>
      <c r="D47" s="267"/>
      <c r="E47" s="275"/>
      <c r="F47" s="177">
        <v>0.2</v>
      </c>
      <c r="G47" s="256"/>
      <c r="H47" s="28" t="s">
        <v>222</v>
      </c>
      <c r="I47" s="63">
        <v>0.35</v>
      </c>
      <c r="J47" s="184">
        <v>0.35</v>
      </c>
      <c r="K47" s="12" t="s">
        <v>223</v>
      </c>
      <c r="L47" s="12" t="s">
        <v>224</v>
      </c>
      <c r="M47" s="204">
        <f>'Aspecto funcional'!D66*100</f>
        <v>100</v>
      </c>
      <c r="N47" s="214">
        <f t="shared" si="0"/>
        <v>1.4000000000000001</v>
      </c>
      <c r="O47" s="204">
        <f>'Aspecto funcional'!D27*100</f>
        <v>100</v>
      </c>
      <c r="P47" s="208">
        <f t="shared" si="1"/>
        <v>1.4000000000000001</v>
      </c>
    </row>
    <row r="48" spans="1:16" ht="21.75" customHeight="1">
      <c r="A48" s="244"/>
      <c r="B48" s="258"/>
      <c r="C48" s="167">
        <v>0.2</v>
      </c>
      <c r="D48" s="260" t="s">
        <v>226</v>
      </c>
      <c r="E48" s="268">
        <v>0.15</v>
      </c>
      <c r="F48" s="176">
        <v>0.15</v>
      </c>
      <c r="G48" s="254" t="s">
        <v>227</v>
      </c>
      <c r="H48" s="32" t="s">
        <v>228</v>
      </c>
      <c r="I48" s="66">
        <v>0.3</v>
      </c>
      <c r="J48" s="182">
        <v>0.3</v>
      </c>
      <c r="K48" s="15" t="s">
        <v>229</v>
      </c>
      <c r="L48" s="15" t="s">
        <v>230</v>
      </c>
      <c r="M48" s="201">
        <f>'Aspecto funcional'!D69*100</f>
        <v>100</v>
      </c>
      <c r="N48" s="215">
        <f t="shared" si="0"/>
        <v>0.9</v>
      </c>
      <c r="O48" s="201">
        <f>'Aspecto funcional'!D30*100</f>
        <v>100</v>
      </c>
      <c r="P48" s="209">
        <f t="shared" si="1"/>
        <v>0.9</v>
      </c>
    </row>
    <row r="49" spans="1:16" ht="24" customHeight="1">
      <c r="A49" s="244"/>
      <c r="B49" s="258"/>
      <c r="C49" s="167">
        <v>0.2</v>
      </c>
      <c r="D49" s="260"/>
      <c r="E49" s="272"/>
      <c r="F49" s="176">
        <v>0.15</v>
      </c>
      <c r="G49" s="270"/>
      <c r="H49" s="33" t="s">
        <v>232</v>
      </c>
      <c r="I49" s="60">
        <v>0.3</v>
      </c>
      <c r="J49" s="193">
        <v>0.3</v>
      </c>
      <c r="K49" s="133" t="s">
        <v>233</v>
      </c>
      <c r="L49" s="15" t="s">
        <v>234</v>
      </c>
      <c r="M49" s="201">
        <f>'Aspecto funcional'!D70*100</f>
        <v>70</v>
      </c>
      <c r="N49" s="213">
        <f t="shared" si="0"/>
        <v>0.63</v>
      </c>
      <c r="O49" s="201">
        <f>'Aspecto funcional'!D31*100</f>
        <v>0</v>
      </c>
      <c r="P49" s="207">
        <f t="shared" si="1"/>
        <v>0</v>
      </c>
    </row>
    <row r="50" spans="1:16" ht="26.25" customHeight="1">
      <c r="A50" s="244"/>
      <c r="B50" s="258"/>
      <c r="C50" s="167">
        <v>0.2</v>
      </c>
      <c r="D50" s="260"/>
      <c r="E50" s="272"/>
      <c r="F50" s="176">
        <v>0.15</v>
      </c>
      <c r="G50" s="270"/>
      <c r="H50" s="33" t="s">
        <v>236</v>
      </c>
      <c r="I50" s="60">
        <v>0.1</v>
      </c>
      <c r="J50" s="193">
        <v>0.1</v>
      </c>
      <c r="K50" s="133" t="s">
        <v>237</v>
      </c>
      <c r="L50" s="11" t="s">
        <v>238</v>
      </c>
      <c r="M50" s="201">
        <f>'Aspecto funcional'!D71*100</f>
        <v>100</v>
      </c>
      <c r="N50" s="213">
        <f t="shared" si="0"/>
        <v>0.30000000000000004</v>
      </c>
      <c r="O50" s="201">
        <f>'Aspecto funcional'!D32*100</f>
        <v>0</v>
      </c>
      <c r="P50" s="207">
        <f t="shared" si="1"/>
        <v>0</v>
      </c>
    </row>
    <row r="51" spans="1:16" ht="28.5" customHeight="1">
      <c r="A51" s="244"/>
      <c r="B51" s="258"/>
      <c r="C51" s="167">
        <v>0.2</v>
      </c>
      <c r="D51" s="260"/>
      <c r="E51" s="272"/>
      <c r="F51" s="176">
        <v>0.15</v>
      </c>
      <c r="G51" s="270"/>
      <c r="H51" s="33" t="s">
        <v>240</v>
      </c>
      <c r="I51" s="60">
        <v>0.1</v>
      </c>
      <c r="J51" s="194">
        <v>0.1</v>
      </c>
      <c r="K51" s="134" t="s">
        <v>241</v>
      </c>
      <c r="L51" s="11" t="s">
        <v>242</v>
      </c>
      <c r="M51" s="201">
        <f>'Aspecto funcional'!D72*100</f>
        <v>100</v>
      </c>
      <c r="N51" s="213">
        <f t="shared" si="0"/>
        <v>0.30000000000000004</v>
      </c>
      <c r="O51" s="201">
        <f>'Aspecto funcional'!D33*100</f>
        <v>0</v>
      </c>
      <c r="P51" s="207">
        <f t="shared" si="1"/>
        <v>0</v>
      </c>
    </row>
    <row r="52" spans="1:16" ht="57.75" customHeight="1">
      <c r="A52" s="245"/>
      <c r="B52" s="259"/>
      <c r="C52" s="198">
        <v>0.2</v>
      </c>
      <c r="D52" s="262"/>
      <c r="E52" s="273"/>
      <c r="F52" s="178">
        <v>0.15</v>
      </c>
      <c r="G52" s="271"/>
      <c r="H52" s="131" t="s">
        <v>244</v>
      </c>
      <c r="I52" s="71">
        <v>0.2</v>
      </c>
      <c r="J52" s="195">
        <v>0.2</v>
      </c>
      <c r="K52" s="19" t="s">
        <v>245</v>
      </c>
      <c r="L52" s="19" t="s">
        <v>246</v>
      </c>
      <c r="M52" s="205">
        <f>'Aspecto funcional'!D73*100</f>
        <v>100</v>
      </c>
      <c r="N52" s="217">
        <f t="shared" si="0"/>
        <v>0.60000000000000009</v>
      </c>
      <c r="O52" s="205">
        <f>'Aspecto funcional'!D34*100</f>
        <v>50</v>
      </c>
      <c r="P52" s="211">
        <f t="shared" si="1"/>
        <v>0.30000000000000004</v>
      </c>
    </row>
    <row r="53" spans="1:16">
      <c r="A53" s="7" t="s">
        <v>248</v>
      </c>
      <c r="B53" s="72">
        <f>SUM(B2:B52)</f>
        <v>1</v>
      </c>
      <c r="C53" s="97"/>
      <c r="N53" s="137">
        <f>SUM(N2:N52)</f>
        <v>84.740000000000009</v>
      </c>
      <c r="P53" s="137">
        <f>SUM(P2:P52)</f>
        <v>81.08750000000002</v>
      </c>
    </row>
  </sheetData>
  <mergeCells count="62">
    <mergeCell ref="A22:A32"/>
    <mergeCell ref="B22:B32"/>
    <mergeCell ref="G33:G34"/>
    <mergeCell ref="E27:E28"/>
    <mergeCell ref="G27:G28"/>
    <mergeCell ref="D27:D28"/>
    <mergeCell ref="D25:D26"/>
    <mergeCell ref="G25:G26"/>
    <mergeCell ref="E22:E24"/>
    <mergeCell ref="E25:E26"/>
    <mergeCell ref="G22:G24"/>
    <mergeCell ref="D22:D24"/>
    <mergeCell ref="E37:E40"/>
    <mergeCell ref="E41:E42"/>
    <mergeCell ref="G29:G30"/>
    <mergeCell ref="E29:E30"/>
    <mergeCell ref="D31:D32"/>
    <mergeCell ref="E31:E32"/>
    <mergeCell ref="D29:D30"/>
    <mergeCell ref="G31:G32"/>
    <mergeCell ref="D33:D34"/>
    <mergeCell ref="G2:G4"/>
    <mergeCell ref="E2:E4"/>
    <mergeCell ref="E5:E7"/>
    <mergeCell ref="A11:A21"/>
    <mergeCell ref="B11:B21"/>
    <mergeCell ref="D11:D14"/>
    <mergeCell ref="D15:D17"/>
    <mergeCell ref="A2:A10"/>
    <mergeCell ref="B2:B10"/>
    <mergeCell ref="D2:D4"/>
    <mergeCell ref="D5:D7"/>
    <mergeCell ref="D8:D10"/>
    <mergeCell ref="E8:E10"/>
    <mergeCell ref="G11:G14"/>
    <mergeCell ref="G8:G10"/>
    <mergeCell ref="E11:E14"/>
    <mergeCell ref="G5:G7"/>
    <mergeCell ref="E18:E19"/>
    <mergeCell ref="D20:D21"/>
    <mergeCell ref="G20:G21"/>
    <mergeCell ref="E20:E21"/>
    <mergeCell ref="G15:G17"/>
    <mergeCell ref="D18:D19"/>
    <mergeCell ref="E15:E17"/>
    <mergeCell ref="G18:G19"/>
    <mergeCell ref="G43:G47"/>
    <mergeCell ref="A33:A52"/>
    <mergeCell ref="B33:B52"/>
    <mergeCell ref="D35:D36"/>
    <mergeCell ref="D37:D40"/>
    <mergeCell ref="D41:D42"/>
    <mergeCell ref="D48:D52"/>
    <mergeCell ref="G41:G42"/>
    <mergeCell ref="E33:E34"/>
    <mergeCell ref="G35:G36"/>
    <mergeCell ref="G37:G40"/>
    <mergeCell ref="D43:D47"/>
    <mergeCell ref="E35:E36"/>
    <mergeCell ref="G48:G52"/>
    <mergeCell ref="E48:E52"/>
    <mergeCell ref="E43:E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C3FD5-BDCA-47C0-B06E-9010A0746169}">
  <dimension ref="A1:C29"/>
  <sheetViews>
    <sheetView topLeftCell="B1" workbookViewId="0">
      <selection activeCell="B5" sqref="B5"/>
    </sheetView>
  </sheetViews>
  <sheetFormatPr defaultRowHeight="15"/>
  <cols>
    <col min="1" max="1" width="34.42578125" customWidth="1"/>
    <col min="2" max="2" width="95.28515625" customWidth="1"/>
    <col min="3" max="3" width="10.85546875" bestFit="1" customWidth="1"/>
  </cols>
  <sheetData>
    <row r="1" spans="1:3" ht="15.75">
      <c r="A1" s="295" t="s">
        <v>264</v>
      </c>
      <c r="B1" s="296"/>
      <c r="C1" s="297"/>
    </row>
    <row r="2" spans="1:3">
      <c r="A2" s="138" t="s">
        <v>282</v>
      </c>
      <c r="B2" s="138" t="s">
        <v>283</v>
      </c>
      <c r="C2" s="138" t="s">
        <v>284</v>
      </c>
    </row>
    <row r="3" spans="1:3" ht="19.5" customHeight="1">
      <c r="A3" s="163" t="s">
        <v>285</v>
      </c>
      <c r="B3" s="140" t="s">
        <v>286</v>
      </c>
      <c r="C3" s="141">
        <v>1</v>
      </c>
    </row>
    <row r="4" spans="1:3" ht="21.75" customHeight="1">
      <c r="A4" s="163" t="s">
        <v>287</v>
      </c>
      <c r="B4" s="139" t="s">
        <v>288</v>
      </c>
      <c r="C4" s="141">
        <v>0.8</v>
      </c>
    </row>
    <row r="5" spans="1:3" ht="21" customHeight="1">
      <c r="A5" s="163" t="s">
        <v>289</v>
      </c>
      <c r="B5" s="139" t="s">
        <v>290</v>
      </c>
      <c r="C5" s="141">
        <v>0.4</v>
      </c>
    </row>
    <row r="6" spans="1:3" ht="21" customHeight="1">
      <c r="A6" s="163" t="s">
        <v>291</v>
      </c>
      <c r="B6" s="139" t="s">
        <v>292</v>
      </c>
      <c r="C6" s="141">
        <v>0</v>
      </c>
    </row>
    <row r="9" spans="1:3" ht="15.75">
      <c r="A9" s="295" t="s">
        <v>267</v>
      </c>
      <c r="B9" s="296"/>
      <c r="C9" s="297"/>
    </row>
    <row r="10" spans="1:3">
      <c r="A10" s="138" t="s">
        <v>282</v>
      </c>
      <c r="B10" s="138" t="s">
        <v>283</v>
      </c>
      <c r="C10" s="138" t="s">
        <v>284</v>
      </c>
    </row>
    <row r="11" spans="1:3" ht="21.75" customHeight="1">
      <c r="A11" s="163" t="s">
        <v>293</v>
      </c>
      <c r="B11" s="140" t="s">
        <v>294</v>
      </c>
      <c r="C11" s="141">
        <v>1</v>
      </c>
    </row>
    <row r="12" spans="1:3" ht="30.75">
      <c r="A12" s="164" t="s">
        <v>295</v>
      </c>
      <c r="B12" s="140" t="s">
        <v>296</v>
      </c>
      <c r="C12" s="141">
        <v>0.5</v>
      </c>
    </row>
    <row r="13" spans="1:3" ht="30.75">
      <c r="A13" s="163" t="s">
        <v>291</v>
      </c>
      <c r="B13" s="140" t="s">
        <v>297</v>
      </c>
      <c r="C13" s="141">
        <v>0</v>
      </c>
    </row>
    <row r="16" spans="1:3" ht="15.75">
      <c r="A16" s="295" t="s">
        <v>298</v>
      </c>
      <c r="B16" s="296"/>
      <c r="C16" s="297"/>
    </row>
    <row r="17" spans="1:3">
      <c r="A17" s="138" t="s">
        <v>282</v>
      </c>
      <c r="B17" s="138" t="s">
        <v>283</v>
      </c>
      <c r="C17" s="138" t="s">
        <v>284</v>
      </c>
    </row>
    <row r="18" spans="1:3" ht="21.75" customHeight="1">
      <c r="A18" s="8" t="s">
        <v>299</v>
      </c>
      <c r="B18" s="143" t="s">
        <v>300</v>
      </c>
      <c r="C18" s="141">
        <v>1</v>
      </c>
    </row>
    <row r="19" spans="1:3" ht="23.25" customHeight="1">
      <c r="A19" s="8" t="s">
        <v>301</v>
      </c>
      <c r="B19" s="143" t="s">
        <v>302</v>
      </c>
      <c r="C19" s="141">
        <v>0.7</v>
      </c>
    </row>
    <row r="20" spans="1:3" ht="18.75" customHeight="1">
      <c r="A20" s="8" t="s">
        <v>287</v>
      </c>
      <c r="B20" s="143" t="s">
        <v>303</v>
      </c>
      <c r="C20" s="141">
        <v>0.5</v>
      </c>
    </row>
    <row r="21" spans="1:3" ht="21.75" customHeight="1">
      <c r="A21" s="8" t="s">
        <v>291</v>
      </c>
      <c r="B21" s="142" t="s">
        <v>304</v>
      </c>
      <c r="C21" s="141">
        <v>0</v>
      </c>
    </row>
    <row r="24" spans="1:3" ht="15.75">
      <c r="A24" s="295" t="s">
        <v>271</v>
      </c>
      <c r="B24" s="296"/>
      <c r="C24" s="297"/>
    </row>
    <row r="25" spans="1:3">
      <c r="A25" s="138" t="s">
        <v>282</v>
      </c>
      <c r="B25" s="138" t="s">
        <v>283</v>
      </c>
      <c r="C25" s="138" t="s">
        <v>284</v>
      </c>
    </row>
    <row r="26" spans="1:3" ht="24" customHeight="1">
      <c r="A26" s="8" t="s">
        <v>299</v>
      </c>
      <c r="B26" s="143" t="s">
        <v>305</v>
      </c>
      <c r="C26" s="141">
        <v>1</v>
      </c>
    </row>
    <row r="27" spans="1:3" ht="21.75" customHeight="1">
      <c r="A27" s="8" t="s">
        <v>301</v>
      </c>
      <c r="B27" s="143" t="s">
        <v>302</v>
      </c>
      <c r="C27" s="141">
        <v>0.7</v>
      </c>
    </row>
    <row r="28" spans="1:3" ht="21.75" customHeight="1">
      <c r="A28" s="8" t="s">
        <v>287</v>
      </c>
      <c r="B28" s="143" t="s">
        <v>306</v>
      </c>
      <c r="C28" s="141">
        <v>0.5</v>
      </c>
    </row>
    <row r="29" spans="1:3" ht="21.75" customHeight="1">
      <c r="A29" s="8" t="s">
        <v>291</v>
      </c>
      <c r="B29" s="142" t="s">
        <v>307</v>
      </c>
      <c r="C29" s="141">
        <v>0</v>
      </c>
    </row>
  </sheetData>
  <mergeCells count="4">
    <mergeCell ref="A1:C1"/>
    <mergeCell ref="A9:C9"/>
    <mergeCell ref="A16:C16"/>
    <mergeCell ref="A24:C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EFA00-4D9E-4EAB-9A58-5BE380702F2E}">
  <dimension ref="A1:N41"/>
  <sheetViews>
    <sheetView tabSelected="1" workbookViewId="0">
      <selection activeCell="F7" sqref="F7"/>
    </sheetView>
  </sheetViews>
  <sheetFormatPr defaultRowHeight="15"/>
  <cols>
    <col min="1" max="1" width="39.5703125" bestFit="1" customWidth="1"/>
    <col min="2" max="2" width="11.42578125" customWidth="1"/>
    <col min="3" max="3" width="31.28515625" bestFit="1" customWidth="1"/>
    <col min="4" max="4" width="15.7109375" customWidth="1"/>
    <col min="5" max="5" width="11.7109375" customWidth="1"/>
  </cols>
  <sheetData>
    <row r="1" spans="1:14" ht="18.75">
      <c r="A1" s="298" t="s">
        <v>308</v>
      </c>
      <c r="B1" s="298"/>
      <c r="C1" s="298"/>
      <c r="D1" s="298"/>
      <c r="E1" s="298"/>
    </row>
    <row r="2" spans="1:14">
      <c r="A2" s="299" t="s">
        <v>309</v>
      </c>
      <c r="B2" s="299"/>
      <c r="C2" s="299"/>
      <c r="D2" s="84" t="s">
        <v>310</v>
      </c>
      <c r="E2" s="121">
        <v>0.3</v>
      </c>
    </row>
    <row r="3" spans="1:14">
      <c r="A3" s="85" t="s">
        <v>311</v>
      </c>
      <c r="B3" s="85" t="s">
        <v>310</v>
      </c>
      <c r="C3" s="85" t="s">
        <v>312</v>
      </c>
      <c r="D3" s="85" t="s">
        <v>313</v>
      </c>
      <c r="E3" s="100" t="s">
        <v>314</v>
      </c>
    </row>
    <row r="4" spans="1:14">
      <c r="A4" s="81" t="s">
        <v>315</v>
      </c>
      <c r="B4" s="82">
        <v>0.3</v>
      </c>
      <c r="C4" s="81"/>
      <c r="D4" s="81"/>
      <c r="E4" s="101"/>
    </row>
    <row r="5" spans="1:14" ht="30.75">
      <c r="A5" s="36" t="s">
        <v>9</v>
      </c>
      <c r="B5" s="76">
        <v>0.25</v>
      </c>
      <c r="C5" s="119" t="s">
        <v>316</v>
      </c>
      <c r="D5" s="76">
        <v>0</v>
      </c>
      <c r="E5" s="77">
        <f>E2*B4*B5*D5</f>
        <v>0</v>
      </c>
      <c r="F5" s="220"/>
      <c r="N5" s="221"/>
    </row>
    <row r="6" spans="1:14">
      <c r="A6" s="36" t="s">
        <v>13</v>
      </c>
      <c r="B6" s="76">
        <v>0.45</v>
      </c>
      <c r="C6" s="36" t="s">
        <v>317</v>
      </c>
      <c r="D6" s="76">
        <v>1</v>
      </c>
      <c r="E6" s="77">
        <f>E2*B4*B6*D6</f>
        <v>4.0500000000000001E-2</v>
      </c>
      <c r="F6" s="221"/>
      <c r="N6" s="221"/>
    </row>
    <row r="7" spans="1:14" ht="45.75">
      <c r="A7" s="36" t="s">
        <v>318</v>
      </c>
      <c r="B7" s="76">
        <v>0.3</v>
      </c>
      <c r="C7" s="75" t="s">
        <v>319</v>
      </c>
      <c r="D7" s="76">
        <v>0</v>
      </c>
      <c r="E7" s="77">
        <f>E2*B4*B7*D7</f>
        <v>0</v>
      </c>
      <c r="F7" s="220"/>
      <c r="N7" s="221"/>
    </row>
    <row r="8" spans="1:14">
      <c r="A8" s="88" t="s">
        <v>320</v>
      </c>
      <c r="B8" s="89">
        <f>SUM(B5:B7)</f>
        <v>1</v>
      </c>
      <c r="C8" s="88"/>
      <c r="D8" s="89"/>
      <c r="E8" s="102">
        <f>SUM(E5:E7)</f>
        <v>4.0500000000000001E-2</v>
      </c>
      <c r="F8" s="221"/>
      <c r="N8" s="224"/>
    </row>
    <row r="9" spans="1:14">
      <c r="A9" s="81" t="s">
        <v>321</v>
      </c>
      <c r="B9" s="82">
        <v>0.45</v>
      </c>
      <c r="C9" s="81"/>
      <c r="D9" s="82"/>
      <c r="E9" s="101"/>
    </row>
    <row r="10" spans="1:14">
      <c r="A10" s="36" t="s">
        <v>322</v>
      </c>
      <c r="B10" s="76">
        <v>0.25</v>
      </c>
      <c r="C10" s="36" t="s">
        <v>323</v>
      </c>
      <c r="D10" s="76">
        <v>1</v>
      </c>
      <c r="E10" s="77">
        <f>E2*B9*B10*D10</f>
        <v>3.3750000000000002E-2</v>
      </c>
      <c r="F10" s="222"/>
      <c r="N10" s="221"/>
    </row>
    <row r="11" spans="1:14">
      <c r="A11" s="36" t="s">
        <v>324</v>
      </c>
      <c r="B11" s="76">
        <v>0.35</v>
      </c>
      <c r="C11" s="36" t="s">
        <v>323</v>
      </c>
      <c r="D11" s="76">
        <v>0.8</v>
      </c>
      <c r="E11" s="77">
        <f>E2*B9*B11*D11</f>
        <v>3.78E-2</v>
      </c>
      <c r="F11" s="221"/>
      <c r="N11" s="221"/>
    </row>
    <row r="12" spans="1:14" ht="120" customHeight="1">
      <c r="A12" s="36" t="s">
        <v>29</v>
      </c>
      <c r="B12" s="76">
        <v>0.4</v>
      </c>
      <c r="C12" s="150" t="s">
        <v>325</v>
      </c>
      <c r="D12" s="76">
        <v>0.8</v>
      </c>
      <c r="E12" s="77">
        <f>E2*B9*B12*D12</f>
        <v>4.3200000000000009E-2</v>
      </c>
      <c r="F12" s="223"/>
      <c r="N12" s="221"/>
    </row>
    <row r="13" spans="1:14">
      <c r="A13" s="88" t="s">
        <v>320</v>
      </c>
      <c r="B13" s="89">
        <f>SUM(B10:B12)</f>
        <v>1</v>
      </c>
      <c r="C13" s="88"/>
      <c r="D13" s="89"/>
      <c r="E13" s="102">
        <f>SUM(E10:E12)</f>
        <v>0.11475000000000002</v>
      </c>
      <c r="F13" s="221"/>
      <c r="N13" s="224"/>
    </row>
    <row r="14" spans="1:14">
      <c r="A14" s="83" t="s">
        <v>326</v>
      </c>
      <c r="B14" s="91">
        <v>0.25</v>
      </c>
      <c r="C14" s="83"/>
      <c r="D14" s="91"/>
      <c r="E14" s="103"/>
    </row>
    <row r="15" spans="1:14">
      <c r="A15" s="36" t="s">
        <v>35</v>
      </c>
      <c r="B15" s="76">
        <v>0.45</v>
      </c>
      <c r="C15" t="s">
        <v>327</v>
      </c>
      <c r="D15" s="76">
        <v>0.8</v>
      </c>
      <c r="E15" s="77">
        <f>E2*B14*B15*D15</f>
        <v>2.7000000000000003E-2</v>
      </c>
      <c r="F15" s="221"/>
      <c r="N15" s="221"/>
    </row>
    <row r="16" spans="1:14" ht="30.75">
      <c r="A16" s="36" t="s">
        <v>39</v>
      </c>
      <c r="B16" s="76">
        <v>0.2</v>
      </c>
      <c r="C16" s="75" t="s">
        <v>328</v>
      </c>
      <c r="D16" s="76">
        <v>0.8</v>
      </c>
      <c r="E16" s="77">
        <f>E2*B14*B16*D16</f>
        <v>1.2E-2</v>
      </c>
      <c r="F16" s="221"/>
      <c r="N16" s="221"/>
    </row>
    <row r="17" spans="1:14">
      <c r="A17" s="36" t="s">
        <v>43</v>
      </c>
      <c r="B17" s="76">
        <v>0.35</v>
      </c>
      <c r="C17" t="s">
        <v>323</v>
      </c>
      <c r="D17" s="76">
        <v>1</v>
      </c>
      <c r="E17" s="77">
        <f>E2*B14*B17*D17</f>
        <v>2.6249999999999999E-2</v>
      </c>
      <c r="F17" s="221"/>
      <c r="N17" s="221"/>
    </row>
    <row r="18" spans="1:14">
      <c r="A18" s="88" t="s">
        <v>320</v>
      </c>
      <c r="B18" s="89">
        <f>SUM(B15:B17)</f>
        <v>1</v>
      </c>
      <c r="C18" s="88"/>
      <c r="D18" s="89"/>
      <c r="E18" s="102">
        <f>SUM(E15:E17)</f>
        <v>6.5250000000000002E-2</v>
      </c>
      <c r="F18" s="221"/>
      <c r="N18" s="224"/>
    </row>
    <row r="19" spans="1:14" ht="15.75">
      <c r="A19" s="94" t="s">
        <v>329</v>
      </c>
      <c r="B19" s="95">
        <f>SUM(B14+B9+B4)</f>
        <v>1</v>
      </c>
      <c r="C19" s="94"/>
      <c r="D19" s="94" t="s">
        <v>308</v>
      </c>
      <c r="E19" s="105">
        <f>SUM(E18+E13+E8)</f>
        <v>0.22050000000000003</v>
      </c>
    </row>
    <row r="23" spans="1:14" ht="18.75">
      <c r="A23" s="300" t="s">
        <v>330</v>
      </c>
      <c r="B23" s="300"/>
      <c r="C23" s="300"/>
      <c r="D23" s="300"/>
      <c r="E23" s="300"/>
    </row>
    <row r="24" spans="1:14">
      <c r="A24" s="301" t="s">
        <v>309</v>
      </c>
      <c r="B24" s="301"/>
      <c r="C24" s="301"/>
      <c r="D24" s="86" t="s">
        <v>310</v>
      </c>
      <c r="E24" s="120">
        <v>0.3</v>
      </c>
    </row>
    <row r="25" spans="1:14">
      <c r="A25" s="87" t="s">
        <v>311</v>
      </c>
      <c r="B25" s="87" t="s">
        <v>310</v>
      </c>
      <c r="C25" s="87" t="s">
        <v>312</v>
      </c>
      <c r="D25" s="87" t="s">
        <v>313</v>
      </c>
      <c r="E25" s="87" t="s">
        <v>314</v>
      </c>
    </row>
    <row r="26" spans="1:14">
      <c r="A26" s="81" t="s">
        <v>315</v>
      </c>
      <c r="B26" s="82">
        <v>0.3</v>
      </c>
      <c r="C26" s="81"/>
      <c r="D26" s="81"/>
      <c r="E26" s="81"/>
    </row>
    <row r="27" spans="1:14">
      <c r="A27" s="36" t="s">
        <v>9</v>
      </c>
      <c r="B27" s="76">
        <v>0.25</v>
      </c>
      <c r="C27" s="36" t="s">
        <v>331</v>
      </c>
      <c r="D27" s="218">
        <v>0</v>
      </c>
      <c r="E27" s="77">
        <f>E24*B26*B27*D27</f>
        <v>0</v>
      </c>
      <c r="F27" s="221"/>
    </row>
    <row r="28" spans="1:14">
      <c r="A28" s="36" t="s">
        <v>13</v>
      </c>
      <c r="B28" s="76">
        <v>0.45</v>
      </c>
      <c r="C28" s="36" t="s">
        <v>332</v>
      </c>
      <c r="D28" s="218">
        <v>0.4</v>
      </c>
      <c r="E28" s="77">
        <f>E24*B26*B28*D28</f>
        <v>1.6200000000000003E-2</v>
      </c>
      <c r="F28" s="221"/>
    </row>
    <row r="29" spans="1:14" ht="74.25" customHeight="1">
      <c r="A29" s="36" t="s">
        <v>318</v>
      </c>
      <c r="B29" s="76">
        <v>0.3</v>
      </c>
      <c r="C29" s="219" t="s">
        <v>333</v>
      </c>
      <c r="D29" s="76">
        <v>0.8</v>
      </c>
      <c r="E29" s="77">
        <f>E24*B26*B29*D29</f>
        <v>2.1600000000000001E-2</v>
      </c>
      <c r="F29" s="221"/>
    </row>
    <row r="30" spans="1:14">
      <c r="A30" s="92" t="s">
        <v>320</v>
      </c>
      <c r="B30" s="93">
        <f>SUM(B27:B29)</f>
        <v>1</v>
      </c>
      <c r="C30" s="92"/>
      <c r="D30" s="93"/>
      <c r="E30" s="108">
        <f>SUM(E27:E29)</f>
        <v>3.78E-2</v>
      </c>
      <c r="F30" s="224"/>
    </row>
    <row r="31" spans="1:14">
      <c r="A31" s="81" t="s">
        <v>321</v>
      </c>
      <c r="B31" s="82">
        <v>0.45</v>
      </c>
      <c r="C31" s="81"/>
      <c r="D31" s="82"/>
      <c r="E31" s="101"/>
    </row>
    <row r="32" spans="1:14">
      <c r="A32" s="36" t="s">
        <v>322</v>
      </c>
      <c r="B32" s="76">
        <v>0.25</v>
      </c>
      <c r="C32" s="36" t="s">
        <v>334</v>
      </c>
      <c r="D32" s="76">
        <v>1</v>
      </c>
      <c r="E32" s="77">
        <f>E24*B31*B32*D32</f>
        <v>3.3750000000000002E-2</v>
      </c>
      <c r="F32" s="221"/>
    </row>
    <row r="33" spans="1:6">
      <c r="A33" s="36" t="s">
        <v>324</v>
      </c>
      <c r="B33" s="76">
        <v>0.35</v>
      </c>
      <c r="C33" s="36" t="s">
        <v>335</v>
      </c>
      <c r="D33" s="76">
        <v>1</v>
      </c>
      <c r="E33" s="77">
        <f>E24*B31*B33*D33</f>
        <v>4.725E-2</v>
      </c>
      <c r="F33" s="221"/>
    </row>
    <row r="34" spans="1:6" ht="91.5">
      <c r="A34" s="36" t="s">
        <v>29</v>
      </c>
      <c r="B34" s="76">
        <v>0.4</v>
      </c>
      <c r="C34" s="75" t="s">
        <v>336</v>
      </c>
      <c r="D34" s="76">
        <v>0.8</v>
      </c>
      <c r="E34" s="77">
        <f>E24*B31*B34*D34</f>
        <v>4.3200000000000009E-2</v>
      </c>
      <c r="F34" s="221"/>
    </row>
    <row r="35" spans="1:6">
      <c r="A35" s="92" t="s">
        <v>320</v>
      </c>
      <c r="B35" s="93">
        <f>SUM(B32:B34)</f>
        <v>1</v>
      </c>
      <c r="C35" s="92"/>
      <c r="D35" s="93"/>
      <c r="E35" s="108">
        <f>SUM(E32:E34)</f>
        <v>0.1242</v>
      </c>
      <c r="F35" s="224"/>
    </row>
    <row r="36" spans="1:6">
      <c r="A36" s="83" t="s">
        <v>326</v>
      </c>
      <c r="B36" s="91">
        <v>0.25</v>
      </c>
      <c r="C36" s="83"/>
      <c r="D36" s="91"/>
      <c r="E36" s="103"/>
    </row>
    <row r="37" spans="1:6" ht="117.75" customHeight="1">
      <c r="A37" s="36" t="s">
        <v>35</v>
      </c>
      <c r="B37" s="76">
        <v>0.45</v>
      </c>
      <c r="C37" s="36" t="s">
        <v>337</v>
      </c>
      <c r="D37" s="76">
        <v>1</v>
      </c>
      <c r="E37" s="77">
        <f>E24*B36*B37*D37</f>
        <v>3.3750000000000002E-2</v>
      </c>
      <c r="F37" s="221"/>
    </row>
    <row r="38" spans="1:6">
      <c r="A38" s="36" t="s">
        <v>39</v>
      </c>
      <c r="B38" s="76">
        <v>0.2</v>
      </c>
      <c r="C38" s="36" t="s">
        <v>338</v>
      </c>
      <c r="D38" s="76">
        <v>0.4</v>
      </c>
      <c r="E38" s="77">
        <f>E24*B36*B38*D38</f>
        <v>6.0000000000000001E-3</v>
      </c>
      <c r="F38" s="221"/>
    </row>
    <row r="39" spans="1:6">
      <c r="A39" s="36" t="s">
        <v>43</v>
      </c>
      <c r="B39" s="76">
        <v>0.35</v>
      </c>
      <c r="C39" s="36" t="s">
        <v>339</v>
      </c>
      <c r="D39" s="76">
        <v>1</v>
      </c>
      <c r="E39" s="77">
        <f>E24*B36*B39*D39</f>
        <v>2.6249999999999999E-2</v>
      </c>
      <c r="F39" s="221"/>
    </row>
    <row r="40" spans="1:6">
      <c r="A40" s="92" t="s">
        <v>320</v>
      </c>
      <c r="B40" s="93">
        <f>SUM(B37:B39)</f>
        <v>1</v>
      </c>
      <c r="C40" s="92"/>
      <c r="D40" s="92"/>
      <c r="E40" s="108">
        <f>SUM(E37:E39)</f>
        <v>6.6000000000000003E-2</v>
      </c>
      <c r="F40" s="224"/>
    </row>
    <row r="41" spans="1:6" ht="15.75">
      <c r="A41" s="94" t="s">
        <v>329</v>
      </c>
      <c r="B41" s="95">
        <f>SUM(B36+B31+B26)</f>
        <v>1</v>
      </c>
      <c r="C41" s="94"/>
      <c r="D41" s="94" t="s">
        <v>330</v>
      </c>
      <c r="E41" s="105">
        <f>SUM(E40+E35+E30)</f>
        <v>0.22800000000000001</v>
      </c>
    </row>
  </sheetData>
  <mergeCells count="4">
    <mergeCell ref="A1:E1"/>
    <mergeCell ref="A2:C2"/>
    <mergeCell ref="A23:E23"/>
    <mergeCell ref="A24:C2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934CA-7828-40EA-BA40-AF143F6E9132}">
  <dimension ref="A1:I49"/>
  <sheetViews>
    <sheetView topLeftCell="A12" workbookViewId="0">
      <selection activeCell="C39" sqref="C39"/>
    </sheetView>
  </sheetViews>
  <sheetFormatPr defaultRowHeight="15"/>
  <cols>
    <col min="1" max="1" width="38.5703125" customWidth="1"/>
    <col min="2" max="2" width="11.5703125" customWidth="1"/>
    <col min="3" max="3" width="35.42578125" bestFit="1" customWidth="1"/>
    <col min="4" max="4" width="15.7109375" customWidth="1"/>
    <col min="5" max="5" width="11.28515625" style="106" customWidth="1"/>
  </cols>
  <sheetData>
    <row r="1" spans="1:6" ht="18.75">
      <c r="A1" s="298" t="s">
        <v>308</v>
      </c>
      <c r="B1" s="298"/>
      <c r="C1" s="298"/>
      <c r="D1" s="298"/>
      <c r="E1" s="298"/>
    </row>
    <row r="2" spans="1:6">
      <c r="A2" s="299" t="s">
        <v>340</v>
      </c>
      <c r="B2" s="299"/>
      <c r="C2" s="299"/>
      <c r="D2" s="84" t="s">
        <v>310</v>
      </c>
      <c r="E2" s="121">
        <v>0.35</v>
      </c>
    </row>
    <row r="3" spans="1:6">
      <c r="A3" s="85" t="s">
        <v>311</v>
      </c>
      <c r="B3" s="85" t="s">
        <v>310</v>
      </c>
      <c r="C3" s="85" t="s">
        <v>312</v>
      </c>
      <c r="D3" s="85" t="s">
        <v>313</v>
      </c>
      <c r="E3" s="100" t="s">
        <v>314</v>
      </c>
    </row>
    <row r="4" spans="1:6">
      <c r="A4" s="81" t="s">
        <v>341</v>
      </c>
      <c r="B4" s="82">
        <v>0.4</v>
      </c>
      <c r="C4" s="81"/>
      <c r="D4" s="81"/>
      <c r="E4" s="101"/>
    </row>
    <row r="5" spans="1:6">
      <c r="A5" s="36" t="s">
        <v>50</v>
      </c>
      <c r="B5" s="76">
        <v>0.4</v>
      </c>
      <c r="C5" s="117" t="s">
        <v>342</v>
      </c>
      <c r="D5" s="76">
        <v>1</v>
      </c>
      <c r="E5" s="77">
        <f>+E2*B4*B5*D5</f>
        <v>5.5999999999999994E-2</v>
      </c>
      <c r="F5" s="221"/>
    </row>
    <row r="6" spans="1:6">
      <c r="A6" s="36" t="s">
        <v>54</v>
      </c>
      <c r="B6" s="76">
        <v>0.15</v>
      </c>
      <c r="C6" s="36" t="s">
        <v>343</v>
      </c>
      <c r="D6" s="76">
        <v>1</v>
      </c>
      <c r="E6" s="77">
        <f>+E2*B6*B4*D6</f>
        <v>2.1000000000000001E-2</v>
      </c>
      <c r="F6" s="221"/>
    </row>
    <row r="7" spans="1:6">
      <c r="A7" s="36" t="s">
        <v>58</v>
      </c>
      <c r="B7" s="76">
        <v>0.25</v>
      </c>
      <c r="C7" s="36" t="s">
        <v>343</v>
      </c>
      <c r="D7" s="76">
        <v>1</v>
      </c>
      <c r="E7" s="77">
        <f>+E2*B7*B4*D7</f>
        <v>3.4999999999999996E-2</v>
      </c>
      <c r="F7" s="221"/>
    </row>
    <row r="8" spans="1:6" ht="30.75">
      <c r="A8" s="36" t="s">
        <v>62</v>
      </c>
      <c r="B8" s="76">
        <v>0.2</v>
      </c>
      <c r="C8" s="75" t="s">
        <v>344</v>
      </c>
      <c r="D8" s="76">
        <v>1</v>
      </c>
      <c r="E8" s="77">
        <f>+E2*D8*B8*B4</f>
        <v>2.7999999999999997E-2</v>
      </c>
      <c r="F8" s="221"/>
    </row>
    <row r="9" spans="1:6">
      <c r="A9" s="88" t="s">
        <v>320</v>
      </c>
      <c r="B9" s="89">
        <f>SUM(B5:B8)</f>
        <v>1</v>
      </c>
      <c r="C9" s="88"/>
      <c r="D9" s="102"/>
      <c r="E9" s="102">
        <f>SUM(E5:E8)</f>
        <v>0.13999999999999999</v>
      </c>
      <c r="F9" s="221"/>
    </row>
    <row r="10" spans="1:6">
      <c r="A10" s="81" t="s">
        <v>345</v>
      </c>
      <c r="B10" s="82">
        <v>0.2</v>
      </c>
      <c r="C10" s="81"/>
      <c r="D10" s="81"/>
      <c r="E10" s="101"/>
    </row>
    <row r="11" spans="1:6" ht="45.75">
      <c r="A11" s="36" t="s">
        <v>68</v>
      </c>
      <c r="B11" s="76">
        <v>0.25</v>
      </c>
      <c r="C11" s="75" t="s">
        <v>346</v>
      </c>
      <c r="D11" s="76">
        <v>0.5</v>
      </c>
      <c r="E11" s="77">
        <f>E2*B10*B11*D11</f>
        <v>8.7499999999999991E-3</v>
      </c>
      <c r="F11" s="223"/>
    </row>
    <row r="12" spans="1:6">
      <c r="A12" s="36" t="s">
        <v>72</v>
      </c>
      <c r="B12" s="76">
        <v>0.45</v>
      </c>
      <c r="C12" s="36" t="s">
        <v>347</v>
      </c>
      <c r="D12" s="76">
        <v>1</v>
      </c>
      <c r="E12" s="77">
        <f>E2*B10*B12*D12</f>
        <v>3.15E-2</v>
      </c>
      <c r="F12" s="223"/>
    </row>
    <row r="13" spans="1:6" ht="63" customHeight="1">
      <c r="A13" s="36" t="s">
        <v>76</v>
      </c>
      <c r="B13" s="76">
        <v>0.3</v>
      </c>
      <c r="C13" s="75" t="s">
        <v>348</v>
      </c>
      <c r="D13" s="76">
        <v>0.5</v>
      </c>
      <c r="E13" s="77">
        <f>E2*B13*B10*D13</f>
        <v>1.0500000000000001E-2</v>
      </c>
      <c r="F13" s="223"/>
    </row>
    <row r="14" spans="1:6">
      <c r="A14" s="88" t="s">
        <v>320</v>
      </c>
      <c r="B14" s="89">
        <f>SUM(B11:B13)</f>
        <v>1</v>
      </c>
      <c r="C14" s="88"/>
      <c r="D14" s="102"/>
      <c r="E14" s="102">
        <f>SUM(E11:E13)</f>
        <v>5.0750000000000003E-2</v>
      </c>
      <c r="F14" s="221"/>
    </row>
    <row r="15" spans="1:6">
      <c r="A15" s="83" t="s">
        <v>349</v>
      </c>
      <c r="B15" s="91">
        <v>0.25</v>
      </c>
      <c r="C15" s="83"/>
      <c r="D15" s="83"/>
      <c r="E15" s="103"/>
    </row>
    <row r="16" spans="1:6">
      <c r="A16" s="36" t="s">
        <v>82</v>
      </c>
      <c r="B16" s="76">
        <v>0.8</v>
      </c>
      <c r="C16" s="36" t="s">
        <v>350</v>
      </c>
      <c r="D16" s="76">
        <v>1</v>
      </c>
      <c r="E16" s="77">
        <f>E2*B15*B16*D16</f>
        <v>6.9999999999999993E-2</v>
      </c>
      <c r="F16" s="221"/>
    </row>
    <row r="17" spans="1:9">
      <c r="A17" s="36" t="s">
        <v>86</v>
      </c>
      <c r="B17" s="76">
        <v>0.2</v>
      </c>
      <c r="C17" s="36" t="s">
        <v>351</v>
      </c>
      <c r="D17" s="76">
        <v>0.5</v>
      </c>
      <c r="E17" s="77">
        <f>E2*B15*B17*D17</f>
        <v>8.7499999999999991E-3</v>
      </c>
      <c r="F17" s="221"/>
    </row>
    <row r="18" spans="1:9">
      <c r="A18" s="88" t="s">
        <v>320</v>
      </c>
      <c r="B18" s="89">
        <f>SUM(B16:B17)</f>
        <v>1</v>
      </c>
      <c r="C18" s="88"/>
      <c r="D18" s="102"/>
      <c r="E18" s="102">
        <f>SUM(E16:E17)</f>
        <v>7.8749999999999987E-2</v>
      </c>
      <c r="F18" s="221"/>
    </row>
    <row r="19" spans="1:9">
      <c r="A19" s="81" t="s">
        <v>352</v>
      </c>
      <c r="B19" s="82">
        <v>0.15</v>
      </c>
      <c r="C19" s="81"/>
      <c r="D19" s="101"/>
      <c r="E19" s="101"/>
    </row>
    <row r="20" spans="1:9" ht="30.75">
      <c r="A20" s="36" t="s">
        <v>92</v>
      </c>
      <c r="B20" s="76">
        <v>0.2</v>
      </c>
      <c r="C20" s="75" t="s">
        <v>353</v>
      </c>
      <c r="D20" s="76">
        <v>0.5</v>
      </c>
      <c r="E20" s="77">
        <f>E2*B19*B20*D20</f>
        <v>5.2500000000000003E-3</v>
      </c>
      <c r="F20" s="220"/>
    </row>
    <row r="21" spans="1:9">
      <c r="A21" s="80" t="s">
        <v>96</v>
      </c>
      <c r="B21" s="90">
        <v>0.8</v>
      </c>
      <c r="C21" s="80" t="s">
        <v>354</v>
      </c>
      <c r="D21" s="90">
        <v>1</v>
      </c>
      <c r="E21" s="104">
        <f>E2*B19*B21*D21</f>
        <v>4.2000000000000003E-2</v>
      </c>
      <c r="F21" s="220"/>
    </row>
    <row r="22" spans="1:9">
      <c r="A22" s="88" t="s">
        <v>320</v>
      </c>
      <c r="B22" s="89">
        <f>SUM(B20:B21)</f>
        <v>1</v>
      </c>
      <c r="C22" s="88"/>
      <c r="D22" s="88"/>
      <c r="E22" s="102">
        <f>SUM(E20:E21)</f>
        <v>4.725E-2</v>
      </c>
      <c r="F22" s="221"/>
    </row>
    <row r="23" spans="1:9" ht="15.75">
      <c r="A23" s="94" t="s">
        <v>329</v>
      </c>
      <c r="B23" s="95">
        <f>SUM(B19+B15+B10+B4)</f>
        <v>1</v>
      </c>
      <c r="C23" s="94"/>
      <c r="D23" s="94" t="s">
        <v>308</v>
      </c>
      <c r="E23" s="105">
        <f>SUM(E22+E18+E14+E9)</f>
        <v>0.31674999999999998</v>
      </c>
    </row>
    <row r="24" spans="1:9" ht="15.75">
      <c r="I24" s="151"/>
    </row>
    <row r="25" spans="1:9" ht="15.75">
      <c r="I25" s="151"/>
    </row>
    <row r="27" spans="1:9" ht="18.75" customHeight="1">
      <c r="A27" s="300" t="s">
        <v>330</v>
      </c>
      <c r="B27" s="300"/>
      <c r="C27" s="300"/>
      <c r="D27" s="300"/>
      <c r="E27" s="300"/>
    </row>
    <row r="28" spans="1:9">
      <c r="A28" s="301" t="s">
        <v>340</v>
      </c>
      <c r="B28" s="301"/>
      <c r="C28" s="301"/>
      <c r="D28" s="86" t="s">
        <v>310</v>
      </c>
      <c r="E28" s="120">
        <v>0.35</v>
      </c>
    </row>
    <row r="29" spans="1:9">
      <c r="A29" s="87" t="s">
        <v>311</v>
      </c>
      <c r="B29" s="87" t="s">
        <v>310</v>
      </c>
      <c r="C29" s="87" t="s">
        <v>312</v>
      </c>
      <c r="D29" s="87" t="s">
        <v>313</v>
      </c>
      <c r="E29" s="107" t="s">
        <v>314</v>
      </c>
    </row>
    <row r="30" spans="1:9">
      <c r="A30" s="81" t="s">
        <v>341</v>
      </c>
      <c r="B30" s="82">
        <v>0.4</v>
      </c>
      <c r="C30" s="81"/>
      <c r="D30" s="82"/>
      <c r="E30" s="101"/>
    </row>
    <row r="31" spans="1:9" ht="30.75">
      <c r="A31" s="36" t="s">
        <v>50</v>
      </c>
      <c r="B31" s="76">
        <v>0.4</v>
      </c>
      <c r="C31" s="75" t="s">
        <v>355</v>
      </c>
      <c r="D31" s="76">
        <v>1</v>
      </c>
      <c r="E31" s="77">
        <f>E28*B30*B31*D31</f>
        <v>5.5999999999999994E-2</v>
      </c>
      <c r="F31" s="221"/>
    </row>
    <row r="32" spans="1:9">
      <c r="A32" s="36" t="s">
        <v>54</v>
      </c>
      <c r="B32" s="76">
        <v>0.15</v>
      </c>
      <c r="C32" s="75" t="s">
        <v>356</v>
      </c>
      <c r="D32" s="76">
        <v>0.5</v>
      </c>
      <c r="E32" s="77">
        <f>E28*B30*B32*D32</f>
        <v>1.0499999999999999E-2</v>
      </c>
      <c r="F32" s="221"/>
    </row>
    <row r="33" spans="1:6">
      <c r="A33" s="36" t="s">
        <v>58</v>
      </c>
      <c r="B33" s="76">
        <v>0.25</v>
      </c>
      <c r="C33" s="75" t="s">
        <v>356</v>
      </c>
      <c r="D33" s="76">
        <v>1</v>
      </c>
      <c r="E33" s="77">
        <f>E28*B30*B33*D33</f>
        <v>3.4999999999999996E-2</v>
      </c>
      <c r="F33" s="221"/>
    </row>
    <row r="34" spans="1:6" ht="30.75">
      <c r="A34" s="36" t="s">
        <v>62</v>
      </c>
      <c r="B34" s="76">
        <v>0.2</v>
      </c>
      <c r="C34" s="75" t="s">
        <v>357</v>
      </c>
      <c r="D34" s="76">
        <v>1</v>
      </c>
      <c r="E34" s="77">
        <f>E28*B30*B34*D34</f>
        <v>2.7999999999999997E-2</v>
      </c>
      <c r="F34" s="221"/>
    </row>
    <row r="35" spans="1:6">
      <c r="A35" s="92" t="s">
        <v>320</v>
      </c>
      <c r="B35" s="93">
        <f>SUM(B31:B34)</f>
        <v>1</v>
      </c>
      <c r="C35" s="92"/>
      <c r="D35" s="93"/>
      <c r="E35" s="108">
        <f>SUM(E31:E34)</f>
        <v>0.12949999999999998</v>
      </c>
      <c r="F35" s="221"/>
    </row>
    <row r="36" spans="1:6">
      <c r="A36" s="81" t="s">
        <v>345</v>
      </c>
      <c r="B36" s="82">
        <v>0.2</v>
      </c>
      <c r="C36" s="81"/>
      <c r="D36" s="82"/>
      <c r="E36" s="101"/>
    </row>
    <row r="37" spans="1:6" ht="45.75">
      <c r="A37" s="36" t="s">
        <v>68</v>
      </c>
      <c r="B37" s="76">
        <v>0.25</v>
      </c>
      <c r="C37" s="75" t="s">
        <v>358</v>
      </c>
      <c r="D37" s="76">
        <v>1</v>
      </c>
      <c r="E37" s="77">
        <f>E28*B36*B37*D37</f>
        <v>1.7499999999999998E-2</v>
      </c>
      <c r="F37" s="221"/>
    </row>
    <row r="38" spans="1:6">
      <c r="A38" s="36" t="s">
        <v>72</v>
      </c>
      <c r="B38" s="76">
        <v>0.45</v>
      </c>
      <c r="C38" s="36" t="s">
        <v>359</v>
      </c>
      <c r="D38" s="76">
        <v>1</v>
      </c>
      <c r="E38" s="77">
        <f>E28*B36*B38*D38</f>
        <v>3.15E-2</v>
      </c>
      <c r="F38" s="221"/>
    </row>
    <row r="39" spans="1:6">
      <c r="A39" s="36" t="s">
        <v>76</v>
      </c>
      <c r="B39" s="76">
        <v>0.3</v>
      </c>
      <c r="C39" s="36" t="s">
        <v>360</v>
      </c>
      <c r="D39" s="76">
        <v>1</v>
      </c>
      <c r="E39" s="77">
        <f>E28*B36*B39*D39</f>
        <v>2.0999999999999998E-2</v>
      </c>
      <c r="F39" s="221"/>
    </row>
    <row r="40" spans="1:6">
      <c r="A40" s="92" t="s">
        <v>320</v>
      </c>
      <c r="B40" s="93">
        <f>SUM(B37:B39)</f>
        <v>1</v>
      </c>
      <c r="C40" s="92"/>
      <c r="D40" s="93"/>
      <c r="E40" s="108">
        <f>SUM(E37:E39)</f>
        <v>7.0000000000000007E-2</v>
      </c>
      <c r="F40" s="221"/>
    </row>
    <row r="41" spans="1:6">
      <c r="A41" s="83" t="s">
        <v>349</v>
      </c>
      <c r="B41" s="91">
        <v>0.25</v>
      </c>
      <c r="C41" s="83"/>
      <c r="D41" s="91"/>
      <c r="E41" s="103"/>
    </row>
    <row r="42" spans="1:6">
      <c r="A42" s="36" t="s">
        <v>82</v>
      </c>
      <c r="B42" s="76">
        <v>0.8</v>
      </c>
      <c r="C42" s="36" t="s">
        <v>361</v>
      </c>
      <c r="D42" s="76">
        <v>0.5</v>
      </c>
      <c r="E42" s="77">
        <f>E28*B41*B42*D42</f>
        <v>3.4999999999999996E-2</v>
      </c>
      <c r="F42" s="221"/>
    </row>
    <row r="43" spans="1:6">
      <c r="A43" s="36" t="s">
        <v>86</v>
      </c>
      <c r="B43" s="76">
        <v>0.2</v>
      </c>
      <c r="C43" s="36" t="s">
        <v>362</v>
      </c>
      <c r="D43" s="76">
        <v>1</v>
      </c>
      <c r="E43" s="77">
        <f>E28*B41*B43*D43</f>
        <v>1.7499999999999998E-2</v>
      </c>
      <c r="F43" s="221"/>
    </row>
    <row r="44" spans="1:6">
      <c r="A44" s="92" t="s">
        <v>320</v>
      </c>
      <c r="B44" s="93">
        <f>SUM(B42:B43)</f>
        <v>1</v>
      </c>
      <c r="C44" s="92"/>
      <c r="D44" s="93"/>
      <c r="E44" s="108">
        <f>SUM(E42:E43)</f>
        <v>5.2499999999999991E-2</v>
      </c>
      <c r="F44" s="221"/>
    </row>
    <row r="45" spans="1:6">
      <c r="A45" s="81" t="s">
        <v>352</v>
      </c>
      <c r="B45" s="82">
        <v>0.15</v>
      </c>
      <c r="C45" s="81"/>
      <c r="D45" s="82"/>
      <c r="E45" s="101"/>
    </row>
    <row r="46" spans="1:6" ht="30.75">
      <c r="A46" s="36" t="s">
        <v>92</v>
      </c>
      <c r="B46" s="76">
        <v>0.2</v>
      </c>
      <c r="C46" s="75" t="s">
        <v>353</v>
      </c>
      <c r="D46" s="76">
        <v>0.5</v>
      </c>
      <c r="E46" s="77">
        <f>E28*B45*B46*D46</f>
        <v>5.2500000000000003E-3</v>
      </c>
      <c r="F46" s="221"/>
    </row>
    <row r="47" spans="1:6">
      <c r="A47" s="36" t="s">
        <v>96</v>
      </c>
      <c r="B47" s="76">
        <v>0.8</v>
      </c>
      <c r="C47" s="75" t="s">
        <v>354</v>
      </c>
      <c r="D47" s="76">
        <v>1</v>
      </c>
      <c r="E47" s="77">
        <f>E28*B45*B47*D47</f>
        <v>4.2000000000000003E-2</v>
      </c>
      <c r="F47" s="221"/>
    </row>
    <row r="48" spans="1:6">
      <c r="A48" s="92" t="s">
        <v>320</v>
      </c>
      <c r="B48" s="93">
        <f>SUM(B46:B47)</f>
        <v>1</v>
      </c>
      <c r="C48" s="92"/>
      <c r="D48" s="93"/>
      <c r="E48" s="108">
        <f>SUM(E46:E47)</f>
        <v>4.725E-2</v>
      </c>
      <c r="F48" s="221"/>
    </row>
    <row r="49" spans="1:5" ht="15.75">
      <c r="A49" s="94" t="s">
        <v>329</v>
      </c>
      <c r="B49" s="95">
        <f>SUM(B45+B41+B36+B30)</f>
        <v>1</v>
      </c>
      <c r="C49" s="94"/>
      <c r="D49" s="95" t="s">
        <v>330</v>
      </c>
      <c r="E49" s="105">
        <f>SUM(E35+E40+E44+E48)</f>
        <v>0.29925000000000002</v>
      </c>
    </row>
  </sheetData>
  <mergeCells count="4">
    <mergeCell ref="A1:E1"/>
    <mergeCell ref="A2:C2"/>
    <mergeCell ref="A27:E27"/>
    <mergeCell ref="A28:C2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17482-CB93-4B5B-85B0-4A9699DDD4A7}">
  <dimension ref="A1:I53"/>
  <sheetViews>
    <sheetView topLeftCell="A24" workbookViewId="0">
      <selection activeCell="C34" sqref="C34"/>
    </sheetView>
  </sheetViews>
  <sheetFormatPr defaultRowHeight="15"/>
  <cols>
    <col min="1" max="1" width="41.140625" customWidth="1"/>
    <col min="2" max="2" width="11.5703125" customWidth="1"/>
    <col min="3" max="3" width="36.7109375" customWidth="1"/>
    <col min="4" max="4" width="15.7109375" customWidth="1"/>
    <col min="5" max="5" width="12" customWidth="1"/>
    <col min="6" max="6" width="4.85546875" bestFit="1" customWidth="1"/>
  </cols>
  <sheetData>
    <row r="1" spans="1:9" ht="18.75">
      <c r="A1" s="298" t="s">
        <v>363</v>
      </c>
      <c r="B1" s="298"/>
      <c r="C1" s="298"/>
      <c r="D1" s="298"/>
      <c r="E1" s="298"/>
    </row>
    <row r="2" spans="1:9" ht="15" customHeight="1">
      <c r="A2" s="302" t="s">
        <v>364</v>
      </c>
      <c r="B2" s="303"/>
      <c r="C2" s="304"/>
      <c r="D2" s="84" t="s">
        <v>365</v>
      </c>
      <c r="E2" s="121">
        <f>'RFP completo'!B22</f>
        <v>0.15</v>
      </c>
    </row>
    <row r="3" spans="1:9">
      <c r="A3" s="85" t="s">
        <v>366</v>
      </c>
      <c r="B3" s="85" t="s">
        <v>365</v>
      </c>
      <c r="C3" s="123"/>
      <c r="D3" s="85" t="s">
        <v>313</v>
      </c>
      <c r="E3" s="100" t="s">
        <v>367</v>
      </c>
    </row>
    <row r="4" spans="1:9">
      <c r="A4" s="81" t="str">
        <f>'RFP completo'!D22</f>
        <v>Seguridad</v>
      </c>
      <c r="B4" s="82">
        <f>'RFP completo'!E22</f>
        <v>0.25</v>
      </c>
      <c r="C4" s="122"/>
      <c r="D4" s="81"/>
      <c r="E4" s="101"/>
    </row>
    <row r="5" spans="1:9" ht="45.75">
      <c r="A5" s="36" t="str">
        <f>'RFP completo'!H22</f>
        <v>Backup</v>
      </c>
      <c r="B5" s="76">
        <f>'RFP completo'!I22</f>
        <v>0.4</v>
      </c>
      <c r="C5" s="118" t="s">
        <v>368</v>
      </c>
      <c r="D5" s="76">
        <v>0.5</v>
      </c>
      <c r="E5" s="77">
        <f>E2*B4*B5*D5</f>
        <v>7.4999999999999997E-3</v>
      </c>
      <c r="F5" s="221"/>
      <c r="I5" s="52"/>
    </row>
    <row r="6" spans="1:9" ht="45.75">
      <c r="A6" s="36" t="str">
        <f>'RFP completo'!H23</f>
        <v>Asignación de roles y perfiles de usuario</v>
      </c>
      <c r="B6" s="76">
        <f>'RFP completo'!I23</f>
        <v>0.3</v>
      </c>
      <c r="C6" s="75" t="s">
        <v>369</v>
      </c>
      <c r="D6" s="76">
        <v>1</v>
      </c>
      <c r="E6" s="77">
        <f>E2*B4*B6*D6</f>
        <v>1.125E-2</v>
      </c>
      <c r="F6" s="221"/>
      <c r="I6" s="47"/>
    </row>
    <row r="7" spans="1:9" ht="30.75">
      <c r="A7" s="36" t="str">
        <f>'RFP completo'!H24</f>
        <v>Método de acceso (logueo)</v>
      </c>
      <c r="B7" s="76">
        <f>'RFP completo'!I24</f>
        <v>0.3</v>
      </c>
      <c r="C7" s="118" t="s">
        <v>370</v>
      </c>
      <c r="D7" s="76">
        <v>0.5</v>
      </c>
      <c r="E7" s="77">
        <f>E2*B4*B7*D7</f>
        <v>5.6249999999999998E-3</v>
      </c>
      <c r="F7" s="221"/>
      <c r="I7" s="28"/>
    </row>
    <row r="8" spans="1:9">
      <c r="A8" s="88" t="s">
        <v>371</v>
      </c>
      <c r="B8" s="89">
        <f>B5+B6+B7</f>
        <v>1</v>
      </c>
      <c r="C8" s="124"/>
      <c r="D8" s="89"/>
      <c r="E8" s="102">
        <f>SUM(E5:E7)</f>
        <v>2.4375000000000001E-2</v>
      </c>
      <c r="F8" s="221"/>
    </row>
    <row r="9" spans="1:9">
      <c r="A9" s="81" t="str">
        <f>'RFP completo'!D25</f>
        <v>Estabilidad</v>
      </c>
      <c r="B9" s="82">
        <f>'RFP completo'!E25</f>
        <v>0.25</v>
      </c>
      <c r="C9" s="122"/>
      <c r="D9" s="81"/>
      <c r="E9" s="101"/>
    </row>
    <row r="10" spans="1:9" ht="30.75">
      <c r="A10" s="36" t="str">
        <f>'RFP completo'!H25</f>
        <v>Recupero ante caídas</v>
      </c>
      <c r="B10" s="76">
        <f>'RFP completo'!I25</f>
        <v>0.5</v>
      </c>
      <c r="C10" s="118" t="s">
        <v>372</v>
      </c>
      <c r="D10" s="76">
        <v>1</v>
      </c>
      <c r="E10" s="77">
        <f>E2*B9*B10*D10</f>
        <v>1.8749999999999999E-2</v>
      </c>
      <c r="F10" s="223"/>
    </row>
    <row r="11" spans="1:9" ht="30.75">
      <c r="A11" s="36" t="str">
        <f>'RFP completo'!H26</f>
        <v>Estabilidad general</v>
      </c>
      <c r="B11" s="76">
        <f>'RFP completo'!I26</f>
        <v>0.5</v>
      </c>
      <c r="C11" s="75" t="s">
        <v>373</v>
      </c>
      <c r="D11" s="76">
        <v>1</v>
      </c>
      <c r="E11" s="77">
        <f>E2*B9*B11*D11</f>
        <v>1.8749999999999999E-2</v>
      </c>
      <c r="F11" s="223"/>
    </row>
    <row r="12" spans="1:9">
      <c r="A12" s="88" t="s">
        <v>371</v>
      </c>
      <c r="B12" s="89">
        <f>B10+B11</f>
        <v>1</v>
      </c>
      <c r="C12" s="124"/>
      <c r="D12" s="89"/>
      <c r="E12" s="102">
        <f>SUM(E10:E11)</f>
        <v>3.7499999999999999E-2</v>
      </c>
      <c r="F12" s="221"/>
    </row>
    <row r="13" spans="1:9">
      <c r="A13" s="81" t="str">
        <f>'RFP completo'!D27</f>
        <v>Requerimientos Técnicos</v>
      </c>
      <c r="B13" s="82">
        <f>'RFP completo'!E27</f>
        <v>0.2</v>
      </c>
      <c r="C13" s="122"/>
      <c r="D13" s="81"/>
      <c r="E13" s="101"/>
    </row>
    <row r="14" spans="1:9">
      <c r="A14" s="36" t="str">
        <f>'RFP completo'!H27</f>
        <v>MS Windows</v>
      </c>
      <c r="B14" s="76">
        <f>'RFP completo'!I27</f>
        <v>0.9</v>
      </c>
      <c r="C14" s="118" t="s">
        <v>374</v>
      </c>
      <c r="D14" s="76">
        <v>1</v>
      </c>
      <c r="E14" s="77">
        <f>E2*B13*B14*D14</f>
        <v>2.7E-2</v>
      </c>
      <c r="F14" s="221"/>
    </row>
    <row r="15" spans="1:9">
      <c r="A15" s="36" t="str">
        <f>'RFP completo'!H28</f>
        <v>Documentación técnica de configuración</v>
      </c>
      <c r="B15" s="76">
        <f>'RFP completo'!I28</f>
        <v>0.1</v>
      </c>
      <c r="C15" s="75" t="s">
        <v>375</v>
      </c>
      <c r="D15" s="76">
        <v>0.7</v>
      </c>
      <c r="E15" s="77">
        <f>E2*B13*B15*D15</f>
        <v>2.0999999999999999E-3</v>
      </c>
      <c r="F15" s="221"/>
    </row>
    <row r="16" spans="1:9">
      <c r="A16" s="88" t="s">
        <v>371</v>
      </c>
      <c r="B16" s="89">
        <f>B14+B15</f>
        <v>1</v>
      </c>
      <c r="C16" s="124"/>
      <c r="D16" s="89"/>
      <c r="E16" s="102">
        <f>SUM(E14:E15)</f>
        <v>2.9100000000000001E-2</v>
      </c>
      <c r="F16" s="221"/>
    </row>
    <row r="17" spans="1:6">
      <c r="A17" s="81" t="str">
        <f>'RFP completo'!D29</f>
        <v>Conexiones</v>
      </c>
      <c r="B17" s="82">
        <f>'RFP completo'!E29</f>
        <v>0.2</v>
      </c>
      <c r="C17" s="122"/>
      <c r="D17" s="81"/>
      <c r="E17" s="101"/>
    </row>
    <row r="18" spans="1:6" ht="30.75">
      <c r="A18" s="36" t="str">
        <f>'RFP completo'!H29</f>
        <v>Capacidad de integración con otras apps</v>
      </c>
      <c r="B18" s="76">
        <f>'RFP completo'!I29</f>
        <v>0.25</v>
      </c>
      <c r="C18" s="118" t="s">
        <v>376</v>
      </c>
      <c r="D18" s="76">
        <v>0.7</v>
      </c>
      <c r="E18" s="77">
        <f>E2*B17*B18*D18</f>
        <v>5.2499999999999995E-3</v>
      </c>
      <c r="F18" s="223"/>
    </row>
    <row r="19" spans="1:6" ht="61.5" customHeight="1">
      <c r="A19" s="36" t="str">
        <f>'RFP completo'!H30</f>
        <v>Acceso remoto</v>
      </c>
      <c r="B19" s="76">
        <f>'RFP completo'!I30</f>
        <v>0.75</v>
      </c>
      <c r="C19" s="165" t="s">
        <v>377</v>
      </c>
      <c r="D19" s="76">
        <v>1</v>
      </c>
      <c r="E19" s="77">
        <f>E2*B17*B19*D19</f>
        <v>2.2499999999999999E-2</v>
      </c>
      <c r="F19" s="223"/>
    </row>
    <row r="20" spans="1:6">
      <c r="A20" s="88" t="s">
        <v>371</v>
      </c>
      <c r="B20" s="89">
        <f>B18+B19</f>
        <v>1</v>
      </c>
      <c r="C20" s="124"/>
      <c r="D20" s="89"/>
      <c r="E20" s="102">
        <f>SUM(E18:E19)</f>
        <v>2.7749999999999997E-2</v>
      </c>
      <c r="F20" s="221"/>
    </row>
    <row r="21" spans="1:6">
      <c r="A21" s="81" t="str">
        <f>'RFP completo'!D31</f>
        <v>Integración con proveedores</v>
      </c>
      <c r="B21" s="82">
        <f>'RFP completo'!E31</f>
        <v>0.1</v>
      </c>
      <c r="C21" s="122"/>
      <c r="D21" s="81"/>
      <c r="E21" s="101"/>
    </row>
    <row r="22" spans="1:6" ht="76.5">
      <c r="A22" s="36" t="str">
        <f>'RFP completo'!H31</f>
        <v>Se integra con software de terceros</v>
      </c>
      <c r="B22" s="76">
        <f>'RFP completo'!I31</f>
        <v>0.1</v>
      </c>
      <c r="C22" s="118" t="s">
        <v>378</v>
      </c>
      <c r="D22" s="76">
        <v>0.7</v>
      </c>
      <c r="E22" s="77">
        <f>E2*B21*B22*D22</f>
        <v>1.0499999999999999E-3</v>
      </c>
      <c r="F22" s="223"/>
    </row>
    <row r="23" spans="1:6" ht="60.75">
      <c r="A23" s="36" t="str">
        <f>'RFP completo'!H32</f>
        <v>Se integra con AFIP</v>
      </c>
      <c r="B23" s="76">
        <f>'RFP completo'!I32</f>
        <v>0.9</v>
      </c>
      <c r="C23" s="75" t="s">
        <v>379</v>
      </c>
      <c r="D23" s="76">
        <v>1</v>
      </c>
      <c r="E23" s="77">
        <f>E2*B21*B23*D23</f>
        <v>1.35E-2</v>
      </c>
      <c r="F23" s="223"/>
    </row>
    <row r="24" spans="1:6">
      <c r="A24" s="88" t="s">
        <v>371</v>
      </c>
      <c r="B24" s="89">
        <f>B22+B23</f>
        <v>1</v>
      </c>
      <c r="C24" s="124"/>
      <c r="D24" s="89"/>
      <c r="E24" s="102">
        <f>SUM(E22:E23)</f>
        <v>1.455E-2</v>
      </c>
      <c r="F24" s="221"/>
    </row>
    <row r="25" spans="1:6" ht="15.75">
      <c r="A25" s="94" t="s">
        <v>248</v>
      </c>
      <c r="B25" s="95">
        <f>B4+B13+B9+B17+B21</f>
        <v>0.99999999999999989</v>
      </c>
      <c r="C25" s="125"/>
      <c r="D25" s="94" t="s">
        <v>308</v>
      </c>
      <c r="E25" s="105">
        <f>SUM(E8+E16+E12+E20+E24)</f>
        <v>0.133275</v>
      </c>
    </row>
    <row r="26" spans="1:6">
      <c r="A26" s="78"/>
      <c r="B26" s="79"/>
      <c r="C26" s="79"/>
      <c r="D26" s="78"/>
      <c r="E26" s="78"/>
    </row>
    <row r="27" spans="1:6">
      <c r="A27" s="78"/>
      <c r="B27" s="79"/>
      <c r="C27" s="79"/>
      <c r="D27" s="78"/>
      <c r="E27" s="78"/>
    </row>
    <row r="28" spans="1:6">
      <c r="A28" s="78"/>
      <c r="B28" s="79"/>
      <c r="C28" s="79"/>
      <c r="D28" s="78"/>
      <c r="E28" s="78"/>
    </row>
    <row r="29" spans="1:6" ht="18.75">
      <c r="A29" s="300" t="s">
        <v>330</v>
      </c>
      <c r="B29" s="300"/>
      <c r="C29" s="300"/>
      <c r="D29" s="300"/>
      <c r="E29" s="300"/>
    </row>
    <row r="30" spans="1:6">
      <c r="A30" s="301" t="s">
        <v>364</v>
      </c>
      <c r="B30" s="301"/>
      <c r="C30" s="301"/>
      <c r="D30" s="86" t="s">
        <v>365</v>
      </c>
      <c r="E30" s="120">
        <f>'RFP completo'!B22</f>
        <v>0.15</v>
      </c>
    </row>
    <row r="31" spans="1:6">
      <c r="A31" s="87" t="s">
        <v>366</v>
      </c>
      <c r="B31" s="87" t="s">
        <v>365</v>
      </c>
      <c r="C31" s="87" t="s">
        <v>380</v>
      </c>
      <c r="D31" s="87" t="s">
        <v>313</v>
      </c>
      <c r="E31" s="87" t="s">
        <v>367</v>
      </c>
    </row>
    <row r="32" spans="1:6">
      <c r="A32" s="81" t="str">
        <f>'RFP completo'!D22</f>
        <v>Seguridad</v>
      </c>
      <c r="B32" s="82">
        <f>'RFP completo'!E22</f>
        <v>0.25</v>
      </c>
      <c r="C32" s="81"/>
      <c r="D32" s="82"/>
      <c r="E32" s="101"/>
    </row>
    <row r="33" spans="1:6">
      <c r="A33" s="36" t="str">
        <f>'RFP completo'!H22</f>
        <v>Backup</v>
      </c>
      <c r="B33" s="76">
        <f>'RFP completo'!I22</f>
        <v>0.4</v>
      </c>
      <c r="C33" s="119" t="s">
        <v>381</v>
      </c>
      <c r="D33" s="76">
        <v>1</v>
      </c>
      <c r="E33" s="77">
        <f>E30*B32*B33*D33</f>
        <v>1.4999999999999999E-2</v>
      </c>
      <c r="F33" s="223"/>
    </row>
    <row r="34" spans="1:6">
      <c r="A34" s="36" t="str">
        <f>'RFP completo'!H23</f>
        <v>Asignación de roles y perfiles de usuario</v>
      </c>
      <c r="B34" s="76">
        <f>'RFP completo'!I23</f>
        <v>0.3</v>
      </c>
      <c r="C34" s="36" t="s">
        <v>382</v>
      </c>
      <c r="D34" s="76">
        <v>1</v>
      </c>
      <c r="E34" s="77">
        <f>E30*B32*B34*D34</f>
        <v>1.125E-2</v>
      </c>
      <c r="F34" s="223"/>
    </row>
    <row r="35" spans="1:6" ht="30.75">
      <c r="A35" s="36" t="str">
        <f>'RFP completo'!H24</f>
        <v>Método de acceso (logueo)</v>
      </c>
      <c r="B35" s="76">
        <f>'RFP completo'!I24</f>
        <v>0.3</v>
      </c>
      <c r="C35" s="75" t="s">
        <v>383</v>
      </c>
      <c r="D35" s="76">
        <v>1</v>
      </c>
      <c r="E35" s="77">
        <f>E30*B32*B35*D35</f>
        <v>1.125E-2</v>
      </c>
      <c r="F35" s="223"/>
    </row>
    <row r="36" spans="1:6">
      <c r="A36" s="92" t="s">
        <v>371</v>
      </c>
      <c r="B36" s="93">
        <f>B33+B34+B35</f>
        <v>1</v>
      </c>
      <c r="C36" s="92"/>
      <c r="D36" s="93"/>
      <c r="E36" s="108">
        <f>SUM(E33:E35)</f>
        <v>3.7499999999999999E-2</v>
      </c>
      <c r="F36" s="221"/>
    </row>
    <row r="37" spans="1:6">
      <c r="A37" s="81" t="str">
        <f>'RFP completo'!D27</f>
        <v>Requerimientos Técnicos</v>
      </c>
      <c r="B37" s="82">
        <f>'RFP completo'!E27</f>
        <v>0.2</v>
      </c>
      <c r="C37" s="81"/>
      <c r="D37" s="82"/>
      <c r="E37" s="101"/>
    </row>
    <row r="38" spans="1:6">
      <c r="A38" s="36" t="str">
        <f>'RFP completo'!H27</f>
        <v>MS Windows</v>
      </c>
      <c r="B38" s="76">
        <f>'RFP completo'!I27</f>
        <v>0.9</v>
      </c>
      <c r="C38" s="119" t="s">
        <v>384</v>
      </c>
      <c r="D38" s="76">
        <v>1</v>
      </c>
      <c r="E38" s="77">
        <f>E30*B37*B38*D38</f>
        <v>2.7E-2</v>
      </c>
      <c r="F38" s="221"/>
    </row>
    <row r="39" spans="1:6">
      <c r="A39" s="36" t="str">
        <f>'RFP completo'!H28</f>
        <v>Documentación técnica de configuración</v>
      </c>
      <c r="B39" s="76">
        <f>'RFP completo'!I28</f>
        <v>0.1</v>
      </c>
      <c r="C39" s="36" t="s">
        <v>385</v>
      </c>
      <c r="D39" s="76">
        <v>1</v>
      </c>
      <c r="E39" s="77">
        <f>E30*B37*B39*D39</f>
        <v>3.0000000000000001E-3</v>
      </c>
      <c r="F39" s="221"/>
    </row>
    <row r="40" spans="1:6">
      <c r="A40" s="92" t="s">
        <v>371</v>
      </c>
      <c r="B40" s="93">
        <f>B38+B39</f>
        <v>1</v>
      </c>
      <c r="C40" s="92"/>
      <c r="D40" s="93"/>
      <c r="E40" s="108">
        <f>SUM(E38:E39)</f>
        <v>0.03</v>
      </c>
      <c r="F40" s="221"/>
    </row>
    <row r="41" spans="1:6">
      <c r="A41" s="81" t="str">
        <f>'RFP completo'!D25</f>
        <v>Estabilidad</v>
      </c>
      <c r="B41" s="82">
        <f>'RFP completo'!E25</f>
        <v>0.25</v>
      </c>
      <c r="C41" s="81"/>
      <c r="D41" s="82"/>
      <c r="E41" s="101"/>
    </row>
    <row r="42" spans="1:6" ht="30.75">
      <c r="A42" s="36" t="str">
        <f>'RFP completo'!H25</f>
        <v>Recupero ante caídas</v>
      </c>
      <c r="B42" s="76">
        <f>'RFP completo'!I25</f>
        <v>0.5</v>
      </c>
      <c r="C42" s="119" t="s">
        <v>372</v>
      </c>
      <c r="D42" s="76">
        <v>1</v>
      </c>
      <c r="E42" s="77">
        <f>E30*B41*B42*D42</f>
        <v>1.8749999999999999E-2</v>
      </c>
      <c r="F42" s="221"/>
    </row>
    <row r="43" spans="1:6" ht="30.75">
      <c r="A43" s="36" t="str">
        <f>'RFP completo'!H26</f>
        <v>Estabilidad general</v>
      </c>
      <c r="B43" s="76">
        <f>'RFP completo'!I26</f>
        <v>0.5</v>
      </c>
      <c r="C43" s="75" t="s">
        <v>373</v>
      </c>
      <c r="D43" s="76">
        <v>1</v>
      </c>
      <c r="E43" s="77">
        <f>E30*B41*B43*D43</f>
        <v>1.8749999999999999E-2</v>
      </c>
      <c r="F43" s="221"/>
    </row>
    <row r="44" spans="1:6">
      <c r="A44" s="92" t="s">
        <v>371</v>
      </c>
      <c r="B44" s="93">
        <f>B42+B43</f>
        <v>1</v>
      </c>
      <c r="C44" s="92"/>
      <c r="D44" s="93"/>
      <c r="E44" s="108">
        <f>SUM(E42:E43)</f>
        <v>3.7499999999999999E-2</v>
      </c>
      <c r="F44" s="221"/>
    </row>
    <row r="45" spans="1:6">
      <c r="A45" s="81" t="str">
        <f>'RFP completo'!D29</f>
        <v>Conexiones</v>
      </c>
      <c r="B45" s="82">
        <f>'RFP completo'!E29</f>
        <v>0.2</v>
      </c>
      <c r="C45" s="81"/>
      <c r="D45" s="82"/>
      <c r="E45" s="101"/>
    </row>
    <row r="46" spans="1:6" ht="45.75">
      <c r="A46" s="36" t="str">
        <f>'RFP completo'!H29</f>
        <v>Capacidad de integración con otras apps</v>
      </c>
      <c r="B46" s="76">
        <f>'RFP completo'!I29</f>
        <v>0.25</v>
      </c>
      <c r="C46" s="119" t="s">
        <v>386</v>
      </c>
      <c r="D46" s="76">
        <v>1</v>
      </c>
      <c r="E46" s="77">
        <f>E30*B45*B46*D46</f>
        <v>7.4999999999999997E-3</v>
      </c>
      <c r="F46" s="223"/>
    </row>
    <row r="47" spans="1:6" ht="30.75">
      <c r="A47" s="36" t="str">
        <f>'RFP completo'!H30</f>
        <v>Acceso remoto</v>
      </c>
      <c r="B47" s="76">
        <f>'RFP completo'!I30</f>
        <v>0.75</v>
      </c>
      <c r="C47" s="75" t="s">
        <v>387</v>
      </c>
      <c r="D47" s="76">
        <v>1</v>
      </c>
      <c r="E47" s="77">
        <f>E30*B45*B47*D47</f>
        <v>2.2499999999999999E-2</v>
      </c>
      <c r="F47" s="223"/>
    </row>
    <row r="48" spans="1:6">
      <c r="A48" s="92" t="s">
        <v>371</v>
      </c>
      <c r="B48" s="93">
        <f>B46+B47</f>
        <v>1</v>
      </c>
      <c r="C48" s="92"/>
      <c r="D48" s="93"/>
      <c r="E48" s="108">
        <f>SUM(E46:E47)</f>
        <v>0.03</v>
      </c>
      <c r="F48" s="221"/>
    </row>
    <row r="49" spans="1:6">
      <c r="A49" s="81" t="str">
        <f>'RFP completo'!D31</f>
        <v>Integración con proveedores</v>
      </c>
      <c r="B49" s="82">
        <f>'RFP completo'!E31</f>
        <v>0.1</v>
      </c>
      <c r="C49" s="81"/>
      <c r="D49" s="82"/>
      <c r="E49" s="101"/>
    </row>
    <row r="50" spans="1:6">
      <c r="A50" s="36" t="str">
        <f>'RFP completo'!H31</f>
        <v>Se integra con software de terceros</v>
      </c>
      <c r="B50" s="76">
        <f>'RFP completo'!I31</f>
        <v>0.1</v>
      </c>
      <c r="C50" s="119" t="s">
        <v>388</v>
      </c>
      <c r="D50" s="76">
        <v>1</v>
      </c>
      <c r="E50" s="77">
        <f>E30*B49*B50*D50</f>
        <v>1.5E-3</v>
      </c>
      <c r="F50" s="223"/>
    </row>
    <row r="51" spans="1:6">
      <c r="A51" s="36" t="str">
        <f>'RFP completo'!H32</f>
        <v>Se integra con AFIP</v>
      </c>
      <c r="B51" s="76">
        <f>'RFP completo'!I32</f>
        <v>0.9</v>
      </c>
      <c r="C51" s="36" t="s">
        <v>389</v>
      </c>
      <c r="D51" s="76">
        <v>0.7</v>
      </c>
      <c r="E51" s="77">
        <f>E30*B49*B51*D51</f>
        <v>9.4500000000000001E-3</v>
      </c>
      <c r="F51" s="223"/>
    </row>
    <row r="52" spans="1:6">
      <c r="A52" s="92" t="s">
        <v>371</v>
      </c>
      <c r="B52" s="93">
        <f>B50+B51</f>
        <v>1</v>
      </c>
      <c r="C52" s="92"/>
      <c r="D52" s="93"/>
      <c r="E52" s="108">
        <f>SUM(E50:E51)</f>
        <v>1.095E-2</v>
      </c>
      <c r="F52" s="221"/>
    </row>
    <row r="53" spans="1:6" ht="15.75">
      <c r="A53" s="94" t="s">
        <v>248</v>
      </c>
      <c r="B53" s="95">
        <f>B32+B37+B41+B45+B49</f>
        <v>0.99999999999999989</v>
      </c>
      <c r="C53" s="94"/>
      <c r="D53" s="94" t="s">
        <v>330</v>
      </c>
      <c r="E53" s="105">
        <f>SUM(E36+E40+E44+E48+E52)</f>
        <v>0.14595</v>
      </c>
    </row>
  </sheetData>
  <mergeCells count="4">
    <mergeCell ref="A1:E1"/>
    <mergeCell ref="A2:C2"/>
    <mergeCell ref="A29:E29"/>
    <mergeCell ref="A30:C3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B4E1-D764-434A-BCDD-02C24C594B2E}">
  <dimension ref="A1:F75"/>
  <sheetViews>
    <sheetView topLeftCell="A52" workbookViewId="0">
      <selection activeCell="R35" sqref="R35"/>
    </sheetView>
  </sheetViews>
  <sheetFormatPr defaultRowHeight="15"/>
  <cols>
    <col min="1" max="1" width="51.140625" bestFit="1" customWidth="1"/>
    <col min="2" max="2" width="11.5703125" customWidth="1"/>
    <col min="3" max="3" width="46.7109375" bestFit="1" customWidth="1"/>
    <col min="4" max="4" width="15.85546875" customWidth="1"/>
    <col min="5" max="5" width="11.5703125" customWidth="1"/>
  </cols>
  <sheetData>
    <row r="1" spans="1:6" ht="18.75">
      <c r="A1" s="298" t="s">
        <v>308</v>
      </c>
      <c r="B1" s="298"/>
      <c r="C1" s="298"/>
      <c r="D1" s="298"/>
      <c r="E1" s="298"/>
    </row>
    <row r="2" spans="1:6">
      <c r="A2" s="299" t="s">
        <v>390</v>
      </c>
      <c r="B2" s="299"/>
      <c r="C2" s="299"/>
      <c r="D2" s="84" t="s">
        <v>310</v>
      </c>
      <c r="E2" s="121">
        <v>0.2</v>
      </c>
    </row>
    <row r="3" spans="1:6">
      <c r="A3" s="85" t="s">
        <v>311</v>
      </c>
      <c r="B3" s="85" t="s">
        <v>310</v>
      </c>
      <c r="C3" s="85" t="s">
        <v>312</v>
      </c>
      <c r="D3" s="85" t="s">
        <v>313</v>
      </c>
      <c r="E3" s="100" t="s">
        <v>314</v>
      </c>
    </row>
    <row r="4" spans="1:6">
      <c r="A4" s="81" t="s">
        <v>391</v>
      </c>
      <c r="B4" s="82">
        <v>0.2</v>
      </c>
      <c r="C4" s="81"/>
      <c r="D4" s="81"/>
      <c r="E4" s="101"/>
    </row>
    <row r="5" spans="1:6" ht="45.75">
      <c r="A5" s="36" t="s">
        <v>158</v>
      </c>
      <c r="B5" s="76">
        <v>0.5</v>
      </c>
      <c r="C5" s="118" t="s">
        <v>392</v>
      </c>
      <c r="D5" s="76">
        <v>1</v>
      </c>
      <c r="E5" s="77">
        <f>E2*B4*B5*D5</f>
        <v>2.0000000000000004E-2</v>
      </c>
      <c r="F5" s="221"/>
    </row>
    <row r="6" spans="1:6">
      <c r="A6" s="36" t="s">
        <v>162</v>
      </c>
      <c r="B6" s="76">
        <v>0.5</v>
      </c>
      <c r="C6" s="36" t="s">
        <v>393</v>
      </c>
      <c r="D6" s="76">
        <v>0.5</v>
      </c>
      <c r="E6" s="77">
        <f>E2*B4*B6*D6</f>
        <v>1.0000000000000002E-2</v>
      </c>
      <c r="F6" s="221"/>
    </row>
    <row r="7" spans="1:6">
      <c r="A7" s="88" t="s">
        <v>320</v>
      </c>
      <c r="B7" s="89">
        <f>SUM(B5:B6)</f>
        <v>1</v>
      </c>
      <c r="C7" s="88"/>
      <c r="D7" s="89"/>
      <c r="E7" s="102">
        <f>SUM(E5:E6)</f>
        <v>3.0000000000000006E-2</v>
      </c>
      <c r="F7" s="221"/>
    </row>
    <row r="8" spans="1:6">
      <c r="A8" s="81" t="s">
        <v>394</v>
      </c>
      <c r="B8" s="82">
        <v>0.1</v>
      </c>
      <c r="C8" s="81"/>
      <c r="D8" s="82"/>
      <c r="E8" s="101"/>
    </row>
    <row r="9" spans="1:6">
      <c r="A9" s="36" t="s">
        <v>395</v>
      </c>
      <c r="B9" s="76">
        <v>0.4</v>
      </c>
      <c r="C9" s="36" t="s">
        <v>396</v>
      </c>
      <c r="D9" s="76">
        <v>1</v>
      </c>
      <c r="E9" s="77">
        <f>E2*B8*B9*D9</f>
        <v>8.0000000000000019E-3</v>
      </c>
      <c r="F9" s="223"/>
    </row>
    <row r="10" spans="1:6">
      <c r="A10" s="36" t="s">
        <v>397</v>
      </c>
      <c r="B10" s="76">
        <v>0.6</v>
      </c>
      <c r="C10" s="36" t="s">
        <v>398</v>
      </c>
      <c r="D10" s="76">
        <v>0</v>
      </c>
      <c r="E10" s="77">
        <f>E2*B8*B10*D10</f>
        <v>0</v>
      </c>
      <c r="F10" s="223"/>
    </row>
    <row r="11" spans="1:6">
      <c r="A11" s="88" t="s">
        <v>320</v>
      </c>
      <c r="B11" s="89">
        <f>SUM(B9:B10)</f>
        <v>1</v>
      </c>
      <c r="C11" s="88"/>
      <c r="D11" s="89"/>
      <c r="E11" s="102">
        <f>SUM(E9:E10)</f>
        <v>8.0000000000000019E-3</v>
      </c>
      <c r="F11" s="221"/>
    </row>
    <row r="12" spans="1:6">
      <c r="A12" s="83" t="s">
        <v>399</v>
      </c>
      <c r="B12" s="91">
        <v>0.15</v>
      </c>
      <c r="C12" s="83"/>
      <c r="D12" s="91"/>
      <c r="E12" s="103"/>
    </row>
    <row r="13" spans="1:6">
      <c r="A13" s="36" t="s">
        <v>400</v>
      </c>
      <c r="B13" s="76">
        <v>0.35</v>
      </c>
      <c r="C13" s="36" t="s">
        <v>401</v>
      </c>
      <c r="D13" s="76">
        <v>0.5</v>
      </c>
      <c r="E13" s="77">
        <f>E2*B12*B13*D13</f>
        <v>5.2499999999999995E-3</v>
      </c>
      <c r="F13" s="221"/>
    </row>
    <row r="14" spans="1:6">
      <c r="A14" s="36" t="s">
        <v>402</v>
      </c>
      <c r="B14" s="76">
        <v>0.3</v>
      </c>
      <c r="C14" s="36" t="s">
        <v>403</v>
      </c>
      <c r="D14" s="76">
        <v>0</v>
      </c>
      <c r="E14" s="77">
        <f>E2*B12*B14*D14</f>
        <v>0</v>
      </c>
      <c r="F14" s="221"/>
    </row>
    <row r="15" spans="1:6">
      <c r="A15" s="36" t="s">
        <v>404</v>
      </c>
      <c r="B15" s="76">
        <v>0.15</v>
      </c>
      <c r="C15" s="36" t="s">
        <v>405</v>
      </c>
      <c r="D15" s="76">
        <v>1</v>
      </c>
      <c r="E15" s="77">
        <f>E2*B12*B15*D15</f>
        <v>4.4999999999999997E-3</v>
      </c>
      <c r="F15" s="221"/>
    </row>
    <row r="16" spans="1:6">
      <c r="A16" s="36" t="s">
        <v>406</v>
      </c>
      <c r="B16" s="76">
        <v>0.2</v>
      </c>
      <c r="C16" s="36" t="s">
        <v>407</v>
      </c>
      <c r="D16" s="76">
        <v>1</v>
      </c>
      <c r="E16" s="77">
        <f>E2*B12*B16*D16</f>
        <v>6.0000000000000001E-3</v>
      </c>
      <c r="F16" s="221"/>
    </row>
    <row r="17" spans="1:6">
      <c r="A17" s="110" t="s">
        <v>320</v>
      </c>
      <c r="B17" s="111">
        <f>SUM(B13:B16)</f>
        <v>1</v>
      </c>
      <c r="C17" s="110"/>
      <c r="D17" s="111"/>
      <c r="E17" s="112">
        <f>SUM(E13:E16)</f>
        <v>1.575E-2</v>
      </c>
      <c r="F17" s="221"/>
    </row>
    <row r="18" spans="1:6">
      <c r="A18" s="83" t="s">
        <v>408</v>
      </c>
      <c r="B18" s="91">
        <v>0.2</v>
      </c>
      <c r="C18" s="83"/>
      <c r="D18" s="91"/>
      <c r="E18" s="103"/>
    </row>
    <row r="19" spans="1:6">
      <c r="A19" s="36" t="s">
        <v>196</v>
      </c>
      <c r="B19" s="76">
        <v>0.8</v>
      </c>
      <c r="C19" s="117" t="s">
        <v>409</v>
      </c>
      <c r="D19" s="76">
        <v>1</v>
      </c>
      <c r="E19" s="77">
        <f>E2*B18*B19*D19</f>
        <v>3.2000000000000008E-2</v>
      </c>
      <c r="F19" s="221"/>
    </row>
    <row r="20" spans="1:6">
      <c r="A20" s="36" t="s">
        <v>200</v>
      </c>
      <c r="B20" s="76">
        <v>0.2</v>
      </c>
      <c r="C20" s="36" t="s">
        <v>410</v>
      </c>
      <c r="D20" s="76">
        <v>0.7</v>
      </c>
      <c r="E20" s="77">
        <f>E2*B18*B20*D20</f>
        <v>5.6000000000000008E-3</v>
      </c>
      <c r="F20" s="221"/>
    </row>
    <row r="21" spans="1:6">
      <c r="A21" s="110" t="s">
        <v>320</v>
      </c>
      <c r="B21" s="111">
        <f>SUM(B19:B20)</f>
        <v>1</v>
      </c>
      <c r="C21" s="110"/>
      <c r="D21" s="111"/>
      <c r="E21" s="112">
        <f>SUM(E19:E20)</f>
        <v>3.7600000000000008E-2</v>
      </c>
      <c r="F21" s="221"/>
    </row>
    <row r="22" spans="1:6">
      <c r="A22" s="83" t="s">
        <v>411</v>
      </c>
      <c r="B22" s="91">
        <v>0.2</v>
      </c>
      <c r="C22" s="83"/>
      <c r="D22" s="91"/>
      <c r="E22" s="103"/>
    </row>
    <row r="23" spans="1:6" ht="30.75">
      <c r="A23" s="36" t="s">
        <v>206</v>
      </c>
      <c r="B23" s="76">
        <v>0.25</v>
      </c>
      <c r="C23" s="75" t="s">
        <v>412</v>
      </c>
      <c r="D23" s="76">
        <v>0.7</v>
      </c>
      <c r="E23" s="77">
        <f>E2*B22*B23*D23</f>
        <v>7.000000000000001E-3</v>
      </c>
      <c r="F23" s="223"/>
    </row>
    <row r="24" spans="1:6">
      <c r="A24" s="36" t="s">
        <v>210</v>
      </c>
      <c r="B24" s="76">
        <v>0.1</v>
      </c>
      <c r="C24" s="36" t="s">
        <v>413</v>
      </c>
      <c r="D24" s="76">
        <v>1</v>
      </c>
      <c r="E24" s="77">
        <f>E2*B22*B24*D24</f>
        <v>4.000000000000001E-3</v>
      </c>
      <c r="F24" s="223"/>
    </row>
    <row r="25" spans="1:6">
      <c r="A25" s="36" t="s">
        <v>214</v>
      </c>
      <c r="B25" s="76">
        <v>0.1</v>
      </c>
      <c r="C25" s="36" t="s">
        <v>413</v>
      </c>
      <c r="D25" s="76">
        <v>1</v>
      </c>
      <c r="E25" s="77">
        <f>E2*B22*B25*D25</f>
        <v>4.000000000000001E-3</v>
      </c>
      <c r="F25" s="223"/>
    </row>
    <row r="26" spans="1:6">
      <c r="A26" s="36" t="s">
        <v>218</v>
      </c>
      <c r="B26" s="76">
        <v>0.2</v>
      </c>
      <c r="C26" s="36" t="s">
        <v>413</v>
      </c>
      <c r="D26" s="76">
        <v>1</v>
      </c>
      <c r="E26" s="77">
        <f>E2*B22*B26*D26</f>
        <v>8.0000000000000019E-3</v>
      </c>
      <c r="F26" s="223"/>
    </row>
    <row r="27" spans="1:6">
      <c r="A27" s="36" t="s">
        <v>414</v>
      </c>
      <c r="B27" s="76">
        <v>0.35</v>
      </c>
      <c r="C27" s="36" t="s">
        <v>413</v>
      </c>
      <c r="D27" s="76">
        <v>1</v>
      </c>
      <c r="E27" s="77">
        <f>E2*B22*B27*D27</f>
        <v>1.4000000000000002E-2</v>
      </c>
      <c r="F27" s="223"/>
    </row>
    <row r="28" spans="1:6">
      <c r="A28" s="110" t="s">
        <v>320</v>
      </c>
      <c r="B28" s="111">
        <f>SUM(B23:B27)</f>
        <v>0.99999999999999989</v>
      </c>
      <c r="C28" s="110"/>
      <c r="D28" s="111"/>
      <c r="E28" s="112">
        <f>SUM(E23:E27)</f>
        <v>3.7000000000000005E-2</v>
      </c>
      <c r="F28" s="221"/>
    </row>
    <row r="29" spans="1:6">
      <c r="A29" s="83" t="s">
        <v>415</v>
      </c>
      <c r="B29" s="91">
        <v>0.15</v>
      </c>
      <c r="C29" s="83"/>
      <c r="D29" s="91"/>
      <c r="E29" s="103"/>
    </row>
    <row r="30" spans="1:6">
      <c r="A30" s="36" t="s">
        <v>228</v>
      </c>
      <c r="B30" s="76">
        <v>0.3</v>
      </c>
      <c r="C30" s="36" t="s">
        <v>416</v>
      </c>
      <c r="D30" s="76">
        <v>1</v>
      </c>
      <c r="E30" s="77">
        <f>E2*B29*B30*D30</f>
        <v>8.9999999999999993E-3</v>
      </c>
      <c r="F30" s="221"/>
    </row>
    <row r="31" spans="1:6">
      <c r="A31" s="36" t="s">
        <v>417</v>
      </c>
      <c r="B31" s="76">
        <v>0.3</v>
      </c>
      <c r="C31" s="36" t="s">
        <v>418</v>
      </c>
      <c r="D31" s="76">
        <v>0</v>
      </c>
      <c r="E31" s="77">
        <f>E2*B29*B31*D31</f>
        <v>0</v>
      </c>
      <c r="F31" s="221"/>
    </row>
    <row r="32" spans="1:6">
      <c r="A32" s="36" t="s">
        <v>236</v>
      </c>
      <c r="B32" s="76">
        <v>0.1</v>
      </c>
      <c r="C32" s="36" t="s">
        <v>419</v>
      </c>
      <c r="D32" s="76">
        <v>0</v>
      </c>
      <c r="E32" s="77">
        <f>E2*B29*B32*D32</f>
        <v>0</v>
      </c>
      <c r="F32" s="221"/>
    </row>
    <row r="33" spans="1:6">
      <c r="A33" s="36" t="s">
        <v>240</v>
      </c>
      <c r="B33" s="76">
        <v>0.1</v>
      </c>
      <c r="C33" s="36" t="s">
        <v>420</v>
      </c>
      <c r="D33" s="76">
        <v>0</v>
      </c>
      <c r="E33" s="77">
        <f>E2*B29*B33*D33</f>
        <v>0</v>
      </c>
      <c r="F33" s="221"/>
    </row>
    <row r="34" spans="1:6">
      <c r="A34" s="36" t="s">
        <v>244</v>
      </c>
      <c r="B34" s="76">
        <v>0.2</v>
      </c>
      <c r="C34" s="36" t="s">
        <v>421</v>
      </c>
      <c r="D34" s="76">
        <v>0.5</v>
      </c>
      <c r="E34" s="77">
        <f>E2*B29*B34*D34</f>
        <v>3.0000000000000001E-3</v>
      </c>
      <c r="F34" s="221"/>
    </row>
    <row r="35" spans="1:6">
      <c r="A35" s="88" t="s">
        <v>320</v>
      </c>
      <c r="B35" s="89">
        <f>SUM(B30:B34)</f>
        <v>1</v>
      </c>
      <c r="C35" s="88"/>
      <c r="D35" s="89"/>
      <c r="E35" s="102">
        <f>SUM(E30:E34)</f>
        <v>1.2E-2</v>
      </c>
      <c r="F35" s="221"/>
    </row>
    <row r="36" spans="1:6" ht="15.75">
      <c r="A36" s="94" t="s">
        <v>329</v>
      </c>
      <c r="B36" s="95">
        <f>SUM(B12+B8+B4+B18+B22+B29)</f>
        <v>1</v>
      </c>
      <c r="C36" s="94"/>
      <c r="D36" s="94" t="s">
        <v>308</v>
      </c>
      <c r="E36" s="105">
        <f>SUM(E7+E11+E17+E21+E28+E35)</f>
        <v>0.14035000000000003</v>
      </c>
    </row>
    <row r="40" spans="1:6" ht="18.75">
      <c r="A40" s="300" t="s">
        <v>330</v>
      </c>
      <c r="B40" s="300"/>
      <c r="C40" s="300"/>
      <c r="D40" s="300"/>
      <c r="E40" s="300"/>
    </row>
    <row r="41" spans="1:6">
      <c r="A41" s="301" t="s">
        <v>390</v>
      </c>
      <c r="B41" s="301"/>
      <c r="C41" s="301"/>
      <c r="D41" s="86" t="s">
        <v>310</v>
      </c>
      <c r="E41" s="120">
        <v>0.2</v>
      </c>
    </row>
    <row r="42" spans="1:6">
      <c r="A42" s="87" t="s">
        <v>311</v>
      </c>
      <c r="B42" s="87" t="s">
        <v>310</v>
      </c>
      <c r="C42" s="87" t="s">
        <v>312</v>
      </c>
      <c r="D42" s="87" t="s">
        <v>313</v>
      </c>
      <c r="E42" s="87" t="s">
        <v>314</v>
      </c>
    </row>
    <row r="43" spans="1:6">
      <c r="A43" s="81" t="s">
        <v>391</v>
      </c>
      <c r="B43" s="82">
        <v>0.2</v>
      </c>
      <c r="C43" s="81"/>
      <c r="D43" s="82"/>
      <c r="E43" s="101"/>
    </row>
    <row r="44" spans="1:6">
      <c r="A44" s="36" t="s">
        <v>158</v>
      </c>
      <c r="B44" s="76">
        <v>0.5</v>
      </c>
      <c r="C44" s="36" t="s">
        <v>422</v>
      </c>
      <c r="D44" s="76">
        <v>0.7</v>
      </c>
      <c r="E44" s="77">
        <f>E41*B43*B44*D44</f>
        <v>1.4000000000000002E-2</v>
      </c>
      <c r="F44" s="221"/>
    </row>
    <row r="45" spans="1:6">
      <c r="A45" s="36" t="s">
        <v>162</v>
      </c>
      <c r="B45" s="76">
        <v>0.5</v>
      </c>
      <c r="C45" s="36" t="s">
        <v>423</v>
      </c>
      <c r="D45" s="76">
        <v>1</v>
      </c>
      <c r="E45" s="77">
        <f>E41*B43*B45*D45</f>
        <v>2.0000000000000004E-2</v>
      </c>
      <c r="F45" s="221"/>
    </row>
    <row r="46" spans="1:6">
      <c r="A46" s="92" t="s">
        <v>320</v>
      </c>
      <c r="B46" s="93">
        <f>SUM(B44:B45)</f>
        <v>1</v>
      </c>
      <c r="C46" s="92"/>
      <c r="D46" s="93"/>
      <c r="E46" s="108">
        <f>SUM(E44:E45)</f>
        <v>3.4000000000000002E-2</v>
      </c>
      <c r="F46" s="221"/>
    </row>
    <row r="47" spans="1:6">
      <c r="A47" s="81" t="s">
        <v>394</v>
      </c>
      <c r="B47" s="82">
        <v>0.1</v>
      </c>
      <c r="C47" s="81"/>
      <c r="D47" s="82"/>
      <c r="E47" s="101"/>
    </row>
    <row r="48" spans="1:6">
      <c r="A48" s="36" t="s">
        <v>395</v>
      </c>
      <c r="B48" s="76">
        <v>0.4</v>
      </c>
      <c r="C48" s="36" t="s">
        <v>424</v>
      </c>
      <c r="D48" s="76">
        <v>1</v>
      </c>
      <c r="E48" s="77">
        <f>E41*B47*B48*D48</f>
        <v>8.0000000000000019E-3</v>
      </c>
      <c r="F48" s="221"/>
    </row>
    <row r="49" spans="1:6">
      <c r="A49" s="36" t="s">
        <v>397</v>
      </c>
      <c r="B49" s="76">
        <v>0.6</v>
      </c>
      <c r="C49" s="309" t="s">
        <v>425</v>
      </c>
      <c r="D49" s="76">
        <v>0.7</v>
      </c>
      <c r="E49" s="77">
        <f>E41*B47*B49*D49</f>
        <v>8.4000000000000012E-3</v>
      </c>
      <c r="F49" s="221"/>
    </row>
    <row r="50" spans="1:6">
      <c r="A50" s="92" t="s">
        <v>320</v>
      </c>
      <c r="B50" s="93">
        <f>SUM(B48:B49)</f>
        <v>1</v>
      </c>
      <c r="C50" s="92"/>
      <c r="D50" s="93"/>
      <c r="E50" s="108">
        <f>SUM(E48:E49)</f>
        <v>1.6400000000000005E-2</v>
      </c>
      <c r="F50" s="221"/>
    </row>
    <row r="51" spans="1:6">
      <c r="A51" s="83" t="s">
        <v>399</v>
      </c>
      <c r="B51" s="91">
        <v>0.15</v>
      </c>
      <c r="C51" s="83"/>
      <c r="D51" s="91"/>
      <c r="E51" s="103"/>
    </row>
    <row r="52" spans="1:6">
      <c r="A52" s="36" t="s">
        <v>400</v>
      </c>
      <c r="B52" s="76">
        <v>0.35</v>
      </c>
      <c r="C52" s="36" t="s">
        <v>426</v>
      </c>
      <c r="D52" s="76">
        <v>1</v>
      </c>
      <c r="E52" s="77">
        <f>E41*B51*B52*D52</f>
        <v>1.0499999999999999E-2</v>
      </c>
      <c r="F52" s="221"/>
    </row>
    <row r="53" spans="1:6">
      <c r="A53" s="36" t="s">
        <v>402</v>
      </c>
      <c r="B53" s="76">
        <v>0.3</v>
      </c>
      <c r="C53" s="36" t="s">
        <v>427</v>
      </c>
      <c r="D53" s="76">
        <v>0.5</v>
      </c>
      <c r="E53" s="77">
        <f>E41*B51*B53*D53</f>
        <v>4.4999999999999997E-3</v>
      </c>
      <c r="F53" s="221"/>
    </row>
    <row r="54" spans="1:6">
      <c r="A54" s="36" t="s">
        <v>404</v>
      </c>
      <c r="B54" s="76">
        <v>0.15</v>
      </c>
      <c r="C54" s="36" t="s">
        <v>428</v>
      </c>
      <c r="D54" s="76">
        <v>1</v>
      </c>
      <c r="E54" s="77">
        <f>E41*B51*B54*D54</f>
        <v>4.4999999999999997E-3</v>
      </c>
      <c r="F54" s="221"/>
    </row>
    <row r="55" spans="1:6">
      <c r="A55" s="36" t="s">
        <v>406</v>
      </c>
      <c r="B55" s="76">
        <v>0.2</v>
      </c>
      <c r="C55" s="36" t="s">
        <v>429</v>
      </c>
      <c r="D55" s="76">
        <v>0</v>
      </c>
      <c r="E55" s="77">
        <f>E41*B51*B55*D55</f>
        <v>0</v>
      </c>
      <c r="F55" s="221"/>
    </row>
    <row r="56" spans="1:6">
      <c r="A56" s="92" t="s">
        <v>320</v>
      </c>
      <c r="B56" s="93">
        <f>SUM(B52:B55)</f>
        <v>1</v>
      </c>
      <c r="C56" s="92"/>
      <c r="D56" s="93"/>
      <c r="E56" s="108">
        <f>SUM(E52:E55)</f>
        <v>1.95E-2</v>
      </c>
      <c r="F56" s="221"/>
    </row>
    <row r="57" spans="1:6">
      <c r="A57" s="83" t="s">
        <v>408</v>
      </c>
      <c r="B57" s="91">
        <v>0.2</v>
      </c>
      <c r="C57" s="83"/>
      <c r="D57" s="91"/>
      <c r="E57" s="103"/>
    </row>
    <row r="58" spans="1:6">
      <c r="A58" s="36" t="s">
        <v>196</v>
      </c>
      <c r="B58" s="76">
        <v>0.8</v>
      </c>
      <c r="C58" s="36" t="s">
        <v>430</v>
      </c>
      <c r="D58" s="76">
        <v>1</v>
      </c>
      <c r="E58" s="77">
        <f>E41*B57*B58*D58</f>
        <v>3.2000000000000008E-2</v>
      </c>
      <c r="F58" s="221"/>
    </row>
    <row r="59" spans="1:6">
      <c r="A59" s="36" t="s">
        <v>200</v>
      </c>
      <c r="B59" s="76">
        <v>0.2</v>
      </c>
      <c r="C59" s="36" t="s">
        <v>431</v>
      </c>
      <c r="D59" s="76">
        <v>1</v>
      </c>
      <c r="E59" s="77">
        <f>E41*B57*B59*D59</f>
        <v>8.0000000000000019E-3</v>
      </c>
      <c r="F59" s="221"/>
    </row>
    <row r="60" spans="1:6">
      <c r="A60" s="92" t="s">
        <v>320</v>
      </c>
      <c r="B60" s="93">
        <f>SUM(B58:B59)</f>
        <v>1</v>
      </c>
      <c r="C60" s="92"/>
      <c r="D60" s="93"/>
      <c r="E60" s="108">
        <f>SUM(E58:E59)</f>
        <v>4.0000000000000008E-2</v>
      </c>
      <c r="F60" s="221"/>
    </row>
    <row r="61" spans="1:6">
      <c r="A61" s="83" t="s">
        <v>411</v>
      </c>
      <c r="B61" s="91">
        <v>0.2</v>
      </c>
      <c r="C61" s="83"/>
      <c r="D61" s="91"/>
      <c r="E61" s="103"/>
    </row>
    <row r="62" spans="1:6">
      <c r="A62" s="36" t="s">
        <v>206</v>
      </c>
      <c r="B62" s="76">
        <v>0.25</v>
      </c>
      <c r="C62" s="309" t="s">
        <v>422</v>
      </c>
      <c r="D62" s="76">
        <v>0.7</v>
      </c>
      <c r="E62" s="77">
        <f>E41*B61*B62*D62</f>
        <v>7.000000000000001E-3</v>
      </c>
      <c r="F62" s="221"/>
    </row>
    <row r="63" spans="1:6">
      <c r="A63" s="36" t="s">
        <v>210</v>
      </c>
      <c r="B63" s="76">
        <v>0.1</v>
      </c>
      <c r="C63" s="36" t="s">
        <v>432</v>
      </c>
      <c r="D63" s="76">
        <v>1</v>
      </c>
      <c r="E63" s="77">
        <f>E41*B61*B63*D63</f>
        <v>4.000000000000001E-3</v>
      </c>
      <c r="F63" s="221"/>
    </row>
    <row r="64" spans="1:6">
      <c r="A64" s="36" t="s">
        <v>214</v>
      </c>
      <c r="B64" s="76">
        <v>0.1</v>
      </c>
      <c r="C64" s="36" t="s">
        <v>432</v>
      </c>
      <c r="D64" s="76">
        <v>1</v>
      </c>
      <c r="E64" s="77">
        <f>E41*B61*B64*D64</f>
        <v>4.000000000000001E-3</v>
      </c>
      <c r="F64" s="221"/>
    </row>
    <row r="65" spans="1:6">
      <c r="A65" s="36" t="s">
        <v>218</v>
      </c>
      <c r="B65" s="76">
        <v>0.2</v>
      </c>
      <c r="C65" s="36" t="s">
        <v>433</v>
      </c>
      <c r="D65" s="76">
        <v>1</v>
      </c>
      <c r="E65" s="77">
        <f>E41*B61*B65*D65</f>
        <v>8.0000000000000019E-3</v>
      </c>
      <c r="F65" s="221"/>
    </row>
    <row r="66" spans="1:6">
      <c r="A66" s="36" t="s">
        <v>414</v>
      </c>
      <c r="B66" s="76">
        <v>0.35</v>
      </c>
      <c r="C66" s="36" t="s">
        <v>434</v>
      </c>
      <c r="D66" s="76">
        <v>1</v>
      </c>
      <c r="E66" s="77">
        <f>E41*B61*B66*D66</f>
        <v>1.4000000000000002E-2</v>
      </c>
      <c r="F66" s="221"/>
    </row>
    <row r="67" spans="1:6">
      <c r="A67" s="92" t="s">
        <v>320</v>
      </c>
      <c r="B67" s="93">
        <f>SUM(B62:B66)</f>
        <v>0.99999999999999989</v>
      </c>
      <c r="C67" s="92"/>
      <c r="D67" s="93"/>
      <c r="E67" s="108">
        <f>SUM(E62:E66)</f>
        <v>3.7000000000000005E-2</v>
      </c>
      <c r="F67" s="221"/>
    </row>
    <row r="68" spans="1:6">
      <c r="A68" s="83" t="s">
        <v>415</v>
      </c>
      <c r="B68" s="91">
        <v>0.15</v>
      </c>
      <c r="C68" s="83"/>
      <c r="D68" s="91"/>
      <c r="E68" s="103"/>
    </row>
    <row r="69" spans="1:6">
      <c r="A69" s="36" t="s">
        <v>228</v>
      </c>
      <c r="B69" s="76">
        <v>0.3</v>
      </c>
      <c r="C69" s="36" t="s">
        <v>432</v>
      </c>
      <c r="D69" s="76">
        <v>1</v>
      </c>
      <c r="E69" s="77">
        <f>E41*B68*B69*D69</f>
        <v>8.9999999999999993E-3</v>
      </c>
      <c r="F69" s="221"/>
    </row>
    <row r="70" spans="1:6">
      <c r="A70" s="36" t="s">
        <v>417</v>
      </c>
      <c r="B70" s="76">
        <v>0.3</v>
      </c>
      <c r="C70" s="309" t="s">
        <v>422</v>
      </c>
      <c r="D70" s="76">
        <v>0.7</v>
      </c>
      <c r="E70" s="77">
        <f>E41*B68*B70*D70</f>
        <v>6.2999999999999992E-3</v>
      </c>
      <c r="F70" s="221"/>
    </row>
    <row r="71" spans="1:6">
      <c r="A71" s="36" t="s">
        <v>236</v>
      </c>
      <c r="B71" s="76">
        <v>0.1</v>
      </c>
      <c r="C71" s="36" t="s">
        <v>432</v>
      </c>
      <c r="D71" s="76">
        <v>1</v>
      </c>
      <c r="E71" s="77">
        <f>E41*B68*B71*D71</f>
        <v>3.0000000000000001E-3</v>
      </c>
      <c r="F71" s="221"/>
    </row>
    <row r="72" spans="1:6">
      <c r="A72" s="36" t="s">
        <v>240</v>
      </c>
      <c r="B72" s="76">
        <v>0.1</v>
      </c>
      <c r="C72" s="36" t="s">
        <v>432</v>
      </c>
      <c r="D72" s="76">
        <v>1</v>
      </c>
      <c r="E72" s="77">
        <f>E41*B68*B72*D72</f>
        <v>3.0000000000000001E-3</v>
      </c>
      <c r="F72" s="221"/>
    </row>
    <row r="73" spans="1:6">
      <c r="A73" s="36" t="s">
        <v>244</v>
      </c>
      <c r="B73" s="76">
        <v>0.2</v>
      </c>
      <c r="C73" s="36" t="s">
        <v>432</v>
      </c>
      <c r="D73" s="76">
        <v>1</v>
      </c>
      <c r="E73" s="77">
        <f>E41*B68*B73*D73</f>
        <v>6.0000000000000001E-3</v>
      </c>
      <c r="F73" s="221"/>
    </row>
    <row r="74" spans="1:6">
      <c r="A74" s="92" t="s">
        <v>320</v>
      </c>
      <c r="B74" s="93">
        <f>SUM(B69:B73)</f>
        <v>1</v>
      </c>
      <c r="C74" s="92"/>
      <c r="D74" s="93"/>
      <c r="E74" s="108">
        <f>SUM(E69:E73)</f>
        <v>2.7299999999999998E-2</v>
      </c>
      <c r="F74" s="221"/>
    </row>
    <row r="75" spans="1:6" ht="15.75">
      <c r="A75" s="94" t="s">
        <v>329</v>
      </c>
      <c r="B75" s="95">
        <f>SUM(B51+B47+B43+B57+B61+B68)</f>
        <v>1</v>
      </c>
      <c r="C75" s="94"/>
      <c r="D75" s="94" t="s">
        <v>330</v>
      </c>
      <c r="E75" s="105">
        <f>SUM(E46+E50+E56+E60+E67+E74)</f>
        <v>0.17420000000000002</v>
      </c>
    </row>
  </sheetData>
  <mergeCells count="4">
    <mergeCell ref="A1:E1"/>
    <mergeCell ref="A2:C2"/>
    <mergeCell ref="A40:E40"/>
    <mergeCell ref="A41:C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2023-10-28T20:38:28Z</dcterms:created>
  <dcterms:modified xsi:type="dcterms:W3CDTF">2023-11-24T04:21:39Z</dcterms:modified>
  <cp:category/>
  <cp:contentStatus/>
</cp:coreProperties>
</file>