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COM-dFBA\Scripts\"/>
    </mc:Choice>
  </mc:AlternateContent>
  <xr:revisionPtr revIDLastSave="0" documentId="10_ncr:100000_{A0D76B7D-7D31-49DE-986B-448CED432177}" xr6:coauthVersionLast="31" xr6:coauthVersionMax="31" xr10:uidLastSave="{00000000-0000-0000-0000-000000000000}"/>
  <bookViews>
    <workbookView xWindow="0" yWindow="0" windowWidth="33600" windowHeight="20475" activeTab="2" xr2:uid="{00000000-000D-0000-FFFF-FFFF00000000}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K11" i="4"/>
  <c r="K12" i="4"/>
  <c r="K13" i="4"/>
  <c r="K14" i="4"/>
  <c r="K15" i="4"/>
  <c r="K16" i="4"/>
  <c r="K17" i="4"/>
  <c r="K18" i="4"/>
  <c r="K19" i="4"/>
  <c r="K10" i="4"/>
  <c r="E40" i="7"/>
  <c r="G40" i="7"/>
  <c r="K40" i="7"/>
  <c r="E41" i="7"/>
  <c r="G41" i="7"/>
  <c r="E42" i="7"/>
  <c r="G42" i="7"/>
  <c r="K41" i="7"/>
  <c r="K42" i="7"/>
  <c r="C43" i="7"/>
  <c r="G45" i="7"/>
  <c r="E43" i="7"/>
  <c r="G43" i="7"/>
  <c r="I43" i="7"/>
  <c r="K43" i="7"/>
  <c r="E31" i="7"/>
  <c r="G31" i="7"/>
  <c r="I31" i="7"/>
  <c r="M31" i="7"/>
  <c r="H23" i="7"/>
  <c r="E19" i="7"/>
  <c r="G19" i="7"/>
  <c r="I19" i="7"/>
  <c r="M19" i="7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D2" i="8"/>
  <c r="E2" i="8"/>
  <c r="E3" i="8"/>
  <c r="E4" i="8"/>
  <c r="E5" i="8"/>
  <c r="E6" i="8"/>
  <c r="E7" i="8"/>
  <c r="E8" i="8"/>
  <c r="F8" i="8"/>
  <c r="C13" i="8"/>
  <c r="G5" i="8"/>
  <c r="G6" i="8"/>
  <c r="E34" i="7"/>
  <c r="F34" i="7"/>
  <c r="F31" i="7"/>
  <c r="G34" i="7"/>
  <c r="E37" i="7"/>
  <c r="G37" i="7"/>
  <c r="I37" i="7"/>
  <c r="M37" i="7"/>
  <c r="E13" i="7"/>
  <c r="I34" i="7"/>
  <c r="M34" i="7"/>
  <c r="E2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20" i="7"/>
  <c r="E21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B10" i="8"/>
  <c r="D10" i="8"/>
  <c r="C10" i="8"/>
</calcChain>
</file>

<file path=xl/sharedStrings.xml><?xml version="1.0" encoding="utf-8"?>
<sst xmlns="http://schemas.openxmlformats.org/spreadsheetml/2006/main" count="542" uniqueCount="193">
  <si>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</si>
  <si>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</si>
  <si>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</si>
  <si>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</si>
  <si>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</si>
  <si>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</si>
  <si>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</si>
  <si>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</si>
  <si>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</si>
  <si>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</si>
  <si>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</si>
  <si>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</si>
  <si>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</si>
  <si>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</si>
  <si>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</si>
  <si>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</si>
  <si>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</si>
  <si>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</si>
  <si>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</si>
  <si>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</si>
  <si>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</si>
  <si>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</si>
  <si>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</si>
  <si>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</si>
  <si>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</si>
  <si>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</si>
  <si>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</si>
  <si>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</si>
  <si>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</si>
  <si>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</si>
  <si>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</si>
  <si>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</si>
  <si>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</si>
  <si>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</si>
  <si>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>x(9)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</si>
  <si>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</si>
  <si>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</si>
  <si>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</si>
  <si>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</si>
  <si>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</si>
  <si>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</si>
  <si>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</si>
  <si>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</si>
  <si>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</si>
  <si>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</si>
  <si>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</si>
  <si>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</si>
  <si>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</si>
  <si>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</si>
  <si>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</si>
  <si>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</si>
  <si>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</si>
  <si>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</si>
  <si>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</si>
  <si>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</si>
  <si>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</si>
  <si>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</si>
  <si>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</si>
  <si>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</si>
  <si>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</si>
  <si>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</si>
  <si>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</si>
  <si>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</si>
  <si>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</si>
  <si>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</si>
  <si>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</si>
  <si>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</si>
  <si>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</si>
  <si>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</si>
  <si>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</si>
  <si>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</si>
  <si>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</si>
  <si>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</si>
  <si>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</si>
  <si>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</si>
  <si>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</si>
  <si>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 xml:space="preserve">Myrosinase 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</si>
  <si>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</si>
  <si>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</si>
  <si>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</si>
  <si>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</si>
  <si>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</si>
  <si>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</si>
  <si>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</si>
  <si>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</si>
  <si>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</si>
  <si>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</si>
  <si>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</si>
  <si>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</si>
  <si>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</si>
  <si>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</si>
  <si>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</si>
  <si>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</si>
  <si>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</si>
  <si>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</si>
  <si>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</si>
  <si>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</si>
  <si>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</si>
  <si>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</si>
  <si>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</si>
  <si>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</si>
  <si>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</si>
  <si>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</si>
  <si>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</si>
  <si>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</si>
  <si>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</si>
  <si>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</si>
  <si>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</si>
  <si>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</si>
  <si>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</si>
  <si>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</si>
  <si>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</si>
  <si>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</si>
  <si>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</si>
  <si>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</si>
  <si>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</si>
  <si>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</si>
  <si>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</si>
  <si>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</si>
  <si>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</si>
  <si>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</si>
  <si>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</si>
  <si>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</si>
  <si>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</si>
  <si>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</si>
  <si>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</si>
  <si>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</si>
  <si>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</si>
  <si>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</si>
  <si>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</si>
  <si>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</si>
  <si>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</si>
  <si>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</si>
  <si>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</si>
  <si>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</si>
  <si>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</si>
  <si>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</si>
  <si>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</si>
  <si>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</si>
  <si>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</si>
  <si>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</si>
  <si>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</si>
  <si>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</si>
  <si>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</si>
  <si>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</si>
  <si>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</si>
  <si>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</si>
  <si>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</si>
  <si>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</si>
  <si>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</si>
  <si>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</si>
  <si>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</si>
  <si>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</si>
  <si>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</si>
  <si>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</si>
  <si>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</si>
  <si>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</si>
  <si>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</si>
  <si>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</si>
  <si>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</si>
  <si>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</si>
  <si>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</si>
  <si>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</si>
  <si>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</si>
  <si>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</si>
  <si>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</si>
  <si>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</si>
  <si>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</si>
  <si>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</si>
  <si>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</si>
  <si>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</si>
  <si>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</si>
  <si>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</si>
  <si>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</si>
  <si>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</si>
  <si>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</si>
  <si>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</si>
  <si>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</si>
  <si>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</si>
  <si>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</si>
  <si>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</si>
  <si>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</si>
  <si>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</si>
  <si>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</si>
  <si>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</si>
  <si>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</si>
  <si>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</si>
  <si>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</si>
  <si>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</si>
  <si>
    <t>from literature</t>
  </si>
  <si>
    <t>=</t>
  </si>
  <si>
    <t>used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</si>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</sst>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165" fontId="8" fillId="0" borderId="0" xfId="0" applyNumberFormat="1" applyFont="1"/>
    <xf numFmtId="0" fontId="0" fillId="0" borderId="0" xfId="0" applyFont="1" applyAlignment="1"/>
    <xf numFmtId="0" fontId="0" fillId="0" borderId="0" xfId="0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ubmed/22968445?dopt=Abstract" TargetMode="External"/><Relationship Id="rId1" Type="http://schemas.openxmlformats.org/officeDocument/2006/relationships/hyperlink" Target="http://www.who.int/water_sanitation_health/dwq/ammon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workbookViewId="0">
      <selection activeCell="M41" sqref="M41"/>
    </sheetView>
  </sheetViews>
  <sheetFormatPr defaultColWidth="8.85546875" defaultRowHeight="15" x14ac:dyDescent="0.25"/>
  <cols>
    <col min="1" max="8" width="9" customWidth="1"/>
  </cols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ht="15.75" x14ac:dyDescent="0.25">
      <c r="A7" s="25">
        <v>10</v>
      </c>
      <c r="B7" s="25">
        <v>1</v>
      </c>
      <c r="C7" s="25">
        <v>10</v>
      </c>
      <c r="D7" s="25">
        <v>0</v>
      </c>
      <c r="E7" s="25">
        <v>1</v>
      </c>
      <c r="F7" s="25">
        <v>0.104895</v>
      </c>
      <c r="G7" t="s">
        <v>31</v>
      </c>
      <c r="H7" t="s">
        <v>32</v>
      </c>
      <c r="K7" s="1">
        <v>8.9922067541464106</v>
      </c>
      <c r="L7" s="1">
        <v>8.9922067541464106</v>
      </c>
      <c r="M7" s="1">
        <v>8.9922067541464106</v>
      </c>
      <c r="N7" s="1">
        <v>0</v>
      </c>
      <c r="O7" s="1">
        <v>1.04895</v>
      </c>
      <c r="P7" s="1">
        <v>1.04895</v>
      </c>
      <c r="R7" s="1">
        <v>10</v>
      </c>
      <c r="S7" s="1">
        <v>10</v>
      </c>
      <c r="T7" s="1">
        <v>10</v>
      </c>
      <c r="U7" s="1">
        <v>0</v>
      </c>
      <c r="V7" s="1">
        <v>10</v>
      </c>
      <c r="W7" s="1">
        <v>10</v>
      </c>
    </row>
    <row r="8" spans="1:23" ht="15.75" x14ac:dyDescent="0.25">
      <c r="A8" s="25">
        <v>2.1999999999999999E-2</v>
      </c>
      <c r="B8" s="25">
        <v>0.1</v>
      </c>
      <c r="C8" s="25">
        <v>1.26</v>
      </c>
      <c r="D8" s="25">
        <v>1</v>
      </c>
      <c r="E8" s="25">
        <v>2.1999999999999999E-2</v>
      </c>
      <c r="F8" s="25">
        <v>2.1999999999999999E-2</v>
      </c>
      <c r="G8" t="s">
        <v>33</v>
      </c>
      <c r="H8" t="s">
        <v>36</v>
      </c>
      <c r="K8">
        <v>2.1999999999999999E-2</v>
      </c>
      <c r="L8">
        <v>0.126</v>
      </c>
      <c r="M8">
        <v>0.126</v>
      </c>
      <c r="N8">
        <v>0.126</v>
      </c>
      <c r="O8" s="1">
        <v>2.1999999999999999E-2</v>
      </c>
      <c r="P8" s="1">
        <v>2.1999999999999999E-2</v>
      </c>
      <c r="R8">
        <v>10</v>
      </c>
      <c r="S8">
        <v>10</v>
      </c>
      <c r="T8">
        <v>10</v>
      </c>
      <c r="U8">
        <v>10</v>
      </c>
      <c r="V8" s="1">
        <v>10</v>
      </c>
      <c r="W8" s="1">
        <v>10</v>
      </c>
    </row>
    <row r="9" spans="1:23" ht="15.75" x14ac:dyDescent="0.25">
      <c r="A9" s="25">
        <v>0.623</v>
      </c>
      <c r="B9" s="25">
        <v>0.7</v>
      </c>
      <c r="C9" s="25">
        <v>0.7</v>
      </c>
      <c r="D9" s="25">
        <v>0.7</v>
      </c>
      <c r="E9" s="25">
        <v>0</v>
      </c>
      <c r="F9" s="25">
        <v>0.5</v>
      </c>
      <c r="G9" t="s">
        <v>34</v>
      </c>
      <c r="H9" t="s">
        <v>38</v>
      </c>
      <c r="K9" s="1">
        <v>0.623</v>
      </c>
      <c r="L9">
        <v>0.7</v>
      </c>
      <c r="M9">
        <v>0.7</v>
      </c>
      <c r="N9">
        <v>3.5920000000000001</v>
      </c>
      <c r="O9">
        <v>0</v>
      </c>
      <c r="P9">
        <v>0</v>
      </c>
      <c r="R9" s="1">
        <v>10</v>
      </c>
      <c r="S9">
        <v>10</v>
      </c>
      <c r="T9">
        <v>10</v>
      </c>
      <c r="U9">
        <v>10</v>
      </c>
      <c r="V9">
        <v>0</v>
      </c>
      <c r="W9">
        <v>0</v>
      </c>
    </row>
    <row r="10" spans="1:23" ht="15.75" x14ac:dyDescent="0.25">
      <c r="A10" s="25">
        <v>0.2</v>
      </c>
      <c r="B10" s="25">
        <v>0.2</v>
      </c>
      <c r="C10" s="25">
        <v>0.2</v>
      </c>
      <c r="D10" s="25">
        <v>0.2</v>
      </c>
      <c r="E10" s="25">
        <v>0.20624999999999999</v>
      </c>
      <c r="F10" s="25">
        <v>0.20624999999999999</v>
      </c>
      <c r="G10" t="s">
        <v>35</v>
      </c>
      <c r="H10" t="s">
        <v>40</v>
      </c>
      <c r="K10" s="1">
        <v>0.2</v>
      </c>
      <c r="L10" s="1">
        <v>0.2</v>
      </c>
      <c r="M10" s="1">
        <v>0.2</v>
      </c>
      <c r="N10" s="1">
        <v>0</v>
      </c>
      <c r="O10">
        <v>0.20625000000000002</v>
      </c>
      <c r="P10">
        <v>2.0625000000000001E-2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3" ht="15.75" x14ac:dyDescent="0.25">
      <c r="A11" s="25">
        <v>0.2</v>
      </c>
      <c r="B11" s="25">
        <v>0.2</v>
      </c>
      <c r="C11" s="25">
        <v>0.2</v>
      </c>
      <c r="D11" s="25">
        <v>0.2</v>
      </c>
      <c r="E11" s="25">
        <v>0.20624999999999999</v>
      </c>
      <c r="F11" s="25">
        <v>0.20624999999999999</v>
      </c>
      <c r="G11" t="s">
        <v>37</v>
      </c>
      <c r="H11" t="s">
        <v>42</v>
      </c>
      <c r="K11" s="1">
        <v>0.2</v>
      </c>
      <c r="L11" s="1">
        <v>0.2</v>
      </c>
      <c r="M11" s="1">
        <v>0.2</v>
      </c>
      <c r="N11" s="1">
        <v>0</v>
      </c>
      <c r="O11">
        <v>0.20625000000000002</v>
      </c>
      <c r="P11">
        <v>2.0625000000000001E-2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3" ht="15.75" x14ac:dyDescent="0.25">
      <c r="A12" s="25">
        <v>0.2</v>
      </c>
      <c r="B12" s="25">
        <v>0.2</v>
      </c>
      <c r="C12" s="25">
        <v>0.2</v>
      </c>
      <c r="D12" s="25">
        <v>0.2</v>
      </c>
      <c r="E12" s="25">
        <v>0.20624999999999999</v>
      </c>
      <c r="F12" s="25">
        <v>0.20624999999999999</v>
      </c>
      <c r="G12" t="s">
        <v>78</v>
      </c>
      <c r="H12" t="s">
        <v>44</v>
      </c>
      <c r="K12" s="1">
        <v>0.2</v>
      </c>
      <c r="L12" s="1">
        <v>0.2</v>
      </c>
      <c r="M12" s="1">
        <v>0.2</v>
      </c>
      <c r="N12" s="1">
        <v>0</v>
      </c>
      <c r="O12">
        <v>0.20625000000000002</v>
      </c>
      <c r="P12">
        <v>2.0625000000000001E-2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 ht="15.75" x14ac:dyDescent="0.25">
      <c r="A13" s="25">
        <v>0.3</v>
      </c>
      <c r="B13" s="25">
        <v>0.3</v>
      </c>
      <c r="C13" s="25">
        <v>0.3</v>
      </c>
      <c r="D13" s="25">
        <v>0.3</v>
      </c>
      <c r="E13" s="25">
        <v>0.20624999999999999</v>
      </c>
      <c r="F13" s="25">
        <v>0.20624999999999999</v>
      </c>
      <c r="G13" t="s">
        <v>39</v>
      </c>
      <c r="H13" t="s">
        <v>46</v>
      </c>
      <c r="K13">
        <v>0.3</v>
      </c>
      <c r="L13">
        <v>0.3</v>
      </c>
      <c r="M13">
        <v>0.3</v>
      </c>
      <c r="N13" s="1">
        <v>0</v>
      </c>
      <c r="O13">
        <v>0.20625000000000002</v>
      </c>
      <c r="P13">
        <v>2.0625000000000001E-2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 ht="15.75" x14ac:dyDescent="0.25">
      <c r="A14" s="25">
        <v>0.56399999999999995</v>
      </c>
      <c r="B14" s="25">
        <v>0.56399999999999995</v>
      </c>
      <c r="C14" s="25">
        <v>0.56399999999999995</v>
      </c>
      <c r="D14" s="25">
        <v>0.56399999999999995</v>
      </c>
      <c r="E14" s="25">
        <v>0.20624999999999999</v>
      </c>
      <c r="F14" s="25">
        <v>0.20624999999999999</v>
      </c>
      <c r="G14" t="s">
        <v>41</v>
      </c>
      <c r="H14" t="s">
        <v>48</v>
      </c>
      <c r="K14">
        <v>0.56399999999999995</v>
      </c>
      <c r="L14">
        <v>0.56399999999999995</v>
      </c>
      <c r="M14">
        <v>0.56399999999999995</v>
      </c>
      <c r="N14" s="1">
        <v>0</v>
      </c>
      <c r="O14">
        <v>0.20625000000000002</v>
      </c>
      <c r="P14">
        <v>2.0625000000000001E-2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 ht="15.75" x14ac:dyDescent="0.25">
      <c r="A15" s="25">
        <v>0.2</v>
      </c>
      <c r="B15" s="25">
        <v>0.2</v>
      </c>
      <c r="C15" s="25">
        <v>0.2</v>
      </c>
      <c r="D15" s="25">
        <v>0.2</v>
      </c>
      <c r="E15" s="25">
        <v>0.20624999999999999</v>
      </c>
      <c r="F15" s="25">
        <v>0.20624999999999999</v>
      </c>
      <c r="G15" t="s">
        <v>43</v>
      </c>
      <c r="H15" t="s">
        <v>50</v>
      </c>
      <c r="K15" s="1">
        <v>0.2</v>
      </c>
      <c r="L15" s="1">
        <v>0.2</v>
      </c>
      <c r="M15" s="1">
        <v>0.2</v>
      </c>
      <c r="N15" s="1">
        <v>0</v>
      </c>
      <c r="O15">
        <v>0.20625000000000002</v>
      </c>
      <c r="P15">
        <v>2.0625000000000001E-2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 ht="15.75" x14ac:dyDescent="0.25">
      <c r="A16" s="25">
        <v>0.23599999999999999</v>
      </c>
      <c r="B16" s="25">
        <v>0.23599999999999999</v>
      </c>
      <c r="C16" s="25">
        <v>0.23599999999999999</v>
      </c>
      <c r="D16" s="25">
        <v>0.23599999999999999</v>
      </c>
      <c r="E16" s="25">
        <v>0.20624999999999999</v>
      </c>
      <c r="F16" s="25">
        <v>0.20624999999999999</v>
      </c>
      <c r="G16" t="s">
        <v>45</v>
      </c>
      <c r="H16" t="s">
        <v>52</v>
      </c>
      <c r="K16">
        <v>0.23599999999999999</v>
      </c>
      <c r="L16">
        <v>0.23599999999999999</v>
      </c>
      <c r="M16">
        <v>0.23599999999999999</v>
      </c>
      <c r="N16" s="1">
        <v>0</v>
      </c>
      <c r="O16">
        <v>0.20625000000000002</v>
      </c>
      <c r="P16">
        <v>2.0625000000000001E-2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ht="15.75" x14ac:dyDescent="0.25">
      <c r="A17" s="25">
        <v>0.156</v>
      </c>
      <c r="B17" s="25">
        <v>0.156</v>
      </c>
      <c r="C17" s="25">
        <v>0.156</v>
      </c>
      <c r="D17" s="25">
        <v>0.156</v>
      </c>
      <c r="E17" s="25">
        <v>0.20624999999999999</v>
      </c>
      <c r="F17" s="25">
        <v>0.20624999999999999</v>
      </c>
      <c r="G17" t="s">
        <v>47</v>
      </c>
      <c r="H17" t="s">
        <v>54</v>
      </c>
      <c r="K17">
        <v>0.156</v>
      </c>
      <c r="L17">
        <v>0.156</v>
      </c>
      <c r="M17">
        <v>0.156</v>
      </c>
      <c r="N17" s="1">
        <v>0</v>
      </c>
      <c r="O17">
        <v>0.20625000000000002</v>
      </c>
      <c r="P17">
        <v>2.0625000000000001E-2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ht="15.75" x14ac:dyDescent="0.25">
      <c r="A18" s="25">
        <v>0.63200000000000001</v>
      </c>
      <c r="B18" s="25">
        <v>0.63200000000000001</v>
      </c>
      <c r="C18" s="25">
        <v>0.63200000000000001</v>
      </c>
      <c r="D18" s="25">
        <v>0.63200000000000001</v>
      </c>
      <c r="E18" s="25">
        <v>0.20624999999999999</v>
      </c>
      <c r="F18" s="25">
        <v>0.20624999999999999</v>
      </c>
      <c r="G18" t="s">
        <v>49</v>
      </c>
      <c r="H18" t="s">
        <v>56</v>
      </c>
      <c r="K18">
        <v>0.63200000000000001</v>
      </c>
      <c r="L18">
        <v>0.63200000000000001</v>
      </c>
      <c r="M18">
        <v>0.63200000000000001</v>
      </c>
      <c r="N18" s="1">
        <v>0</v>
      </c>
      <c r="O18">
        <v>0.20625000000000002</v>
      </c>
      <c r="P18">
        <v>2.0625000000000001E-2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ht="15.75" x14ac:dyDescent="0.25">
      <c r="A19" s="25">
        <v>0.38400000000000001</v>
      </c>
      <c r="B19" s="25">
        <v>0.38400000000000001</v>
      </c>
      <c r="C19" s="25">
        <v>0.38400000000000001</v>
      </c>
      <c r="D19" s="25">
        <v>0.38400000000000001</v>
      </c>
      <c r="E19" s="25">
        <v>0.20624999999999999</v>
      </c>
      <c r="F19" s="25">
        <v>0.20624999999999999</v>
      </c>
      <c r="G19" t="s">
        <v>51</v>
      </c>
      <c r="H19" t="s">
        <v>58</v>
      </c>
      <c r="K19">
        <v>0.38400000000000001</v>
      </c>
      <c r="L19">
        <v>0.38400000000000001</v>
      </c>
      <c r="M19">
        <v>0.38400000000000001</v>
      </c>
      <c r="N19" s="1">
        <v>0</v>
      </c>
      <c r="O19">
        <v>0.20625000000000002</v>
      </c>
      <c r="P19">
        <v>2.0625000000000001E-2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ht="15.75" x14ac:dyDescent="0.25">
      <c r="A20" s="25">
        <v>0</v>
      </c>
      <c r="B20" s="25">
        <v>0</v>
      </c>
      <c r="C20" s="25">
        <v>0</v>
      </c>
      <c r="D20" s="25">
        <v>2.5</v>
      </c>
      <c r="E20" s="25">
        <v>0</v>
      </c>
      <c r="F20" s="25">
        <v>0</v>
      </c>
      <c r="G20" t="s">
        <v>53</v>
      </c>
      <c r="H20" t="s">
        <v>62</v>
      </c>
      <c r="K20">
        <v>0</v>
      </c>
      <c r="L20">
        <v>0</v>
      </c>
      <c r="M20">
        <v>0</v>
      </c>
      <c r="N20">
        <v>2.5</v>
      </c>
      <c r="O20">
        <v>0</v>
      </c>
      <c r="P20">
        <v>0</v>
      </c>
      <c r="R20">
        <v>0</v>
      </c>
      <c r="S20">
        <v>0</v>
      </c>
      <c r="T20">
        <v>0</v>
      </c>
      <c r="U20">
        <v>10</v>
      </c>
      <c r="V20">
        <v>0</v>
      </c>
      <c r="W20">
        <v>0</v>
      </c>
    </row>
    <row r="21" spans="1:23" ht="15.75" x14ac:dyDescent="0.25">
      <c r="A21" s="25">
        <v>0</v>
      </c>
      <c r="B21" s="25">
        <v>0</v>
      </c>
      <c r="C21" s="25">
        <v>6.6</v>
      </c>
      <c r="D21" s="25">
        <v>6.6</v>
      </c>
      <c r="E21" s="25">
        <v>1.7160000000000002E-2</v>
      </c>
      <c r="F21" s="25">
        <v>1.7160000000000002E-2</v>
      </c>
      <c r="G21" t="s">
        <v>55</v>
      </c>
      <c r="H21" t="s">
        <v>60</v>
      </c>
      <c r="K21" s="1">
        <v>0</v>
      </c>
      <c r="L21">
        <v>0</v>
      </c>
      <c r="M21">
        <v>6.6</v>
      </c>
      <c r="N21" s="1">
        <v>6.6</v>
      </c>
      <c r="O21" s="1">
        <v>1.7160000000000002E-2</v>
      </c>
      <c r="P21" s="1">
        <v>1.7160000000000002E-2</v>
      </c>
      <c r="R21" s="1">
        <v>0</v>
      </c>
      <c r="S21">
        <v>0</v>
      </c>
      <c r="T21">
        <v>10</v>
      </c>
      <c r="U21" s="1">
        <v>10</v>
      </c>
      <c r="V21" s="1">
        <v>10</v>
      </c>
      <c r="W21" s="1">
        <v>10</v>
      </c>
    </row>
    <row r="22" spans="1:23" ht="15.75" x14ac:dyDescent="0.25">
      <c r="A22" s="25">
        <v>0</v>
      </c>
      <c r="B22" s="25">
        <v>0</v>
      </c>
      <c r="C22" s="25">
        <v>0</v>
      </c>
      <c r="D22" s="25">
        <v>0</v>
      </c>
      <c r="E22" s="25">
        <v>6.5399999999999998E-3</v>
      </c>
      <c r="F22" s="25">
        <v>6.5399999999999998E-3</v>
      </c>
      <c r="G22" t="s">
        <v>57</v>
      </c>
      <c r="H22" t="s">
        <v>63</v>
      </c>
      <c r="K22">
        <v>0</v>
      </c>
      <c r="L22">
        <v>0</v>
      </c>
      <c r="M22">
        <v>0</v>
      </c>
      <c r="N22">
        <v>0</v>
      </c>
      <c r="O22">
        <v>6.5399999999999998E-3</v>
      </c>
      <c r="P22">
        <v>6.5399999999999998E-3</v>
      </c>
      <c r="R22">
        <v>0</v>
      </c>
      <c r="S22">
        <v>0</v>
      </c>
      <c r="T22">
        <v>0</v>
      </c>
      <c r="U22">
        <v>0</v>
      </c>
      <c r="V22">
        <v>10</v>
      </c>
      <c r="W22">
        <v>10</v>
      </c>
    </row>
    <row r="23" spans="1:23" ht="15.75" x14ac:dyDescent="0.25">
      <c r="A23" s="25">
        <v>0</v>
      </c>
      <c r="B23" s="25">
        <v>0</v>
      </c>
      <c r="C23" s="25">
        <v>0</v>
      </c>
      <c r="D23" s="25">
        <v>0</v>
      </c>
      <c r="E23" s="25">
        <v>1.1220000000000001E-2</v>
      </c>
      <c r="F23" s="25">
        <v>1.1220000000000001E-2</v>
      </c>
      <c r="G23" t="s">
        <v>59</v>
      </c>
      <c r="H23" t="s">
        <v>65</v>
      </c>
      <c r="K23">
        <v>0</v>
      </c>
      <c r="L23">
        <v>0</v>
      </c>
      <c r="M23">
        <v>0</v>
      </c>
      <c r="N23" s="1">
        <v>0</v>
      </c>
      <c r="O23" s="1">
        <v>1.1220000000000001E-2</v>
      </c>
      <c r="P23" s="1">
        <v>1.1220000000000001E-2</v>
      </c>
      <c r="R23">
        <v>0</v>
      </c>
      <c r="S23">
        <v>0</v>
      </c>
      <c r="T23">
        <v>0</v>
      </c>
      <c r="U23" s="1">
        <v>0</v>
      </c>
      <c r="V23" s="1">
        <v>10</v>
      </c>
      <c r="W23" s="1">
        <v>10</v>
      </c>
    </row>
    <row r="24" spans="1:23" ht="15.75" x14ac:dyDescent="0.25">
      <c r="A24" s="25">
        <v>0</v>
      </c>
      <c r="B24" s="25">
        <v>0</v>
      </c>
      <c r="C24" s="25">
        <v>6.6</v>
      </c>
      <c r="D24" s="25">
        <v>0</v>
      </c>
      <c r="E24" s="25">
        <v>0</v>
      </c>
      <c r="F24" s="25">
        <v>0</v>
      </c>
      <c r="G24" t="s">
        <v>61</v>
      </c>
      <c r="H24" t="s">
        <v>67</v>
      </c>
      <c r="K24">
        <v>0</v>
      </c>
      <c r="L24">
        <v>0</v>
      </c>
      <c r="M24">
        <v>6.6</v>
      </c>
      <c r="N24">
        <v>0</v>
      </c>
      <c r="O24" s="1">
        <v>0</v>
      </c>
      <c r="P24" s="1">
        <v>0</v>
      </c>
      <c r="R24">
        <v>0</v>
      </c>
      <c r="S24">
        <v>0</v>
      </c>
      <c r="T24">
        <v>10</v>
      </c>
      <c r="U24">
        <v>0</v>
      </c>
      <c r="V24" s="1">
        <v>0</v>
      </c>
      <c r="W24" s="1">
        <v>0</v>
      </c>
    </row>
    <row r="25" spans="1:23" ht="15.75" x14ac:dyDescent="0.25">
      <c r="A25" s="25">
        <v>0</v>
      </c>
      <c r="B25" s="25">
        <v>0</v>
      </c>
      <c r="C25" s="25">
        <v>0</v>
      </c>
      <c r="D25" s="25">
        <v>6.6</v>
      </c>
      <c r="E25" s="25">
        <v>0</v>
      </c>
      <c r="F25" s="25">
        <v>0</v>
      </c>
      <c r="G25" t="s">
        <v>64</v>
      </c>
      <c r="H25" t="s">
        <v>69</v>
      </c>
      <c r="K25">
        <v>0</v>
      </c>
      <c r="L25">
        <v>0</v>
      </c>
      <c r="M25">
        <v>0</v>
      </c>
      <c r="N25" s="1">
        <v>6.6</v>
      </c>
      <c r="O25" s="1">
        <v>0</v>
      </c>
      <c r="P25" s="1">
        <v>0</v>
      </c>
      <c r="R25">
        <v>0</v>
      </c>
      <c r="S25">
        <v>0</v>
      </c>
      <c r="T25">
        <v>0</v>
      </c>
      <c r="U25" s="1">
        <v>10</v>
      </c>
      <c r="V25" s="1">
        <v>0</v>
      </c>
      <c r="W25" s="1">
        <v>0</v>
      </c>
    </row>
    <row r="26" spans="1:23" ht="15.75" x14ac:dyDescent="0.25">
      <c r="A26" s="25">
        <v>0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t="s">
        <v>66</v>
      </c>
      <c r="H26" t="s">
        <v>71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ht="15.75" x14ac:dyDescent="0.25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t="s">
        <v>68</v>
      </c>
      <c r="H27" t="s">
        <v>73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ht="15.75" x14ac:dyDescent="0.25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t="s">
        <v>70</v>
      </c>
      <c r="H28" t="s">
        <v>75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ht="15.75" x14ac:dyDescent="0.25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t="s">
        <v>72</v>
      </c>
      <c r="H29" t="s">
        <v>76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ht="15.75" x14ac:dyDescent="0.25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t="s">
        <v>74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6" spans="11:16" x14ac:dyDescent="0.25">
      <c r="K36" s="20"/>
      <c r="L36" s="21"/>
      <c r="M36" s="22"/>
      <c r="P36" s="22"/>
    </row>
    <row r="37" spans="11:16" x14ac:dyDescent="0.25">
      <c r="K37" s="20"/>
      <c r="L37" s="21"/>
      <c r="M37" s="22"/>
      <c r="P37" s="22"/>
    </row>
    <row r="38" spans="11:16" x14ac:dyDescent="0.25">
      <c r="K38" s="20"/>
      <c r="L38" s="21"/>
      <c r="M38" s="22"/>
      <c r="P38" s="22"/>
    </row>
    <row r="39" spans="11:16" x14ac:dyDescent="0.25">
      <c r="K39" s="20"/>
      <c r="L39" s="21"/>
      <c r="M39" s="22"/>
      <c r="P39" s="22"/>
    </row>
    <row r="40" spans="11:16" x14ac:dyDescent="0.25">
      <c r="K40" s="20"/>
      <c r="L40" s="21"/>
      <c r="M40" s="22"/>
      <c r="P40" s="22"/>
    </row>
    <row r="41" spans="11:16" x14ac:dyDescent="0.25">
      <c r="K41" s="20"/>
      <c r="L41" s="21"/>
      <c r="M41" s="22"/>
      <c r="P41" s="22"/>
    </row>
    <row r="42" spans="11:16" x14ac:dyDescent="0.25">
      <c r="K42" s="20"/>
      <c r="L42" s="21"/>
      <c r="M42" s="22"/>
      <c r="P42" s="22"/>
    </row>
    <row r="43" spans="11:16" x14ac:dyDescent="0.25">
      <c r="K43" s="20"/>
      <c r="L43" s="21"/>
      <c r="M43" s="22"/>
      <c r="P43" s="22"/>
    </row>
    <row r="44" spans="11:16" x14ac:dyDescent="0.25">
      <c r="K44" s="20"/>
      <c r="L44" s="21"/>
      <c r="M44" s="22"/>
      <c r="P44" s="22"/>
    </row>
    <row r="45" spans="11:16" x14ac:dyDescent="0.25">
      <c r="K45" s="20"/>
      <c r="L45" s="21"/>
      <c r="M45" s="22"/>
      <c r="P45" s="22"/>
    </row>
    <row r="46" spans="11:16" x14ac:dyDescent="0.25">
      <c r="K46" s="20"/>
      <c r="L46" s="21"/>
      <c r="M46" s="22"/>
    </row>
    <row r="47" spans="11:16" x14ac:dyDescent="0.25">
      <c r="K47" s="20"/>
      <c r="L47" s="21"/>
      <c r="M47" s="22"/>
    </row>
    <row r="48" spans="11:16" x14ac:dyDescent="0.25">
      <c r="K48" s="20"/>
      <c r="L48" s="21"/>
      <c r="M48" s="22"/>
    </row>
    <row r="49" spans="11:13" x14ac:dyDescent="0.25">
      <c r="K49" s="20"/>
      <c r="L49" s="21"/>
      <c r="M49" s="22"/>
    </row>
    <row r="50" spans="11:13" x14ac:dyDescent="0.25">
      <c r="K50" s="20"/>
      <c r="L50" s="21"/>
      <c r="M50" s="22"/>
    </row>
    <row r="51" spans="11:13" x14ac:dyDescent="0.25">
      <c r="K51" s="20"/>
      <c r="L51" s="21"/>
      <c r="M51" s="22"/>
    </row>
    <row r="52" spans="11:13" x14ac:dyDescent="0.25">
      <c r="K52" s="20"/>
      <c r="L52" s="21"/>
      <c r="M52" s="22"/>
    </row>
    <row r="53" spans="11:13" x14ac:dyDescent="0.25">
      <c r="K53" s="20"/>
      <c r="L53" s="21"/>
      <c r="M53" s="22"/>
    </row>
    <row r="54" spans="11:13" x14ac:dyDescent="0.25">
      <c r="K54" s="20"/>
      <c r="L54" s="21"/>
      <c r="M54" s="22"/>
    </row>
    <row r="55" spans="11:13" x14ac:dyDescent="0.25">
      <c r="K55" s="20"/>
      <c r="L55" s="21"/>
      <c r="M55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G1" sqref="G1:G30"/>
    </sheetView>
  </sheetViews>
  <sheetFormatPr defaultColWidth="8.85546875" defaultRowHeight="15" x14ac:dyDescent="0.25"/>
  <cols>
    <col min="1" max="8" width="9" customWidth="1"/>
  </cols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 ht="15.75" x14ac:dyDescent="0.25">
      <c r="A7" s="25">
        <v>3.1084171495814699E-2</v>
      </c>
      <c r="B7" s="25">
        <v>0.310841714958147</v>
      </c>
      <c r="C7" s="25">
        <v>0.310841714958147</v>
      </c>
      <c r="D7" s="25">
        <v>0</v>
      </c>
      <c r="E7" s="25">
        <v>1.05</v>
      </c>
      <c r="F7" s="25">
        <v>1.05</v>
      </c>
      <c r="G7" t="s">
        <v>31</v>
      </c>
      <c r="H7" t="s">
        <v>32</v>
      </c>
      <c r="K7" s="1">
        <v>0.31084171495814739</v>
      </c>
      <c r="L7" s="1">
        <v>0.31084171495814739</v>
      </c>
      <c r="M7" s="1">
        <v>0.31084171495814739</v>
      </c>
      <c r="N7" s="1">
        <v>0</v>
      </c>
      <c r="O7" s="1">
        <v>1.05</v>
      </c>
      <c r="P7" s="1">
        <v>1.05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 ht="15.75" x14ac:dyDescent="0.25">
      <c r="A8" s="25">
        <v>0.157</v>
      </c>
      <c r="B8" s="25">
        <v>6.3176914313151103E-2</v>
      </c>
      <c r="C8" s="25">
        <v>6.3176914313151103E-2</v>
      </c>
      <c r="D8" s="25">
        <v>6.3176914313151103E-2</v>
      </c>
      <c r="E8" s="25">
        <v>0.157</v>
      </c>
      <c r="F8" s="25">
        <v>0</v>
      </c>
      <c r="G8" t="s">
        <v>33</v>
      </c>
      <c r="H8" t="s">
        <v>36</v>
      </c>
      <c r="K8" s="1">
        <v>0.157</v>
      </c>
      <c r="L8" s="1">
        <v>6.3176914313151117E-2</v>
      </c>
      <c r="M8" s="1">
        <v>6.3176914313151117E-2</v>
      </c>
      <c r="N8" s="1">
        <v>6.3176914313151117E-2</v>
      </c>
      <c r="O8" s="1">
        <v>0.157</v>
      </c>
      <c r="P8" s="1">
        <v>0.157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 ht="15.75" x14ac:dyDescent="0.25">
      <c r="A9" s="25">
        <v>3.0000000000000001E-3</v>
      </c>
      <c r="B9" s="25">
        <v>3.0000000000000001E-3</v>
      </c>
      <c r="C9" s="25">
        <v>3.0000000000000001E-3</v>
      </c>
      <c r="D9" s="25">
        <v>1.3300000000000001E-4</v>
      </c>
      <c r="E9" s="25">
        <v>0</v>
      </c>
      <c r="F9" s="25">
        <v>3.0000000000000001E-3</v>
      </c>
      <c r="G9" t="s">
        <v>34</v>
      </c>
      <c r="H9" t="s">
        <v>38</v>
      </c>
      <c r="K9" s="1">
        <v>1</v>
      </c>
      <c r="L9" s="1">
        <v>3.0000000000000001E-3</v>
      </c>
      <c r="M9" s="1">
        <v>3.0000000000000001E-3</v>
      </c>
      <c r="N9" s="1">
        <v>1.3300000000000001E-4</v>
      </c>
      <c r="O9" s="1">
        <v>0</v>
      </c>
      <c r="P9" s="1">
        <v>0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 ht="15.75" x14ac:dyDescent="0.25">
      <c r="A10" s="25">
        <v>1.2199999999999999E-3</v>
      </c>
      <c r="B10" s="25">
        <v>1.2199999999999999E-3</v>
      </c>
      <c r="C10" s="25">
        <v>1.2199999999999999E-3</v>
      </c>
      <c r="D10" s="25">
        <v>1.2199999999999999E-3</v>
      </c>
      <c r="E10" s="25">
        <v>0.24</v>
      </c>
      <c r="F10" s="25">
        <v>0.24</v>
      </c>
      <c r="G10" t="s">
        <v>35</v>
      </c>
      <c r="H10" t="s">
        <v>40</v>
      </c>
      <c r="K10">
        <v>1.2199999999999999E-3</v>
      </c>
      <c r="L10">
        <v>1.2199999999999999E-3</v>
      </c>
      <c r="M10">
        <v>1.2199999999999999E-3</v>
      </c>
      <c r="N10">
        <v>0</v>
      </c>
      <c r="O10" s="1">
        <v>0.24</v>
      </c>
      <c r="P10">
        <v>0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 ht="15.75" x14ac:dyDescent="0.25">
      <c r="A11" s="25">
        <v>1.2199999999999999E-3</v>
      </c>
      <c r="B11" s="25">
        <v>1.2199999999999999E-3</v>
      </c>
      <c r="C11" s="25">
        <v>1.2199999999999999E-3</v>
      </c>
      <c r="D11" s="25">
        <v>1.2199999999999999E-3</v>
      </c>
      <c r="E11" s="25">
        <v>0.24</v>
      </c>
      <c r="F11" s="25">
        <v>0.24</v>
      </c>
      <c r="G11" t="s">
        <v>37</v>
      </c>
      <c r="H11" t="s">
        <v>42</v>
      </c>
      <c r="K11">
        <v>1.2199999999999999E-3</v>
      </c>
      <c r="L11">
        <v>1.2199999999999999E-3</v>
      </c>
      <c r="M11">
        <v>1.2199999999999999E-3</v>
      </c>
      <c r="N11">
        <v>0</v>
      </c>
      <c r="O11" s="1">
        <v>0.24</v>
      </c>
      <c r="P11" s="1">
        <v>0.24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 ht="15.75" x14ac:dyDescent="0.25">
      <c r="A12" s="25">
        <v>1.2199999999999999E-3</v>
      </c>
      <c r="B12" s="25">
        <v>1.2199999999999999E-3</v>
      </c>
      <c r="C12" s="25">
        <v>1.2199999999999999E-3</v>
      </c>
      <c r="D12" s="25">
        <v>1.2199999999999999E-3</v>
      </c>
      <c r="E12" s="25">
        <v>0.24</v>
      </c>
      <c r="F12" s="25">
        <v>0.24</v>
      </c>
      <c r="G12" t="s">
        <v>78</v>
      </c>
      <c r="H12" t="s">
        <v>44</v>
      </c>
      <c r="K12">
        <v>1.2199999999999999E-3</v>
      </c>
      <c r="L12">
        <v>1.2199999999999999E-3</v>
      </c>
      <c r="M12">
        <v>1.2199999999999999E-3</v>
      </c>
      <c r="N12">
        <v>0</v>
      </c>
      <c r="O12" s="1">
        <v>0.24</v>
      </c>
      <c r="P12" s="1">
        <v>0.24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 ht="15.75" x14ac:dyDescent="0.25">
      <c r="A13" s="25">
        <v>7.2000000000000005E-4</v>
      </c>
      <c r="B13" s="25">
        <v>7.2000000000000005E-4</v>
      </c>
      <c r="C13" s="25">
        <v>7.2000000000000005E-4</v>
      </c>
      <c r="D13" s="25">
        <v>7.2000000000000005E-4</v>
      </c>
      <c r="E13" s="25">
        <v>0.24</v>
      </c>
      <c r="F13" s="25">
        <v>0.24</v>
      </c>
      <c r="G13" t="s">
        <v>39</v>
      </c>
      <c r="H13" t="s">
        <v>46</v>
      </c>
      <c r="K13">
        <v>7.2000000000000005E-4</v>
      </c>
      <c r="L13">
        <v>7.2000000000000005E-4</v>
      </c>
      <c r="M13">
        <v>7.2000000000000005E-4</v>
      </c>
      <c r="N13">
        <v>0</v>
      </c>
      <c r="O13" s="1">
        <v>0.24</v>
      </c>
      <c r="P13" s="1">
        <v>0.24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 ht="15.75" x14ac:dyDescent="0.25">
      <c r="A14" s="25">
        <v>8.0000000000000002E-3</v>
      </c>
      <c r="B14" s="25">
        <v>8.0000000000000002E-3</v>
      </c>
      <c r="C14" s="25">
        <v>8.0000000000000002E-3</v>
      </c>
      <c r="D14" s="25">
        <v>8.0000000000000002E-3</v>
      </c>
      <c r="E14" s="25">
        <v>0.24</v>
      </c>
      <c r="F14" s="25">
        <v>0.24</v>
      </c>
      <c r="G14" t="s">
        <v>41</v>
      </c>
      <c r="H14" t="s">
        <v>48</v>
      </c>
      <c r="K14">
        <v>8.0000000000000002E-3</v>
      </c>
      <c r="L14">
        <v>8.0000000000000002E-3</v>
      </c>
      <c r="M14">
        <v>8.0000000000000002E-3</v>
      </c>
      <c r="N14">
        <v>0</v>
      </c>
      <c r="O14" s="1">
        <v>0.24</v>
      </c>
      <c r="P14" s="1">
        <v>0.24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 ht="15.75" x14ac:dyDescent="0.25">
      <c r="A15" s="25">
        <v>1.2199999999999999E-3</v>
      </c>
      <c r="B15" s="25">
        <v>1.2199999999999999E-3</v>
      </c>
      <c r="C15" s="25">
        <v>1.2199999999999999E-3</v>
      </c>
      <c r="D15" s="25">
        <v>1.2199999999999999E-3</v>
      </c>
      <c r="E15" s="25">
        <v>0.24</v>
      </c>
      <c r="F15" s="25">
        <v>0.24</v>
      </c>
      <c r="G15" t="s">
        <v>43</v>
      </c>
      <c r="H15" t="s">
        <v>50</v>
      </c>
      <c r="K15">
        <v>1.2199999999999999E-3</v>
      </c>
      <c r="L15">
        <v>1.2199999999999999E-3</v>
      </c>
      <c r="M15">
        <v>1.2199999999999999E-3</v>
      </c>
      <c r="N15">
        <v>0</v>
      </c>
      <c r="O15" s="1">
        <v>0.24</v>
      </c>
      <c r="P15" s="1">
        <v>0.24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 ht="15.75" x14ac:dyDescent="0.25">
      <c r="A16" s="25">
        <v>8.9999999999999998E-4</v>
      </c>
      <c r="B16" s="25">
        <v>8.9999999999999998E-4</v>
      </c>
      <c r="C16" s="25">
        <v>8.9999999999999998E-4</v>
      </c>
      <c r="D16" s="25">
        <v>8.9999999999999998E-4</v>
      </c>
      <c r="E16" s="25">
        <v>0.24</v>
      </c>
      <c r="F16" s="25">
        <v>0.24</v>
      </c>
      <c r="G16" t="s">
        <v>45</v>
      </c>
      <c r="H16" t="s">
        <v>52</v>
      </c>
      <c r="K16">
        <v>8.9999999999999998E-4</v>
      </c>
      <c r="L16">
        <v>8.9999999999999998E-4</v>
      </c>
      <c r="M16">
        <v>8.9999999999999998E-4</v>
      </c>
      <c r="N16">
        <v>0</v>
      </c>
      <c r="O16" s="1">
        <v>0.24</v>
      </c>
      <c r="P16" s="1">
        <v>0.24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 ht="15.75" x14ac:dyDescent="0.25">
      <c r="A17" s="25">
        <v>2.2699999999999999E-3</v>
      </c>
      <c r="B17" s="25">
        <v>2.2699999999999999E-3</v>
      </c>
      <c r="C17" s="25">
        <v>2.2699999999999999E-3</v>
      </c>
      <c r="D17" s="25">
        <v>2.2699999999999999E-3</v>
      </c>
      <c r="E17" s="25">
        <v>0.24</v>
      </c>
      <c r="F17" s="25">
        <v>0.24</v>
      </c>
      <c r="G17" t="s">
        <v>47</v>
      </c>
      <c r="H17" t="s">
        <v>54</v>
      </c>
      <c r="K17">
        <v>2.2699999999999999E-3</v>
      </c>
      <c r="L17">
        <v>2.2699999999999999E-3</v>
      </c>
      <c r="M17">
        <v>2.2699999999999999E-3</v>
      </c>
      <c r="N17">
        <v>0</v>
      </c>
      <c r="O17" s="1">
        <v>0.24</v>
      </c>
      <c r="P17" s="1">
        <v>0.24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 ht="15.75" x14ac:dyDescent="0.25">
      <c r="A18" s="25">
        <v>1.07E-3</v>
      </c>
      <c r="B18" s="25">
        <v>1.07E-3</v>
      </c>
      <c r="C18" s="25">
        <v>1.07E-3</v>
      </c>
      <c r="D18" s="25">
        <v>1.07E-3</v>
      </c>
      <c r="E18" s="25">
        <v>0.24</v>
      </c>
      <c r="F18" s="25">
        <v>0.24</v>
      </c>
      <c r="G18" t="s">
        <v>49</v>
      </c>
      <c r="H18" t="s">
        <v>56</v>
      </c>
      <c r="K18">
        <v>1.07E-3</v>
      </c>
      <c r="L18">
        <v>1.07E-3</v>
      </c>
      <c r="M18">
        <v>1.07E-3</v>
      </c>
      <c r="N18">
        <v>0</v>
      </c>
      <c r="O18" s="1">
        <v>0.24</v>
      </c>
      <c r="P18" s="1">
        <v>0.24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 ht="15.75" x14ac:dyDescent="0.25">
      <c r="A19" s="25">
        <v>1.2199999999999999E-3</v>
      </c>
      <c r="B19" s="25">
        <v>1.2199999999999999E-3</v>
      </c>
      <c r="C19" s="25">
        <v>1.2199999999999999E-3</v>
      </c>
      <c r="D19" s="25">
        <v>1.2199999999999999E-3</v>
      </c>
      <c r="E19" s="25">
        <v>0.24</v>
      </c>
      <c r="F19" s="25">
        <v>0.24</v>
      </c>
      <c r="G19" t="s">
        <v>51</v>
      </c>
      <c r="H19" t="s">
        <v>58</v>
      </c>
      <c r="K19">
        <v>1.2199999999999999E-3</v>
      </c>
      <c r="L19">
        <v>1.2199999999999999E-3</v>
      </c>
      <c r="M19">
        <v>1.2199999999999999E-3</v>
      </c>
      <c r="N19">
        <v>0</v>
      </c>
      <c r="O19" s="1">
        <v>0.24</v>
      </c>
      <c r="P19" s="1">
        <v>0.24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 ht="15.75" x14ac:dyDescent="0.25">
      <c r="A20" s="25">
        <v>0</v>
      </c>
      <c r="B20" s="25">
        <v>0</v>
      </c>
      <c r="C20" s="25">
        <v>0</v>
      </c>
      <c r="D20" s="25">
        <v>0.02</v>
      </c>
      <c r="E20" s="25">
        <v>0</v>
      </c>
      <c r="F20" s="25">
        <v>0</v>
      </c>
      <c r="G20" t="s">
        <v>53</v>
      </c>
      <c r="H20" t="s">
        <v>62</v>
      </c>
      <c r="K20">
        <v>0</v>
      </c>
      <c r="L20">
        <v>0</v>
      </c>
      <c r="M20">
        <v>0</v>
      </c>
      <c r="N20" s="2">
        <v>0.02</v>
      </c>
      <c r="O20" s="1">
        <v>0</v>
      </c>
      <c r="P20" s="1">
        <v>0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 ht="15.75" x14ac:dyDescent="0.25">
      <c r="A21" s="25">
        <v>0</v>
      </c>
      <c r="B21" s="25">
        <v>0</v>
      </c>
      <c r="C21" s="25">
        <v>0.338908376120516</v>
      </c>
      <c r="D21" s="25">
        <v>0.338908376120516</v>
      </c>
      <c r="E21" s="25">
        <v>0.56499999999999995</v>
      </c>
      <c r="F21" s="25">
        <v>0.56499999999999995</v>
      </c>
      <c r="G21" t="s">
        <v>55</v>
      </c>
      <c r="H21" t="s">
        <v>60</v>
      </c>
      <c r="K21">
        <v>0</v>
      </c>
      <c r="L21">
        <v>0</v>
      </c>
      <c r="M21" s="1">
        <v>0.33890837612051583</v>
      </c>
      <c r="N21" s="1">
        <v>0.33890837612051583</v>
      </c>
      <c r="O21">
        <v>0.56499999999999995</v>
      </c>
      <c r="P21">
        <v>0.56499999999999995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 ht="15.75" x14ac:dyDescent="0.25">
      <c r="A22" s="25">
        <v>0</v>
      </c>
      <c r="B22" s="25">
        <v>0</v>
      </c>
      <c r="C22" s="25">
        <v>0</v>
      </c>
      <c r="D22" s="25">
        <v>0</v>
      </c>
      <c r="E22" s="25">
        <v>0.36899999999999999</v>
      </c>
      <c r="F22" s="25">
        <v>0.36899999999999999</v>
      </c>
      <c r="G22" t="s">
        <v>57</v>
      </c>
      <c r="H22" t="s">
        <v>63</v>
      </c>
      <c r="K22">
        <v>0</v>
      </c>
      <c r="L22">
        <v>0</v>
      </c>
      <c r="M22">
        <v>0</v>
      </c>
      <c r="N22">
        <v>0</v>
      </c>
      <c r="O22">
        <v>0.36899999999999999</v>
      </c>
      <c r="P22">
        <v>0.36899999999999999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 ht="15.75" x14ac:dyDescent="0.25">
      <c r="A23" s="25">
        <v>0</v>
      </c>
      <c r="B23" s="25">
        <v>0</v>
      </c>
      <c r="C23" s="25">
        <v>0</v>
      </c>
      <c r="D23" s="25">
        <v>0</v>
      </c>
      <c r="E23" s="25">
        <v>8.2000000000000003E-2</v>
      </c>
      <c r="F23" s="25">
        <v>8.2000000000000003E-2</v>
      </c>
      <c r="G23" t="s">
        <v>59</v>
      </c>
      <c r="H23" t="s">
        <v>65</v>
      </c>
      <c r="K23">
        <v>0</v>
      </c>
      <c r="L23">
        <v>0</v>
      </c>
      <c r="M23">
        <v>0</v>
      </c>
      <c r="N23">
        <v>0</v>
      </c>
      <c r="O23">
        <v>8.2000000000000003E-2</v>
      </c>
      <c r="P23">
        <v>8.2000000000000003E-2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 ht="15.75" x14ac:dyDescent="0.25">
      <c r="A24" s="25">
        <v>0</v>
      </c>
      <c r="B24" s="25">
        <v>0</v>
      </c>
      <c r="C24" s="25">
        <v>0.338908376120516</v>
      </c>
      <c r="D24" s="25">
        <v>0</v>
      </c>
      <c r="E24" s="25">
        <v>0</v>
      </c>
      <c r="F24" s="25">
        <v>0</v>
      </c>
      <c r="G24" t="s">
        <v>61</v>
      </c>
      <c r="H24" t="s">
        <v>67</v>
      </c>
      <c r="K24">
        <v>0</v>
      </c>
      <c r="L24">
        <v>0</v>
      </c>
      <c r="M24" s="1">
        <v>0.33890837612051583</v>
      </c>
      <c r="N24">
        <v>0</v>
      </c>
      <c r="O24">
        <v>0</v>
      </c>
      <c r="P24">
        <v>0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 ht="15.75" x14ac:dyDescent="0.25">
      <c r="A25" s="25">
        <v>0</v>
      </c>
      <c r="B25" s="25">
        <v>0</v>
      </c>
      <c r="C25" s="25">
        <v>0</v>
      </c>
      <c r="D25" s="25">
        <v>0.338908376120516</v>
      </c>
      <c r="E25" s="25">
        <v>0</v>
      </c>
      <c r="F25" s="25">
        <v>0</v>
      </c>
      <c r="G25" t="s">
        <v>64</v>
      </c>
      <c r="H25" t="s">
        <v>69</v>
      </c>
      <c r="K25" s="1">
        <v>0</v>
      </c>
      <c r="L25">
        <v>0</v>
      </c>
      <c r="M25">
        <v>0</v>
      </c>
      <c r="N25" s="1">
        <v>0.33890837612051583</v>
      </c>
      <c r="O25" s="1">
        <v>0</v>
      </c>
      <c r="P25">
        <v>0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66</v>
      </c>
      <c r="H26" t="s">
        <v>71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68</v>
      </c>
      <c r="H27" t="s">
        <v>73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70</v>
      </c>
      <c r="H28" t="s">
        <v>75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72</v>
      </c>
      <c r="H29" t="s">
        <v>76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0" spans="1:2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74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zoomScale="150" zoomScaleNormal="150" zoomScalePageLayoutView="150" workbookViewId="0">
      <selection activeCell="E8" sqref="E8"/>
    </sheetView>
  </sheetViews>
  <sheetFormatPr defaultColWidth="8.85546875" defaultRowHeight="15" x14ac:dyDescent="0.25"/>
  <cols>
    <col min="1" max="1" width="15.42578125" bestFit="1" customWidth="1"/>
    <col min="2" max="2" width="20.140625" bestFit="1" customWidth="1"/>
    <col min="12" max="12" width="13.28515625" customWidth="1"/>
  </cols>
  <sheetData>
    <row r="1" spans="1:12" x14ac:dyDescent="0.25">
      <c r="A1" s="35">
        <v>0</v>
      </c>
      <c r="B1">
        <v>5</v>
      </c>
      <c r="C1" t="s">
        <v>19</v>
      </c>
      <c r="D1" t="s">
        <v>20</v>
      </c>
      <c r="G1" s="2"/>
      <c r="I1">
        <v>0</v>
      </c>
      <c r="J1">
        <v>0</v>
      </c>
    </row>
    <row r="2" spans="1:12" x14ac:dyDescent="0.25">
      <c r="A2">
        <v>0</v>
      </c>
      <c r="B2">
        <v>0</v>
      </c>
      <c r="C2" t="s">
        <v>21</v>
      </c>
      <c r="D2" t="s">
        <v>22</v>
      </c>
      <c r="F2" s="35"/>
      <c r="G2" s="2"/>
      <c r="I2">
        <v>22.290196078431368</v>
      </c>
      <c r="J2">
        <v>22.290196078431368</v>
      </c>
      <c r="K2" s="4" t="s">
        <v>190</v>
      </c>
    </row>
    <row r="3" spans="1:12" x14ac:dyDescent="0.25">
      <c r="A3">
        <v>0</v>
      </c>
      <c r="B3">
        <v>0</v>
      </c>
      <c r="C3" t="s">
        <v>23</v>
      </c>
      <c r="D3" t="s">
        <v>24</v>
      </c>
      <c r="F3" s="35"/>
      <c r="G3" s="2"/>
      <c r="I3">
        <v>43.043137254901957</v>
      </c>
      <c r="J3">
        <v>43.043137254901957</v>
      </c>
      <c r="K3" s="4" t="s">
        <v>190</v>
      </c>
    </row>
    <row r="4" spans="1:12" x14ac:dyDescent="0.25">
      <c r="A4">
        <v>0</v>
      </c>
      <c r="B4">
        <v>0</v>
      </c>
      <c r="C4" t="s">
        <v>25</v>
      </c>
      <c r="D4" t="s">
        <v>26</v>
      </c>
      <c r="F4" s="35"/>
      <c r="G4" s="2"/>
      <c r="I4">
        <v>1.3333333333333333</v>
      </c>
      <c r="J4">
        <v>1.3333333333333333</v>
      </c>
      <c r="K4" s="4" t="s">
        <v>190</v>
      </c>
    </row>
    <row r="5" spans="1:12" x14ac:dyDescent="0.25">
      <c r="A5" s="35">
        <v>0</v>
      </c>
      <c r="B5">
        <v>0</v>
      </c>
      <c r="C5" t="s">
        <v>27</v>
      </c>
      <c r="D5" t="s">
        <v>28</v>
      </c>
      <c r="G5" s="2"/>
      <c r="I5">
        <v>0</v>
      </c>
      <c r="J5">
        <v>0</v>
      </c>
    </row>
    <row r="6" spans="1:12" x14ac:dyDescent="0.25">
      <c r="A6" s="35">
        <v>0</v>
      </c>
      <c r="B6">
        <v>0</v>
      </c>
      <c r="C6" t="s">
        <v>29</v>
      </c>
      <c r="D6" t="s">
        <v>30</v>
      </c>
      <c r="F6" s="36"/>
      <c r="G6" s="2"/>
      <c r="I6">
        <v>6.5464000000000011</v>
      </c>
      <c r="J6">
        <v>6.5464000000000011</v>
      </c>
      <c r="K6" s="21" t="s">
        <v>190</v>
      </c>
    </row>
    <row r="7" spans="1:12" x14ac:dyDescent="0.25">
      <c r="A7" s="2">
        <v>10</v>
      </c>
      <c r="B7" s="17">
        <v>356.1728</v>
      </c>
      <c r="C7" t="s">
        <v>31</v>
      </c>
      <c r="D7" t="s">
        <v>32</v>
      </c>
      <c r="G7" s="2"/>
      <c r="I7">
        <v>356.17279838954391</v>
      </c>
      <c r="J7">
        <v>356.17279838954391</v>
      </c>
      <c r="K7" s="21" t="s">
        <v>190</v>
      </c>
    </row>
    <row r="8" spans="1:12" x14ac:dyDescent="0.25">
      <c r="A8" s="37">
        <v>10</v>
      </c>
      <c r="B8" s="17">
        <v>400</v>
      </c>
      <c r="C8" t="s">
        <v>33</v>
      </c>
      <c r="D8" t="s">
        <v>36</v>
      </c>
      <c r="F8" s="17"/>
      <c r="G8" s="2"/>
      <c r="I8">
        <v>13.16185714857315</v>
      </c>
      <c r="J8" s="17">
        <v>400</v>
      </c>
      <c r="K8">
        <f>B8/I8</f>
        <v>30.390847999999998</v>
      </c>
    </row>
    <row r="9" spans="1:12" x14ac:dyDescent="0.25">
      <c r="A9" s="37">
        <v>20</v>
      </c>
      <c r="B9" s="17">
        <v>185.6</v>
      </c>
      <c r="C9" t="s">
        <v>34</v>
      </c>
      <c r="D9" t="s">
        <v>38</v>
      </c>
      <c r="F9" s="17"/>
      <c r="G9" s="2"/>
      <c r="I9">
        <v>185.60606060606059</v>
      </c>
      <c r="J9" s="17">
        <v>185.6</v>
      </c>
      <c r="K9" t="s">
        <v>190</v>
      </c>
    </row>
    <row r="10" spans="1:12" x14ac:dyDescent="0.25">
      <c r="A10" s="37">
        <v>4.4710000000000001</v>
      </c>
      <c r="B10" s="17">
        <v>14.727769753830801</v>
      </c>
      <c r="C10" t="s">
        <v>35</v>
      </c>
      <c r="D10" t="s">
        <v>40</v>
      </c>
      <c r="F10" s="17"/>
      <c r="G10" s="2"/>
      <c r="I10">
        <v>5.8911079015323233</v>
      </c>
      <c r="J10" s="17">
        <v>14.727769753830801</v>
      </c>
      <c r="K10">
        <f>B10/I10</f>
        <v>2.4999999999999987</v>
      </c>
    </row>
    <row r="11" spans="1:12" x14ac:dyDescent="0.25">
      <c r="A11" s="37">
        <v>1.4079999999999999</v>
      </c>
      <c r="B11" s="35">
        <v>4.6376817793040903</v>
      </c>
      <c r="C11" t="s">
        <v>37</v>
      </c>
      <c r="D11" t="s">
        <v>42</v>
      </c>
      <c r="F11" s="35"/>
      <c r="G11" s="2"/>
      <c r="I11">
        <v>1.8550727117216357</v>
      </c>
      <c r="J11" s="35">
        <v>4.6376817793040903</v>
      </c>
      <c r="K11">
        <f t="shared" ref="K11:K19" si="0">B11/I11</f>
        <v>2.5000000000000004</v>
      </c>
    </row>
    <row r="12" spans="1:12" x14ac:dyDescent="0.25">
      <c r="A12" s="37">
        <v>3.4910000000000001</v>
      </c>
      <c r="B12" s="17">
        <v>11.499563351907</v>
      </c>
      <c r="C12" t="s">
        <v>78</v>
      </c>
      <c r="D12" t="s">
        <v>44</v>
      </c>
      <c r="F12" s="17"/>
      <c r="G12" s="2"/>
      <c r="I12">
        <v>4.5998253407627994</v>
      </c>
      <c r="J12" s="17">
        <v>11.499563351907</v>
      </c>
      <c r="K12">
        <f t="shared" si="0"/>
        <v>2.5000000000000004</v>
      </c>
      <c r="L12" s="22"/>
    </row>
    <row r="13" spans="1:12" x14ac:dyDescent="0.25">
      <c r="A13" s="37">
        <v>2.2120000000000002</v>
      </c>
      <c r="B13" s="17">
        <v>7.2855149718511996</v>
      </c>
      <c r="C13" t="s">
        <v>39</v>
      </c>
      <c r="D13" t="s">
        <v>46</v>
      </c>
      <c r="F13" s="17"/>
      <c r="G13" s="2"/>
      <c r="I13">
        <v>2.9142059887404823</v>
      </c>
      <c r="J13" s="17">
        <v>7.2855149718511996</v>
      </c>
      <c r="K13">
        <f t="shared" si="0"/>
        <v>2.4999999999999978</v>
      </c>
      <c r="L13" s="22"/>
    </row>
    <row r="14" spans="1:12" x14ac:dyDescent="0.25">
      <c r="A14" s="37">
        <v>3.4609999999999999</v>
      </c>
      <c r="B14" s="17">
        <v>11.3996592869832</v>
      </c>
      <c r="C14" t="s">
        <v>41</v>
      </c>
      <c r="D14" t="s">
        <v>48</v>
      </c>
      <c r="F14" s="17"/>
      <c r="G14" s="2"/>
      <c r="I14">
        <v>4.5598637147932921</v>
      </c>
      <c r="J14" s="17">
        <v>11.3996592869832</v>
      </c>
      <c r="K14">
        <f t="shared" si="0"/>
        <v>2.4999999999999933</v>
      </c>
      <c r="L14" s="22"/>
    </row>
    <row r="15" spans="1:12" x14ac:dyDescent="0.25">
      <c r="A15" s="37">
        <v>2.7629999999999999</v>
      </c>
      <c r="B15" s="17">
        <v>9.1008015542839509</v>
      </c>
      <c r="C15" t="s">
        <v>43</v>
      </c>
      <c r="D15" t="s">
        <v>50</v>
      </c>
      <c r="F15" s="17"/>
      <c r="G15" s="2"/>
      <c r="I15">
        <v>3.6403206217135811</v>
      </c>
      <c r="J15" s="17">
        <v>9.1008015542839509</v>
      </c>
      <c r="K15">
        <f t="shared" si="0"/>
        <v>2.4999999999999996</v>
      </c>
      <c r="L15" s="22"/>
    </row>
    <row r="16" spans="1:12" x14ac:dyDescent="0.25">
      <c r="A16" s="37">
        <v>0.47199999999999998</v>
      </c>
      <c r="B16" s="17">
        <v>1.5540619819742101</v>
      </c>
      <c r="C16" t="s">
        <v>45</v>
      </c>
      <c r="D16" t="s">
        <v>52</v>
      </c>
      <c r="F16" s="17"/>
      <c r="G16" s="2"/>
      <c r="I16">
        <v>0.6216247927896843</v>
      </c>
      <c r="J16" s="17">
        <v>1.5540619819742101</v>
      </c>
      <c r="K16">
        <f t="shared" si="0"/>
        <v>2.4999999999999991</v>
      </c>
      <c r="L16" s="22"/>
    </row>
    <row r="17" spans="1:14" x14ac:dyDescent="0.25">
      <c r="A17" s="37">
        <v>1.2589999999999999</v>
      </c>
      <c r="B17" s="17">
        <v>4.14871431638168</v>
      </c>
      <c r="C17" t="s">
        <v>47</v>
      </c>
      <c r="D17" t="s">
        <v>54</v>
      </c>
      <c r="F17" s="17"/>
      <c r="G17" s="2"/>
      <c r="I17">
        <v>1.6594857265526712</v>
      </c>
      <c r="J17" s="17">
        <v>4.14871431638168</v>
      </c>
      <c r="K17">
        <f t="shared" si="0"/>
        <v>2.5000000000000013</v>
      </c>
      <c r="L17" s="22"/>
    </row>
    <row r="18" spans="1:14" x14ac:dyDescent="0.25">
      <c r="A18" s="37">
        <v>5.0979999999999999</v>
      </c>
      <c r="B18" s="17">
        <v>16.793017232500802</v>
      </c>
      <c r="C18" t="s">
        <v>49</v>
      </c>
      <c r="D18" t="s">
        <v>56</v>
      </c>
      <c r="F18" s="17"/>
      <c r="G18" s="2"/>
      <c r="I18">
        <v>6.7172068930003164</v>
      </c>
      <c r="J18" s="17">
        <v>16.793017232500802</v>
      </c>
      <c r="K18">
        <f t="shared" si="0"/>
        <v>2.5000000000000018</v>
      </c>
      <c r="L18" s="22"/>
    </row>
    <row r="19" spans="1:14" x14ac:dyDescent="0.25">
      <c r="A19" s="37">
        <v>2.734</v>
      </c>
      <c r="B19" s="35">
        <v>9.0073815683599108</v>
      </c>
      <c r="C19" t="s">
        <v>51</v>
      </c>
      <c r="D19" t="s">
        <v>58</v>
      </c>
      <c r="F19" s="35"/>
      <c r="G19" s="2"/>
      <c r="I19">
        <v>3.6029526273439654</v>
      </c>
      <c r="J19" s="35">
        <v>9.0073815683599108</v>
      </c>
      <c r="K19">
        <f t="shared" si="0"/>
        <v>2.4999999999999991</v>
      </c>
      <c r="L19" s="22"/>
    </row>
    <row r="20" spans="1:14" x14ac:dyDescent="0.25">
      <c r="A20" s="35">
        <v>0</v>
      </c>
      <c r="B20">
        <v>0</v>
      </c>
      <c r="C20" t="s">
        <v>53</v>
      </c>
      <c r="D20" t="s">
        <v>62</v>
      </c>
      <c r="G20" s="2"/>
      <c r="I20">
        <v>0</v>
      </c>
      <c r="J20">
        <v>0</v>
      </c>
      <c r="L20" s="22"/>
      <c r="M20" s="2"/>
      <c r="N20" s="3"/>
    </row>
    <row r="21" spans="1:14" x14ac:dyDescent="0.25">
      <c r="A21" s="35">
        <v>0</v>
      </c>
      <c r="B21">
        <v>0</v>
      </c>
      <c r="C21" t="s">
        <v>55</v>
      </c>
      <c r="D21" t="s">
        <v>60</v>
      </c>
      <c r="G21" s="2"/>
      <c r="I21">
        <v>0</v>
      </c>
      <c r="J21">
        <v>0</v>
      </c>
      <c r="L21" s="22"/>
      <c r="M21" s="2"/>
    </row>
    <row r="22" spans="1:14" x14ac:dyDescent="0.25">
      <c r="A22" s="35">
        <v>0</v>
      </c>
      <c r="B22">
        <v>0</v>
      </c>
      <c r="C22" t="s">
        <v>57</v>
      </c>
      <c r="D22" t="s">
        <v>63</v>
      </c>
      <c r="G22" s="2"/>
      <c r="I22">
        <v>0</v>
      </c>
      <c r="J22">
        <v>0</v>
      </c>
      <c r="M22" s="2"/>
    </row>
    <row r="23" spans="1:14" x14ac:dyDescent="0.25">
      <c r="A23" s="35">
        <v>0</v>
      </c>
      <c r="B23">
        <v>0</v>
      </c>
      <c r="C23" t="s">
        <v>59</v>
      </c>
      <c r="D23" t="s">
        <v>65</v>
      </c>
      <c r="G23" s="2"/>
      <c r="I23">
        <v>0</v>
      </c>
      <c r="J23">
        <v>0</v>
      </c>
    </row>
    <row r="24" spans="1:14" x14ac:dyDescent="0.25">
      <c r="A24" s="35">
        <v>0</v>
      </c>
      <c r="B24">
        <v>0</v>
      </c>
      <c r="C24" t="s">
        <v>61</v>
      </c>
      <c r="D24" t="s">
        <v>67</v>
      </c>
      <c r="G24" s="2"/>
      <c r="I24">
        <v>0</v>
      </c>
      <c r="J24">
        <v>0</v>
      </c>
    </row>
    <row r="25" spans="1:14" x14ac:dyDescent="0.25">
      <c r="A25" s="35">
        <v>0</v>
      </c>
      <c r="B25">
        <v>0</v>
      </c>
      <c r="C25" t="s">
        <v>64</v>
      </c>
      <c r="D25" t="s">
        <v>69</v>
      </c>
      <c r="G25" s="2"/>
      <c r="I25">
        <v>0</v>
      </c>
      <c r="J25">
        <v>0</v>
      </c>
    </row>
    <row r="26" spans="1:14" x14ac:dyDescent="0.25">
      <c r="A26" s="35">
        <v>0</v>
      </c>
      <c r="B26">
        <v>0</v>
      </c>
      <c r="C26" t="s">
        <v>66</v>
      </c>
      <c r="D26" t="s">
        <v>71</v>
      </c>
      <c r="G26" s="2"/>
      <c r="I26">
        <v>0</v>
      </c>
      <c r="J26">
        <v>0</v>
      </c>
    </row>
    <row r="27" spans="1:14" x14ac:dyDescent="0.25">
      <c r="A27" s="35">
        <v>0</v>
      </c>
      <c r="B27">
        <v>0</v>
      </c>
      <c r="C27" t="s">
        <v>68</v>
      </c>
      <c r="D27" t="s">
        <v>73</v>
      </c>
      <c r="G27" s="2"/>
      <c r="I27">
        <v>0</v>
      </c>
      <c r="J27">
        <v>0</v>
      </c>
    </row>
    <row r="28" spans="1:14" x14ac:dyDescent="0.25">
      <c r="A28" s="35">
        <v>0</v>
      </c>
      <c r="B28">
        <v>0</v>
      </c>
      <c r="C28" t="s">
        <v>70</v>
      </c>
      <c r="D28" t="s">
        <v>75</v>
      </c>
      <c r="G28" s="2"/>
      <c r="I28">
        <v>0</v>
      </c>
      <c r="J28">
        <v>0</v>
      </c>
    </row>
    <row r="29" spans="1:14" x14ac:dyDescent="0.25">
      <c r="A29" s="35">
        <v>0</v>
      </c>
      <c r="B29">
        <v>0</v>
      </c>
      <c r="C29" t="s">
        <v>72</v>
      </c>
      <c r="D29" t="s">
        <v>76</v>
      </c>
      <c r="G29" s="2"/>
      <c r="I29">
        <v>0</v>
      </c>
      <c r="J29">
        <v>0</v>
      </c>
    </row>
    <row r="30" spans="1:14" x14ac:dyDescent="0.25">
      <c r="A30" s="35">
        <v>0</v>
      </c>
      <c r="B30">
        <v>0</v>
      </c>
      <c r="C30" t="s">
        <v>74</v>
      </c>
      <c r="D30" t="s">
        <v>77</v>
      </c>
      <c r="G30" s="2"/>
      <c r="I30">
        <v>0</v>
      </c>
      <c r="J30">
        <v>0</v>
      </c>
    </row>
    <row r="31" spans="1:14" x14ac:dyDescent="0.25">
      <c r="A31" t="s">
        <v>6</v>
      </c>
      <c r="B31" t="s">
        <v>7</v>
      </c>
      <c r="I31" t="s">
        <v>189</v>
      </c>
      <c r="J31" t="s">
        <v>191</v>
      </c>
      <c r="K31" t="s">
        <v>192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2" sqref="A2"/>
    </sheetView>
  </sheetViews>
  <sheetFormatPr defaultColWidth="8.85546875" defaultRowHeight="15" x14ac:dyDescent="0.25"/>
  <cols>
    <col min="2" max="2" width="41.42578125" bestFit="1" customWidth="1"/>
    <col min="3" max="3" width="17.140625" customWidth="1"/>
  </cols>
  <sheetData>
    <row r="1" spans="1:5" x14ac:dyDescent="0.25">
      <c r="A1" s="2">
        <v>0.05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1000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0.01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9"/>
  <sheetViews>
    <sheetView topLeftCell="E1" zoomScale="145" zoomScaleNormal="145" zoomScalePageLayoutView="145" workbookViewId="0">
      <selection activeCell="P2" sqref="P2:R21"/>
    </sheetView>
  </sheetViews>
  <sheetFormatPr defaultColWidth="11.42578125" defaultRowHeight="15" x14ac:dyDescent="0.25"/>
  <cols>
    <col min="1" max="1" width="2.28515625" bestFit="1" customWidth="1"/>
    <col min="2" max="2" width="22" customWidth="1"/>
    <col min="3" max="3" width="12.42578125" bestFit="1" customWidth="1"/>
    <col min="4" max="4" width="8.7109375" customWidth="1"/>
    <col min="5" max="5" width="11" bestFit="1" customWidth="1"/>
    <col min="6" max="6" width="9.28515625" customWidth="1"/>
    <col min="7" max="7" width="8.28515625" customWidth="1"/>
    <col min="8" max="8" width="7.140625" customWidth="1"/>
    <col min="9" max="9" width="11" bestFit="1" customWidth="1"/>
    <col min="13" max="13" width="11" style="28" bestFit="1" customWidth="1"/>
  </cols>
  <sheetData>
    <row r="1" spans="1:19" x14ac:dyDescent="0.25">
      <c r="C1" s="38" t="s">
        <v>122</v>
      </c>
      <c r="D1" s="38"/>
      <c r="E1" s="4"/>
      <c r="G1" s="4"/>
      <c r="P1" t="s">
        <v>157</v>
      </c>
    </row>
    <row r="2" spans="1:19" ht="30" x14ac:dyDescent="0.25">
      <c r="A2" s="5" t="s">
        <v>79</v>
      </c>
      <c r="B2" t="s">
        <v>80</v>
      </c>
      <c r="C2" s="6">
        <v>4.04</v>
      </c>
      <c r="D2" s="7" t="s">
        <v>152</v>
      </c>
      <c r="E2" s="9">
        <f>C2/H$23</f>
        <v>5.077928607340372E-2</v>
      </c>
      <c r="F2" s="6" t="s">
        <v>150</v>
      </c>
      <c r="G2" s="19">
        <f>E2*$H$24/24</f>
        <v>0.17984330484330482</v>
      </c>
      <c r="H2" s="7" t="s">
        <v>82</v>
      </c>
      <c r="I2" s="19">
        <f>G2/$H$27</f>
        <v>3.5968660968660964</v>
      </c>
      <c r="J2" s="7" t="s">
        <v>154</v>
      </c>
      <c r="K2">
        <v>89.09</v>
      </c>
      <c r="L2" t="s">
        <v>83</v>
      </c>
      <c r="M2" s="29">
        <f>I2/K2*1000</f>
        <v>40.373398775015112</v>
      </c>
      <c r="N2" s="16" t="s">
        <v>84</v>
      </c>
      <c r="P2" s="20" t="s">
        <v>79</v>
      </c>
      <c r="Q2" s="21" t="s">
        <v>80</v>
      </c>
      <c r="R2" s="22">
        <v>9.4499999999999993</v>
      </c>
      <c r="S2" s="21" t="s">
        <v>84</v>
      </c>
    </row>
    <row r="3" spans="1:19" ht="30" x14ac:dyDescent="0.25">
      <c r="A3" s="5" t="s">
        <v>85</v>
      </c>
      <c r="B3" t="s">
        <v>86</v>
      </c>
      <c r="C3" s="6">
        <v>4.34</v>
      </c>
      <c r="D3" s="7" t="s">
        <v>152</v>
      </c>
      <c r="E3" s="9">
        <f t="shared" ref="E3:E21" si="0">C3/H$23</f>
        <v>5.4550025138260426E-2</v>
      </c>
      <c r="F3" s="6" t="s">
        <v>150</v>
      </c>
      <c r="G3" s="19">
        <f t="shared" ref="G3:G21" si="1">E3*$H$24/24</f>
        <v>0.19319800569800569</v>
      </c>
      <c r="H3" s="7" t="s">
        <v>82</v>
      </c>
      <c r="I3" s="19">
        <f t="shared" ref="I3:I21" si="2">G3/$H$27</f>
        <v>3.8639601139601134</v>
      </c>
      <c r="J3" s="7" t="s">
        <v>154</v>
      </c>
      <c r="K3">
        <v>174.2</v>
      </c>
      <c r="L3" t="s">
        <v>83</v>
      </c>
      <c r="M3" s="29">
        <f t="shared" ref="M3:M34" si="3">I3/K3*1000</f>
        <v>22.18117172192947</v>
      </c>
      <c r="N3" s="16" t="s">
        <v>84</v>
      </c>
      <c r="P3" s="20" t="s">
        <v>85</v>
      </c>
      <c r="Q3" s="21" t="s">
        <v>86</v>
      </c>
      <c r="R3" s="22">
        <v>5.19</v>
      </c>
      <c r="S3" s="21" t="s">
        <v>84</v>
      </c>
    </row>
    <row r="4" spans="1:19" ht="30" x14ac:dyDescent="0.25">
      <c r="A4" s="5" t="s">
        <v>87</v>
      </c>
      <c r="B4" t="s">
        <v>88</v>
      </c>
      <c r="C4" s="6">
        <v>2.75</v>
      </c>
      <c r="D4" s="7" t="s">
        <v>152</v>
      </c>
      <c r="E4" s="9">
        <f t="shared" si="0"/>
        <v>3.4565108094519861E-2</v>
      </c>
      <c r="F4" s="6" t="s">
        <v>150</v>
      </c>
      <c r="G4" s="19">
        <f t="shared" si="1"/>
        <v>0.12241809116809117</v>
      </c>
      <c r="H4" s="7" t="s">
        <v>82</v>
      </c>
      <c r="I4" s="19">
        <f t="shared" si="2"/>
        <v>2.4483618233618234</v>
      </c>
      <c r="J4" s="7" t="s">
        <v>154</v>
      </c>
      <c r="K4">
        <v>132.12</v>
      </c>
      <c r="L4" t="s">
        <v>83</v>
      </c>
      <c r="M4" s="29">
        <f t="shared" si="3"/>
        <v>18.531348950664725</v>
      </c>
      <c r="N4" s="16" t="s">
        <v>84</v>
      </c>
      <c r="P4" s="20" t="s">
        <v>87</v>
      </c>
      <c r="Q4" s="21" t="s">
        <v>88</v>
      </c>
      <c r="R4" s="22">
        <v>4.34</v>
      </c>
      <c r="S4" s="21" t="s">
        <v>84</v>
      </c>
    </row>
    <row r="5" spans="1:19" ht="30" x14ac:dyDescent="0.25">
      <c r="A5" s="5" t="s">
        <v>8</v>
      </c>
      <c r="B5" t="s">
        <v>89</v>
      </c>
      <c r="C5" s="6">
        <v>3.62</v>
      </c>
      <c r="D5" s="7" t="s">
        <v>152</v>
      </c>
      <c r="E5" s="9">
        <f t="shared" si="0"/>
        <v>4.5500251382604322E-2</v>
      </c>
      <c r="F5" s="6" t="s">
        <v>150</v>
      </c>
      <c r="G5" s="19">
        <f t="shared" si="1"/>
        <v>0.16114672364672364</v>
      </c>
      <c r="H5" s="7" t="s">
        <v>82</v>
      </c>
      <c r="I5" s="19">
        <f t="shared" si="2"/>
        <v>3.2229344729344724</v>
      </c>
      <c r="J5" s="7" t="s">
        <v>154</v>
      </c>
      <c r="K5">
        <v>133.1</v>
      </c>
      <c r="L5" t="s">
        <v>83</v>
      </c>
      <c r="M5" s="29">
        <f t="shared" si="3"/>
        <v>24.214383718515947</v>
      </c>
      <c r="N5" s="16" t="s">
        <v>84</v>
      </c>
      <c r="P5" s="20" t="s">
        <v>8</v>
      </c>
      <c r="Q5" s="21" t="s">
        <v>89</v>
      </c>
      <c r="R5" s="22">
        <v>5.67</v>
      </c>
      <c r="S5" s="21" t="s">
        <v>84</v>
      </c>
    </row>
    <row r="6" spans="1:19" ht="30" x14ac:dyDescent="0.25">
      <c r="A6" s="5" t="s">
        <v>90</v>
      </c>
      <c r="B6" t="s">
        <v>91</v>
      </c>
      <c r="C6" s="6">
        <v>1.32</v>
      </c>
      <c r="D6" s="7" t="s">
        <v>152</v>
      </c>
      <c r="E6" s="9">
        <f t="shared" si="0"/>
        <v>1.6591251885369532E-2</v>
      </c>
      <c r="F6" s="6" t="s">
        <v>150</v>
      </c>
      <c r="G6" s="19">
        <f t="shared" si="1"/>
        <v>5.8760683760683767E-2</v>
      </c>
      <c r="H6" s="7" t="s">
        <v>82</v>
      </c>
      <c r="I6" s="19">
        <f t="shared" si="2"/>
        <v>1.1752136752136753</v>
      </c>
      <c r="J6" s="7" t="s">
        <v>154</v>
      </c>
      <c r="K6">
        <v>121.16</v>
      </c>
      <c r="L6" t="s">
        <v>83</v>
      </c>
      <c r="M6" s="29">
        <f t="shared" si="3"/>
        <v>9.6996836844971561</v>
      </c>
      <c r="N6" s="16" t="s">
        <v>84</v>
      </c>
      <c r="P6" s="20" t="s">
        <v>90</v>
      </c>
      <c r="Q6" s="21" t="s">
        <v>91</v>
      </c>
      <c r="R6" s="22">
        <v>2.27</v>
      </c>
      <c r="S6" s="21" t="s">
        <v>84</v>
      </c>
    </row>
    <row r="7" spans="1:19" ht="30" x14ac:dyDescent="0.25">
      <c r="A7" s="5" t="s">
        <v>92</v>
      </c>
      <c r="B7" t="s">
        <v>93</v>
      </c>
      <c r="C7" s="6">
        <v>6.85</v>
      </c>
      <c r="D7" s="7" t="s">
        <v>152</v>
      </c>
      <c r="E7" s="9">
        <f t="shared" si="0"/>
        <v>8.6098541980894921E-2</v>
      </c>
      <c r="F7" s="6" t="s">
        <v>150</v>
      </c>
      <c r="G7" s="19">
        <f t="shared" si="1"/>
        <v>0.30493233618233617</v>
      </c>
      <c r="H7" s="7" t="s">
        <v>82</v>
      </c>
      <c r="I7" s="19">
        <f t="shared" si="2"/>
        <v>6.0986467236467234</v>
      </c>
      <c r="J7" s="7" t="s">
        <v>154</v>
      </c>
      <c r="K7">
        <v>146.15</v>
      </c>
      <c r="L7" t="s">
        <v>83</v>
      </c>
      <c r="M7" s="29">
        <f t="shared" si="3"/>
        <v>41.728680969187295</v>
      </c>
      <c r="N7" s="16" t="s">
        <v>84</v>
      </c>
      <c r="P7" s="20" t="s">
        <v>92</v>
      </c>
      <c r="Q7" s="21" t="s">
        <v>93</v>
      </c>
      <c r="R7" s="22">
        <v>9.76</v>
      </c>
      <c r="S7" s="21" t="s">
        <v>84</v>
      </c>
    </row>
    <row r="8" spans="1:19" ht="30" x14ac:dyDescent="0.25">
      <c r="A8" s="5" t="s">
        <v>94</v>
      </c>
      <c r="B8" t="s">
        <v>95</v>
      </c>
      <c r="C8" s="6">
        <v>7.27</v>
      </c>
      <c r="D8" s="7" t="s">
        <v>152</v>
      </c>
      <c r="E8" s="9">
        <f t="shared" si="0"/>
        <v>9.1377576671694313E-2</v>
      </c>
      <c r="F8" s="6" t="s">
        <v>150</v>
      </c>
      <c r="G8" s="19">
        <f t="shared" si="1"/>
        <v>0.32362891737891736</v>
      </c>
      <c r="H8" s="7" t="s">
        <v>82</v>
      </c>
      <c r="I8" s="19">
        <f t="shared" si="2"/>
        <v>6.4725783475783469</v>
      </c>
      <c r="J8" s="7" t="s">
        <v>154</v>
      </c>
      <c r="K8">
        <v>147.13</v>
      </c>
      <c r="L8" t="s">
        <v>83</v>
      </c>
      <c r="M8" s="29">
        <f t="shared" si="3"/>
        <v>43.992240519121502</v>
      </c>
      <c r="N8" s="16" t="s">
        <v>84</v>
      </c>
      <c r="P8" s="20" t="s">
        <v>94</v>
      </c>
      <c r="Q8" s="21" t="s">
        <v>95</v>
      </c>
      <c r="R8" s="22">
        <v>10.29</v>
      </c>
      <c r="S8" s="21" t="s">
        <v>84</v>
      </c>
    </row>
    <row r="9" spans="1:19" ht="30" x14ac:dyDescent="0.25">
      <c r="A9" s="5" t="s">
        <v>96</v>
      </c>
      <c r="B9" t="s">
        <v>97</v>
      </c>
      <c r="C9" s="6">
        <v>3.23</v>
      </c>
      <c r="D9" s="7" t="s">
        <v>152</v>
      </c>
      <c r="E9" s="9">
        <f t="shared" si="0"/>
        <v>4.05982905982906E-2</v>
      </c>
      <c r="F9" s="6" t="s">
        <v>150</v>
      </c>
      <c r="G9" s="19">
        <f t="shared" si="1"/>
        <v>0.14378561253561253</v>
      </c>
      <c r="H9" s="7" t="s">
        <v>82</v>
      </c>
      <c r="I9" s="19">
        <f t="shared" si="2"/>
        <v>2.8757122507122506</v>
      </c>
      <c r="J9" s="7" t="s">
        <v>154</v>
      </c>
      <c r="K9">
        <v>75.069999999999993</v>
      </c>
      <c r="L9" t="s">
        <v>83</v>
      </c>
      <c r="M9" s="29">
        <f t="shared" si="3"/>
        <v>38.307076737874659</v>
      </c>
      <c r="N9" s="16" t="s">
        <v>84</v>
      </c>
      <c r="P9" s="20" t="s">
        <v>96</v>
      </c>
      <c r="Q9" s="21" t="s">
        <v>97</v>
      </c>
      <c r="R9" s="22">
        <v>8.9600000000000009</v>
      </c>
      <c r="S9" s="21" t="s">
        <v>84</v>
      </c>
    </row>
    <row r="10" spans="1:19" ht="30" x14ac:dyDescent="0.25">
      <c r="A10" s="5" t="s">
        <v>98</v>
      </c>
      <c r="B10" t="s">
        <v>99</v>
      </c>
      <c r="C10" s="6">
        <v>2.29</v>
      </c>
      <c r="D10" s="7" t="s">
        <v>152</v>
      </c>
      <c r="E10" s="9">
        <f t="shared" si="0"/>
        <v>2.8783308195072899E-2</v>
      </c>
      <c r="F10" s="6" t="s">
        <v>150</v>
      </c>
      <c r="G10" s="19">
        <f t="shared" si="1"/>
        <v>0.10194088319088318</v>
      </c>
      <c r="H10" s="7" t="s">
        <v>82</v>
      </c>
      <c r="I10" s="19">
        <f t="shared" si="2"/>
        <v>2.0388176638176634</v>
      </c>
      <c r="J10" s="7" t="s">
        <v>154</v>
      </c>
      <c r="K10">
        <v>155.16</v>
      </c>
      <c r="L10" t="s">
        <v>83</v>
      </c>
      <c r="M10" s="29">
        <f t="shared" si="3"/>
        <v>13.140098374694919</v>
      </c>
      <c r="N10" s="16" t="s">
        <v>84</v>
      </c>
      <c r="P10" s="20" t="s">
        <v>98</v>
      </c>
      <c r="Q10" s="21" t="s">
        <v>99</v>
      </c>
      <c r="R10" s="22">
        <v>3.07</v>
      </c>
      <c r="S10" s="21" t="s">
        <v>84</v>
      </c>
    </row>
    <row r="11" spans="1:19" ht="30" x14ac:dyDescent="0.25">
      <c r="A11" s="5" t="s">
        <v>100</v>
      </c>
      <c r="B11" t="s">
        <v>101</v>
      </c>
      <c r="C11" s="6">
        <v>3.76</v>
      </c>
      <c r="D11" s="7" t="s">
        <v>152</v>
      </c>
      <c r="E11" s="9">
        <f t="shared" si="0"/>
        <v>4.7259929612870788E-2</v>
      </c>
      <c r="F11" s="6" t="s">
        <v>150</v>
      </c>
      <c r="G11" s="19">
        <f t="shared" si="1"/>
        <v>0.16737891737891739</v>
      </c>
      <c r="H11" s="7" t="s">
        <v>82</v>
      </c>
      <c r="I11" s="19">
        <f t="shared" si="2"/>
        <v>3.3475783475783474</v>
      </c>
      <c r="J11" s="7" t="s">
        <v>154</v>
      </c>
      <c r="K11">
        <v>131.16999999999999</v>
      </c>
      <c r="L11" t="s">
        <v>83</v>
      </c>
      <c r="M11" s="29">
        <f t="shared" si="3"/>
        <v>25.520914443686419</v>
      </c>
      <c r="N11" s="16" t="s">
        <v>84</v>
      </c>
      <c r="P11" s="20" t="s">
        <v>100</v>
      </c>
      <c r="Q11" s="21" t="s">
        <v>101</v>
      </c>
      <c r="R11" s="22">
        <v>5.97</v>
      </c>
      <c r="S11" s="21" t="s">
        <v>84</v>
      </c>
    </row>
    <row r="12" spans="1:19" ht="30" x14ac:dyDescent="0.25">
      <c r="A12" s="5" t="s">
        <v>102</v>
      </c>
      <c r="B12" t="s">
        <v>103</v>
      </c>
      <c r="C12" s="6">
        <v>7.01</v>
      </c>
      <c r="D12" s="7" t="s">
        <v>152</v>
      </c>
      <c r="E12" s="9">
        <f t="shared" si="0"/>
        <v>8.8109602815485161E-2</v>
      </c>
      <c r="F12" s="6" t="s">
        <v>150</v>
      </c>
      <c r="G12" s="19">
        <f t="shared" si="1"/>
        <v>0.31205484330484329</v>
      </c>
      <c r="H12" s="7" t="s">
        <v>82</v>
      </c>
      <c r="I12" s="19">
        <f t="shared" si="2"/>
        <v>6.2410968660968651</v>
      </c>
      <c r="J12" s="7" t="s">
        <v>154</v>
      </c>
      <c r="K12">
        <v>131.16999999999999</v>
      </c>
      <c r="L12" t="s">
        <v>83</v>
      </c>
      <c r="M12" s="29">
        <f t="shared" si="3"/>
        <v>47.580215492085586</v>
      </c>
      <c r="N12" s="16" t="s">
        <v>84</v>
      </c>
      <c r="P12" s="20" t="s">
        <v>102</v>
      </c>
      <c r="Q12" s="21" t="s">
        <v>103</v>
      </c>
      <c r="R12" s="22">
        <v>11.13</v>
      </c>
      <c r="S12" s="21" t="s">
        <v>84</v>
      </c>
    </row>
    <row r="13" spans="1:19" ht="30" x14ac:dyDescent="0.25">
      <c r="A13" s="5" t="s">
        <v>104</v>
      </c>
      <c r="B13" t="s">
        <v>105</v>
      </c>
      <c r="C13" s="6">
        <v>5.35</v>
      </c>
      <c r="D13" s="7" t="s">
        <v>152</v>
      </c>
      <c r="E13" s="9">
        <f>C13/H$23</f>
        <v>6.724484665661136E-2</v>
      </c>
      <c r="F13" s="6" t="s">
        <v>150</v>
      </c>
      <c r="G13" s="19">
        <f t="shared" si="1"/>
        <v>0.23815883190883191</v>
      </c>
      <c r="H13" s="7" t="s">
        <v>82</v>
      </c>
      <c r="I13" s="19">
        <f t="shared" si="2"/>
        <v>4.7631766381766383</v>
      </c>
      <c r="J13" s="7" t="s">
        <v>154</v>
      </c>
      <c r="K13">
        <v>146.19</v>
      </c>
      <c r="L13" t="s">
        <v>83</v>
      </c>
      <c r="M13" s="29">
        <f t="shared" si="3"/>
        <v>32.582096163736495</v>
      </c>
      <c r="N13" s="16" t="s">
        <v>84</v>
      </c>
      <c r="P13" s="20" t="s">
        <v>104</v>
      </c>
      <c r="Q13" s="21" t="s">
        <v>105</v>
      </c>
      <c r="R13" s="22">
        <v>7.62</v>
      </c>
      <c r="S13" s="21" t="s">
        <v>84</v>
      </c>
    </row>
    <row r="14" spans="1:19" ht="30" x14ac:dyDescent="0.25">
      <c r="A14" s="5" t="s">
        <v>106</v>
      </c>
      <c r="B14" t="s">
        <v>107</v>
      </c>
      <c r="C14" s="6">
        <v>1.97</v>
      </c>
      <c r="D14" s="7" t="s">
        <v>152</v>
      </c>
      <c r="E14" s="9">
        <f t="shared" si="0"/>
        <v>2.4761186525892407E-2</v>
      </c>
      <c r="F14" s="6" t="s">
        <v>150</v>
      </c>
      <c r="G14" s="19">
        <f t="shared" si="1"/>
        <v>8.7695868945868949E-2</v>
      </c>
      <c r="H14" s="7" t="s">
        <v>82</v>
      </c>
      <c r="I14" s="19">
        <f t="shared" si="2"/>
        <v>1.753917378917379</v>
      </c>
      <c r="J14" s="7" t="s">
        <v>154</v>
      </c>
      <c r="K14">
        <v>149.21</v>
      </c>
      <c r="L14" t="s">
        <v>83</v>
      </c>
      <c r="M14" s="29">
        <f t="shared" si="3"/>
        <v>11.754690563081422</v>
      </c>
      <c r="N14" s="16" t="s">
        <v>84</v>
      </c>
      <c r="P14" s="20" t="s">
        <v>106</v>
      </c>
      <c r="Q14" s="21" t="s">
        <v>107</v>
      </c>
      <c r="R14" s="22">
        <v>2.75</v>
      </c>
      <c r="S14" s="21" t="s">
        <v>84</v>
      </c>
    </row>
    <row r="15" spans="1:19" ht="30" x14ac:dyDescent="0.25">
      <c r="A15" s="5" t="s">
        <v>108</v>
      </c>
      <c r="B15" t="s">
        <v>109</v>
      </c>
      <c r="C15" s="6">
        <v>3.83</v>
      </c>
      <c r="D15" s="7" t="s">
        <v>152</v>
      </c>
      <c r="E15" s="9">
        <f t="shared" si="0"/>
        <v>4.8139768728004025E-2</v>
      </c>
      <c r="F15" s="6" t="s">
        <v>150</v>
      </c>
      <c r="G15" s="19">
        <f t="shared" si="1"/>
        <v>0.17049501424501426</v>
      </c>
      <c r="H15" s="7" t="s">
        <v>82</v>
      </c>
      <c r="I15" s="19">
        <f t="shared" si="2"/>
        <v>3.4099002849002851</v>
      </c>
      <c r="J15" s="7" t="s">
        <v>154</v>
      </c>
      <c r="K15">
        <v>165.19</v>
      </c>
      <c r="L15" t="s">
        <v>83</v>
      </c>
      <c r="M15" s="29">
        <f t="shared" si="3"/>
        <v>20.642292420245081</v>
      </c>
      <c r="N15" s="16" t="s">
        <v>84</v>
      </c>
      <c r="P15" s="20" t="s">
        <v>108</v>
      </c>
      <c r="Q15" s="21" t="s">
        <v>109</v>
      </c>
      <c r="R15" s="22">
        <v>4.83</v>
      </c>
      <c r="S15" s="21" t="s">
        <v>84</v>
      </c>
    </row>
    <row r="16" spans="1:19" ht="30" x14ac:dyDescent="0.25">
      <c r="A16" s="5" t="s">
        <v>110</v>
      </c>
      <c r="B16" t="s">
        <v>111</v>
      </c>
      <c r="C16" s="6">
        <v>5.59</v>
      </c>
      <c r="D16" s="7" t="s">
        <v>152</v>
      </c>
      <c r="E16" s="9">
        <f t="shared" si="0"/>
        <v>7.0261437908496732E-2</v>
      </c>
      <c r="F16" s="6" t="s">
        <v>150</v>
      </c>
      <c r="G16" s="19">
        <f t="shared" si="1"/>
        <v>0.24884259259259259</v>
      </c>
      <c r="H16" s="7" t="s">
        <v>82</v>
      </c>
      <c r="I16" s="19">
        <f t="shared" si="2"/>
        <v>4.9768518518518512</v>
      </c>
      <c r="J16" s="7" t="s">
        <v>154</v>
      </c>
      <c r="K16">
        <v>115.13</v>
      </c>
      <c r="L16" t="s">
        <v>83</v>
      </c>
      <c r="M16" s="29">
        <f t="shared" si="3"/>
        <v>43.228106070110762</v>
      </c>
      <c r="N16" s="16" t="s">
        <v>84</v>
      </c>
      <c r="P16" s="20" t="s">
        <v>110</v>
      </c>
      <c r="Q16" s="21" t="s">
        <v>111</v>
      </c>
      <c r="R16" s="22">
        <v>10.119999999999999</v>
      </c>
      <c r="S16" s="21" t="s">
        <v>84</v>
      </c>
    </row>
    <row r="17" spans="1:25" ht="30" x14ac:dyDescent="0.25">
      <c r="A17" s="5" t="s">
        <v>112</v>
      </c>
      <c r="B17" t="s">
        <v>113</v>
      </c>
      <c r="C17" s="6">
        <v>4.53</v>
      </c>
      <c r="D17" s="7" t="s">
        <v>152</v>
      </c>
      <c r="E17" s="9">
        <f t="shared" si="0"/>
        <v>5.6938159879336349E-2</v>
      </c>
      <c r="F17" s="6" t="s">
        <v>150</v>
      </c>
      <c r="G17" s="19">
        <f t="shared" si="1"/>
        <v>0.20165598290598288</v>
      </c>
      <c r="H17" s="7" t="s">
        <v>82</v>
      </c>
      <c r="I17" s="19">
        <f t="shared" si="2"/>
        <v>4.0331196581196576</v>
      </c>
      <c r="J17" s="7" t="s">
        <v>154</v>
      </c>
      <c r="K17">
        <v>105.09</v>
      </c>
      <c r="L17" t="s">
        <v>83</v>
      </c>
      <c r="M17" s="29">
        <f t="shared" si="3"/>
        <v>38.377768180794149</v>
      </c>
      <c r="N17" s="16" t="s">
        <v>84</v>
      </c>
      <c r="P17" s="20" t="s">
        <v>112</v>
      </c>
      <c r="Q17" s="21" t="s">
        <v>113</v>
      </c>
      <c r="R17" s="22">
        <v>8.98</v>
      </c>
      <c r="S17" s="21" t="s">
        <v>84</v>
      </c>
    </row>
    <row r="18" spans="1:25" ht="30" x14ac:dyDescent="0.25">
      <c r="A18" s="5" t="s">
        <v>114</v>
      </c>
      <c r="B18" t="s">
        <v>115</v>
      </c>
      <c r="C18" s="6">
        <v>3.45</v>
      </c>
      <c r="D18" s="7" t="s">
        <v>152</v>
      </c>
      <c r="E18" s="9">
        <f t="shared" si="0"/>
        <v>4.3363499245852186E-2</v>
      </c>
      <c r="F18" s="6" t="s">
        <v>150</v>
      </c>
      <c r="G18" s="19">
        <f t="shared" si="1"/>
        <v>0.15357905982905981</v>
      </c>
      <c r="H18" s="7" t="s">
        <v>82</v>
      </c>
      <c r="I18" s="19">
        <f t="shared" si="2"/>
        <v>3.0715811965811959</v>
      </c>
      <c r="J18" s="7" t="s">
        <v>154</v>
      </c>
      <c r="K18">
        <v>119.12</v>
      </c>
      <c r="L18" t="s">
        <v>83</v>
      </c>
      <c r="M18" s="29">
        <f t="shared" si="3"/>
        <v>25.78560440380453</v>
      </c>
      <c r="N18" s="16" t="s">
        <v>84</v>
      </c>
      <c r="P18" s="20" t="s">
        <v>114</v>
      </c>
      <c r="Q18" s="21" t="s">
        <v>115</v>
      </c>
      <c r="R18" s="22">
        <v>6.03</v>
      </c>
      <c r="S18" s="21" t="s">
        <v>84</v>
      </c>
    </row>
    <row r="19" spans="1:25" ht="30" x14ac:dyDescent="0.25">
      <c r="A19" s="5" t="s">
        <v>116</v>
      </c>
      <c r="B19" t="s">
        <v>117</v>
      </c>
      <c r="C19" s="6">
        <v>1.01</v>
      </c>
      <c r="D19" s="7" t="s">
        <v>152</v>
      </c>
      <c r="E19" s="9">
        <f t="shared" si="0"/>
        <v>1.269482151835093E-2</v>
      </c>
      <c r="F19" s="6" t="s">
        <v>150</v>
      </c>
      <c r="G19" s="19">
        <f t="shared" si="1"/>
        <v>4.4960826210826206E-2</v>
      </c>
      <c r="H19" s="7" t="s">
        <v>82</v>
      </c>
      <c r="I19" s="19">
        <f t="shared" si="2"/>
        <v>0.89921652421652409</v>
      </c>
      <c r="J19" s="7" t="s">
        <v>154</v>
      </c>
      <c r="K19">
        <v>204.22</v>
      </c>
      <c r="L19" t="s">
        <v>83</v>
      </c>
      <c r="M19" s="29">
        <f>I19/K19*1000</f>
        <v>4.4031756155935957</v>
      </c>
      <c r="N19" s="16" t="s">
        <v>84</v>
      </c>
      <c r="P19" s="20" t="s">
        <v>116</v>
      </c>
      <c r="Q19" s="21" t="s">
        <v>117</v>
      </c>
      <c r="R19" s="22">
        <v>1.03</v>
      </c>
      <c r="S19" s="21" t="s">
        <v>84</v>
      </c>
    </row>
    <row r="20" spans="1:25" ht="30" x14ac:dyDescent="0.25">
      <c r="A20" s="5" t="s">
        <v>118</v>
      </c>
      <c r="B20" t="s">
        <v>119</v>
      </c>
      <c r="C20" s="6">
        <v>3.1</v>
      </c>
      <c r="D20" s="7" t="s">
        <v>152</v>
      </c>
      <c r="E20" s="9">
        <f t="shared" si="0"/>
        <v>3.8964303670186023E-2</v>
      </c>
      <c r="F20" s="6" t="s">
        <v>150</v>
      </c>
      <c r="G20" s="19">
        <f t="shared" si="1"/>
        <v>0.1379985754985755</v>
      </c>
      <c r="H20" s="7" t="s">
        <v>82</v>
      </c>
      <c r="I20" s="19">
        <f t="shared" si="2"/>
        <v>2.7599715099715096</v>
      </c>
      <c r="J20" s="7" t="s">
        <v>154</v>
      </c>
      <c r="K20">
        <v>181.19</v>
      </c>
      <c r="L20" t="s">
        <v>83</v>
      </c>
      <c r="M20" s="29">
        <f t="shared" si="3"/>
        <v>15.232471493854572</v>
      </c>
      <c r="N20" s="16" t="s">
        <v>84</v>
      </c>
      <c r="P20" s="20" t="s">
        <v>118</v>
      </c>
      <c r="Q20" s="21" t="s">
        <v>119</v>
      </c>
      <c r="R20" s="22">
        <v>3.56</v>
      </c>
      <c r="S20" s="21" t="s">
        <v>84</v>
      </c>
    </row>
    <row r="21" spans="1:25" ht="30" x14ac:dyDescent="0.25">
      <c r="A21" s="5" t="s">
        <v>120</v>
      </c>
      <c r="B21" t="s">
        <v>121</v>
      </c>
      <c r="C21" s="6">
        <v>4.25</v>
      </c>
      <c r="D21" s="7" t="s">
        <v>152</v>
      </c>
      <c r="E21" s="9">
        <f t="shared" si="0"/>
        <v>5.3418803418803416E-2</v>
      </c>
      <c r="F21" s="6" t="s">
        <v>150</v>
      </c>
      <c r="G21" s="19">
        <f t="shared" si="1"/>
        <v>0.18919159544159544</v>
      </c>
      <c r="H21" s="7" t="s">
        <v>82</v>
      </c>
      <c r="I21" s="19">
        <f t="shared" si="2"/>
        <v>3.7838319088319086</v>
      </c>
      <c r="J21" s="7" t="s">
        <v>154</v>
      </c>
      <c r="K21">
        <v>117.15</v>
      </c>
      <c r="L21" t="s">
        <v>83</v>
      </c>
      <c r="M21" s="29">
        <f t="shared" si="3"/>
        <v>32.299034646452483</v>
      </c>
      <c r="N21" s="16" t="s">
        <v>84</v>
      </c>
      <c r="P21" s="20" t="s">
        <v>120</v>
      </c>
      <c r="Q21" s="21" t="s">
        <v>121</v>
      </c>
      <c r="R21" s="22">
        <v>7.56</v>
      </c>
      <c r="S21" s="21" t="s">
        <v>84</v>
      </c>
    </row>
    <row r="22" spans="1:25" x14ac:dyDescent="0.25">
      <c r="M22" s="29"/>
      <c r="N22" s="16"/>
    </row>
    <row r="23" spans="1:25" x14ac:dyDescent="0.25">
      <c r="G23" t="s">
        <v>155</v>
      </c>
      <c r="H23">
        <f>SUM(C2:C21)</f>
        <v>79.56</v>
      </c>
      <c r="I23" t="s">
        <v>152</v>
      </c>
      <c r="J23" t="s">
        <v>156</v>
      </c>
      <c r="M23" s="29"/>
      <c r="N23" s="16"/>
    </row>
    <row r="24" spans="1:25" x14ac:dyDescent="0.25">
      <c r="B24" s="5"/>
      <c r="D24" s="18"/>
      <c r="G24" t="s">
        <v>148</v>
      </c>
      <c r="H24">
        <v>85</v>
      </c>
      <c r="I24" t="s">
        <v>151</v>
      </c>
      <c r="M24" s="29"/>
      <c r="N24" s="16"/>
    </row>
    <row r="25" spans="1:25" x14ac:dyDescent="0.25">
      <c r="B25" s="5"/>
      <c r="D25" s="18"/>
      <c r="G25" t="s">
        <v>149</v>
      </c>
      <c r="M25" s="29"/>
      <c r="N25" s="16"/>
      <c r="Y25" s="8"/>
    </row>
    <row r="26" spans="1:25" x14ac:dyDescent="0.25">
      <c r="B26" s="5"/>
      <c r="D26" s="18"/>
      <c r="G26" t="s">
        <v>177</v>
      </c>
      <c r="H26">
        <v>1.5</v>
      </c>
      <c r="I26" t="s">
        <v>102</v>
      </c>
      <c r="M26" s="29"/>
      <c r="N26" s="16"/>
      <c r="Y26" s="8"/>
    </row>
    <row r="27" spans="1:25" x14ac:dyDescent="0.25">
      <c r="B27" s="5"/>
      <c r="D27" s="18"/>
      <c r="G27" t="s">
        <v>153</v>
      </c>
      <c r="H27">
        <v>0.05</v>
      </c>
      <c r="I27" t="s">
        <v>135</v>
      </c>
      <c r="M27" s="29"/>
      <c r="N27" s="16"/>
      <c r="Y27" s="8"/>
    </row>
    <row r="28" spans="1:25" x14ac:dyDescent="0.25">
      <c r="B28" s="5"/>
      <c r="D28" s="18"/>
      <c r="M28" s="29"/>
      <c r="N28" s="16"/>
      <c r="Y28" s="8"/>
    </row>
    <row r="29" spans="1:25" x14ac:dyDescent="0.25">
      <c r="B29" s="5"/>
      <c r="D29" s="18"/>
      <c r="M29" s="29"/>
      <c r="N29" s="16"/>
      <c r="Y29" s="8"/>
    </row>
    <row r="30" spans="1:25" x14ac:dyDescent="0.25">
      <c r="B30" s="27" t="s">
        <v>36</v>
      </c>
      <c r="C30" s="24" t="s">
        <v>158</v>
      </c>
      <c r="D30" s="18"/>
      <c r="M30" s="29"/>
      <c r="N30" s="16"/>
      <c r="Y30" s="8"/>
    </row>
    <row r="31" spans="1:25" ht="15.75" x14ac:dyDescent="0.25">
      <c r="B31" s="23"/>
      <c r="C31" s="23">
        <v>1.5</v>
      </c>
      <c r="D31" t="s">
        <v>81</v>
      </c>
      <c r="E31">
        <f>C31</f>
        <v>1.5</v>
      </c>
      <c r="F31" t="str">
        <f>D31</f>
        <v>g/day</v>
      </c>
      <c r="G31">
        <f t="shared" ref="G31:G34" si="4">E31/24</f>
        <v>6.25E-2</v>
      </c>
      <c r="H31" t="s">
        <v>82</v>
      </c>
      <c r="I31" s="19">
        <f>G31/$H$27</f>
        <v>1.25</v>
      </c>
      <c r="J31" s="7" t="s">
        <v>154</v>
      </c>
      <c r="K31">
        <v>94.971400000000003</v>
      </c>
      <c r="L31" t="s">
        <v>83</v>
      </c>
      <c r="M31" s="29">
        <f>I31/K31*1000</f>
        <v>13.16185714857315</v>
      </c>
      <c r="N31" s="16" t="s">
        <v>84</v>
      </c>
      <c r="Y31" s="8"/>
    </row>
    <row r="32" spans="1:25" x14ac:dyDescent="0.25">
      <c r="B32" s="5"/>
      <c r="D32" s="18"/>
      <c r="I32" s="19"/>
      <c r="J32" s="7"/>
      <c r="M32" s="29"/>
      <c r="N32" s="16"/>
      <c r="Y32" s="8"/>
    </row>
    <row r="33" spans="2:25" ht="15.75" x14ac:dyDescent="0.25">
      <c r="B33" s="25" t="s">
        <v>160</v>
      </c>
      <c r="C33" s="26" t="s">
        <v>159</v>
      </c>
      <c r="D33" s="18"/>
      <c r="I33" s="19"/>
      <c r="J33" s="7"/>
      <c r="M33" s="29"/>
      <c r="N33" s="16"/>
      <c r="Y33" s="8"/>
    </row>
    <row r="34" spans="2:25" x14ac:dyDescent="0.25">
      <c r="B34" s="5"/>
      <c r="C34" s="5">
        <v>4.0179999999999998</v>
      </c>
      <c r="D34" t="s">
        <v>81</v>
      </c>
      <c r="E34">
        <f t="shared" ref="E34" si="5">C34</f>
        <v>4.0179999999999998</v>
      </c>
      <c r="F34" t="str">
        <f t="shared" ref="F34" si="6">D34</f>
        <v>g/day</v>
      </c>
      <c r="G34">
        <f t="shared" si="4"/>
        <v>0.16741666666666666</v>
      </c>
      <c r="H34" t="s">
        <v>82</v>
      </c>
      <c r="I34" s="19">
        <f t="shared" ref="I34" si="7">G34/$H$27</f>
        <v>3.3483333333333332</v>
      </c>
      <c r="J34" s="7" t="s">
        <v>154</v>
      </c>
      <c r="K34">
        <v>18.04</v>
      </c>
      <c r="L34" t="s">
        <v>83</v>
      </c>
      <c r="M34" s="29">
        <f t="shared" si="3"/>
        <v>185.60606060606059</v>
      </c>
      <c r="N34" s="16" t="s">
        <v>84</v>
      </c>
      <c r="Y34" s="8"/>
    </row>
    <row r="35" spans="2:25" x14ac:dyDescent="0.25">
      <c r="D35" s="18"/>
      <c r="I35" s="19"/>
      <c r="J35" s="7"/>
      <c r="M35" s="29"/>
      <c r="N35" s="16"/>
      <c r="Y35" s="8"/>
    </row>
    <row r="36" spans="2:25" x14ac:dyDescent="0.25">
      <c r="B36" t="s">
        <v>161</v>
      </c>
      <c r="C36" s="24" t="s">
        <v>162</v>
      </c>
      <c r="D36" s="30" t="s">
        <v>163</v>
      </c>
      <c r="E36">
        <v>0.2</v>
      </c>
      <c r="I36" s="19"/>
      <c r="J36" s="7"/>
      <c r="M36" s="29"/>
      <c r="N36" s="16"/>
      <c r="Y36" s="8"/>
    </row>
    <row r="37" spans="2:25" x14ac:dyDescent="0.25">
      <c r="B37" s="5"/>
      <c r="C37" s="5">
        <v>385</v>
      </c>
      <c r="D37" t="s">
        <v>81</v>
      </c>
      <c r="E37">
        <f>C37*$E$36</f>
        <v>77</v>
      </c>
      <c r="F37" t="s">
        <v>81</v>
      </c>
      <c r="G37">
        <f>E37/24</f>
        <v>3.2083333333333335</v>
      </c>
      <c r="H37" t="s">
        <v>82</v>
      </c>
      <c r="I37" s="19">
        <f>G37/$H$27</f>
        <v>64.166666666666671</v>
      </c>
      <c r="J37" s="7" t="s">
        <v>154</v>
      </c>
      <c r="K37">
        <v>180.15600000000001</v>
      </c>
      <c r="L37" t="s">
        <v>83</v>
      </c>
      <c r="M37" s="29">
        <f t="shared" ref="M37" si="8">I37/K37*1000</f>
        <v>356.17279838954391</v>
      </c>
      <c r="N37" s="16" t="s">
        <v>84</v>
      </c>
      <c r="Y37" s="8"/>
    </row>
    <row r="38" spans="2:25" x14ac:dyDescent="0.25">
      <c r="B38" s="5"/>
      <c r="D38" s="18"/>
      <c r="Y38" s="8"/>
    </row>
    <row r="39" spans="2:25" ht="15.75" x14ac:dyDescent="0.25">
      <c r="B39" s="5" t="s">
        <v>164</v>
      </c>
      <c r="D39" s="23"/>
      <c r="Y39" s="8"/>
    </row>
    <row r="40" spans="2:25" x14ac:dyDescent="0.25">
      <c r="B40" t="s">
        <v>22</v>
      </c>
      <c r="C40">
        <v>0.28999999999999998</v>
      </c>
      <c r="D40" s="18" t="s">
        <v>180</v>
      </c>
      <c r="E40" s="18">
        <f>C40/(C$40+C$41)*(1-C$42)</f>
        <v>0.33435294117647052</v>
      </c>
      <c r="F40" t="s">
        <v>181</v>
      </c>
      <c r="G40">
        <f>E40*G$49*1000</f>
        <v>33.435294117647054</v>
      </c>
      <c r="H40" t="s">
        <v>175</v>
      </c>
      <c r="K40" s="34">
        <f>G40/H$26</f>
        <v>22.290196078431368</v>
      </c>
      <c r="L40" s="16" t="s">
        <v>178</v>
      </c>
      <c r="O40" s="24" t="s">
        <v>186</v>
      </c>
      <c r="Y40" s="8"/>
    </row>
    <row r="41" spans="2:25" x14ac:dyDescent="0.25">
      <c r="B41" t="s">
        <v>24</v>
      </c>
      <c r="C41">
        <v>0.56000000000000005</v>
      </c>
      <c r="D41" s="18" t="s">
        <v>180</v>
      </c>
      <c r="E41" s="18">
        <f>C41/(C$40+C$41)*(1-C$42)</f>
        <v>0.64564705882352935</v>
      </c>
      <c r="F41" t="s">
        <v>181</v>
      </c>
      <c r="G41">
        <f t="shared" ref="G41:G42" si="9">E41*G$49*1000</f>
        <v>64.564705882352939</v>
      </c>
      <c r="H41" t="s">
        <v>175</v>
      </c>
      <c r="K41" s="34">
        <f t="shared" ref="K41:K42" si="10">G41/H$26</f>
        <v>43.043137254901957</v>
      </c>
      <c r="L41" s="16" t="s">
        <v>178</v>
      </c>
      <c r="O41" s="24" t="s">
        <v>186</v>
      </c>
      <c r="Y41" s="8"/>
    </row>
    <row r="42" spans="2:25" x14ac:dyDescent="0.25">
      <c r="B42" t="s">
        <v>26</v>
      </c>
      <c r="C42">
        <v>0.02</v>
      </c>
      <c r="D42" s="18" t="s">
        <v>180</v>
      </c>
      <c r="E42" s="18">
        <f>C42</f>
        <v>0.02</v>
      </c>
      <c r="F42" t="s">
        <v>181</v>
      </c>
      <c r="G42">
        <f t="shared" si="9"/>
        <v>2</v>
      </c>
      <c r="H42" t="s">
        <v>175</v>
      </c>
      <c r="K42" s="34">
        <f t="shared" si="10"/>
        <v>1.3333333333333333</v>
      </c>
      <c r="L42" s="16" t="s">
        <v>178</v>
      </c>
      <c r="O42" s="24" t="s">
        <v>186</v>
      </c>
      <c r="Y42" s="8"/>
    </row>
    <row r="43" spans="2:25" x14ac:dyDescent="0.25">
      <c r="B43" t="s">
        <v>30</v>
      </c>
      <c r="C43">
        <f>1.67*10^10</f>
        <v>16700000000</v>
      </c>
      <c r="D43" s="18" t="s">
        <v>166</v>
      </c>
      <c r="E43">
        <f>C43*$G$45</f>
        <v>2.3379999999999998E-2</v>
      </c>
      <c r="F43" t="s">
        <v>102</v>
      </c>
      <c r="G43">
        <f>E43*$G$44*1000</f>
        <v>24.548999999999999</v>
      </c>
      <c r="H43" t="s">
        <v>175</v>
      </c>
      <c r="I43">
        <f>G43*$G$46</f>
        <v>9.8196000000000012</v>
      </c>
      <c r="J43" t="s">
        <v>176</v>
      </c>
      <c r="K43" s="34">
        <f>I43/H$26</f>
        <v>6.5464000000000011</v>
      </c>
      <c r="L43" s="16" t="s">
        <v>178</v>
      </c>
      <c r="O43" t="s">
        <v>172</v>
      </c>
      <c r="Y43" s="8"/>
    </row>
    <row r="44" spans="2:25" x14ac:dyDescent="0.25">
      <c r="D44" s="18"/>
      <c r="F44" t="s">
        <v>167</v>
      </c>
      <c r="G44" s="32">
        <v>1.05</v>
      </c>
      <c r="H44" t="s">
        <v>168</v>
      </c>
      <c r="I44" s="31" t="s">
        <v>173</v>
      </c>
      <c r="Y44" s="8"/>
    </row>
    <row r="45" spans="2:25" ht="15.75" x14ac:dyDescent="0.25">
      <c r="B45" s="5"/>
      <c r="C45" s="23"/>
      <c r="D45" s="18"/>
      <c r="F45" t="s">
        <v>170</v>
      </c>
      <c r="G45">
        <f>1.4*10^(-12)</f>
        <v>1.3999999999999999E-12</v>
      </c>
      <c r="H45" t="s">
        <v>169</v>
      </c>
      <c r="I45" s="33" t="s">
        <v>165</v>
      </c>
      <c r="J45" t="s">
        <v>171</v>
      </c>
      <c r="Y45" s="8"/>
    </row>
    <row r="46" spans="2:25" x14ac:dyDescent="0.25">
      <c r="B46" s="5"/>
      <c r="C46" s="24"/>
      <c r="D46" s="18"/>
      <c r="F46" t="s">
        <v>183</v>
      </c>
      <c r="G46" s="32">
        <v>0.4</v>
      </c>
      <c r="H46" t="s">
        <v>174</v>
      </c>
      <c r="I46" s="31" t="s">
        <v>173</v>
      </c>
      <c r="Y46" s="8"/>
    </row>
    <row r="47" spans="2:25" ht="15.75" x14ac:dyDescent="0.25">
      <c r="B47" s="5"/>
      <c r="C47" s="23"/>
      <c r="F47" t="s">
        <v>179</v>
      </c>
      <c r="G47">
        <v>0.2</v>
      </c>
      <c r="H47" t="s">
        <v>188</v>
      </c>
      <c r="I47" s="24" t="s">
        <v>185</v>
      </c>
      <c r="Y47" s="8"/>
    </row>
    <row r="48" spans="2:25" x14ac:dyDescent="0.25">
      <c r="F48" t="s">
        <v>182</v>
      </c>
      <c r="G48" s="32">
        <v>0.3</v>
      </c>
      <c r="H48" t="s">
        <v>174</v>
      </c>
      <c r="I48" s="32" t="s">
        <v>184</v>
      </c>
    </row>
    <row r="49" spans="6:9" x14ac:dyDescent="0.25">
      <c r="F49" t="s">
        <v>179</v>
      </c>
      <c r="G49">
        <v>0.1</v>
      </c>
      <c r="H49" t="s">
        <v>187</v>
      </c>
      <c r="I49" s="24" t="s">
        <v>185</v>
      </c>
    </row>
  </sheetData>
  <mergeCells count="1">
    <mergeCell ref="C1:D1"/>
  </mergeCells>
  <hyperlinks>
    <hyperlink ref="C33" r:id="rId1" xr:uid="{00000000-0004-0000-0400-000000000000}"/>
    <hyperlink ref="I45" r:id="rId2" xr:uid="{00000000-0004-0000-04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zoomScale="175" zoomScaleNormal="175" zoomScalePageLayoutView="175" workbookViewId="0">
      <selection activeCell="C13" sqref="C13"/>
    </sheetView>
  </sheetViews>
  <sheetFormatPr defaultColWidth="11.42578125" defaultRowHeight="15" x14ac:dyDescent="0.25"/>
  <cols>
    <col min="4" max="4" width="11" bestFit="1" customWidth="1"/>
  </cols>
  <sheetData>
    <row r="1" spans="1:7" x14ac:dyDescent="0.25">
      <c r="A1" t="s">
        <v>123</v>
      </c>
      <c r="B1" t="s">
        <v>134</v>
      </c>
      <c r="C1" t="s">
        <v>133</v>
      </c>
      <c r="D1" t="s">
        <v>135</v>
      </c>
      <c r="E1" t="s">
        <v>136</v>
      </c>
      <c r="F1" t="s">
        <v>140</v>
      </c>
      <c r="G1" t="s">
        <v>141</v>
      </c>
    </row>
    <row r="2" spans="1:7" x14ac:dyDescent="0.25">
      <c r="A2" t="s">
        <v>131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 x14ac:dyDescent="0.25">
      <c r="A3" s="10" t="s">
        <v>124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 x14ac:dyDescent="0.25">
      <c r="A4" s="10" t="s">
        <v>125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 x14ac:dyDescent="0.25">
      <c r="A5" s="10" t="s">
        <v>132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 x14ac:dyDescent="0.25">
      <c r="A6" s="10" t="s">
        <v>126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 x14ac:dyDescent="0.25">
      <c r="A7" s="10" t="s">
        <v>127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30" x14ac:dyDescent="0.25">
      <c r="A8" s="10" t="s">
        <v>128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142</v>
      </c>
    </row>
    <row r="9" spans="1:7" ht="30" x14ac:dyDescent="0.25">
      <c r="A9" s="10" t="s">
        <v>129</v>
      </c>
      <c r="B9" s="10">
        <v>200</v>
      </c>
      <c r="C9">
        <f t="shared" si="0"/>
        <v>0.2</v>
      </c>
      <c r="D9" s="15">
        <f>C9/24</f>
        <v>8.3333333333333332E-3</v>
      </c>
    </row>
    <row r="10" spans="1:7" x14ac:dyDescent="0.25">
      <c r="A10" s="12" t="s">
        <v>130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 x14ac:dyDescent="0.25">
      <c r="A11" s="10"/>
      <c r="B11" s="10"/>
    </row>
    <row r="12" spans="1:7" x14ac:dyDescent="0.25">
      <c r="A12" s="10"/>
      <c r="B12" s="10"/>
    </row>
    <row r="13" spans="1:7" x14ac:dyDescent="0.25">
      <c r="B13" t="s">
        <v>137</v>
      </c>
      <c r="C13" s="13">
        <f>D9+F8</f>
        <v>4.5833333333333337E-2</v>
      </c>
      <c r="D13" t="s">
        <v>147</v>
      </c>
      <c r="E13">
        <v>0.02</v>
      </c>
      <c r="F13" t="s">
        <v>135</v>
      </c>
    </row>
    <row r="14" spans="1:7" x14ac:dyDescent="0.25">
      <c r="B14" t="s">
        <v>138</v>
      </c>
      <c r="C14" t="s">
        <v>139</v>
      </c>
    </row>
    <row r="16" spans="1:7" x14ac:dyDescent="0.25">
      <c r="B16" t="s">
        <v>145</v>
      </c>
      <c r="C16">
        <v>30</v>
      </c>
      <c r="D16" t="s">
        <v>143</v>
      </c>
      <c r="E16" t="s">
        <v>144</v>
      </c>
    </row>
    <row r="18" spans="2:4" x14ac:dyDescent="0.25">
      <c r="B18" t="s">
        <v>146</v>
      </c>
      <c r="C18">
        <f>E13*C16</f>
        <v>0.6</v>
      </c>
      <c r="D18" t="s">
        <v>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2018-10-03T14:42:49Z</dcterms:modified>
</cp:coreProperties>
</file>