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ipeline\parameters from python\"/>
    </mc:Choice>
  </mc:AlternateContent>
  <bookViews>
    <workbookView xWindow="0" yWindow="456" windowWidth="28800" windowHeight="17544" activeTab="3"/>
  </bookViews>
  <sheets>
    <sheet name="Main Sheet - Original" sheetId="17" r:id="rId1"/>
    <sheet name="Main Sheet - Modified" sheetId="2" r:id="rId2"/>
    <sheet name="R(0, T)" sheetId="15" r:id="rId3"/>
    <sheet name="R(0, T) with NSS" sheetId="18" r:id="rId4"/>
  </sheets>
  <externalReferences>
    <externalReference r:id="rId5"/>
  </externalReferences>
  <definedNames>
    <definedName name="solver_adj" localSheetId="3" hidden="1">'R(0, T) with NSS'!$C$5:$C$10</definedName>
    <definedName name="solver_cvg" localSheetId="3" hidden="1">0.0000000000000001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100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'R(0, T) with NSS'!$C$11</definedName>
    <definedName name="solver_pre" localSheetId="3" hidden="1">0.0000000000000001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V605" i="18" l="1"/>
  <c r="V604" i="18"/>
  <c r="V603" i="18"/>
  <c r="V602" i="18"/>
  <c r="V601" i="18"/>
  <c r="V600" i="18"/>
  <c r="V599" i="18"/>
  <c r="V598" i="18"/>
  <c r="V597" i="18"/>
  <c r="V596" i="18"/>
  <c r="V595" i="18"/>
  <c r="V594" i="18"/>
  <c r="V593" i="18"/>
  <c r="V592" i="18"/>
  <c r="V591" i="18"/>
  <c r="V590" i="18"/>
  <c r="V589" i="18"/>
  <c r="V588" i="18"/>
  <c r="V587" i="18"/>
  <c r="V586" i="18"/>
  <c r="V585" i="18"/>
  <c r="V584" i="18"/>
  <c r="V583" i="18"/>
  <c r="V582" i="18"/>
  <c r="V581" i="18"/>
  <c r="V580" i="18"/>
  <c r="V579" i="18"/>
  <c r="V578" i="18"/>
  <c r="V577" i="18"/>
  <c r="V576" i="18"/>
  <c r="V575" i="18"/>
  <c r="V574" i="18"/>
  <c r="V573" i="18"/>
  <c r="V572" i="18"/>
  <c r="V571" i="18"/>
  <c r="V570" i="18"/>
  <c r="V569" i="18"/>
  <c r="V568" i="18"/>
  <c r="V567" i="18"/>
  <c r="V566" i="18"/>
  <c r="V565" i="18"/>
  <c r="V564" i="18"/>
  <c r="V563" i="18"/>
  <c r="V562" i="18"/>
  <c r="V561" i="18"/>
  <c r="V560" i="18"/>
  <c r="V559" i="18"/>
  <c r="V558" i="18"/>
  <c r="V557" i="18"/>
  <c r="V556" i="18"/>
  <c r="V555" i="18"/>
  <c r="V554" i="18"/>
  <c r="V553" i="18"/>
  <c r="V552" i="18"/>
  <c r="V551" i="18"/>
  <c r="V550" i="18"/>
  <c r="V549" i="18"/>
  <c r="V548" i="18"/>
  <c r="V547" i="18"/>
  <c r="V546" i="18"/>
  <c r="V545" i="18"/>
  <c r="V544" i="18"/>
  <c r="V543" i="18"/>
  <c r="V542" i="18"/>
  <c r="V541" i="18"/>
  <c r="V540" i="18"/>
  <c r="V539" i="18"/>
  <c r="V538" i="18"/>
  <c r="V537" i="18"/>
  <c r="V536" i="18"/>
  <c r="V535" i="18"/>
  <c r="V534" i="18"/>
  <c r="V533" i="18"/>
  <c r="V532" i="18"/>
  <c r="V531" i="18"/>
  <c r="V530" i="18"/>
  <c r="V529" i="18"/>
  <c r="V528" i="18"/>
  <c r="V527" i="18"/>
  <c r="V526" i="18"/>
  <c r="V525" i="18"/>
  <c r="V524" i="18"/>
  <c r="V523" i="18"/>
  <c r="V522" i="18"/>
  <c r="V521" i="18"/>
  <c r="V520" i="18"/>
  <c r="V519" i="18"/>
  <c r="V518" i="18"/>
  <c r="V517" i="18"/>
  <c r="V516" i="18"/>
  <c r="V515" i="18"/>
  <c r="V514" i="18"/>
  <c r="V513" i="18"/>
  <c r="V512" i="18"/>
  <c r="V511" i="18"/>
  <c r="V510" i="18"/>
  <c r="V509" i="18"/>
  <c r="V508" i="18"/>
  <c r="V507" i="18"/>
  <c r="V506" i="18"/>
  <c r="V505" i="18"/>
  <c r="V504" i="18"/>
  <c r="V503" i="18"/>
  <c r="V502" i="18"/>
  <c r="V501" i="18"/>
  <c r="V500" i="18"/>
  <c r="V499" i="18"/>
  <c r="V498" i="18"/>
  <c r="V497" i="18"/>
  <c r="V496" i="18"/>
  <c r="V495" i="18"/>
  <c r="V494" i="18"/>
  <c r="V493" i="18"/>
  <c r="V492" i="18"/>
  <c r="V491" i="18"/>
  <c r="V490" i="18"/>
  <c r="V489" i="18"/>
  <c r="V488" i="18"/>
  <c r="V487" i="18"/>
  <c r="V486" i="18"/>
  <c r="V485" i="18"/>
  <c r="V484" i="18"/>
  <c r="V483" i="18"/>
  <c r="V482" i="18"/>
  <c r="V481" i="18"/>
  <c r="V480" i="18"/>
  <c r="V479" i="18"/>
  <c r="V478" i="18"/>
  <c r="V477" i="18"/>
  <c r="V476" i="18"/>
  <c r="V475" i="18"/>
  <c r="V474" i="18"/>
  <c r="V473" i="18"/>
  <c r="V472" i="18"/>
  <c r="V471" i="18"/>
  <c r="V470" i="18"/>
  <c r="V469" i="18"/>
  <c r="V468" i="18"/>
  <c r="V467" i="18"/>
  <c r="V466" i="18"/>
  <c r="V465" i="18"/>
  <c r="V464" i="18"/>
  <c r="V463" i="18"/>
  <c r="V462" i="18"/>
  <c r="V461" i="18"/>
  <c r="V460" i="18"/>
  <c r="V459" i="18"/>
  <c r="V458" i="18"/>
  <c r="V457" i="18"/>
  <c r="V456" i="18"/>
  <c r="V455" i="18"/>
  <c r="V454" i="18"/>
  <c r="V453" i="18"/>
  <c r="V452" i="18"/>
  <c r="V451" i="18"/>
  <c r="V450" i="18"/>
  <c r="V449" i="18"/>
  <c r="V448" i="18"/>
  <c r="V447" i="18"/>
  <c r="V446" i="18"/>
  <c r="V445" i="18"/>
  <c r="V444" i="18"/>
  <c r="V443" i="18"/>
  <c r="V442" i="18"/>
  <c r="V441" i="18"/>
  <c r="V440" i="18"/>
  <c r="V439" i="18"/>
  <c r="V438" i="18"/>
  <c r="V437" i="18"/>
  <c r="V436" i="18"/>
  <c r="V435" i="18"/>
  <c r="V434" i="18"/>
  <c r="V433" i="18"/>
  <c r="V432" i="18"/>
  <c r="V431" i="18"/>
  <c r="V430" i="18"/>
  <c r="V429" i="18"/>
  <c r="V428" i="18"/>
  <c r="V427" i="18"/>
  <c r="V426" i="18"/>
  <c r="V425" i="18"/>
  <c r="V424" i="18"/>
  <c r="V423" i="18"/>
  <c r="V422" i="18"/>
  <c r="V421" i="18"/>
  <c r="V420" i="18"/>
  <c r="V419" i="18"/>
  <c r="V418" i="18"/>
  <c r="V417" i="18"/>
  <c r="V416" i="18"/>
  <c r="V415" i="18"/>
  <c r="V414" i="18"/>
  <c r="V413" i="18"/>
  <c r="V412" i="18"/>
  <c r="V411" i="18"/>
  <c r="V410" i="18"/>
  <c r="V409" i="18"/>
  <c r="V408" i="18"/>
  <c r="V407" i="18"/>
  <c r="V406" i="18"/>
  <c r="V405" i="18"/>
  <c r="V404" i="18"/>
  <c r="V403" i="18"/>
  <c r="V402" i="18"/>
  <c r="V401" i="18"/>
  <c r="V400" i="18"/>
  <c r="V399" i="18"/>
  <c r="V398" i="18"/>
  <c r="V397" i="18"/>
  <c r="V396" i="18"/>
  <c r="V395" i="18"/>
  <c r="V394" i="18"/>
  <c r="V393" i="18"/>
  <c r="V392" i="18"/>
  <c r="V391" i="18"/>
  <c r="V390" i="18"/>
  <c r="V389" i="18"/>
  <c r="V388" i="18"/>
  <c r="V387" i="18"/>
  <c r="V386" i="18"/>
  <c r="V385" i="18"/>
  <c r="V384" i="18"/>
  <c r="V383" i="18"/>
  <c r="V382" i="18"/>
  <c r="V381" i="18"/>
  <c r="V380" i="18"/>
  <c r="V379" i="18"/>
  <c r="V378" i="18"/>
  <c r="V377" i="18"/>
  <c r="V376" i="18"/>
  <c r="V375" i="18"/>
  <c r="V374" i="18"/>
  <c r="V373" i="18"/>
  <c r="V372" i="18"/>
  <c r="V371" i="18"/>
  <c r="V370" i="18"/>
  <c r="V369" i="18"/>
  <c r="V368" i="18"/>
  <c r="V367" i="18"/>
  <c r="V366" i="18"/>
  <c r="V365" i="18"/>
  <c r="V364" i="18"/>
  <c r="V363" i="18"/>
  <c r="V362" i="18"/>
  <c r="V361" i="18"/>
  <c r="V360" i="18"/>
  <c r="V359" i="18"/>
  <c r="V358" i="18"/>
  <c r="V357" i="18"/>
  <c r="V356" i="18"/>
  <c r="V355" i="18"/>
  <c r="V354" i="18"/>
  <c r="V353" i="18"/>
  <c r="V352" i="18"/>
  <c r="V351" i="18"/>
  <c r="V350" i="18"/>
  <c r="V349" i="18"/>
  <c r="V348" i="18"/>
  <c r="V347" i="18"/>
  <c r="V346" i="18"/>
  <c r="V345" i="18"/>
  <c r="V344" i="18"/>
  <c r="V343" i="18"/>
  <c r="V342" i="18"/>
  <c r="V341" i="18"/>
  <c r="V340" i="18"/>
  <c r="V339" i="18"/>
  <c r="V338" i="18"/>
  <c r="V337" i="18"/>
  <c r="V336" i="18"/>
  <c r="V335" i="18"/>
  <c r="V334" i="18"/>
  <c r="V333" i="18"/>
  <c r="V332" i="18"/>
  <c r="V331" i="18"/>
  <c r="V330" i="18"/>
  <c r="V329" i="18"/>
  <c r="V328" i="18"/>
  <c r="V327" i="18"/>
  <c r="V326" i="18"/>
  <c r="V325" i="18"/>
  <c r="V324" i="18"/>
  <c r="V323" i="18"/>
  <c r="V322" i="18"/>
  <c r="V321" i="18"/>
  <c r="V320" i="18"/>
  <c r="V319" i="18"/>
  <c r="V318" i="18"/>
  <c r="V317" i="18"/>
  <c r="V316" i="18"/>
  <c r="V315" i="18"/>
  <c r="V314" i="18"/>
  <c r="V313" i="18"/>
  <c r="V312" i="18"/>
  <c r="V311" i="18"/>
  <c r="V310" i="18"/>
  <c r="V309" i="18"/>
  <c r="V308" i="18"/>
  <c r="V307" i="18"/>
  <c r="V306" i="18"/>
  <c r="V305" i="18"/>
  <c r="V304" i="18"/>
  <c r="V303" i="18"/>
  <c r="V302" i="18"/>
  <c r="V301" i="18"/>
  <c r="V300" i="18"/>
  <c r="V299" i="18"/>
  <c r="V298" i="18"/>
  <c r="V297" i="18"/>
  <c r="V296" i="18"/>
  <c r="V295" i="18"/>
  <c r="V294" i="18"/>
  <c r="V293" i="18"/>
  <c r="V292" i="18"/>
  <c r="V291" i="18"/>
  <c r="V290" i="18"/>
  <c r="V289" i="18"/>
  <c r="V288" i="18"/>
  <c r="V287" i="18"/>
  <c r="V286" i="18"/>
  <c r="V285" i="18"/>
  <c r="V284" i="18"/>
  <c r="V283" i="18"/>
  <c r="V282" i="18"/>
  <c r="V281" i="18"/>
  <c r="V280" i="18"/>
  <c r="V279" i="18"/>
  <c r="V278" i="18"/>
  <c r="V277" i="18"/>
  <c r="V276" i="18"/>
  <c r="V275" i="18"/>
  <c r="V274" i="18"/>
  <c r="V273" i="18"/>
  <c r="V272" i="18"/>
  <c r="V271" i="18"/>
  <c r="V270" i="18"/>
  <c r="V269" i="18"/>
  <c r="V268" i="18"/>
  <c r="V267" i="18"/>
  <c r="V266" i="18"/>
  <c r="V265" i="18"/>
  <c r="V264" i="18"/>
  <c r="V263" i="18"/>
  <c r="V262" i="18"/>
  <c r="V261" i="18"/>
  <c r="V260" i="18"/>
  <c r="V259" i="18"/>
  <c r="V258" i="18"/>
  <c r="V257" i="18"/>
  <c r="V256" i="18"/>
  <c r="V255" i="18"/>
  <c r="V254" i="18"/>
  <c r="V253" i="18"/>
  <c r="V252" i="18"/>
  <c r="V251" i="18"/>
  <c r="V250" i="18"/>
  <c r="V249" i="18"/>
  <c r="V248" i="18"/>
  <c r="V247" i="18"/>
  <c r="V246" i="18"/>
  <c r="V245" i="18"/>
  <c r="V244" i="18"/>
  <c r="V243" i="18"/>
  <c r="V242" i="18"/>
  <c r="V241" i="18"/>
  <c r="V240" i="18"/>
  <c r="V239" i="18"/>
  <c r="V238" i="18"/>
  <c r="V237" i="18"/>
  <c r="V236" i="18"/>
  <c r="V235" i="18"/>
  <c r="V234" i="18"/>
  <c r="V233" i="18"/>
  <c r="V232" i="18"/>
  <c r="V231" i="18"/>
  <c r="V230" i="18"/>
  <c r="V229" i="18"/>
  <c r="V228" i="18"/>
  <c r="V227" i="18"/>
  <c r="V226" i="18"/>
  <c r="V225" i="18"/>
  <c r="V224" i="18"/>
  <c r="V223" i="18"/>
  <c r="V222" i="18"/>
  <c r="V221" i="18"/>
  <c r="V220" i="18"/>
  <c r="V219" i="18"/>
  <c r="V218" i="18"/>
  <c r="V217" i="18"/>
  <c r="V216" i="18"/>
  <c r="V215" i="18"/>
  <c r="V214" i="18"/>
  <c r="V213" i="18"/>
  <c r="V212" i="18"/>
  <c r="V211" i="18"/>
  <c r="V210" i="18"/>
  <c r="V209" i="18"/>
  <c r="V208" i="18"/>
  <c r="V207" i="18"/>
  <c r="V206" i="18"/>
  <c r="V205" i="18"/>
  <c r="V204" i="18"/>
  <c r="V203" i="18"/>
  <c r="V202" i="18"/>
  <c r="V201" i="18"/>
  <c r="V200" i="18"/>
  <c r="V199" i="18"/>
  <c r="V198" i="18"/>
  <c r="V197" i="18"/>
  <c r="V196" i="18"/>
  <c r="V195" i="18"/>
  <c r="V194" i="18"/>
  <c r="V193" i="18"/>
  <c r="V192" i="18"/>
  <c r="V191" i="18"/>
  <c r="V190" i="18"/>
  <c r="V189" i="18"/>
  <c r="V188" i="18"/>
  <c r="V187" i="18"/>
  <c r="V186" i="18"/>
  <c r="V185" i="18"/>
  <c r="V184" i="18"/>
  <c r="V183" i="18"/>
  <c r="V182" i="18"/>
  <c r="V181" i="18"/>
  <c r="V180" i="18"/>
  <c r="V179" i="18"/>
  <c r="V178" i="18"/>
  <c r="V177" i="18"/>
  <c r="V176" i="18"/>
  <c r="V175" i="18"/>
  <c r="V174" i="18"/>
  <c r="V173" i="18"/>
  <c r="V172" i="18"/>
  <c r="V171" i="18"/>
  <c r="V170" i="18"/>
  <c r="V169" i="18"/>
  <c r="V168" i="18"/>
  <c r="V167" i="18"/>
  <c r="V166" i="18"/>
  <c r="V165" i="18"/>
  <c r="V164" i="18"/>
  <c r="V163" i="18"/>
  <c r="V162" i="18"/>
  <c r="V161" i="18"/>
  <c r="V160" i="18"/>
  <c r="V159" i="18"/>
  <c r="V158" i="18"/>
  <c r="V157" i="18"/>
  <c r="V156" i="18"/>
  <c r="V155" i="18"/>
  <c r="V154" i="18"/>
  <c r="V153" i="18"/>
  <c r="V152" i="18"/>
  <c r="V151" i="18"/>
  <c r="V150" i="18"/>
  <c r="V149" i="18"/>
  <c r="V148" i="18"/>
  <c r="V147" i="18"/>
  <c r="V146" i="18"/>
  <c r="V145" i="18"/>
  <c r="V144" i="18"/>
  <c r="V143" i="18"/>
  <c r="V142" i="18"/>
  <c r="V141" i="18"/>
  <c r="V140" i="18"/>
  <c r="V139" i="18"/>
  <c r="V138" i="18"/>
  <c r="V137" i="18"/>
  <c r="V136" i="18"/>
  <c r="V135" i="18"/>
  <c r="V134" i="18"/>
  <c r="V133" i="18"/>
  <c r="V132" i="18"/>
  <c r="V131" i="18"/>
  <c r="V130" i="18"/>
  <c r="V129" i="18"/>
  <c r="V128" i="18"/>
  <c r="V127" i="18"/>
  <c r="V126" i="18"/>
  <c r="V125" i="18"/>
  <c r="V124" i="18"/>
  <c r="V123" i="18"/>
  <c r="V122" i="18"/>
  <c r="V121" i="18"/>
  <c r="V120" i="18"/>
  <c r="V119" i="18"/>
  <c r="V118" i="18"/>
  <c r="V117" i="18"/>
  <c r="V116" i="18"/>
  <c r="V115" i="18"/>
  <c r="V114" i="18"/>
  <c r="V113" i="18"/>
  <c r="V112" i="18"/>
  <c r="V111" i="18"/>
  <c r="V110" i="18"/>
  <c r="V109" i="18"/>
  <c r="V108" i="18"/>
  <c r="V107" i="18"/>
  <c r="V106" i="18"/>
  <c r="V105" i="18"/>
  <c r="V104" i="18"/>
  <c r="V103" i="18"/>
  <c r="V102" i="18"/>
  <c r="V101" i="18"/>
  <c r="V100" i="18"/>
  <c r="V99" i="18"/>
  <c r="V98" i="18"/>
  <c r="V97" i="18"/>
  <c r="V96" i="18"/>
  <c r="V95" i="18"/>
  <c r="V94" i="18"/>
  <c r="V93" i="18"/>
  <c r="V92" i="18"/>
  <c r="V91" i="18"/>
  <c r="V90" i="18"/>
  <c r="V89" i="18"/>
  <c r="V88" i="18"/>
  <c r="V87" i="18"/>
  <c r="V86" i="18"/>
  <c r="V85" i="18"/>
  <c r="V84" i="18"/>
  <c r="V83" i="18"/>
  <c r="V82" i="18"/>
  <c r="V81" i="18"/>
  <c r="V80" i="18"/>
  <c r="V79" i="18"/>
  <c r="V78" i="18"/>
  <c r="V77" i="18"/>
  <c r="V76" i="18"/>
  <c r="V75" i="18"/>
  <c r="V74" i="18"/>
  <c r="V73" i="18"/>
  <c r="V72" i="18"/>
  <c r="V71" i="18"/>
  <c r="V70" i="18"/>
  <c r="V69" i="18"/>
  <c r="V68" i="18"/>
  <c r="V67" i="18"/>
  <c r="V66" i="18"/>
  <c r="V65" i="18"/>
  <c r="V64" i="18"/>
  <c r="V63" i="18"/>
  <c r="V62" i="18"/>
  <c r="V61" i="18"/>
  <c r="V60" i="18"/>
  <c r="V59" i="18"/>
  <c r="V58" i="18"/>
  <c r="V57" i="18"/>
  <c r="V56" i="18"/>
  <c r="V55" i="18"/>
  <c r="V54" i="18"/>
  <c r="V53" i="18"/>
  <c r="V52" i="18"/>
  <c r="V51" i="18"/>
  <c r="V50" i="18"/>
  <c r="V49" i="18"/>
  <c r="V48" i="18"/>
  <c r="V47" i="18"/>
  <c r="V46" i="18"/>
  <c r="V45" i="18"/>
  <c r="V44" i="18"/>
  <c r="V43" i="18"/>
  <c r="V42" i="18"/>
  <c r="V41" i="18"/>
  <c r="V40" i="18"/>
  <c r="V39" i="18"/>
  <c r="V38" i="18"/>
  <c r="V37" i="18"/>
  <c r="V36" i="18"/>
  <c r="V35" i="18"/>
  <c r="V34" i="18"/>
  <c r="V33" i="18"/>
  <c r="V32" i="18"/>
  <c r="V31" i="18"/>
  <c r="V30" i="18"/>
  <c r="V29" i="18"/>
  <c r="V28" i="18"/>
  <c r="V27" i="18"/>
  <c r="V26" i="18"/>
  <c r="V25" i="18"/>
  <c r="V24" i="18"/>
  <c r="V23" i="18"/>
  <c r="V22" i="18"/>
  <c r="V21" i="18"/>
  <c r="V20" i="18"/>
  <c r="V19" i="18"/>
  <c r="V18" i="18"/>
  <c r="V17" i="18"/>
  <c r="V16" i="18"/>
  <c r="V15" i="18"/>
  <c r="V14" i="18"/>
  <c r="V13" i="18"/>
  <c r="V12" i="18"/>
  <c r="V11" i="18"/>
  <c r="V10" i="18"/>
  <c r="V9" i="18"/>
  <c r="V8" i="18"/>
  <c r="V7" i="18"/>
  <c r="V6" i="18"/>
  <c r="G6" i="18" l="1"/>
  <c r="E24" i="15" l="1"/>
  <c r="C20" i="15" l="1"/>
  <c r="C5" i="15" l="1"/>
  <c r="C4" i="15"/>
  <c r="C3" i="15"/>
  <c r="C2" i="15"/>
  <c r="C13" i="15"/>
  <c r="C14" i="15"/>
  <c r="C15" i="15"/>
  <c r="C16" i="15"/>
  <c r="C17" i="15"/>
  <c r="C18" i="15"/>
  <c r="C19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12" i="15"/>
  <c r="Q50" i="17"/>
  <c r="Q49" i="17"/>
  <c r="Q48" i="17"/>
  <c r="Q47" i="17"/>
  <c r="Q46" i="17"/>
  <c r="Q45" i="17"/>
  <c r="Q44" i="17"/>
  <c r="Q43" i="17"/>
  <c r="Q42" i="17"/>
  <c r="Q41" i="17"/>
  <c r="Q40" i="17"/>
  <c r="Q39" i="17"/>
  <c r="Q38" i="17"/>
  <c r="D38" i="17"/>
  <c r="E38" i="17" s="1"/>
  <c r="Q37" i="17"/>
  <c r="D37" i="17"/>
  <c r="E37" i="17" s="1"/>
  <c r="Q36" i="17"/>
  <c r="D36" i="17"/>
  <c r="E36" i="17" s="1"/>
  <c r="Q35" i="17"/>
  <c r="D35" i="17"/>
  <c r="E35" i="17" s="1"/>
  <c r="Q34" i="17"/>
  <c r="D34" i="17"/>
  <c r="E34" i="17" s="1"/>
  <c r="Q33" i="17"/>
  <c r="D33" i="17"/>
  <c r="E33" i="17" s="1"/>
  <c r="Q32" i="17"/>
  <c r="E32" i="17"/>
  <c r="D32" i="17"/>
  <c r="Q31" i="17"/>
  <c r="D31" i="17"/>
  <c r="E31" i="17" s="1"/>
  <c r="Q30" i="17"/>
  <c r="D30" i="17"/>
  <c r="E30" i="17" s="1"/>
  <c r="Q29" i="17"/>
  <c r="D29" i="17"/>
  <c r="E29" i="17" s="1"/>
  <c r="Q28" i="17"/>
  <c r="E28" i="17"/>
  <c r="D28" i="17"/>
  <c r="Q27" i="17"/>
  <c r="D27" i="17"/>
  <c r="E27" i="17" s="1"/>
  <c r="Q26" i="17"/>
  <c r="D26" i="17"/>
  <c r="E26" i="17" s="1"/>
  <c r="Q25" i="17"/>
  <c r="D25" i="17"/>
  <c r="E25" i="17" s="1"/>
  <c r="Q24" i="17"/>
  <c r="E24" i="17"/>
  <c r="D24" i="17"/>
  <c r="Q23" i="17"/>
  <c r="D23" i="17"/>
  <c r="E23" i="17" s="1"/>
  <c r="Q22" i="17"/>
  <c r="D22" i="17"/>
  <c r="E22" i="17" s="1"/>
  <c r="Q21" i="17"/>
  <c r="D21" i="17"/>
  <c r="E21" i="17" s="1"/>
  <c r="Q20" i="17"/>
  <c r="E20" i="17"/>
  <c r="D20" i="17"/>
  <c r="Q19" i="17"/>
  <c r="E19" i="17"/>
  <c r="D19" i="17"/>
  <c r="Q18" i="17"/>
  <c r="D18" i="17"/>
  <c r="E18" i="17" s="1"/>
  <c r="Q17" i="17"/>
  <c r="D17" i="17"/>
  <c r="E17" i="17" s="1"/>
  <c r="Q16" i="17"/>
  <c r="E16" i="17"/>
  <c r="D16" i="17"/>
  <c r="Q15" i="17"/>
  <c r="D15" i="17"/>
  <c r="E15" i="17" s="1"/>
  <c r="Q14" i="17"/>
  <c r="D14" i="17"/>
  <c r="E14" i="17" s="1"/>
  <c r="Q13" i="17"/>
  <c r="D13" i="17"/>
  <c r="E13" i="17" s="1"/>
  <c r="Q12" i="17"/>
  <c r="E12" i="17"/>
  <c r="D12" i="17"/>
  <c r="Q11" i="17"/>
  <c r="D11" i="17"/>
  <c r="E11" i="17" s="1"/>
  <c r="D10" i="17"/>
  <c r="E10" i="17" s="1"/>
  <c r="D9" i="17"/>
  <c r="E9" i="17" s="1"/>
  <c r="D8" i="17"/>
  <c r="E8" i="17" s="1"/>
  <c r="D7" i="17"/>
  <c r="E7" i="17" s="1"/>
  <c r="E37" i="15" l="1"/>
  <c r="L12" i="15" l="1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E41" i="15"/>
  <c r="E42" i="15"/>
  <c r="E43" i="15"/>
  <c r="E44" i="15"/>
  <c r="E45" i="15"/>
  <c r="E46" i="15"/>
  <c r="E47" i="15"/>
  <c r="E48" i="15"/>
  <c r="E49" i="15"/>
  <c r="E50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8" i="15"/>
  <c r="E39" i="15"/>
  <c r="E40" i="15"/>
  <c r="F13" i="15"/>
  <c r="E13" i="15" s="1"/>
  <c r="F14" i="15"/>
  <c r="E14" i="15" s="1"/>
  <c r="F15" i="15"/>
  <c r="E15" i="15" s="1"/>
  <c r="F16" i="15"/>
  <c r="E16" i="15" s="1"/>
  <c r="F17" i="15"/>
  <c r="E17" i="15" s="1"/>
  <c r="F18" i="15"/>
  <c r="E18" i="15" s="1"/>
  <c r="F19" i="15"/>
  <c r="E19" i="15" s="1"/>
  <c r="F20" i="15"/>
  <c r="E20" i="15" s="1"/>
  <c r="F21" i="15"/>
  <c r="E21" i="15" s="1"/>
  <c r="F22" i="15"/>
  <c r="E22" i="15" s="1"/>
  <c r="F23" i="15"/>
  <c r="E23" i="15" s="1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12" i="15"/>
  <c r="E12" i="15" s="1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B12" i="15"/>
  <c r="B13" i="15"/>
  <c r="E7" i="18" s="1"/>
  <c r="G7" i="18" s="1"/>
  <c r="B14" i="15"/>
  <c r="E8" i="18" s="1"/>
  <c r="G8" i="18" s="1"/>
  <c r="B15" i="15"/>
  <c r="E9" i="18" s="1"/>
  <c r="G9" i="18" s="1"/>
  <c r="B16" i="15"/>
  <c r="E10" i="18" s="1"/>
  <c r="G10" i="18" s="1"/>
  <c r="B17" i="15"/>
  <c r="B18" i="15"/>
  <c r="E12" i="18" s="1"/>
  <c r="G12" i="18" s="1"/>
  <c r="B19" i="15"/>
  <c r="E13" i="18" s="1"/>
  <c r="G13" i="18" s="1"/>
  <c r="B20" i="15"/>
  <c r="B21" i="15"/>
  <c r="B22" i="15"/>
  <c r="E16" i="18" s="1"/>
  <c r="G16" i="18" s="1"/>
  <c r="B23" i="15"/>
  <c r="E17" i="18" s="1"/>
  <c r="G17" i="18" s="1"/>
  <c r="B24" i="15"/>
  <c r="B25" i="15"/>
  <c r="B26" i="15"/>
  <c r="E20" i="18" s="1"/>
  <c r="G20" i="18" s="1"/>
  <c r="B27" i="15"/>
  <c r="E21" i="18" s="1"/>
  <c r="G21" i="18" s="1"/>
  <c r="B28" i="15"/>
  <c r="B29" i="15"/>
  <c r="B30" i="15"/>
  <c r="E24" i="18" s="1"/>
  <c r="G24" i="18" s="1"/>
  <c r="B31" i="15"/>
  <c r="E25" i="18" s="1"/>
  <c r="G25" i="18" s="1"/>
  <c r="B32" i="15"/>
  <c r="B33" i="15"/>
  <c r="B34" i="15"/>
  <c r="E28" i="18" s="1"/>
  <c r="G28" i="18" s="1"/>
  <c r="B35" i="15"/>
  <c r="E29" i="18" s="1"/>
  <c r="G29" i="18" s="1"/>
  <c r="B36" i="15"/>
  <c r="B37" i="15"/>
  <c r="B38" i="15"/>
  <c r="E32" i="18" s="1"/>
  <c r="G32" i="18" s="1"/>
  <c r="B39" i="15"/>
  <c r="E33" i="18" s="1"/>
  <c r="G33" i="18" s="1"/>
  <c r="B40" i="15"/>
  <c r="B41" i="15"/>
  <c r="E35" i="18" s="1"/>
  <c r="G35" i="18" s="1"/>
  <c r="B42" i="15"/>
  <c r="B43" i="15"/>
  <c r="E37" i="18" s="1"/>
  <c r="G37" i="18" s="1"/>
  <c r="B44" i="15"/>
  <c r="B45" i="15"/>
  <c r="E39" i="18" s="1"/>
  <c r="G39" i="18" s="1"/>
  <c r="B46" i="15"/>
  <c r="B47" i="15"/>
  <c r="E41" i="18" s="1"/>
  <c r="G41" i="18" s="1"/>
  <c r="B48" i="15"/>
  <c r="B49" i="15"/>
  <c r="B50" i="15"/>
  <c r="H32" i="15" l="1"/>
  <c r="G32" i="15" s="1"/>
  <c r="E26" i="18"/>
  <c r="G26" i="18" s="1"/>
  <c r="H46" i="15"/>
  <c r="E40" i="18"/>
  <c r="G40" i="18" s="1"/>
  <c r="H24" i="15"/>
  <c r="G24" i="15" s="1"/>
  <c r="E18" i="18"/>
  <c r="G18" i="18" s="1"/>
  <c r="H37" i="15"/>
  <c r="G37" i="15" s="1"/>
  <c r="E31" i="18"/>
  <c r="G31" i="18" s="1"/>
  <c r="H29" i="15"/>
  <c r="G29" i="15" s="1"/>
  <c r="E23" i="18"/>
  <c r="G23" i="18" s="1"/>
  <c r="H21" i="15"/>
  <c r="G21" i="15" s="1"/>
  <c r="E15" i="18"/>
  <c r="G15" i="18" s="1"/>
  <c r="H44" i="15"/>
  <c r="G44" i="15" s="1"/>
  <c r="E38" i="18"/>
  <c r="G38" i="18" s="1"/>
  <c r="H36" i="15"/>
  <c r="J36" i="15" s="1"/>
  <c r="E30" i="18"/>
  <c r="G30" i="18" s="1"/>
  <c r="H28" i="15"/>
  <c r="G28" i="15" s="1"/>
  <c r="E22" i="18"/>
  <c r="G22" i="18" s="1"/>
  <c r="H20" i="15"/>
  <c r="G20" i="15" s="1"/>
  <c r="E14" i="18"/>
  <c r="G14" i="18" s="1"/>
  <c r="H12" i="15"/>
  <c r="G12" i="15" s="1"/>
  <c r="E6" i="18"/>
  <c r="H40" i="15"/>
  <c r="G40" i="15" s="1"/>
  <c r="E34" i="18"/>
  <c r="G34" i="18" s="1"/>
  <c r="H50" i="15"/>
  <c r="J50" i="15" s="1"/>
  <c r="E44" i="18"/>
  <c r="G44" i="18" s="1"/>
  <c r="H42" i="15"/>
  <c r="E36" i="18"/>
  <c r="G36" i="18" s="1"/>
  <c r="H48" i="15"/>
  <c r="G48" i="15" s="1"/>
  <c r="E42" i="18"/>
  <c r="G42" i="18" s="1"/>
  <c r="H49" i="15"/>
  <c r="E43" i="18"/>
  <c r="G43" i="18" s="1"/>
  <c r="H33" i="15"/>
  <c r="G33" i="15" s="1"/>
  <c r="E27" i="18"/>
  <c r="G27" i="18" s="1"/>
  <c r="H25" i="15"/>
  <c r="G25" i="15" s="1"/>
  <c r="E19" i="18"/>
  <c r="G19" i="18" s="1"/>
  <c r="H17" i="15"/>
  <c r="G17" i="15" s="1"/>
  <c r="E11" i="18"/>
  <c r="G11" i="18" s="1"/>
  <c r="J20" i="15"/>
  <c r="J21" i="15"/>
  <c r="J12" i="15"/>
  <c r="J44" i="15"/>
  <c r="J49" i="15"/>
  <c r="G42" i="15"/>
  <c r="H16" i="15"/>
  <c r="G16" i="15" s="1"/>
  <c r="H45" i="15"/>
  <c r="G45" i="15" s="1"/>
  <c r="H13" i="15"/>
  <c r="G13" i="15" s="1"/>
  <c r="J17" i="15"/>
  <c r="J33" i="15"/>
  <c r="J48" i="15"/>
  <c r="J46" i="15"/>
  <c r="J29" i="15"/>
  <c r="J40" i="15"/>
  <c r="J32" i="15"/>
  <c r="J28" i="15"/>
  <c r="J42" i="15"/>
  <c r="H41" i="15"/>
  <c r="G41" i="15" s="1"/>
  <c r="H39" i="15"/>
  <c r="G39" i="15" s="1"/>
  <c r="H31" i="15"/>
  <c r="J31" i="15" s="1"/>
  <c r="H23" i="15"/>
  <c r="G23" i="15" s="1"/>
  <c r="H15" i="15"/>
  <c r="J15" i="15" s="1"/>
  <c r="G49" i="15"/>
  <c r="H38" i="15"/>
  <c r="J38" i="15" s="1"/>
  <c r="H34" i="15"/>
  <c r="J34" i="15" s="1"/>
  <c r="H30" i="15"/>
  <c r="G30" i="15" s="1"/>
  <c r="H26" i="15"/>
  <c r="J26" i="15" s="1"/>
  <c r="H22" i="15"/>
  <c r="G22" i="15" s="1"/>
  <c r="H18" i="15"/>
  <c r="G18" i="15" s="1"/>
  <c r="H14" i="15"/>
  <c r="J14" i="15" s="1"/>
  <c r="G46" i="15"/>
  <c r="H47" i="15"/>
  <c r="J47" i="15" s="1"/>
  <c r="H43" i="15"/>
  <c r="G43" i="15" s="1"/>
  <c r="H35" i="15"/>
  <c r="G35" i="15" s="1"/>
  <c r="H27" i="15"/>
  <c r="G27" i="15" s="1"/>
  <c r="H19" i="15"/>
  <c r="J19" i="15" s="1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J25" i="15" l="1"/>
  <c r="K25" i="15" s="1"/>
  <c r="F19" i="18" s="1"/>
  <c r="H19" i="18" s="1"/>
  <c r="G36" i="15"/>
  <c r="H14" i="18"/>
  <c r="H15" i="18"/>
  <c r="G50" i="15"/>
  <c r="J37" i="15"/>
  <c r="K37" i="15" s="1"/>
  <c r="F31" i="18" s="1"/>
  <c r="H31" i="18" s="1"/>
  <c r="H22" i="18"/>
  <c r="J24" i="15"/>
  <c r="K24" i="15" s="1"/>
  <c r="F18" i="18" s="1"/>
  <c r="H18" i="18" s="1"/>
  <c r="G38" i="15"/>
  <c r="K38" i="15" s="1"/>
  <c r="F32" i="18" s="1"/>
  <c r="H32" i="18" s="1"/>
  <c r="K20" i="15"/>
  <c r="F14" i="18" s="1"/>
  <c r="K29" i="15"/>
  <c r="F23" i="18" s="1"/>
  <c r="H23" i="18" s="1"/>
  <c r="K28" i="15"/>
  <c r="F22" i="18" s="1"/>
  <c r="K17" i="15"/>
  <c r="F11" i="18" s="1"/>
  <c r="H11" i="18" s="1"/>
  <c r="K48" i="15"/>
  <c r="F42" i="18" s="1"/>
  <c r="H42" i="18" s="1"/>
  <c r="K32" i="15"/>
  <c r="F26" i="18" s="1"/>
  <c r="H26" i="18" s="1"/>
  <c r="K12" i="15"/>
  <c r="F6" i="18" s="1"/>
  <c r="H6" i="18" s="1"/>
  <c r="K40" i="15"/>
  <c r="F34" i="18" s="1"/>
  <c r="H34" i="18" s="1"/>
  <c r="K44" i="15"/>
  <c r="F38" i="18" s="1"/>
  <c r="H38" i="18" s="1"/>
  <c r="K21" i="15"/>
  <c r="F15" i="18" s="1"/>
  <c r="K50" i="15"/>
  <c r="F44" i="18" s="1"/>
  <c r="H44" i="18" s="1"/>
  <c r="K49" i="15"/>
  <c r="F43" i="18" s="1"/>
  <c r="H43" i="18" s="1"/>
  <c r="J39" i="15"/>
  <c r="K39" i="15" s="1"/>
  <c r="F33" i="18" s="1"/>
  <c r="H33" i="18" s="1"/>
  <c r="J13" i="15"/>
  <c r="K13" i="15" s="1"/>
  <c r="F7" i="18" s="1"/>
  <c r="H7" i="18" s="1"/>
  <c r="J41" i="15"/>
  <c r="K41" i="15" s="1"/>
  <c r="F35" i="18" s="1"/>
  <c r="H35" i="18" s="1"/>
  <c r="J43" i="15"/>
  <c r="K43" i="15" s="1"/>
  <c r="F37" i="18" s="1"/>
  <c r="H37" i="18" s="1"/>
  <c r="J35" i="15"/>
  <c r="K35" i="15" s="1"/>
  <c r="F29" i="18" s="1"/>
  <c r="H29" i="18" s="1"/>
  <c r="J16" i="15"/>
  <c r="K16" i="15" s="1"/>
  <c r="F10" i="18" s="1"/>
  <c r="H10" i="18" s="1"/>
  <c r="G19" i="15"/>
  <c r="K19" i="15" s="1"/>
  <c r="F13" i="18" s="1"/>
  <c r="H13" i="18" s="1"/>
  <c r="K42" i="15"/>
  <c r="F36" i="18" s="1"/>
  <c r="H36" i="18" s="1"/>
  <c r="K36" i="15"/>
  <c r="F30" i="18" s="1"/>
  <c r="H30" i="18" s="1"/>
  <c r="J45" i="15"/>
  <c r="K45" i="15" s="1"/>
  <c r="F39" i="18" s="1"/>
  <c r="H39" i="18" s="1"/>
  <c r="J18" i="15"/>
  <c r="K18" i="15" s="1"/>
  <c r="F12" i="18" s="1"/>
  <c r="H12" i="18" s="1"/>
  <c r="G31" i="15"/>
  <c r="K31" i="15" s="1"/>
  <c r="F25" i="18" s="1"/>
  <c r="H25" i="18" s="1"/>
  <c r="K46" i="15"/>
  <c r="F40" i="18" s="1"/>
  <c r="H40" i="18" s="1"/>
  <c r="J30" i="15"/>
  <c r="K30" i="15" s="1"/>
  <c r="F24" i="18" s="1"/>
  <c r="H24" i="18" s="1"/>
  <c r="J23" i="15"/>
  <c r="K23" i="15" s="1"/>
  <c r="F17" i="18" s="1"/>
  <c r="H17" i="18" s="1"/>
  <c r="K33" i="15"/>
  <c r="F27" i="18" s="1"/>
  <c r="H27" i="18" s="1"/>
  <c r="J22" i="15"/>
  <c r="K22" i="15" s="1"/>
  <c r="F16" i="18" s="1"/>
  <c r="H16" i="18" s="1"/>
  <c r="J27" i="15"/>
  <c r="K27" i="15" s="1"/>
  <c r="F21" i="18" s="1"/>
  <c r="H21" i="18" s="1"/>
  <c r="G34" i="15"/>
  <c r="K34" i="15" s="1"/>
  <c r="F28" i="18" s="1"/>
  <c r="H28" i="18" s="1"/>
  <c r="G14" i="15"/>
  <c r="K14" i="15" s="1"/>
  <c r="F8" i="18" s="1"/>
  <c r="H8" i="18" s="1"/>
  <c r="G47" i="15"/>
  <c r="K47" i="15" s="1"/>
  <c r="F41" i="18" s="1"/>
  <c r="H41" i="18" s="1"/>
  <c r="G15" i="15"/>
  <c r="K15" i="15" s="1"/>
  <c r="F9" i="18" s="1"/>
  <c r="H9" i="18" s="1"/>
  <c r="G26" i="15"/>
  <c r="K26" i="15" s="1"/>
  <c r="F20" i="18" s="1"/>
  <c r="H20" i="18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C11" i="18" l="1"/>
</calcChain>
</file>

<file path=xl/comments1.xml><?xml version="1.0" encoding="utf-8"?>
<comments xmlns="http://schemas.openxmlformats.org/spreadsheetml/2006/main">
  <authors>
    <author>user</author>
  </authors>
  <commentList>
    <comment ref="D5" authorId="0" shapeId="0">
      <text>
        <r>
          <rPr>
            <sz val="9"/>
            <color indexed="81"/>
            <rFont val="Tahoma"/>
            <family val="2"/>
          </rPr>
          <t xml:space="preserve">Tenor in number of days.
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Tenor in unit of year.
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 xml:space="preserve">Tenor in unit of year, but only shows the last two digits.
</t>
        </r>
      </text>
    </comment>
    <comment ref="G5" authorId="0" shapeId="0">
      <text>
        <r>
          <rPr>
            <sz val="9"/>
            <color indexed="81"/>
            <rFont val="Tahoma"/>
            <family val="2"/>
          </rPr>
          <t xml:space="preserve">Note that number is column F is calculated as
exp(-R(0,T)*T)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7" authorId="0" shapeId="0">
      <text>
        <r>
          <rPr>
            <sz val="9"/>
            <color indexed="81"/>
            <rFont val="Tahoma"/>
            <family val="2"/>
          </rPr>
          <t xml:space="preserve">Tenor in number of days.
</t>
        </r>
      </text>
    </comment>
    <comment ref="E7" authorId="0" shapeId="0">
      <text>
        <r>
          <rPr>
            <sz val="9"/>
            <color rgb="FF000000"/>
            <rFont val="Tahoma"/>
            <family val="2"/>
          </rPr>
          <t xml:space="preserve">Tenor in unit of year.
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 xml:space="preserve">Tenor in unit of year, but only shows the last two digits.
</t>
        </r>
      </text>
    </comment>
    <comment ref="G7" authorId="0" shapeId="0">
      <text>
        <r>
          <rPr>
            <sz val="9"/>
            <color indexed="81"/>
            <rFont val="Tahoma"/>
            <family val="2"/>
          </rPr>
          <t xml:space="preserve">Note that number is column F is calculated as
exp(-R(0,T)*T)
</t>
        </r>
      </text>
    </comment>
  </commentList>
</comments>
</file>

<file path=xl/sharedStrings.xml><?xml version="1.0" encoding="utf-8"?>
<sst xmlns="http://schemas.openxmlformats.org/spreadsheetml/2006/main" count="232" uniqueCount="122">
  <si>
    <t>Tenor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</si>
  <si>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</si>
  <si>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</si>
  <si>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</si>
  <si>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</si>
  <si>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</si>
  <si>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</si>
  <si>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</si>
  <si>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</si>
  <si>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</si>
  <si>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</si>
  <si>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</si>
  <si>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</si>
  <si>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</si>
  <si>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</si>
  <si>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</si>
  <si>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18M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</si>
  <si>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</si>
  <si>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</si>
  <si>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</si>
  <si>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</si>
  <si>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</si>
  <si>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</si>
  <si>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</si>
  <si>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</si>
  <si>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</si>
  <si>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</si>
  <si>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</si>
  <si>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</si>
  <si>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</si>
  <si>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</si>
  <si>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40Y</t>
  </si>
  <si>
    <t>1BD</t>
    <phoneticPr fontId="4" type="noConversion"/>
  </si>
  <si>
    <t>Tenor</t>
    <phoneticPr fontId="4" type="noConversion"/>
  </si>
  <si>
    <t>(years)</t>
    <phoneticPr fontId="4" type="noConversion"/>
  </si>
  <si>
    <t>Discount factor</t>
  </si>
  <si>
    <t>Discount</t>
  </si>
  <si>
    <t>Zero</t>
  </si>
  <si>
    <t>Rate</t>
  </si>
  <si>
    <t>Factor</t>
  </si>
  <si>
    <t>Date</t>
    <phoneticPr fontId="4" type="noConversion"/>
  </si>
  <si>
    <t>2020/02/03</t>
  </si>
  <si>
    <t>2020/02/13</t>
  </si>
  <si>
    <t>2020/02/20</t>
  </si>
  <si>
    <t>2020/02/27</t>
  </si>
  <si>
    <t>2021/02/08</t>
  </si>
  <si>
    <t>2022/02/08</t>
  </si>
  <si>
    <t>2023/02/08</t>
  </si>
  <si>
    <t>2024/02/07</t>
  </si>
  <si>
    <t>2025/02/06</t>
  </si>
  <si>
    <t>2026/02/06</t>
  </si>
  <si>
    <t>2027/02/08</t>
  </si>
  <si>
    <t>2028/02/08</t>
  </si>
  <si>
    <t>2029/02/07</t>
  </si>
  <si>
    <t>2030/02/06</t>
  </si>
  <si>
    <t>2032/02/06</t>
  </si>
  <si>
    <t>2035/02/07</t>
  </si>
  <si>
    <t>2040/02/08</t>
  </si>
  <si>
    <t>2045/02/08</t>
  </si>
  <si>
    <t>2050/02/08</t>
  </si>
  <si>
    <t>2060/02/06</t>
  </si>
  <si>
    <t>today:</t>
    <phoneticPr fontId="4" type="noConversion"/>
  </si>
  <si>
    <t>(days)</t>
    <phoneticPr fontId="4" type="noConversion"/>
  </si>
  <si>
    <t xml:space="preserve">integral of </t>
    <phoneticPr fontId="4" type="noConversion"/>
  </si>
  <si>
    <t>phi(T1,T2)</t>
    <phoneticPr fontId="4" type="noConversion"/>
  </si>
  <si>
    <t>Fake</t>
    <phoneticPr fontId="4" type="noConversion"/>
  </si>
  <si>
    <t>Required</t>
    <phoneticPr fontId="4" type="noConversion"/>
  </si>
  <si>
    <t>Fitted</t>
    <phoneticPr fontId="4" type="noConversion"/>
  </si>
  <si>
    <t>Task 1</t>
    <phoneticPr fontId="4" type="noConversion"/>
  </si>
  <si>
    <t>(given sigma_r)</t>
    <phoneticPr fontId="4" type="noConversion"/>
  </si>
  <si>
    <t>Task 2</t>
    <phoneticPr fontId="4" type="noConversion"/>
  </si>
  <si>
    <t>(months)</t>
    <phoneticPr fontId="4" type="noConversion"/>
  </si>
  <si>
    <t>today:</t>
    <phoneticPr fontId="4" type="noConversion"/>
  </si>
  <si>
    <t>Using Cubic Spline</t>
  </si>
  <si>
    <t>Task 3</t>
  </si>
  <si>
    <t>Task 4</t>
  </si>
  <si>
    <t>sigma_s_square(T1,T2)</t>
  </si>
  <si>
    <t>phi(0,T)</t>
  </si>
  <si>
    <t>sigma_r_square(0, T)</t>
  </si>
  <si>
    <t>sigma_s_square(0, T)</t>
  </si>
  <si>
    <t>Required Tenor (years)</t>
  </si>
  <si>
    <t>Bootstrapped</t>
  </si>
  <si>
    <t>Integral of phi(0, T)</t>
  </si>
  <si>
    <t>Component of R(0, T)</t>
  </si>
  <si>
    <t>μ(0, T)</t>
  </si>
  <si>
    <t>σ^2(0, T)</t>
  </si>
  <si>
    <t>phi(0, T)</t>
  </si>
  <si>
    <t>theta</t>
  </si>
  <si>
    <t>k</t>
  </si>
  <si>
    <t>rho</t>
  </si>
  <si>
    <t>Given parameters</t>
  </si>
  <si>
    <t>B(0, T)</t>
  </si>
  <si>
    <t>R(0, T)</t>
  </si>
  <si>
    <t>Bootstrapped sigma r square(0, T)</t>
  </si>
  <si>
    <t>Original Bootstrapped sigma s square(0, T)</t>
  </si>
  <si>
    <t>Used Bootstrapped sigma s square(0, T)</t>
  </si>
  <si>
    <t>Assign bootstrapped sigma s square(0, T) after on year as:</t>
  </si>
  <si>
    <t>Notes:
1. Tenro 1.141667為1M, 3M期貨的轉換處，因此沒有對應的期貨價格可以估計sigma s sauqre。
2. Tenor 5.2056為3M期貨使用價格的最後一期。
3. 紅色部分為可以手動填入1年後sigma s square的值。</t>
  </si>
  <si>
    <t>Fitted Fed Fund rates</t>
  </si>
  <si>
    <t>R(0, T) fitted by NSS</t>
  </si>
  <si>
    <t>NSS parameters</t>
  </si>
  <si>
    <t>Square error of NSS</t>
  </si>
  <si>
    <t>Sum of square error</t>
  </si>
  <si>
    <t>Required Tenor</t>
  </si>
  <si>
    <t>Zero_Rate_Cubic_spline</t>
  </si>
  <si>
    <t>bootstrapped_sigma_r_square</t>
  </si>
  <si>
    <t>bootstrapped_sigma_s_square</t>
  </si>
  <si>
    <t>程式對應欄位(將python跑完的結果填入下方框框中)</t>
  </si>
  <si>
    <t>Cubic_spline</t>
  </si>
  <si>
    <t>ed_fund_rate_fitting_used_model</t>
  </si>
  <si>
    <t>ed_fund_rate_fitting
_used_model</t>
  </si>
  <si>
    <t>主要依據程式處理後的結果去設計欄位，目的在於可以直接從程式跑完的結果直接複製貼上
相對於Original，Modified修改的項目如下：
1. 把Task 1的phi(T1,T2)改為phi(0 ,T2)，也就是phi(T1,T2)的累加值，之後若需要phi(T1,T2)，只需前後差分即可。
因此同時也會把原先的(given sigma_r) integral of  phi(0,T)欄位刪除。
2. 把Task 2欄位刪除，Task 2估計出的sigma s square其實只會用到第一個值，其餘的都由於之後會用bootstrap方式
計算，所以也不會用到，因此刪除此欄位，因為後面Task 4就會包含到此結果。
3. 新增程式對應的row，方便看修正後的欄位和程式欄位的對應。</t>
  </si>
  <si>
    <t>B_0</t>
    <phoneticPr fontId="4" type="noConversion"/>
  </si>
  <si>
    <t>B_1</t>
    <phoneticPr fontId="4" type="noConversion"/>
  </si>
  <si>
    <t>B_2</t>
    <phoneticPr fontId="4" type="noConversion"/>
  </si>
  <si>
    <t>B_3</t>
    <phoneticPr fontId="4" type="noConversion"/>
  </si>
  <si>
    <t>vega</t>
    <phoneticPr fontId="4" type="noConversion"/>
  </si>
  <si>
    <t>theta</t>
    <phoneticPr fontId="4" type="noConversion"/>
  </si>
  <si>
    <t>R(0, T) fitted</t>
    <phoneticPr fontId="4" type="noConversion"/>
  </si>
  <si>
    <t xml:space="preserve"> by NSS</t>
  </si>
  <si>
    <t>Given</t>
    <phoneticPr fontId="4" type="noConversion"/>
  </si>
  <si>
    <t xml:space="preserve"> Tenor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</si>
</sst>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76" formatCode="_(* #,##0.00_);_(* \(#,##0.00\);_(* &quot;-&quot;??_);_(@_)"/>
    <numFmt numFmtId="177" formatCode="0.0000%"/>
    <numFmt numFmtId="178" formatCode="0.000000_ "/>
    <numFmt numFmtId="179" formatCode="yyyy/mm/dd"/>
    <numFmt numFmtId="180" formatCode="yyyy/m/d;@"/>
    <numFmt numFmtId="181" formatCode="0.0000_ "/>
    <numFmt numFmtId="182" formatCode="0.00_);[Red]\(0.00\)"/>
    <numFmt numFmtId="183" formatCode="0.0000"/>
    <numFmt numFmtId="184" formatCode="0.000000"/>
  </numFmts>
  <fonts count="33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color indexed="81"/>
      <name val="Tahoma"/>
      <family val="2"/>
    </font>
    <font>
      <sz val="11"/>
      <color theme="1"/>
      <name val="Arial Unicode MS"/>
      <family val="2"/>
      <charset val="136"/>
    </font>
    <font>
      <sz val="10"/>
      <name val="Arial"/>
      <family val="2"/>
    </font>
    <font>
      <sz val="14"/>
      <color indexed="8"/>
      <name val="Verdana"/>
      <family val="2"/>
    </font>
    <font>
      <b/>
      <sz val="11"/>
      <color theme="1"/>
      <name val="Arial Unicode MS"/>
      <family val="2"/>
      <charset val="136"/>
    </font>
    <font>
      <b/>
      <sz val="11"/>
      <color indexed="9"/>
      <name val="Calibri"/>
      <family val="2"/>
    </font>
    <font>
      <sz val="11"/>
      <color theme="0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006100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9"/>
      <color rgb="FF000000"/>
      <name val="Tahoma"/>
      <family val="2"/>
    </font>
    <font>
      <b/>
      <sz val="11"/>
      <color rgb="FFFF0000"/>
      <name val="新細明體"/>
      <family val="2"/>
      <scheme val="minor"/>
    </font>
    <font>
      <b/>
      <sz val="11"/>
      <color theme="1"/>
      <name val="Arial Unicode MS"/>
      <family val="2"/>
    </font>
    <font>
      <b/>
      <sz val="12"/>
      <color theme="1"/>
      <name val="新細明體"/>
      <family val="2"/>
      <scheme val="minor"/>
    </font>
    <font>
      <sz val="11"/>
      <color theme="1"/>
      <name val="Calibri (Body)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/>
    <xf numFmtId="0" fontId="8" fillId="34" borderId="16">
      <alignment horizontal="center"/>
    </xf>
    <xf numFmtId="0" fontId="1" fillId="0" borderId="0">
      <alignment vertical="center"/>
    </xf>
    <xf numFmtId="0" fontId="3" fillId="0" borderId="0"/>
    <xf numFmtId="0" fontId="10" fillId="35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1" fillId="12" borderId="0" applyNumberFormat="0" applyBorder="0" applyAlignment="0" applyProtection="0"/>
    <xf numFmtId="0" fontId="11" fillId="16" borderId="0" applyNumberFormat="0" applyBorder="0" applyAlignment="0" applyProtection="0"/>
    <xf numFmtId="0" fontId="11" fillId="20" borderId="0" applyNumberFormat="0" applyBorder="0" applyAlignment="0" applyProtection="0"/>
    <xf numFmtId="0" fontId="11" fillId="24" borderId="0" applyNumberFormat="0" applyBorder="0" applyAlignment="0" applyProtection="0"/>
    <xf numFmtId="0" fontId="11" fillId="28" borderId="0" applyNumberFormat="0" applyBorder="0" applyAlignment="0" applyProtection="0"/>
    <xf numFmtId="0" fontId="11" fillId="32" borderId="0" applyNumberFormat="0" applyBorder="0" applyAlignment="0" applyProtection="0"/>
    <xf numFmtId="43" fontId="3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/>
    <xf numFmtId="0" fontId="2" fillId="0" borderId="14" applyNumberFormat="0" applyFill="0" applyAlignment="0" applyProtection="0"/>
    <xf numFmtId="0" fontId="13" fillId="2" borderId="0" applyNumberFormat="0" applyBorder="0" applyAlignment="0" applyProtection="0"/>
    <xf numFmtId="9" fontId="3" fillId="0" borderId="0" applyFont="0" applyFill="0" applyBorder="0" applyAlignment="0" applyProtection="0">
      <alignment vertical="center"/>
    </xf>
    <xf numFmtId="0" fontId="14" fillId="6" borderId="9" applyNumberFormat="0" applyAlignment="0" applyProtection="0"/>
    <xf numFmtId="0" fontId="15" fillId="0" borderId="11" applyNumberFormat="0" applyFill="0" applyAlignment="0" applyProtection="0"/>
    <xf numFmtId="0" fontId="3" fillId="8" borderId="13" applyNumberFormat="0" applyFont="0" applyAlignment="0" applyProtection="0"/>
    <xf numFmtId="0" fontId="16" fillId="0" borderId="0" applyNumberFormat="0" applyFill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11" fillId="29" borderId="0" applyNumberFormat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5" borderId="9" applyNumberFormat="0" applyAlignment="0" applyProtection="0"/>
    <xf numFmtId="0" fontId="22" fillId="6" borderId="10" applyNumberFormat="0" applyAlignment="0" applyProtection="0"/>
    <xf numFmtId="0" fontId="23" fillId="7" borderId="12" applyNumberFormat="0" applyAlignment="0" applyProtection="0"/>
    <xf numFmtId="0" fontId="24" fillId="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75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right"/>
    </xf>
    <xf numFmtId="179" fontId="0" fillId="0" borderId="0" xfId="0" applyNumberFormat="1"/>
    <xf numFmtId="180" fontId="0" fillId="0" borderId="0" xfId="0" applyNumberFormat="1" applyAlignment="1">
      <alignment horizontal="right"/>
    </xf>
    <xf numFmtId="0" fontId="6" fillId="0" borderId="0" xfId="0" applyFont="1"/>
    <xf numFmtId="0" fontId="0" fillId="0" borderId="0" xfId="0" applyAlignment="1">
      <alignment horizontal="center" vertical="center"/>
    </xf>
    <xf numFmtId="0" fontId="9" fillId="0" borderId="0" xfId="0" applyFont="1"/>
    <xf numFmtId="182" fontId="0" fillId="0" borderId="0" xfId="0" applyNumberFormat="1"/>
    <xf numFmtId="0" fontId="0" fillId="0" borderId="20" xfId="0" applyBorder="1"/>
    <xf numFmtId="179" fontId="0" fillId="0" borderId="20" xfId="0" applyNumberFormat="1" applyBorder="1" applyAlignment="1">
      <alignment horizontal="right"/>
    </xf>
    <xf numFmtId="178" fontId="0" fillId="0" borderId="20" xfId="0" applyNumberFormat="1" applyBorder="1"/>
    <xf numFmtId="182" fontId="0" fillId="0" borderId="20" xfId="0" applyNumberFormat="1" applyBorder="1"/>
    <xf numFmtId="177" fontId="0" fillId="0" borderId="20" xfId="0" applyNumberFormat="1" applyBorder="1"/>
    <xf numFmtId="181" fontId="1" fillId="0" borderId="0" xfId="3" applyNumberFormat="1">
      <alignment vertical="center"/>
    </xf>
    <xf numFmtId="180" fontId="0" fillId="0" borderId="4" xfId="0" applyNumberFormat="1" applyBorder="1" applyAlignment="1">
      <alignment horizontal="right"/>
    </xf>
    <xf numFmtId="179" fontId="6" fillId="0" borderId="0" xfId="0" applyNumberFormat="1" applyFont="1" applyAlignment="1">
      <alignment horizontal="right"/>
    </xf>
    <xf numFmtId="178" fontId="6" fillId="0" borderId="0" xfId="0" applyNumberFormat="1" applyFont="1"/>
    <xf numFmtId="182" fontId="6" fillId="0" borderId="0" xfId="0" applyNumberFormat="1" applyFont="1"/>
    <xf numFmtId="0" fontId="6" fillId="0" borderId="4" xfId="0" applyFont="1" applyBorder="1"/>
    <xf numFmtId="179" fontId="6" fillId="0" borderId="4" xfId="0" applyNumberFormat="1" applyFont="1" applyBorder="1"/>
    <xf numFmtId="178" fontId="6" fillId="0" borderId="4" xfId="0" applyNumberFormat="1" applyFont="1" applyBorder="1"/>
    <xf numFmtId="182" fontId="6" fillId="0" borderId="4" xfId="0" applyNumberFormat="1" applyFont="1" applyBorder="1"/>
    <xf numFmtId="177" fontId="6" fillId="0" borderId="0" xfId="0" applyNumberFormat="1" applyFont="1"/>
    <xf numFmtId="181" fontId="0" fillId="0" borderId="0" xfId="0" applyNumberFormat="1"/>
    <xf numFmtId="181" fontId="6" fillId="0" borderId="0" xfId="0" applyNumberFormat="1" applyFont="1"/>
    <xf numFmtId="181" fontId="6" fillId="0" borderId="4" xfId="0" applyNumberFormat="1" applyFont="1" applyBorder="1"/>
    <xf numFmtId="177" fontId="0" fillId="0" borderId="0" xfId="0" applyNumberFormat="1" applyFont="1"/>
    <xf numFmtId="181" fontId="0" fillId="0" borderId="0" xfId="0" applyNumberFormat="1" applyFont="1"/>
    <xf numFmtId="181" fontId="0" fillId="0" borderId="0" xfId="3" applyNumberFormat="1" applyFont="1">
      <alignment vertical="center"/>
    </xf>
    <xf numFmtId="181" fontId="1" fillId="0" borderId="4" xfId="3" applyNumberFormat="1" applyBorder="1">
      <alignment vertical="center"/>
    </xf>
    <xf numFmtId="180" fontId="9" fillId="0" borderId="0" xfId="0" applyNumberFormat="1" applyFont="1" applyAlignment="1">
      <alignment horizontal="right"/>
    </xf>
    <xf numFmtId="177" fontId="0" fillId="0" borderId="20" xfId="0" applyNumberFormat="1" applyFont="1" applyBorder="1"/>
    <xf numFmtId="11" fontId="0" fillId="0" borderId="4" xfId="0" applyNumberFormat="1" applyBorder="1"/>
    <xf numFmtId="0" fontId="28" fillId="0" borderId="4" xfId="0" applyFont="1" applyBorder="1"/>
    <xf numFmtId="0" fontId="28" fillId="0" borderId="0" xfId="0" applyFont="1"/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3" fontId="0" fillId="0" borderId="1" xfId="3" applyNumberFormat="1" applyFont="1" applyBorder="1" applyAlignment="1">
      <alignment horizontal="center" vertical="center"/>
    </xf>
    <xf numFmtId="183" fontId="0" fillId="0" borderId="3" xfId="3" applyNumberFormat="1" applyFont="1" applyBorder="1" applyAlignment="1">
      <alignment horizontal="center" vertical="center"/>
    </xf>
    <xf numFmtId="183" fontId="0" fillId="0" borderId="5" xfId="0" applyNumberFormat="1" applyFont="1" applyBorder="1" applyAlignment="1">
      <alignment horizontal="center" vertical="center"/>
    </xf>
    <xf numFmtId="184" fontId="0" fillId="0" borderId="0" xfId="0" applyNumberFormat="1" applyFont="1" applyAlignment="1">
      <alignment horizontal="center" vertical="center"/>
    </xf>
    <xf numFmtId="184" fontId="0" fillId="0" borderId="0" xfId="3" applyNumberFormat="1" applyFont="1" applyBorder="1" applyAlignment="1">
      <alignment horizontal="center" vertical="center"/>
    </xf>
    <xf numFmtId="184" fontId="0" fillId="0" borderId="0" xfId="0" applyNumberFormat="1" applyFont="1" applyBorder="1" applyAlignment="1">
      <alignment horizontal="center" vertical="center"/>
    </xf>
    <xf numFmtId="184" fontId="0" fillId="0" borderId="4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4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4" fontId="0" fillId="0" borderId="4" xfId="0" applyNumberForma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84" fontId="0" fillId="0" borderId="15" xfId="3" applyNumberFormat="1" applyFont="1" applyBorder="1" applyAlignment="1">
      <alignment horizontal="center" vertical="center"/>
    </xf>
    <xf numFmtId="184" fontId="0" fillId="0" borderId="15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84" fontId="0" fillId="0" borderId="15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84" fontId="0" fillId="33" borderId="0" xfId="0" applyNumberFormat="1" applyFont="1" applyFill="1" applyBorder="1" applyAlignment="1">
      <alignment horizontal="center" vertical="center"/>
    </xf>
    <xf numFmtId="184" fontId="0" fillId="33" borderId="15" xfId="0" applyNumberFormat="1" applyFont="1" applyFill="1" applyBorder="1" applyAlignment="1">
      <alignment horizontal="center" vertical="center"/>
    </xf>
    <xf numFmtId="184" fontId="0" fillId="33" borderId="4" xfId="0" applyNumberFormat="1" applyFont="1" applyFill="1" applyBorder="1" applyAlignment="1">
      <alignment horizontal="center" vertical="center"/>
    </xf>
    <xf numFmtId="184" fontId="0" fillId="36" borderId="0" xfId="0" applyNumberFormat="1" applyFont="1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184" fontId="0" fillId="36" borderId="0" xfId="0" applyNumberFormat="1" applyFill="1" applyBorder="1" applyAlignment="1">
      <alignment horizontal="center" vertical="center"/>
    </xf>
    <xf numFmtId="0" fontId="0" fillId="36" borderId="2" xfId="0" applyFill="1" applyBorder="1" applyAlignment="1">
      <alignment horizontal="center" vertical="center"/>
    </xf>
    <xf numFmtId="183" fontId="0" fillId="36" borderId="1" xfId="3" applyNumberFormat="1" applyFont="1" applyFill="1" applyBorder="1" applyAlignment="1">
      <alignment horizontal="center" vertical="center"/>
    </xf>
    <xf numFmtId="183" fontId="0" fillId="0" borderId="27" xfId="3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181" fontId="0" fillId="0" borderId="0" xfId="0" applyNumberFormat="1" applyFont="1" applyBorder="1"/>
    <xf numFmtId="177" fontId="0" fillId="0" borderId="0" xfId="0" applyNumberFormat="1" applyBorder="1"/>
    <xf numFmtId="178" fontId="0" fillId="0" borderId="0" xfId="0" applyNumberFormat="1" applyBorder="1"/>
    <xf numFmtId="181" fontId="3" fillId="0" borderId="17" xfId="3" applyNumberFormat="1" applyFont="1" applyBorder="1">
      <alignment vertical="center"/>
    </xf>
    <xf numFmtId="177" fontId="0" fillId="0" borderId="18" xfId="0" applyNumberFormat="1" applyBorder="1"/>
    <xf numFmtId="181" fontId="3" fillId="0" borderId="1" xfId="3" applyNumberFormat="1" applyFont="1" applyBorder="1">
      <alignment vertical="center"/>
    </xf>
    <xf numFmtId="11" fontId="0" fillId="0" borderId="0" xfId="0" applyNumberFormat="1" applyBorder="1"/>
    <xf numFmtId="181" fontId="3" fillId="0" borderId="1" xfId="0" applyNumberFormat="1" applyFont="1" applyBorder="1"/>
    <xf numFmtId="181" fontId="3" fillId="0" borderId="3" xfId="0" applyNumberFormat="1" applyFont="1" applyBorder="1"/>
    <xf numFmtId="177" fontId="0" fillId="0" borderId="4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4" fontId="0" fillId="0" borderId="28" xfId="0" applyNumberFormat="1" applyFont="1" applyBorder="1" applyAlignment="1">
      <alignment horizontal="center" vertical="center"/>
    </xf>
    <xf numFmtId="181" fontId="1" fillId="0" borderId="0" xfId="3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81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81" fontId="0" fillId="0" borderId="0" xfId="0" applyNumberFormat="1" applyFont="1" applyAlignment="1">
      <alignment horizontal="center" vertical="center"/>
    </xf>
    <xf numFmtId="181" fontId="0" fillId="0" borderId="0" xfId="0" applyNumberFormat="1" applyFon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82" fontId="0" fillId="0" borderId="0" xfId="0" applyNumberFormat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81" fontId="3" fillId="0" borderId="0" xfId="3" applyNumberFormat="1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3" fillId="0" borderId="17" xfId="3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83" fontId="0" fillId="0" borderId="2" xfId="0" applyNumberFormat="1" applyFont="1" applyBorder="1" applyAlignment="1">
      <alignment horizontal="center" vertical="center"/>
    </xf>
    <xf numFmtId="184" fontId="2" fillId="0" borderId="17" xfId="0" applyNumberFormat="1" applyFont="1" applyBorder="1" applyAlignment="1">
      <alignment horizontal="center" vertical="center"/>
    </xf>
    <xf numFmtId="2" fontId="0" fillId="0" borderId="19" xfId="0" applyNumberFormat="1" applyFont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32" fillId="0" borderId="25" xfId="0" applyFont="1" applyBorder="1"/>
    <xf numFmtId="0" fontId="0" fillId="0" borderId="17" xfId="0" applyBorder="1"/>
    <xf numFmtId="0" fontId="0" fillId="0" borderId="3" xfId="0" applyBorder="1"/>
    <xf numFmtId="177" fontId="27" fillId="0" borderId="3" xfId="0" applyNumberFormat="1" applyFont="1" applyBorder="1" applyAlignment="1">
      <alignment horizontal="center"/>
    </xf>
    <xf numFmtId="177" fontId="27" fillId="0" borderId="5" xfId="0" applyNumberFormat="1" applyFont="1" applyBorder="1" applyAlignment="1">
      <alignment horizontal="center"/>
    </xf>
    <xf numFmtId="181" fontId="29" fillId="0" borderId="23" xfId="3" applyNumberFormat="1" applyFont="1" applyBorder="1" applyAlignment="1">
      <alignment horizontal="center" vertical="center"/>
    </xf>
    <xf numFmtId="181" fontId="29" fillId="0" borderId="21" xfId="3" applyNumberFormat="1" applyFont="1" applyBorder="1" applyAlignment="1">
      <alignment horizontal="center" vertical="center"/>
    </xf>
    <xf numFmtId="182" fontId="30" fillId="37" borderId="17" xfId="0" applyNumberFormat="1" applyFont="1" applyFill="1" applyBorder="1" applyAlignment="1">
      <alignment horizontal="left" vertical="top" wrapText="1"/>
    </xf>
    <xf numFmtId="182" fontId="30" fillId="37" borderId="18" xfId="0" applyNumberFormat="1" applyFont="1" applyFill="1" applyBorder="1" applyAlignment="1">
      <alignment horizontal="left" vertical="top" wrapText="1"/>
    </xf>
    <xf numFmtId="182" fontId="30" fillId="37" borderId="19" xfId="0" applyNumberFormat="1" applyFont="1" applyFill="1" applyBorder="1" applyAlignment="1">
      <alignment horizontal="left" vertical="top" wrapText="1"/>
    </xf>
    <xf numFmtId="182" fontId="30" fillId="37" borderId="1" xfId="0" applyNumberFormat="1" applyFont="1" applyFill="1" applyBorder="1" applyAlignment="1">
      <alignment horizontal="left" vertical="top" wrapText="1"/>
    </xf>
    <xf numFmtId="182" fontId="30" fillId="37" borderId="0" xfId="0" applyNumberFormat="1" applyFont="1" applyFill="1" applyBorder="1" applyAlignment="1">
      <alignment horizontal="left" vertical="top" wrapText="1"/>
    </xf>
    <xf numFmtId="182" fontId="30" fillId="37" borderId="2" xfId="0" applyNumberFormat="1" applyFont="1" applyFill="1" applyBorder="1" applyAlignment="1">
      <alignment horizontal="left" vertical="top" wrapText="1"/>
    </xf>
    <xf numFmtId="182" fontId="30" fillId="37" borderId="3" xfId="0" applyNumberFormat="1" applyFont="1" applyFill="1" applyBorder="1" applyAlignment="1">
      <alignment horizontal="left" vertical="top" wrapText="1"/>
    </xf>
    <xf numFmtId="182" fontId="30" fillId="37" borderId="4" xfId="0" applyNumberFormat="1" applyFont="1" applyFill="1" applyBorder="1" applyAlignment="1">
      <alignment horizontal="left" vertical="top" wrapText="1"/>
    </xf>
    <xf numFmtId="182" fontId="30" fillId="37" borderId="5" xfId="0" applyNumberFormat="1" applyFont="1" applyFill="1" applyBorder="1" applyAlignment="1">
      <alignment horizontal="left" vertical="top" wrapText="1"/>
    </xf>
    <xf numFmtId="184" fontId="2" fillId="33" borderId="1" xfId="0" applyNumberFormat="1" applyFont="1" applyFill="1" applyBorder="1" applyAlignment="1">
      <alignment horizontal="center" vertical="center" wrapText="1"/>
    </xf>
    <xf numFmtId="184" fontId="2" fillId="33" borderId="3" xfId="0" applyNumberFormat="1" applyFont="1" applyFill="1" applyBorder="1" applyAlignment="1">
      <alignment horizontal="center" vertical="center" wrapText="1"/>
    </xf>
    <xf numFmtId="184" fontId="0" fillId="0" borderId="2" xfId="0" applyNumberFormat="1" applyFont="1" applyBorder="1" applyAlignment="1">
      <alignment horizontal="center" vertical="center"/>
    </xf>
    <xf numFmtId="184" fontId="0" fillId="0" borderId="5" xfId="0" applyNumberFormat="1" applyFont="1" applyBorder="1" applyAlignment="1">
      <alignment horizontal="center" vertical="center"/>
    </xf>
    <xf numFmtId="184" fontId="0" fillId="0" borderId="17" xfId="0" applyNumberFormat="1" applyFont="1" applyBorder="1" applyAlignment="1">
      <alignment horizontal="left" vertical="top" wrapText="1"/>
    </xf>
    <xf numFmtId="184" fontId="0" fillId="0" borderId="18" xfId="0" applyNumberFormat="1" applyFont="1" applyBorder="1" applyAlignment="1">
      <alignment horizontal="left" vertical="top" wrapText="1"/>
    </xf>
    <xf numFmtId="184" fontId="0" fillId="0" borderId="19" xfId="0" applyNumberFormat="1" applyFont="1" applyBorder="1" applyAlignment="1">
      <alignment horizontal="left" vertical="top" wrapText="1"/>
    </xf>
    <xf numFmtId="184" fontId="0" fillId="0" borderId="1" xfId="0" applyNumberFormat="1" applyFont="1" applyBorder="1" applyAlignment="1">
      <alignment horizontal="left" vertical="top" wrapText="1"/>
    </xf>
    <xf numFmtId="184" fontId="0" fillId="0" borderId="0" xfId="0" applyNumberFormat="1" applyFont="1" applyBorder="1" applyAlignment="1">
      <alignment horizontal="left" vertical="top" wrapText="1"/>
    </xf>
    <xf numFmtId="184" fontId="0" fillId="0" borderId="2" xfId="0" applyNumberFormat="1" applyFont="1" applyBorder="1" applyAlignment="1">
      <alignment horizontal="left" vertical="top" wrapText="1"/>
    </xf>
    <xf numFmtId="184" fontId="0" fillId="0" borderId="3" xfId="0" applyNumberFormat="1" applyFont="1" applyBorder="1" applyAlignment="1">
      <alignment horizontal="left" vertical="top" wrapText="1"/>
    </xf>
    <xf numFmtId="184" fontId="0" fillId="0" borderId="4" xfId="0" applyNumberFormat="1" applyFont="1" applyBorder="1" applyAlignment="1">
      <alignment horizontal="left" vertical="top" wrapText="1"/>
    </xf>
    <xf numFmtId="184" fontId="0" fillId="0" borderId="5" xfId="0" applyNumberFormat="1" applyFont="1" applyBorder="1" applyAlignment="1">
      <alignment horizontal="left" vertical="top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84" fontId="2" fillId="0" borderId="17" xfId="0" applyNumberFormat="1" applyFont="1" applyBorder="1" applyAlignment="1">
      <alignment horizontal="center" vertical="center"/>
    </xf>
    <xf numFmtId="184" fontId="2" fillId="0" borderId="19" xfId="0" applyNumberFormat="1" applyFont="1" applyBorder="1" applyAlignment="1">
      <alignment horizontal="center" vertical="center"/>
    </xf>
    <xf numFmtId="184" fontId="2" fillId="0" borderId="24" xfId="0" applyNumberFormat="1" applyFont="1" applyBorder="1" applyAlignment="1">
      <alignment horizontal="center" vertical="center" wrapText="1"/>
    </xf>
    <xf numFmtId="184" fontId="2" fillId="0" borderId="26" xfId="0" applyNumberFormat="1" applyFont="1" applyBorder="1" applyAlignment="1">
      <alignment horizontal="center" vertical="center" wrapText="1"/>
    </xf>
    <xf numFmtId="184" fontId="2" fillId="0" borderId="19" xfId="0" applyNumberFormat="1" applyFont="1" applyBorder="1" applyAlignment="1">
      <alignment horizontal="center" vertical="center" wrapText="1"/>
    </xf>
    <xf numFmtId="184" fontId="2" fillId="0" borderId="5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31" fillId="0" borderId="24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</cellXfs>
  <cellStyles count="49">
    <cellStyle name="20% - 輔色1 2" xfId="6"/>
    <cellStyle name="20% - 輔色2 2" xfId="7"/>
    <cellStyle name="20% - 輔色3 2" xfId="8"/>
    <cellStyle name="20% - 輔色4 2" xfId="9"/>
    <cellStyle name="20% - 輔色5 2" xfId="10"/>
    <cellStyle name="20% - 輔色6 2" xfId="11"/>
    <cellStyle name="40% - 輔色1 2" xfId="12"/>
    <cellStyle name="40% - 輔色2 2" xfId="13"/>
    <cellStyle name="40% - 輔色3 2" xfId="14"/>
    <cellStyle name="40% - 輔色4 2" xfId="15"/>
    <cellStyle name="40% - 輔色5 2" xfId="16"/>
    <cellStyle name="40% - 輔色6 2" xfId="17"/>
    <cellStyle name="60% - 輔色1 2" xfId="18"/>
    <cellStyle name="60% - 輔色2 2" xfId="19"/>
    <cellStyle name="60% - 輔色3 2" xfId="20"/>
    <cellStyle name="60% - 輔色4 2" xfId="21"/>
    <cellStyle name="60% - 輔色5 2" xfId="22"/>
    <cellStyle name="60% - 輔色6 2" xfId="23"/>
    <cellStyle name="blp_column_header" xfId="5"/>
    <cellStyle name="Comma 2" xfId="1"/>
    <cellStyle name="PanelLabel" xfId="2"/>
    <cellStyle name="一般" xfId="0" builtinId="0"/>
    <cellStyle name="一般 2" xfId="3"/>
    <cellStyle name="一般 2 2" xfId="4"/>
    <cellStyle name="千分位 2" xfId="24"/>
    <cellStyle name="中等 2" xfId="25"/>
    <cellStyle name="合計 2" xfId="26"/>
    <cellStyle name="好 2" xfId="27"/>
    <cellStyle name="百分比 2" xfId="28"/>
    <cellStyle name="計算方式 2" xfId="29"/>
    <cellStyle name="連結的儲存格 2" xfId="30"/>
    <cellStyle name="備註 2" xfId="31"/>
    <cellStyle name="說明文字 2" xfId="32"/>
    <cellStyle name="輔色1 2" xfId="33"/>
    <cellStyle name="輔色2 2" xfId="34"/>
    <cellStyle name="輔色3 2" xfId="35"/>
    <cellStyle name="輔色4 2" xfId="36"/>
    <cellStyle name="輔色5 2" xfId="37"/>
    <cellStyle name="輔色6 2" xfId="38"/>
    <cellStyle name="標題 1 2" xfId="39"/>
    <cellStyle name="標題 2 2" xfId="40"/>
    <cellStyle name="標題 3 2" xfId="41"/>
    <cellStyle name="標題 4 2" xfId="42"/>
    <cellStyle name="標題 5" xfId="43"/>
    <cellStyle name="輸入 2" xfId="44"/>
    <cellStyle name="輸出 2" xfId="45"/>
    <cellStyle name="檢查儲存格 2" xfId="46"/>
    <cellStyle name="壞 2" xfId="47"/>
    <cellStyle name="警告文字 2" xfId="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R(0,</a:t>
            </a:r>
            <a:r>
              <a:rPr lang="en-US" sz="1800" b="1" baseline="0"/>
              <a:t> T) vs. Fitted Fed Fund rates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R(0, 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'R(0, T)'!$B$12:$B$50</c:f>
              <c:numCache>
                <c:formatCode>0.0000</c:formatCode>
                <c:ptCount val="39"/>
                <c:pt idx="0">
                  <c:v>8.3333333333333301E-2</c:v>
                </c:pt>
                <c:pt idx="1">
                  <c:v>0.16944444444444401</c:v>
                </c:pt>
                <c:pt idx="2">
                  <c:v>0.25277777777777699</c:v>
                </c:pt>
                <c:pt idx="3">
                  <c:v>0.33888888888888902</c:v>
                </c:pt>
                <c:pt idx="4">
                  <c:v>0.422222222222222</c:v>
                </c:pt>
                <c:pt idx="5">
                  <c:v>0.50833333333333297</c:v>
                </c:pt>
                <c:pt idx="6">
                  <c:v>0.594444444444444</c:v>
                </c:pt>
                <c:pt idx="7">
                  <c:v>0.67777777777777704</c:v>
                </c:pt>
                <c:pt idx="8">
                  <c:v>0.76388888888888795</c:v>
                </c:pt>
                <c:pt idx="9">
                  <c:v>0.84722222222222199</c:v>
                </c:pt>
                <c:pt idx="10">
                  <c:v>0.93333333333333302</c:v>
                </c:pt>
                <c:pt idx="11">
                  <c:v>1.0166666666666599</c:v>
                </c:pt>
                <c:pt idx="12">
                  <c:v>1.1416666666666599</c:v>
                </c:pt>
                <c:pt idx="13">
                  <c:v>1.3944444444444399</c:v>
                </c:pt>
                <c:pt idx="14">
                  <c:v>1.6472222222222199</c:v>
                </c:pt>
                <c:pt idx="15">
                  <c:v>1.9</c:v>
                </c:pt>
                <c:pt idx="16">
                  <c:v>2.1527777777777701</c:v>
                </c:pt>
                <c:pt idx="17">
                  <c:v>2.4055555555555501</c:v>
                </c:pt>
                <c:pt idx="18">
                  <c:v>2.67777777777777</c:v>
                </c:pt>
                <c:pt idx="19">
                  <c:v>2.93055555555555</c:v>
                </c:pt>
                <c:pt idx="20">
                  <c:v>3.1638888888888799</c:v>
                </c:pt>
                <c:pt idx="21">
                  <c:v>3.43611111111111</c:v>
                </c:pt>
                <c:pt idx="22">
                  <c:v>3.6888888888888798</c:v>
                </c:pt>
                <c:pt idx="23">
                  <c:v>3.9416666666666602</c:v>
                </c:pt>
                <c:pt idx="24">
                  <c:v>4.1944444444444402</c:v>
                </c:pt>
                <c:pt idx="25">
                  <c:v>4.4472222222222202</c:v>
                </c:pt>
                <c:pt idx="26">
                  <c:v>4.7</c:v>
                </c:pt>
                <c:pt idx="27">
                  <c:v>4.9527777777777704</c:v>
                </c:pt>
                <c:pt idx="28">
                  <c:v>5.2055999999999996</c:v>
                </c:pt>
                <c:pt idx="29">
                  <c:v>6.02191780821917</c:v>
                </c:pt>
                <c:pt idx="30">
                  <c:v>7.02739726027397</c:v>
                </c:pt>
                <c:pt idx="31">
                  <c:v>8.02739726027397</c:v>
                </c:pt>
                <c:pt idx="32">
                  <c:v>9.02739726027397</c:v>
                </c:pt>
                <c:pt idx="33">
                  <c:v>10.024657534246501</c:v>
                </c:pt>
                <c:pt idx="34">
                  <c:v>12.024657534246501</c:v>
                </c:pt>
                <c:pt idx="35">
                  <c:v>15.030136986301301</c:v>
                </c:pt>
                <c:pt idx="36">
                  <c:v>20.035616438356101</c:v>
                </c:pt>
                <c:pt idx="37">
                  <c:v>25.041095890410901</c:v>
                </c:pt>
                <c:pt idx="38">
                  <c:v>30.043835616438301</c:v>
                </c:pt>
              </c:numCache>
            </c:numRef>
          </c:xVal>
          <c:yVal>
            <c:numRef>
              <c:f>'R(0, T)'!$K$12:$K$50</c:f>
              <c:numCache>
                <c:formatCode>General</c:formatCode>
                <c:ptCount val="39"/>
                <c:pt idx="0">
                  <c:v>1.5750228200876463E-2</c:v>
                </c:pt>
                <c:pt idx="1">
                  <c:v>1.5668552955146429E-2</c:v>
                </c:pt>
                <c:pt idx="2">
                  <c:v>1.5560308622027433E-2</c:v>
                </c:pt>
                <c:pt idx="3">
                  <c:v>1.5364743003558523E-2</c:v>
                </c:pt>
                <c:pt idx="4">
                  <c:v>1.5162815174712376E-2</c:v>
                </c:pt>
                <c:pt idx="5">
                  <c:v>1.495600744941957E-2</c:v>
                </c:pt>
                <c:pt idx="6">
                  <c:v>1.4729566391332251E-2</c:v>
                </c:pt>
                <c:pt idx="7">
                  <c:v>1.4522292282300066E-2</c:v>
                </c:pt>
                <c:pt idx="8">
                  <c:v>1.429368748124407E-2</c:v>
                </c:pt>
                <c:pt idx="9">
                  <c:v>1.4077458092252169E-2</c:v>
                </c:pt>
                <c:pt idx="10">
                  <c:v>1.3885387568901182E-2</c:v>
                </c:pt>
                <c:pt idx="11">
                  <c:v>1.3722357874454923E-2</c:v>
                </c:pt>
                <c:pt idx="12">
                  <c:v>1.4079406075987108E-2</c:v>
                </c:pt>
                <c:pt idx="13">
                  <c:v>1.3647785878169585E-2</c:v>
                </c:pt>
                <c:pt idx="14">
                  <c:v>1.3320328569747247E-2</c:v>
                </c:pt>
                <c:pt idx="15">
                  <c:v>1.306595487216153E-2</c:v>
                </c:pt>
                <c:pt idx="16">
                  <c:v>1.2874874943475095E-2</c:v>
                </c:pt>
                <c:pt idx="17">
                  <c:v>1.2737223598240602E-2</c:v>
                </c:pt>
                <c:pt idx="18">
                  <c:v>1.2636425014487283E-2</c:v>
                </c:pt>
                <c:pt idx="19">
                  <c:v>1.2575529349260274E-2</c:v>
                </c:pt>
                <c:pt idx="20">
                  <c:v>1.2538019509780812E-2</c:v>
                </c:pt>
                <c:pt idx="21">
                  <c:v>1.2511419444200748E-2</c:v>
                </c:pt>
                <c:pt idx="22">
                  <c:v>1.2502371780907484E-2</c:v>
                </c:pt>
                <c:pt idx="23">
                  <c:v>1.2507450164336081E-2</c:v>
                </c:pt>
                <c:pt idx="24">
                  <c:v>1.2525824333984409E-2</c:v>
                </c:pt>
                <c:pt idx="25">
                  <c:v>1.2557273805250456E-2</c:v>
                </c:pt>
                <c:pt idx="26">
                  <c:v>1.2601955145275619E-2</c:v>
                </c:pt>
                <c:pt idx="27">
                  <c:v>1.266003049817198E-2</c:v>
                </c:pt>
                <c:pt idx="28">
                  <c:v>1.2731395413085884E-2</c:v>
                </c:pt>
                <c:pt idx="29">
                  <c:v>1.3001602708223503E-2</c:v>
                </c:pt>
                <c:pt idx="30">
                  <c:v>1.3329543107538385E-2</c:v>
                </c:pt>
                <c:pt idx="31">
                  <c:v>1.3729656844610425E-2</c:v>
                </c:pt>
                <c:pt idx="32">
                  <c:v>1.4149048571599911E-2</c:v>
                </c:pt>
                <c:pt idx="33">
                  <c:v>1.4580735971024359E-2</c:v>
                </c:pt>
                <c:pt idx="34">
                  <c:v>1.529307092454967E-2</c:v>
                </c:pt>
                <c:pt idx="35">
                  <c:v>1.5968193025568032E-2</c:v>
                </c:pt>
                <c:pt idx="36">
                  <c:v>1.5809800382165656E-2</c:v>
                </c:pt>
                <c:pt idx="37">
                  <c:v>1.4892021217940889E-2</c:v>
                </c:pt>
                <c:pt idx="38">
                  <c:v>1.3739817929344792E-2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6-8442-A938-95B2AC606B52}"/>
            </c:ext>
          </c:extLst>
        </c:ser>
        <c:ser>
          <c:idx val="1"/>
          <c:order val="1"/>
          <c:tx>
            <c:v>Fitted Fed Fund rates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'R(0, T)'!$B$12:$B$50</c:f>
              <c:numCache>
                <c:formatCode>0.0000</c:formatCode>
                <c:ptCount val="39"/>
                <c:pt idx="0">
                  <c:v>8.3333333333333301E-2</c:v>
                </c:pt>
                <c:pt idx="1">
                  <c:v>0.16944444444444401</c:v>
                </c:pt>
                <c:pt idx="2">
                  <c:v>0.25277777777777699</c:v>
                </c:pt>
                <c:pt idx="3">
                  <c:v>0.33888888888888902</c:v>
                </c:pt>
                <c:pt idx="4">
                  <c:v>0.422222222222222</c:v>
                </c:pt>
                <c:pt idx="5">
                  <c:v>0.50833333333333297</c:v>
                </c:pt>
                <c:pt idx="6">
                  <c:v>0.594444444444444</c:v>
                </c:pt>
                <c:pt idx="7">
                  <c:v>0.67777777777777704</c:v>
                </c:pt>
                <c:pt idx="8">
                  <c:v>0.76388888888888795</c:v>
                </c:pt>
                <c:pt idx="9">
                  <c:v>0.84722222222222199</c:v>
                </c:pt>
                <c:pt idx="10">
                  <c:v>0.93333333333333302</c:v>
                </c:pt>
                <c:pt idx="11">
                  <c:v>1.0166666666666599</c:v>
                </c:pt>
                <c:pt idx="12">
                  <c:v>1.1416666666666599</c:v>
                </c:pt>
                <c:pt idx="13">
                  <c:v>1.3944444444444399</c:v>
                </c:pt>
                <c:pt idx="14">
                  <c:v>1.6472222222222199</c:v>
                </c:pt>
                <c:pt idx="15">
                  <c:v>1.9</c:v>
                </c:pt>
                <c:pt idx="16">
                  <c:v>2.1527777777777701</c:v>
                </c:pt>
                <c:pt idx="17">
                  <c:v>2.4055555555555501</c:v>
                </c:pt>
                <c:pt idx="18">
                  <c:v>2.67777777777777</c:v>
                </c:pt>
                <c:pt idx="19">
                  <c:v>2.93055555555555</c:v>
                </c:pt>
                <c:pt idx="20">
                  <c:v>3.1638888888888799</c:v>
                </c:pt>
                <c:pt idx="21">
                  <c:v>3.43611111111111</c:v>
                </c:pt>
                <c:pt idx="22">
                  <c:v>3.6888888888888798</c:v>
                </c:pt>
                <c:pt idx="23">
                  <c:v>3.9416666666666602</c:v>
                </c:pt>
                <c:pt idx="24">
                  <c:v>4.1944444444444402</c:v>
                </c:pt>
                <c:pt idx="25">
                  <c:v>4.4472222222222202</c:v>
                </c:pt>
                <c:pt idx="26">
                  <c:v>4.7</c:v>
                </c:pt>
                <c:pt idx="27">
                  <c:v>4.9527777777777704</c:v>
                </c:pt>
                <c:pt idx="28">
                  <c:v>5.2055999999999996</c:v>
                </c:pt>
                <c:pt idx="29">
                  <c:v>6.02191780821917</c:v>
                </c:pt>
                <c:pt idx="30">
                  <c:v>7.02739726027397</c:v>
                </c:pt>
                <c:pt idx="31">
                  <c:v>8.02739726027397</c:v>
                </c:pt>
                <c:pt idx="32">
                  <c:v>9.02739726027397</c:v>
                </c:pt>
                <c:pt idx="33">
                  <c:v>10.024657534246501</c:v>
                </c:pt>
                <c:pt idx="34">
                  <c:v>12.024657534246501</c:v>
                </c:pt>
                <c:pt idx="35">
                  <c:v>15.030136986301301</c:v>
                </c:pt>
                <c:pt idx="36">
                  <c:v>20.035616438356101</c:v>
                </c:pt>
                <c:pt idx="37">
                  <c:v>25.041095890410901</c:v>
                </c:pt>
                <c:pt idx="38">
                  <c:v>30.043835616438301</c:v>
                </c:pt>
              </c:numCache>
            </c:numRef>
          </c:xVal>
          <c:yVal>
            <c:numRef>
              <c:f>'R(0, T)'!$L$12:$L$50</c:f>
              <c:numCache>
                <c:formatCode>General</c:formatCode>
                <c:ptCount val="39"/>
                <c:pt idx="0">
                  <c:v>1.6099795966850999E-2</c:v>
                </c:pt>
                <c:pt idx="1">
                  <c:v>1.60437536149374E-2</c:v>
                </c:pt>
                <c:pt idx="2">
                  <c:v>1.59495272925201E-2</c:v>
                </c:pt>
                <c:pt idx="3">
                  <c:v>1.5821645737627898E-2</c:v>
                </c:pt>
                <c:pt idx="4">
                  <c:v>1.5636995623950701E-2</c:v>
                </c:pt>
                <c:pt idx="5">
                  <c:v>1.54749848596914E-2</c:v>
                </c:pt>
                <c:pt idx="6">
                  <c:v>1.5278002630223299E-2</c:v>
                </c:pt>
                <c:pt idx="7">
                  <c:v>1.50682303493497E-2</c:v>
                </c:pt>
                <c:pt idx="8">
                  <c:v>1.48721185981144E-2</c:v>
                </c:pt>
                <c:pt idx="9">
                  <c:v>1.46413191857912E-2</c:v>
                </c:pt>
                <c:pt idx="10">
                  <c:v>1.4408535937794099E-2</c:v>
                </c:pt>
                <c:pt idx="11">
                  <c:v>1.41959761310989E-2</c:v>
                </c:pt>
                <c:pt idx="12">
                  <c:v>1.39091143171792E-2</c:v>
                </c:pt>
                <c:pt idx="13">
                  <c:v>1.3440130988496999E-2</c:v>
                </c:pt>
                <c:pt idx="14">
                  <c:v>1.30753844269294E-2</c:v>
                </c:pt>
                <c:pt idx="15">
                  <c:v>1.27837911877414E-2</c:v>
                </c:pt>
                <c:pt idx="16">
                  <c:v>1.25555388508278E-2</c:v>
                </c:pt>
                <c:pt idx="17">
                  <c:v>1.2380781140401099E-2</c:v>
                </c:pt>
                <c:pt idx="18">
                  <c:v>1.22401372957129E-2</c:v>
                </c:pt>
                <c:pt idx="19">
                  <c:v>1.21422699303131E-2</c:v>
                </c:pt>
                <c:pt idx="20">
                  <c:v>1.20706553233487E-2</c:v>
                </c:pt>
                <c:pt idx="21">
                  <c:v>1.2004417173286999E-2</c:v>
                </c:pt>
                <c:pt idx="22">
                  <c:v>1.19585889302119E-2</c:v>
                </c:pt>
                <c:pt idx="23">
                  <c:v>1.1926949881040301E-2</c:v>
                </c:pt>
                <c:pt idx="24">
                  <c:v>1.19086695503613E-2</c:v>
                </c:pt>
                <c:pt idx="25">
                  <c:v>1.19035272607618E-2</c:v>
                </c:pt>
                <c:pt idx="26">
                  <c:v>1.19116794027894E-2</c:v>
                </c:pt>
                <c:pt idx="27">
                  <c:v>1.1933287956098E-2</c:v>
                </c:pt>
                <c:pt idx="28">
                  <c:v>1.19682173176898E-2</c:v>
                </c:pt>
                <c:pt idx="29">
                  <c:v>1.21280098966301E-2</c:v>
                </c:pt>
                <c:pt idx="30">
                  <c:v>1.2325646468063599E-2</c:v>
                </c:pt>
                <c:pt idx="31">
                  <c:v>1.25970673153014E-2</c:v>
                </c:pt>
                <c:pt idx="32">
                  <c:v>1.2888805468247199E-2</c:v>
                </c:pt>
                <c:pt idx="33">
                  <c:v>1.31941402064941E-2</c:v>
                </c:pt>
                <c:pt idx="34">
                  <c:v>1.37339974591432E-2</c:v>
                </c:pt>
                <c:pt idx="35">
                  <c:v>1.43536463697826E-2</c:v>
                </c:pt>
                <c:pt idx="36">
                  <c:v>1.4966870961243699E-2</c:v>
                </c:pt>
                <c:pt idx="37">
                  <c:v>1.5146298746045801E-2</c:v>
                </c:pt>
                <c:pt idx="38">
                  <c:v>1.51560367463827E-2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46-8442-A938-95B2AC606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84480"/>
        <c:axId val="214276864"/>
      </c:scatterChart>
      <c:valAx>
        <c:axId val="214284480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276864"/>
        <c:crosses val="autoZero"/>
        <c:crossBetween val="midCat"/>
      </c:valAx>
      <c:valAx>
        <c:axId val="2142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28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baseline="0">
                <a:effectLst/>
              </a:rPr>
              <a:t>Actual R(0, T) vs. R(0, T) fitted by NSS</a:t>
            </a:r>
            <a:endParaRPr lang="zh-TW" altLang="zh-TW" sz="1400">
              <a:effectLst/>
            </a:endParaRPr>
          </a:p>
        </c:rich>
      </c:tx>
      <c:layout>
        <c:manualLayout>
          <c:xMode val="edge"/>
          <c:yMode val="edge"/>
          <c:x val="0.209590113735783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3777865497683504E-2"/>
          <c:y val="0.13423814694173"/>
          <c:w val="0.86672985962506666"/>
          <c:h val="0.80423452768729642"/>
        </c:manualLayout>
      </c:layout>
      <c:scatterChart>
        <c:scatterStyle val="lineMarker"/>
        <c:varyColors val="0"/>
        <c:ser>
          <c:idx val="0"/>
          <c:order val="0"/>
          <c:tx>
            <c:v>R(0, 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'R(0, T) with NSS'!$E$6:$E$44</c:f>
              <c:numCache>
                <c:formatCode>General</c:formatCode>
                <c:ptCount val="39"/>
                <c:pt idx="0">
                  <c:v>8.3333333333333301E-2</c:v>
                </c:pt>
                <c:pt idx="1">
                  <c:v>0.16944444444444401</c:v>
                </c:pt>
                <c:pt idx="2">
                  <c:v>0.25277777777777699</c:v>
                </c:pt>
                <c:pt idx="3">
                  <c:v>0.33888888888888902</c:v>
                </c:pt>
                <c:pt idx="4">
                  <c:v>0.422222222222222</c:v>
                </c:pt>
                <c:pt idx="5">
                  <c:v>0.50833333333333297</c:v>
                </c:pt>
                <c:pt idx="6">
                  <c:v>0.594444444444444</c:v>
                </c:pt>
                <c:pt idx="7">
                  <c:v>0.67777777777777704</c:v>
                </c:pt>
                <c:pt idx="8">
                  <c:v>0.76388888888888795</c:v>
                </c:pt>
                <c:pt idx="9">
                  <c:v>0.84722222222222199</c:v>
                </c:pt>
                <c:pt idx="10">
                  <c:v>0.93333333333333302</c:v>
                </c:pt>
                <c:pt idx="11">
                  <c:v>1.0166666666666599</c:v>
                </c:pt>
                <c:pt idx="12">
                  <c:v>1.1416666666666599</c:v>
                </c:pt>
                <c:pt idx="13">
                  <c:v>1.3944444444444399</c:v>
                </c:pt>
                <c:pt idx="14">
                  <c:v>1.6472222222222199</c:v>
                </c:pt>
                <c:pt idx="15">
                  <c:v>1.9</c:v>
                </c:pt>
                <c:pt idx="16">
                  <c:v>2.1527777777777701</c:v>
                </c:pt>
                <c:pt idx="17">
                  <c:v>2.4055555555555501</c:v>
                </c:pt>
                <c:pt idx="18">
                  <c:v>2.67777777777777</c:v>
                </c:pt>
                <c:pt idx="19">
                  <c:v>2.93055555555555</c:v>
                </c:pt>
                <c:pt idx="20">
                  <c:v>3.1638888888888799</c:v>
                </c:pt>
                <c:pt idx="21">
                  <c:v>3.43611111111111</c:v>
                </c:pt>
                <c:pt idx="22">
                  <c:v>3.6888888888888798</c:v>
                </c:pt>
                <c:pt idx="23">
                  <c:v>3.9416666666666602</c:v>
                </c:pt>
                <c:pt idx="24">
                  <c:v>4.1944444444444402</c:v>
                </c:pt>
                <c:pt idx="25">
                  <c:v>4.4472222222222202</c:v>
                </c:pt>
                <c:pt idx="26">
                  <c:v>4.7</c:v>
                </c:pt>
                <c:pt idx="27">
                  <c:v>4.9527777777777704</c:v>
                </c:pt>
                <c:pt idx="28">
                  <c:v>5.2055999999999996</c:v>
                </c:pt>
                <c:pt idx="29">
                  <c:v>6.02191780821917</c:v>
                </c:pt>
                <c:pt idx="30">
                  <c:v>7.02739726027397</c:v>
                </c:pt>
                <c:pt idx="31">
                  <c:v>8.02739726027397</c:v>
                </c:pt>
                <c:pt idx="32">
                  <c:v>9.02739726027397</c:v>
                </c:pt>
                <c:pt idx="33">
                  <c:v>10.024657534246501</c:v>
                </c:pt>
                <c:pt idx="34">
                  <c:v>12.024657534246501</c:v>
                </c:pt>
                <c:pt idx="35">
                  <c:v>15.030136986301301</c:v>
                </c:pt>
                <c:pt idx="36">
                  <c:v>20.035616438356101</c:v>
                </c:pt>
                <c:pt idx="37">
                  <c:v>25.041095890410901</c:v>
                </c:pt>
                <c:pt idx="38">
                  <c:v>30.043835616438301</c:v>
                </c:pt>
              </c:numCache>
            </c:numRef>
          </c:xVal>
          <c:yVal>
            <c:numRef>
              <c:f>'R(0, T) with NSS'!$F$6:$F$44</c:f>
              <c:numCache>
                <c:formatCode>General</c:formatCode>
                <c:ptCount val="39"/>
                <c:pt idx="0">
                  <c:v>1.5750228200876463E-2</c:v>
                </c:pt>
                <c:pt idx="1">
                  <c:v>1.5668552955146429E-2</c:v>
                </c:pt>
                <c:pt idx="2">
                  <c:v>1.5560308622027433E-2</c:v>
                </c:pt>
                <c:pt idx="3">
                  <c:v>1.5364743003558523E-2</c:v>
                </c:pt>
                <c:pt idx="4">
                  <c:v>1.5162815174712376E-2</c:v>
                </c:pt>
                <c:pt idx="5">
                  <c:v>1.495600744941957E-2</c:v>
                </c:pt>
                <c:pt idx="6">
                  <c:v>1.4729566391332251E-2</c:v>
                </c:pt>
                <c:pt idx="7">
                  <c:v>1.4522292282300066E-2</c:v>
                </c:pt>
                <c:pt idx="8">
                  <c:v>1.429368748124407E-2</c:v>
                </c:pt>
                <c:pt idx="9">
                  <c:v>1.4077458092252169E-2</c:v>
                </c:pt>
                <c:pt idx="10">
                  <c:v>1.3885387568901182E-2</c:v>
                </c:pt>
                <c:pt idx="11">
                  <c:v>1.3722357874454923E-2</c:v>
                </c:pt>
                <c:pt idx="12">
                  <c:v>1.4079406075987108E-2</c:v>
                </c:pt>
                <c:pt idx="13">
                  <c:v>1.3647785878169585E-2</c:v>
                </c:pt>
                <c:pt idx="14">
                  <c:v>1.3320328569747247E-2</c:v>
                </c:pt>
                <c:pt idx="15">
                  <c:v>1.306595487216153E-2</c:v>
                </c:pt>
                <c:pt idx="16">
                  <c:v>1.2874874943475095E-2</c:v>
                </c:pt>
                <c:pt idx="17">
                  <c:v>1.2737223598240602E-2</c:v>
                </c:pt>
                <c:pt idx="18">
                  <c:v>1.2636425014487283E-2</c:v>
                </c:pt>
                <c:pt idx="19">
                  <c:v>1.2575529349260274E-2</c:v>
                </c:pt>
                <c:pt idx="20">
                  <c:v>1.2538019509780812E-2</c:v>
                </c:pt>
                <c:pt idx="21">
                  <c:v>1.2511419444200748E-2</c:v>
                </c:pt>
                <c:pt idx="22">
                  <c:v>1.2502371780907484E-2</c:v>
                </c:pt>
                <c:pt idx="23">
                  <c:v>1.2507450164336081E-2</c:v>
                </c:pt>
                <c:pt idx="24">
                  <c:v>1.2525824333984409E-2</c:v>
                </c:pt>
                <c:pt idx="25">
                  <c:v>1.2557273805250456E-2</c:v>
                </c:pt>
                <c:pt idx="26">
                  <c:v>1.2601955145275619E-2</c:v>
                </c:pt>
                <c:pt idx="27">
                  <c:v>1.266003049817198E-2</c:v>
                </c:pt>
                <c:pt idx="28">
                  <c:v>1.2731395413085884E-2</c:v>
                </c:pt>
                <c:pt idx="29">
                  <c:v>1.3001602708223503E-2</c:v>
                </c:pt>
                <c:pt idx="30">
                  <c:v>1.3329543107538385E-2</c:v>
                </c:pt>
                <c:pt idx="31">
                  <c:v>1.3729656844610425E-2</c:v>
                </c:pt>
                <c:pt idx="32">
                  <c:v>1.4149048571599911E-2</c:v>
                </c:pt>
                <c:pt idx="33">
                  <c:v>1.4580735971024359E-2</c:v>
                </c:pt>
                <c:pt idx="34">
                  <c:v>1.529307092454967E-2</c:v>
                </c:pt>
                <c:pt idx="35">
                  <c:v>1.5968193025568032E-2</c:v>
                </c:pt>
                <c:pt idx="36">
                  <c:v>1.5809800382165656E-2</c:v>
                </c:pt>
                <c:pt idx="37">
                  <c:v>1.4892021217940889E-2</c:v>
                </c:pt>
                <c:pt idx="38">
                  <c:v>1.3739817929344792E-2</c:v>
                </c:pt>
              </c:numCache>
            </c:numRef>
          </c:yVal>
          <c:smooth val="0"/>
        </c:ser>
        <c:ser>
          <c:idx val="1"/>
          <c:order val="1"/>
          <c:tx>
            <c:v>R(0, T) fitted by NSS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'R(0, T) with NSS'!$E$6:$E$44</c:f>
              <c:numCache>
                <c:formatCode>General</c:formatCode>
                <c:ptCount val="39"/>
                <c:pt idx="0">
                  <c:v>8.3333333333333301E-2</c:v>
                </c:pt>
                <c:pt idx="1">
                  <c:v>0.16944444444444401</c:v>
                </c:pt>
                <c:pt idx="2">
                  <c:v>0.25277777777777699</c:v>
                </c:pt>
                <c:pt idx="3">
                  <c:v>0.33888888888888902</c:v>
                </c:pt>
                <c:pt idx="4">
                  <c:v>0.422222222222222</c:v>
                </c:pt>
                <c:pt idx="5">
                  <c:v>0.50833333333333297</c:v>
                </c:pt>
                <c:pt idx="6">
                  <c:v>0.594444444444444</c:v>
                </c:pt>
                <c:pt idx="7">
                  <c:v>0.67777777777777704</c:v>
                </c:pt>
                <c:pt idx="8">
                  <c:v>0.76388888888888795</c:v>
                </c:pt>
                <c:pt idx="9">
                  <c:v>0.84722222222222199</c:v>
                </c:pt>
                <c:pt idx="10">
                  <c:v>0.93333333333333302</c:v>
                </c:pt>
                <c:pt idx="11">
                  <c:v>1.0166666666666599</c:v>
                </c:pt>
                <c:pt idx="12">
                  <c:v>1.1416666666666599</c:v>
                </c:pt>
                <c:pt idx="13">
                  <c:v>1.3944444444444399</c:v>
                </c:pt>
                <c:pt idx="14">
                  <c:v>1.6472222222222199</c:v>
                </c:pt>
                <c:pt idx="15">
                  <c:v>1.9</c:v>
                </c:pt>
                <c:pt idx="16">
                  <c:v>2.1527777777777701</c:v>
                </c:pt>
                <c:pt idx="17">
                  <c:v>2.4055555555555501</c:v>
                </c:pt>
                <c:pt idx="18">
                  <c:v>2.67777777777777</c:v>
                </c:pt>
                <c:pt idx="19">
                  <c:v>2.93055555555555</c:v>
                </c:pt>
                <c:pt idx="20">
                  <c:v>3.1638888888888799</c:v>
                </c:pt>
                <c:pt idx="21">
                  <c:v>3.43611111111111</c:v>
                </c:pt>
                <c:pt idx="22">
                  <c:v>3.6888888888888798</c:v>
                </c:pt>
                <c:pt idx="23">
                  <c:v>3.9416666666666602</c:v>
                </c:pt>
                <c:pt idx="24">
                  <c:v>4.1944444444444402</c:v>
                </c:pt>
                <c:pt idx="25">
                  <c:v>4.4472222222222202</c:v>
                </c:pt>
                <c:pt idx="26">
                  <c:v>4.7</c:v>
                </c:pt>
                <c:pt idx="27">
                  <c:v>4.9527777777777704</c:v>
                </c:pt>
                <c:pt idx="28">
                  <c:v>5.2055999999999996</c:v>
                </c:pt>
                <c:pt idx="29">
                  <c:v>6.02191780821917</c:v>
                </c:pt>
                <c:pt idx="30">
                  <c:v>7.02739726027397</c:v>
                </c:pt>
                <c:pt idx="31">
                  <c:v>8.02739726027397</c:v>
                </c:pt>
                <c:pt idx="32">
                  <c:v>9.02739726027397</c:v>
                </c:pt>
                <c:pt idx="33">
                  <c:v>10.024657534246501</c:v>
                </c:pt>
                <c:pt idx="34">
                  <c:v>12.024657534246501</c:v>
                </c:pt>
                <c:pt idx="35">
                  <c:v>15.030136986301301</c:v>
                </c:pt>
                <c:pt idx="36">
                  <c:v>20.035616438356101</c:v>
                </c:pt>
                <c:pt idx="37">
                  <c:v>25.041095890410901</c:v>
                </c:pt>
                <c:pt idx="38">
                  <c:v>30.043835616438301</c:v>
                </c:pt>
              </c:numCache>
            </c:numRef>
          </c:xVal>
          <c:yVal>
            <c:numRef>
              <c:f>'R(0, T) with NSS'!$G$6:$G$44</c:f>
              <c:numCache>
                <c:formatCode>General</c:formatCode>
                <c:ptCount val="39"/>
                <c:pt idx="0">
                  <c:v>1.5786747312004044E-2</c:v>
                </c:pt>
                <c:pt idx="1">
                  <c:v>1.5587921793918207E-2</c:v>
                </c:pt>
                <c:pt idx="2">
                  <c:v>1.5403441694932593E-2</c:v>
                </c:pt>
                <c:pt idx="3">
                  <c:v>1.5220779618438932E-2</c:v>
                </c:pt>
                <c:pt idx="4">
                  <c:v>1.5051506328061053E-2</c:v>
                </c:pt>
                <c:pt idx="5">
                  <c:v>1.4884118660711369E-2</c:v>
                </c:pt>
                <c:pt idx="6">
                  <c:v>1.4724165799070753E-2</c:v>
                </c:pt>
                <c:pt idx="7">
                  <c:v>1.4576250125344845E-2</c:v>
                </c:pt>
                <c:pt idx="8">
                  <c:v>1.443030725844744E-2</c:v>
                </c:pt>
                <c:pt idx="9">
                  <c:v>1.4295562771925249E-2</c:v>
                </c:pt>
                <c:pt idx="10">
                  <c:v>1.4162839755111477E-2</c:v>
                </c:pt>
                <c:pt idx="11">
                  <c:v>1.4040519688043302E-2</c:v>
                </c:pt>
                <c:pt idx="12">
                  <c:v>1.3867950068442103E-2</c:v>
                </c:pt>
                <c:pt idx="13">
                  <c:v>1.3556888265612067E-2</c:v>
                </c:pt>
                <c:pt idx="14">
                  <c:v>1.3292914558244003E-2</c:v>
                </c:pt>
                <c:pt idx="15">
                  <c:v>1.3071908991464501E-2</c:v>
                </c:pt>
                <c:pt idx="16">
                  <c:v>1.2890039759784699E-2</c:v>
                </c:pt>
                <c:pt idx="17">
                  <c:v>1.2743745181355404E-2</c:v>
                </c:pt>
                <c:pt idx="18">
                  <c:v>1.2622192196606062E-2</c:v>
                </c:pt>
                <c:pt idx="19">
                  <c:v>1.2539483527335318E-2</c:v>
                </c:pt>
                <c:pt idx="20">
                  <c:v>1.2486394970481693E-2</c:v>
                </c:pt>
                <c:pt idx="21">
                  <c:v>1.2449846064460784E-2</c:v>
                </c:pt>
                <c:pt idx="22">
                  <c:v>1.2437859488192739E-2</c:v>
                </c:pt>
                <c:pt idx="23">
                  <c:v>1.2444699557605542E-2</c:v>
                </c:pt>
                <c:pt idx="24">
                  <c:v>1.2468285035324662E-2</c:v>
                </c:pt>
                <c:pt idx="25">
                  <c:v>1.2506693212038671E-2</c:v>
                </c:pt>
                <c:pt idx="26">
                  <c:v>1.2558149552812786E-2</c:v>
                </c:pt>
                <c:pt idx="27">
                  <c:v>1.262101796596922E-2</c:v>
                </c:pt>
                <c:pt idx="28">
                  <c:v>1.2693805242329312E-2</c:v>
                </c:pt>
                <c:pt idx="29">
                  <c:v>1.2980703262054735E-2</c:v>
                </c:pt>
                <c:pt idx="30">
                  <c:v>1.3400236091313328E-2</c:v>
                </c:pt>
                <c:pt idx="31">
                  <c:v>1.3841338987202884E-2</c:v>
                </c:pt>
                <c:pt idx="32">
                  <c:v>1.4270457772415104E-2</c:v>
                </c:pt>
                <c:pt idx="33">
                  <c:v>1.4663329791084354E-2</c:v>
                </c:pt>
                <c:pt idx="34">
                  <c:v>1.5296014006922098E-2</c:v>
                </c:pt>
                <c:pt idx="35">
                  <c:v>1.5807785663418839E-2</c:v>
                </c:pt>
                <c:pt idx="36">
                  <c:v>1.569196046786054E-2</c:v>
                </c:pt>
                <c:pt idx="37">
                  <c:v>1.4892174061185655E-2</c:v>
                </c:pt>
                <c:pt idx="38">
                  <c:v>1.386848202465403E-2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80672"/>
        <c:axId val="214283936"/>
      </c:scatterChart>
      <c:valAx>
        <c:axId val="2142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T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283936"/>
        <c:crosses val="autoZero"/>
        <c:crossBetween val="midCat"/>
      </c:valAx>
      <c:valAx>
        <c:axId val="2142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Rates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28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13365780456925"/>
          <c:y val="0.66756821134130362"/>
          <c:w val="0.2275034335341633"/>
          <c:h val="0.11933707933364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'R(0, T) with NSS'!$U$6:$U$605</c:f>
              <c:strCache>
                <c:ptCount val="6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  <c:pt idx="48">
                  <c:v>2.45</c:v>
                </c:pt>
                <c:pt idx="49">
                  <c:v>2.5</c:v>
                </c:pt>
                <c:pt idx="50">
                  <c:v>2.55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</c:v>
                </c:pt>
                <c:pt idx="92">
                  <c:v>4.65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</c:v>
                </c:pt>
                <c:pt idx="97">
                  <c:v>4.9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5.1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</c:v>
                </c:pt>
                <c:pt idx="161">
                  <c:v>8.1</c:v>
                </c:pt>
                <c:pt idx="162">
                  <c:v>8.15</c:v>
                </c:pt>
                <c:pt idx="163">
                  <c:v>8.2</c:v>
                </c:pt>
                <c:pt idx="164">
                  <c:v>8.25</c:v>
                </c:pt>
                <c:pt idx="165">
                  <c:v>8.3</c:v>
                </c:pt>
                <c:pt idx="166">
                  <c:v>8.35</c:v>
                </c:pt>
                <c:pt idx="167">
                  <c:v>8.4</c:v>
                </c:pt>
                <c:pt idx="168">
                  <c:v>8.45</c:v>
                </c:pt>
                <c:pt idx="169">
                  <c:v>8.5</c:v>
                </c:pt>
                <c:pt idx="170">
                  <c:v>8.55</c:v>
                </c:pt>
                <c:pt idx="171">
                  <c:v>8.6</c:v>
                </c:pt>
                <c:pt idx="172">
                  <c:v>8.65</c:v>
                </c:pt>
                <c:pt idx="173">
                  <c:v>8.7</c:v>
                </c:pt>
                <c:pt idx="174">
                  <c:v>8.75</c:v>
                </c:pt>
                <c:pt idx="175">
                  <c:v>8.8</c:v>
                </c:pt>
                <c:pt idx="176">
                  <c:v>8.85</c:v>
                </c:pt>
                <c:pt idx="177">
                  <c:v>8.9</c:v>
                </c:pt>
                <c:pt idx="178">
                  <c:v>8.95</c:v>
                </c:pt>
                <c:pt idx="179">
                  <c:v>9</c:v>
                </c:pt>
                <c:pt idx="180">
                  <c:v>9.05</c:v>
                </c:pt>
                <c:pt idx="181">
                  <c:v>9.1</c:v>
                </c:pt>
                <c:pt idx="182">
                  <c:v>9.15</c:v>
                </c:pt>
                <c:pt idx="183">
                  <c:v>9.2</c:v>
                </c:pt>
                <c:pt idx="184">
                  <c:v>9.25</c:v>
                </c:pt>
                <c:pt idx="185">
                  <c:v>9.3</c:v>
                </c:pt>
                <c:pt idx="186">
                  <c:v>9.35</c:v>
                </c:pt>
                <c:pt idx="187">
                  <c:v>9.4</c:v>
                </c:pt>
                <c:pt idx="188">
                  <c:v>9.45</c:v>
                </c:pt>
                <c:pt idx="189">
                  <c:v>9.5</c:v>
                </c:pt>
                <c:pt idx="190">
                  <c:v>9.55</c:v>
                </c:pt>
                <c:pt idx="191">
                  <c:v>9.6</c:v>
                </c:pt>
                <c:pt idx="192">
                  <c:v>9.65</c:v>
                </c:pt>
                <c:pt idx="193">
                  <c:v>9.7</c:v>
                </c:pt>
                <c:pt idx="194">
                  <c:v>9.75</c:v>
                </c:pt>
                <c:pt idx="195">
                  <c:v>9.8</c:v>
                </c:pt>
                <c:pt idx="196">
                  <c:v>9.85</c:v>
                </c:pt>
                <c:pt idx="197">
                  <c:v>9.9</c:v>
                </c:pt>
                <c:pt idx="198">
                  <c:v>9.95</c:v>
                </c:pt>
                <c:pt idx="199">
                  <c:v>10</c:v>
                </c:pt>
                <c:pt idx="200">
                  <c:v>10.05</c:v>
                </c:pt>
                <c:pt idx="201">
                  <c:v>10.1</c:v>
                </c:pt>
                <c:pt idx="202">
                  <c:v>10.15</c:v>
                </c:pt>
                <c:pt idx="203">
                  <c:v>10.2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</c:v>
                </c:pt>
                <c:pt idx="322">
                  <c:v>16.15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</c:v>
                </c:pt>
                <c:pt idx="327">
                  <c:v>16.4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</c:v>
                </c:pt>
                <c:pt idx="332">
                  <c:v>16.65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</c:v>
                </c:pt>
                <c:pt idx="337">
                  <c:v>16.9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</c:v>
                </c:pt>
                <c:pt idx="342">
                  <c:v>17.15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</c:v>
                </c:pt>
                <c:pt idx="347">
                  <c:v>17.4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</c:v>
                </c:pt>
                <c:pt idx="352">
                  <c:v>17.65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</c:v>
                </c:pt>
                <c:pt idx="357">
                  <c:v>17.9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</c:v>
                </c:pt>
                <c:pt idx="362">
                  <c:v>18.15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</c:v>
                </c:pt>
                <c:pt idx="367">
                  <c:v>18.4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</c:v>
                </c:pt>
                <c:pt idx="372">
                  <c:v>18.65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</c:v>
                </c:pt>
                <c:pt idx="377">
                  <c:v>18.9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</c:v>
                </c:pt>
                <c:pt idx="382">
                  <c:v>19.15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</c:v>
                </c:pt>
                <c:pt idx="387">
                  <c:v>19.4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</c:v>
                </c:pt>
                <c:pt idx="392">
                  <c:v>19.65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</c:v>
                </c:pt>
                <c:pt idx="397">
                  <c:v>19.9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</c:v>
                </c:pt>
                <c:pt idx="402">
                  <c:v>20.15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</c:v>
                </c:pt>
                <c:pt idx="407">
                  <c:v>20.4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'R(0, T) with NSS'!$V$6:$V$605</c:f>
              <c:numCache>
                <c:formatCode>General</c:formatCode>
                <c:ptCount val="600"/>
                <c:pt idx="0">
                  <c:v>1.5865999021127002E-2</c:v>
                </c:pt>
                <c:pt idx="1">
                  <c:v>1.5747603789222509E-2</c:v>
                </c:pt>
                <c:pt idx="2">
                  <c:v>1.5632081444435186E-2</c:v>
                </c:pt>
                <c:pt idx="3">
                  <c:v>1.5519384881893391E-2</c:v>
                </c:pt>
                <c:pt idx="4">
                  <c:v>1.5409467639642438E-2</c:v>
                </c:pt>
                <c:pt idx="5">
                  <c:v>1.5302283890673746E-2</c:v>
                </c:pt>
                <c:pt idx="6">
                  <c:v>1.5197788435051483E-2</c:v>
                </c:pt>
                <c:pt idx="7">
                  <c:v>1.5095936692141052E-2</c:v>
                </c:pt>
                <c:pt idx="8">
                  <c:v>1.4996684692912153E-2</c:v>
                </c:pt>
                <c:pt idx="9">
                  <c:v>1.489998907234997E-2</c:v>
                </c:pt>
                <c:pt idx="10">
                  <c:v>1.4805807061938453E-2</c:v>
                </c:pt>
                <c:pt idx="11">
                  <c:v>1.4714096482243874E-2</c:v>
                </c:pt>
                <c:pt idx="12">
                  <c:v>1.4624815735578724E-2</c:v>
                </c:pt>
                <c:pt idx="13">
                  <c:v>1.453792379875392E-2</c:v>
                </c:pt>
                <c:pt idx="14">
                  <c:v>1.4453380215915327E-2</c:v>
                </c:pt>
                <c:pt idx="15">
                  <c:v>1.4371145091465547E-2</c:v>
                </c:pt>
                <c:pt idx="16">
                  <c:v>1.4291179083066177E-2</c:v>
                </c:pt>
                <c:pt idx="17">
                  <c:v>1.4213443394725614E-2</c:v>
                </c:pt>
                <c:pt idx="18">
                  <c:v>1.4137899769964636E-2</c:v>
                </c:pt>
                <c:pt idx="19">
                  <c:v>1.4064510485065903E-2</c:v>
                </c:pt>
                <c:pt idx="20">
                  <c:v>1.3993238342398951E-2</c:v>
                </c:pt>
                <c:pt idx="21">
                  <c:v>1.3924046663827488E-2</c:v>
                </c:pt>
                <c:pt idx="22">
                  <c:v>1.3856899284190953E-2</c:v>
                </c:pt>
                <c:pt idx="23">
                  <c:v>1.3791760544866111E-2</c:v>
                </c:pt>
                <c:pt idx="24">
                  <c:v>1.3728595287400908E-2</c:v>
                </c:pt>
                <c:pt idx="25">
                  <c:v>1.366736884722658E-2</c:v>
                </c:pt>
                <c:pt idx="26">
                  <c:v>1.3608047047442267E-2</c:v>
                </c:pt>
                <c:pt idx="27">
                  <c:v>1.355059619267357E-2</c:v>
                </c:pt>
                <c:pt idx="28">
                  <c:v>1.3494983063002189E-2</c:v>
                </c:pt>
                <c:pt idx="29">
                  <c:v>1.3441174907969852E-2</c:v>
                </c:pt>
                <c:pt idx="30">
                  <c:v>1.3389139440650347E-2</c:v>
                </c:pt>
                <c:pt idx="31">
                  <c:v>1.3338844831794414E-2</c:v>
                </c:pt>
                <c:pt idx="32">
                  <c:v>1.3290259704040519E-2</c:v>
                </c:pt>
                <c:pt idx="33">
                  <c:v>1.324335312619767E-2</c:v>
                </c:pt>
                <c:pt idx="34">
                  <c:v>1.3198094607593708E-2</c:v>
                </c:pt>
                <c:pt idx="35">
                  <c:v>1.3154454092490244E-2</c:v>
                </c:pt>
                <c:pt idx="36">
                  <c:v>1.3112401954566429E-2</c:v>
                </c:pt>
                <c:pt idx="37">
                  <c:v>1.3071908991464466E-2</c:v>
                </c:pt>
                <c:pt idx="38">
                  <c:v>1.3032946419403293E-2</c:v>
                </c:pt>
                <c:pt idx="39">
                  <c:v>1.2995485867853495E-2</c:v>
                </c:pt>
                <c:pt idx="40">
                  <c:v>1.2959499374277497E-2</c:v>
                </c:pt>
                <c:pt idx="41">
                  <c:v>1.2924959378930553E-2</c:v>
                </c:pt>
                <c:pt idx="42">
                  <c:v>1.2891838719724984E-2</c:v>
                </c:pt>
                <c:pt idx="43">
                  <c:v>1.2860110627154538E-2</c:v>
                </c:pt>
                <c:pt idx="44">
                  <c:v>1.2829748719279381E-2</c:v>
                </c:pt>
                <c:pt idx="45">
                  <c:v>1.2800726996771337E-2</c:v>
                </c:pt>
                <c:pt idx="46">
                  <c:v>1.2773019838017291E-2</c:v>
                </c:pt>
                <c:pt idx="47">
                  <c:v>1.2746601994281473E-2</c:v>
                </c:pt>
                <c:pt idx="48">
                  <c:v>1.2721448584925882E-2</c:v>
                </c:pt>
                <c:pt idx="49">
                  <c:v>1.2697535092686278E-2</c:v>
                </c:pt>
                <c:pt idx="50">
                  <c:v>1.2674837359006083E-2</c:v>
                </c:pt>
                <c:pt idx="51">
                  <c:v>1.2653331579425497E-2</c:v>
                </c:pt>
                <c:pt idx="52">
                  <c:v>1.2632994299025549E-2</c:v>
                </c:pt>
                <c:pt idx="53">
                  <c:v>1.2613802407926519E-2</c:v>
                </c:pt>
                <c:pt idx="54">
                  <c:v>1.2595733136840891E-2</c:v>
                </c:pt>
                <c:pt idx="55">
                  <c:v>1.2578764052678548E-2</c:v>
                </c:pt>
                <c:pt idx="56">
                  <c:v>1.2562873054205725E-2</c:v>
                </c:pt>
                <c:pt idx="57">
                  <c:v>1.2548038367755268E-2</c:v>
                </c:pt>
                <c:pt idx="58">
                  <c:v>1.2534238542988102E-2</c:v>
                </c:pt>
                <c:pt idx="59">
                  <c:v>1.2521452448706394E-2</c:v>
                </c:pt>
                <c:pt idx="60">
                  <c:v>1.2509659268716326E-2</c:v>
                </c:pt>
                <c:pt idx="61">
                  <c:v>1.2498838497740847E-2</c:v>
                </c:pt>
                <c:pt idx="62">
                  <c:v>1.2488969937381231E-2</c:v>
                </c:pt>
                <c:pt idx="63">
                  <c:v>1.2480033692127725E-2</c:v>
                </c:pt>
                <c:pt idx="64">
                  <c:v>1.2472010165417803E-2</c:v>
                </c:pt>
                <c:pt idx="65">
                  <c:v>1.2464880055742013E-2</c:v>
                </c:pt>
                <c:pt idx="66">
                  <c:v>1.2458624352796231E-2</c:v>
                </c:pt>
                <c:pt idx="67">
                  <c:v>1.2453224333681484E-2</c:v>
                </c:pt>
                <c:pt idx="68">
                  <c:v>1.2448661559148422E-2</c:v>
                </c:pt>
                <c:pt idx="69">
                  <c:v>1.2444917869887523E-2</c:v>
                </c:pt>
                <c:pt idx="70">
                  <c:v>1.2441975382864262E-2</c:v>
                </c:pt>
                <c:pt idx="71">
                  <c:v>1.2439816487698659E-2</c:v>
                </c:pt>
                <c:pt idx="72">
                  <c:v>1.2438423843087618E-2</c:v>
                </c:pt>
                <c:pt idx="73">
                  <c:v>1.2437780373272159E-2</c:v>
                </c:pt>
                <c:pt idx="74">
                  <c:v>1.2437869264545917E-2</c:v>
                </c:pt>
                <c:pt idx="75">
                  <c:v>1.2438673961806493E-2</c:v>
                </c:pt>
                <c:pt idx="76">
                  <c:v>1.2440178165149161E-2</c:v>
                </c:pt>
                <c:pt idx="77">
                  <c:v>1.2442365826500879E-2</c:v>
                </c:pt>
                <c:pt idx="78">
                  <c:v>1.2445221146295732E-2</c:v>
                </c:pt>
                <c:pt idx="79">
                  <c:v>1.2448728570190526E-2</c:v>
                </c:pt>
                <c:pt idx="80">
                  <c:v>1.2452872785820544E-2</c:v>
                </c:pt>
                <c:pt idx="81">
                  <c:v>1.2457638719594405E-2</c:v>
                </c:pt>
                <c:pt idx="82">
                  <c:v>1.2463011533527898E-2</c:v>
                </c:pt>
                <c:pt idx="83">
                  <c:v>1.2468976622116962E-2</c:v>
                </c:pt>
                <c:pt idx="84">
                  <c:v>1.2475519609247671E-2</c:v>
                </c:pt>
                <c:pt idx="85">
                  <c:v>1.2482626345145138E-2</c:v>
                </c:pt>
                <c:pt idx="86">
                  <c:v>1.2490282903358352E-2</c:v>
                </c:pt>
                <c:pt idx="87">
                  <c:v>1.2498475577782692E-2</c:v>
                </c:pt>
                <c:pt idx="88">
                  <c:v>1.2507190879718716E-2</c:v>
                </c:pt>
                <c:pt idx="89">
                  <c:v>1.2516415534966081E-2</c:v>
                </c:pt>
                <c:pt idx="90">
                  <c:v>1.2526136480954436E-2</c:v>
                </c:pt>
                <c:pt idx="91">
                  <c:v>1.2536340863907883E-2</c:v>
                </c:pt>
                <c:pt idx="92">
                  <c:v>1.254701603604489E-2</c:v>
                </c:pt>
                <c:pt idx="93">
                  <c:v>1.2558149552812786E-2</c:v>
                </c:pt>
                <c:pt idx="94">
                  <c:v>1.2569729170155614E-2</c:v>
                </c:pt>
                <c:pt idx="95">
                  <c:v>1.2581742841815562E-2</c:v>
                </c:pt>
                <c:pt idx="96">
                  <c:v>1.2594178716667848E-2</c:v>
                </c:pt>
                <c:pt idx="97">
                  <c:v>1.2607025136087843E-2</c:v>
                </c:pt>
                <c:pt idx="98">
                  <c:v>1.262027063135128E-2</c:v>
                </c:pt>
                <c:pt idx="99">
                  <c:v>1.2633903921065434E-2</c:v>
                </c:pt>
                <c:pt idx="100">
                  <c:v>1.2647913908632916E-2</c:v>
                </c:pt>
                <c:pt idx="101">
                  <c:v>1.2662289679745947E-2</c:v>
                </c:pt>
                <c:pt idx="102">
                  <c:v>1.2677020499912067E-2</c:v>
                </c:pt>
                <c:pt idx="103">
                  <c:v>1.2692095812009807E-2</c:v>
                </c:pt>
                <c:pt idx="104">
                  <c:v>1.2707505233875011E-2</c:v>
                </c:pt>
                <c:pt idx="105">
                  <c:v>1.2723238555916686E-2</c:v>
                </c:pt>
                <c:pt idx="106">
                  <c:v>1.2739285738762693E-2</c:v>
                </c:pt>
                <c:pt idx="107">
                  <c:v>1.2755636910933565E-2</c:v>
                </c:pt>
                <c:pt idx="108">
                  <c:v>1.2772282366546608E-2</c:v>
                </c:pt>
                <c:pt idx="109">
                  <c:v>1.2789212563047089E-2</c:v>
                </c:pt>
                <c:pt idx="110">
                  <c:v>1.2806418118968266E-2</c:v>
                </c:pt>
                <c:pt idx="111">
                  <c:v>1.2823889811718808E-2</c:v>
                </c:pt>
                <c:pt idx="112">
                  <c:v>1.2841618575398436E-2</c:v>
                </c:pt>
                <c:pt idx="113">
                  <c:v>1.2859595498639451E-2</c:v>
                </c:pt>
                <c:pt idx="114">
                  <c:v>1.2877811822476229E-2</c:v>
                </c:pt>
                <c:pt idx="115">
                  <c:v>1.2896258938240424E-2</c:v>
                </c:pt>
                <c:pt idx="116">
                  <c:v>1.2914928385482971E-2</c:v>
                </c:pt>
                <c:pt idx="117">
                  <c:v>1.2933811849921664E-2</c:v>
                </c:pt>
                <c:pt idx="118">
                  <c:v>1.2952901161414232E-2</c:v>
                </c:pt>
                <c:pt idx="119">
                  <c:v>1.2972188291956913E-2</c:v>
                </c:pt>
                <c:pt idx="120">
                  <c:v>1.2991665353707951E-2</c:v>
                </c:pt>
                <c:pt idx="121">
                  <c:v>1.3011324597035523E-2</c:v>
                </c:pt>
                <c:pt idx="122">
                  <c:v>1.3031158408590746E-2</c:v>
                </c:pt>
                <c:pt idx="123">
                  <c:v>1.3051159309404065E-2</c:v>
                </c:pt>
                <c:pt idx="124">
                  <c:v>1.307131995300588E-2</c:v>
                </c:pt>
                <c:pt idx="125">
                  <c:v>1.3091633123570395E-2</c:v>
                </c:pt>
                <c:pt idx="126">
                  <c:v>1.31120917340833E-2</c:v>
                </c:pt>
                <c:pt idx="127">
                  <c:v>1.3132688824532127E-2</c:v>
                </c:pt>
                <c:pt idx="128">
                  <c:v>1.3153417560119007E-2</c:v>
                </c:pt>
                <c:pt idx="129">
                  <c:v>1.317427122949652E-2</c:v>
                </c:pt>
                <c:pt idx="130">
                  <c:v>1.3195243243025387E-2</c:v>
                </c:pt>
                <c:pt idx="131">
                  <c:v>1.3216327131053987E-2</c:v>
                </c:pt>
                <c:pt idx="132">
                  <c:v>1.3237516542219954E-2</c:v>
                </c:pt>
                <c:pt idx="133">
                  <c:v>1.3258805241773086E-2</c:v>
                </c:pt>
                <c:pt idx="134">
                  <c:v>1.3280187109918781E-2</c:v>
                </c:pt>
                <c:pt idx="135">
                  <c:v>1.3301656140183513E-2</c:v>
                </c:pt>
                <c:pt idx="136">
                  <c:v>1.3323206437799995E-2</c:v>
                </c:pt>
                <c:pt idx="137">
                  <c:v>1.3344832218113375E-2</c:v>
                </c:pt>
                <c:pt idx="138">
                  <c:v>1.3366527805007411E-2</c:v>
                </c:pt>
                <c:pt idx="139">
                  <c:v>1.3388287629350376E-2</c:v>
                </c:pt>
                <c:pt idx="140">
                  <c:v>1.3410106227461027E-2</c:v>
                </c:pt>
                <c:pt idx="141">
                  <c:v>1.3431978239594161E-2</c:v>
                </c:pt>
                <c:pt idx="142">
                  <c:v>1.3453898408444742E-2</c:v>
                </c:pt>
                <c:pt idx="143">
                  <c:v>1.3475861577671722E-2</c:v>
                </c:pt>
                <c:pt idx="144">
                  <c:v>1.3497862690440385E-2</c:v>
                </c:pt>
                <c:pt idx="145">
                  <c:v>1.3519896787983265E-2</c:v>
                </c:pt>
                <c:pt idx="146">
                  <c:v>1.3541959008179449E-2</c:v>
                </c:pt>
                <c:pt idx="147">
                  <c:v>1.356404458415196E-2</c:v>
                </c:pt>
                <c:pt idx="148">
                  <c:v>1.3586148842883186E-2</c:v>
                </c:pt>
                <c:pt idx="149">
                  <c:v>1.3608267203847724E-2</c:v>
                </c:pt>
                <c:pt idx="150">
                  <c:v>1.3630395177663165E-2</c:v>
                </c:pt>
                <c:pt idx="151">
                  <c:v>1.3652528364757818E-2</c:v>
                </c:pt>
                <c:pt idx="152">
                  <c:v>1.3674662454055395E-2</c:v>
                </c:pt>
                <c:pt idx="153">
                  <c:v>1.3696793221677078E-2</c:v>
                </c:pt>
                <c:pt idx="154">
                  <c:v>1.3718916529659814E-2</c:v>
                </c:pt>
                <c:pt idx="155">
                  <c:v>1.3741028324691207E-2</c:v>
                </c:pt>
                <c:pt idx="156">
                  <c:v>1.3763124636860774E-2</c:v>
                </c:pt>
                <c:pt idx="157">
                  <c:v>1.3785201578426984E-2</c:v>
                </c:pt>
                <c:pt idx="158">
                  <c:v>1.3807255342600966E-2</c:v>
                </c:pt>
                <c:pt idx="159">
                  <c:v>1.3829282202344612E-2</c:v>
                </c:pt>
                <c:pt idx="160">
                  <c:v>1.3851278509185716E-2</c:v>
                </c:pt>
                <c:pt idx="161">
                  <c:v>1.3873240692046984E-2</c:v>
                </c:pt>
                <c:pt idx="162">
                  <c:v>1.3895165256091413E-2</c:v>
                </c:pt>
                <c:pt idx="163">
                  <c:v>1.391704878158169E-2</c:v>
                </c:pt>
                <c:pt idx="164">
                  <c:v>1.3938887922755133E-2</c:v>
                </c:pt>
                <c:pt idx="165">
                  <c:v>1.3960679406712417E-2</c:v>
                </c:pt>
                <c:pt idx="166">
                  <c:v>1.3982420032321738E-2</c:v>
                </c:pt>
                <c:pt idx="167">
                  <c:v>1.4004106669136318E-2</c:v>
                </c:pt>
                <c:pt idx="168">
                  <c:v>1.4025736256326402E-2</c:v>
                </c:pt>
                <c:pt idx="169">
                  <c:v>1.4047305801625151E-2</c:v>
                </c:pt>
                <c:pt idx="170">
                  <c:v>1.4068812380288259E-2</c:v>
                </c:pt>
                <c:pt idx="171">
                  <c:v>1.4090253134067324E-2</c:v>
                </c:pt>
                <c:pt idx="172">
                  <c:v>1.4111625270196118E-2</c:v>
                </c:pt>
                <c:pt idx="173">
                  <c:v>1.4132926060390766E-2</c:v>
                </c:pt>
                <c:pt idx="174">
                  <c:v>1.4154152839862419E-2</c:v>
                </c:pt>
                <c:pt idx="175">
                  <c:v>1.4175303006343454E-2</c:v>
                </c:pt>
                <c:pt idx="176">
                  <c:v>1.419637401912599E-2</c:v>
                </c:pt>
                <c:pt idx="177">
                  <c:v>1.4217363398113178E-2</c:v>
                </c:pt>
                <c:pt idx="178">
                  <c:v>1.4238268722883168E-2</c:v>
                </c:pt>
                <c:pt idx="179">
                  <c:v>1.4259087631764894E-2</c:v>
                </c:pt>
                <c:pt idx="180">
                  <c:v>1.4279817820926688E-2</c:v>
                </c:pt>
                <c:pt idx="181">
                  <c:v>1.4300457043476419E-2</c:v>
                </c:pt>
                <c:pt idx="182">
                  <c:v>1.4321003108573635E-2</c:v>
                </c:pt>
                <c:pt idx="183">
                  <c:v>1.4341453880553759E-2</c:v>
                </c:pt>
                <c:pt idx="184">
                  <c:v>1.4361807278063202E-2</c:v>
                </c:pt>
                <c:pt idx="185">
                  <c:v>1.4382061273206667E-2</c:v>
                </c:pt>
                <c:pt idx="186">
                  <c:v>1.4402213890705312E-2</c:v>
                </c:pt>
                <c:pt idx="187">
                  <c:v>1.4422263207066216E-2</c:v>
                </c:pt>
                <c:pt idx="188">
                  <c:v>1.4442207349762898E-2</c:v>
                </c:pt>
                <c:pt idx="189">
                  <c:v>1.4462044496426699E-2</c:v>
                </c:pt>
                <c:pt idx="190">
                  <c:v>1.4481772874049018E-2</c:v>
                </c:pt>
                <c:pt idx="191">
                  <c:v>1.4501390758194163E-2</c:v>
                </c:pt>
                <c:pt idx="192">
                  <c:v>1.4520896472222461E-2</c:v>
                </c:pt>
                <c:pt idx="193">
                  <c:v>1.4540288386524339E-2</c:v>
                </c:pt>
                <c:pt idx="194">
                  <c:v>1.455956491776414E-2</c:v>
                </c:pt>
                <c:pt idx="195">
                  <c:v>1.4578724528134052E-2</c:v>
                </c:pt>
                <c:pt idx="196">
                  <c:v>1.4597765724618419E-2</c:v>
                </c:pt>
                <c:pt idx="197">
                  <c:v>1.4616687058267894E-2</c:v>
                </c:pt>
                <c:pt idx="198">
                  <c:v>1.463548712348281E-2</c:v>
                </c:pt>
                <c:pt idx="199">
                  <c:v>1.465416455730692E-2</c:v>
                </c:pt>
                <c:pt idx="200">
                  <c:v>1.4672718038730229E-2</c:v>
                </c:pt>
                <c:pt idx="201">
                  <c:v>1.4691146288001278E-2</c:v>
                </c:pt>
                <c:pt idx="202">
                  <c:v>1.4709448065948871E-2</c:v>
                </c:pt>
                <c:pt idx="203">
                  <c:v>1.4727622173312846E-2</c:v>
                </c:pt>
                <c:pt idx="204">
                  <c:v>1.4745667450084002E-2</c:v>
                </c:pt>
                <c:pt idx="205">
                  <c:v>1.4763582774852874E-2</c:v>
                </c:pt>
                <c:pt idx="206">
                  <c:v>1.4781367064167605E-2</c:v>
                </c:pt>
                <c:pt idx="207">
                  <c:v>1.4799019271899985E-2</c:v>
                </c:pt>
                <c:pt idx="208">
                  <c:v>1.4816538388620917E-2</c:v>
                </c:pt>
                <c:pt idx="209">
                  <c:v>1.4833923440983762E-2</c:v>
                </c:pt>
                <c:pt idx="210">
                  <c:v>1.4851173491116379E-2</c:v>
                </c:pt>
                <c:pt idx="211">
                  <c:v>1.4868287636021396E-2</c:v>
                </c:pt>
                <c:pt idx="212">
                  <c:v>1.4885265006984769E-2</c:v>
                </c:pt>
                <c:pt idx="213">
                  <c:v>1.4902104768992286E-2</c:v>
                </c:pt>
                <c:pt idx="214">
                  <c:v>1.4918806120154421E-2</c:v>
                </c:pt>
                <c:pt idx="215">
                  <c:v>1.4935368291138632E-2</c:v>
                </c:pt>
                <c:pt idx="216">
                  <c:v>1.4951790544609767E-2</c:v>
                </c:pt>
                <c:pt idx="217">
                  <c:v>1.4968072174678229E-2</c:v>
                </c:pt>
                <c:pt idx="218">
                  <c:v>1.4984212506355427E-2</c:v>
                </c:pt>
                <c:pt idx="219">
                  <c:v>1.5000210895017269E-2</c:v>
                </c:pt>
                <c:pt idx="220">
                  <c:v>1.5016066725874536E-2</c:v>
                </c:pt>
                <c:pt idx="221">
                  <c:v>1.5031779413450908E-2</c:v>
                </c:pt>
                <c:pt idx="222">
                  <c:v>1.5047348401068222E-2</c:v>
                </c:pt>
                <c:pt idx="223">
                  <c:v>1.5062773160338841E-2</c:v>
                </c:pt>
                <c:pt idx="224">
                  <c:v>1.5078053190665019E-2</c:v>
                </c:pt>
                <c:pt idx="225">
                  <c:v>1.5093188018745346E-2</c:v>
                </c:pt>
                <c:pt idx="226">
                  <c:v>1.5108177198087949E-2</c:v>
                </c:pt>
                <c:pt idx="227">
                  <c:v>1.5123020308530744E-2</c:v>
                </c:pt>
                <c:pt idx="228">
                  <c:v>1.5137716955768182E-2</c:v>
                </c:pt>
                <c:pt idx="229">
                  <c:v>1.5152266770884729E-2</c:v>
                </c:pt>
                <c:pt idx="230">
                  <c:v>1.5166669409894695E-2</c:v>
                </c:pt>
                <c:pt idx="231">
                  <c:v>1.5180924553289052E-2</c:v>
                </c:pt>
                <c:pt idx="232">
                  <c:v>1.5195031905587936E-2</c:v>
                </c:pt>
                <c:pt idx="233">
                  <c:v>1.5208991194900073E-2</c:v>
                </c:pt>
                <c:pt idx="234">
                  <c:v>1.5222802172488031E-2</c:v>
                </c:pt>
                <c:pt idx="235">
                  <c:v>1.5236464612339906E-2</c:v>
                </c:pt>
                <c:pt idx="236">
                  <c:v>1.5249978310746717E-2</c:v>
                </c:pt>
                <c:pt idx="237">
                  <c:v>1.5263343085886297E-2</c:v>
                </c:pt>
                <c:pt idx="238">
                  <c:v>1.5276558777412616E-2</c:v>
                </c:pt>
                <c:pt idx="239">
                  <c:v>1.5289625246051319E-2</c:v>
                </c:pt>
                <c:pt idx="240">
                  <c:v>1.5302542373200792E-2</c:v>
                </c:pt>
                <c:pt idx="241">
                  <c:v>1.5315310060539003E-2</c:v>
                </c:pt>
                <c:pt idx="242">
                  <c:v>1.5327928229636079E-2</c:v>
                </c:pt>
                <c:pt idx="243">
                  <c:v>1.5340396821572219E-2</c:v>
                </c:pt>
                <c:pt idx="244">
                  <c:v>1.5352715796561403E-2</c:v>
                </c:pt>
                <c:pt idx="245">
                  <c:v>1.53648851335801E-2</c:v>
                </c:pt>
                <c:pt idx="246">
                  <c:v>1.5376904830001731E-2</c:v>
                </c:pt>
                <c:pt idx="247">
                  <c:v>1.5388774901236177E-2</c:v>
                </c:pt>
                <c:pt idx="248">
                  <c:v>1.5400495380374538E-2</c:v>
                </c:pt>
                <c:pt idx="249">
                  <c:v>1.5412066317839021E-2</c:v>
                </c:pt>
                <c:pt idx="250">
                  <c:v>1.542348778103815E-2</c:v>
                </c:pt>
                <c:pt idx="251">
                  <c:v>1.5434759854026425E-2</c:v>
                </c:pt>
                <c:pt idx="252">
                  <c:v>1.5445882637169631E-2</c:v>
                </c:pt>
                <c:pt idx="253">
                  <c:v>1.5456856246814532E-2</c:v>
                </c:pt>
                <c:pt idx="254">
                  <c:v>1.5467680814963566E-2</c:v>
                </c:pt>
                <c:pt idx="255">
                  <c:v>1.5478356488954251E-2</c:v>
                </c:pt>
                <c:pt idx="256">
                  <c:v>1.5488883431143463E-2</c:v>
                </c:pt>
                <c:pt idx="257">
                  <c:v>1.5499261818596108E-2</c:v>
                </c:pt>
                <c:pt idx="258">
                  <c:v>1.5509491842778556E-2</c:v>
                </c:pt>
                <c:pt idx="259">
                  <c:v>1.551957370925644E-2</c:v>
                </c:pt>
                <c:pt idx="260">
                  <c:v>1.5529507637397202E-2</c:v>
                </c:pt>
                <c:pt idx="261">
                  <c:v>1.5539293860076631E-2</c:v>
                </c:pt>
                <c:pt idx="262">
                  <c:v>1.5548932623390216E-2</c:v>
                </c:pt>
                <c:pt idx="263">
                  <c:v>1.5558424186368422E-2</c:v>
                </c:pt>
                <c:pt idx="264">
                  <c:v>1.5567768820696326E-2</c:v>
                </c:pt>
                <c:pt idx="265">
                  <c:v>1.5576966810437548E-2</c:v>
                </c:pt>
                <c:pt idx="266">
                  <c:v>1.558601845176219E-2</c:v>
                </c:pt>
                <c:pt idx="267">
                  <c:v>1.5594924052678844E-2</c:v>
                </c:pt>
                <c:pt idx="268">
                  <c:v>1.5603683932770798E-2</c:v>
                </c:pt>
                <c:pt idx="269">
                  <c:v>1.5612298422935891E-2</c:v>
                </c:pt>
                <c:pt idx="270">
                  <c:v>1.5620767865130544E-2</c:v>
                </c:pt>
                <c:pt idx="271">
                  <c:v>1.5629092612117784E-2</c:v>
                </c:pt>
                <c:pt idx="272">
                  <c:v>1.5637273027218596E-2</c:v>
                </c:pt>
                <c:pt idx="273">
                  <c:v>1.5645309484067602E-2</c:v>
                </c:pt>
                <c:pt idx="274">
                  <c:v>1.5653202366372007E-2</c:v>
                </c:pt>
                <c:pt idx="275">
                  <c:v>1.5660952067674594E-2</c:v>
                </c:pt>
                <c:pt idx="276">
                  <c:v>1.5668558991120116E-2</c:v>
                </c:pt>
                <c:pt idx="277">
                  <c:v>1.5676023549225218E-2</c:v>
                </c:pt>
                <c:pt idx="278">
                  <c:v>1.5683346163652079E-2</c:v>
                </c:pt>
                <c:pt idx="279">
                  <c:v>1.5690527264985515E-2</c:v>
                </c:pt>
                <c:pt idx="280">
                  <c:v>1.5697567292513273E-2</c:v>
                </c:pt>
                <c:pt idx="281">
                  <c:v>1.5704466694009989E-2</c:v>
                </c:pt>
                <c:pt idx="282">
                  <c:v>1.571122592552443E-2</c:v>
                </c:pt>
                <c:pt idx="283">
                  <c:v>1.5717845451170026E-2</c:v>
                </c:pt>
                <c:pt idx="284">
                  <c:v>1.5724325742918543E-2</c:v>
                </c:pt>
                <c:pt idx="285">
                  <c:v>1.5730667280397168E-2</c:v>
                </c:pt>
                <c:pt idx="286">
                  <c:v>1.5736870550688675E-2</c:v>
                </c:pt>
                <c:pt idx="287">
                  <c:v>1.5742936048134648E-2</c:v>
                </c:pt>
                <c:pt idx="288">
                  <c:v>1.5748864274142058E-2</c:v>
                </c:pt>
                <c:pt idx="289">
                  <c:v>1.5754655736992446E-2</c:v>
                </c:pt>
                <c:pt idx="290">
                  <c:v>1.576031095165463E-2</c:v>
                </c:pt>
                <c:pt idx="291">
                  <c:v>1.5765830439600045E-2</c:v>
                </c:pt>
                <c:pt idx="292">
                  <c:v>1.5771214728621044E-2</c:v>
                </c:pt>
                <c:pt idx="293">
                  <c:v>1.5776464352652231E-2</c:v>
                </c:pt>
                <c:pt idx="294">
                  <c:v>1.5781579851594452E-2</c:v>
                </c:pt>
                <c:pt idx="295">
                  <c:v>1.578656177114196E-2</c:v>
                </c:pt>
                <c:pt idx="296">
                  <c:v>1.5791410662611749E-2</c:v>
                </c:pt>
                <c:pt idx="297">
                  <c:v>1.5796127082776404E-2</c:v>
                </c:pt>
                <c:pt idx="298">
                  <c:v>1.5800711593698932E-2</c:v>
                </c:pt>
                <c:pt idx="299">
                  <c:v>1.5805164762570628E-2</c:v>
                </c:pt>
                <c:pt idx="300">
                  <c:v>1.58094871615517E-2</c:v>
                </c:pt>
                <c:pt idx="301">
                  <c:v>1.5813679367614089E-2</c:v>
                </c:pt>
                <c:pt idx="302">
                  <c:v>1.5817741962387249E-2</c:v>
                </c:pt>
                <c:pt idx="303">
                  <c:v>1.5821675532006113E-2</c:v>
                </c:pt>
                <c:pt idx="304">
                  <c:v>1.5825480666961836E-2</c:v>
                </c:pt>
                <c:pt idx="305">
                  <c:v>1.5829157961954859E-2</c:v>
                </c:pt>
                <c:pt idx="306">
                  <c:v>1.5832708015750402E-2</c:v>
                </c:pt>
                <c:pt idx="307">
                  <c:v>1.5836131431036321E-2</c:v>
                </c:pt>
                <c:pt idx="308">
                  <c:v>1.5839428814283532E-2</c:v>
                </c:pt>
                <c:pt idx="309">
                  <c:v>1.5842600775608312E-2</c:v>
                </c:pt>
                <c:pt idx="310">
                  <c:v>1.584564792863756E-2</c:v>
                </c:pt>
                <c:pt idx="311">
                  <c:v>1.5848570890375668E-2</c:v>
                </c:pt>
                <c:pt idx="312">
                  <c:v>1.5851370281074084E-2</c:v>
                </c:pt>
                <c:pt idx="313">
                  <c:v>1.5854046724102719E-2</c:v>
                </c:pt>
                <c:pt idx="314">
                  <c:v>1.585660084582402E-2</c:v>
                </c:pt>
                <c:pt idx="315">
                  <c:v>1.5859033275468559E-2</c:v>
                </c:pt>
                <c:pt idx="316">
                  <c:v>1.586134464501332E-2</c:v>
                </c:pt>
                <c:pt idx="317">
                  <c:v>1.5863535589061686E-2</c:v>
                </c:pt>
                <c:pt idx="318">
                  <c:v>1.5865606744725647E-2</c:v>
                </c:pt>
                <c:pt idx="319">
                  <c:v>1.5867558751510108E-2</c:v>
                </c:pt>
                <c:pt idx="320">
                  <c:v>1.5869392251198877E-2</c:v>
                </c:pt>
                <c:pt idx="321">
                  <c:v>1.5871107887743138E-2</c:v>
                </c:pt>
                <c:pt idx="322">
                  <c:v>1.5872706307151319E-2</c:v>
                </c:pt>
                <c:pt idx="323">
                  <c:v>1.5874188157381314E-2</c:v>
                </c:pt>
                <c:pt idx="324">
                  <c:v>1.5875554088234392E-2</c:v>
                </c:pt>
                <c:pt idx="325">
                  <c:v>1.5876804751250986E-2</c:v>
                </c:pt>
                <c:pt idx="326">
                  <c:v>1.5877940799608387E-2</c:v>
                </c:pt>
                <c:pt idx="327">
                  <c:v>1.5878962888020154E-2</c:v>
                </c:pt>
                <c:pt idx="328">
                  <c:v>1.5879871672637505E-2</c:v>
                </c:pt>
                <c:pt idx="329">
                  <c:v>1.588066781095214E-2</c:v>
                </c:pt>
                <c:pt idx="330">
                  <c:v>1.5881351961701207E-2</c:v>
                </c:pt>
                <c:pt idx="331">
                  <c:v>1.5881924784773807E-2</c:v>
                </c:pt>
                <c:pt idx="332">
                  <c:v>1.5882386941118889E-2</c:v>
                </c:pt>
                <c:pt idx="333">
                  <c:v>1.588273909265546E-2</c:v>
                </c:pt>
                <c:pt idx="334">
                  <c:v>1.588298190218386E-2</c:v>
                </c:pt>
                <c:pt idx="335">
                  <c:v>1.588311603329888E-2</c:v>
                </c:pt>
                <c:pt idx="336">
                  <c:v>1.5883142150304619E-2</c:v>
                </c:pt>
                <c:pt idx="337">
                  <c:v>1.5883060918130701E-2</c:v>
                </c:pt>
                <c:pt idx="338">
                  <c:v>1.5882873002250053E-2</c:v>
                </c:pt>
                <c:pt idx="339">
                  <c:v>1.5882579068598357E-2</c:v>
                </c:pt>
                <c:pt idx="340">
                  <c:v>1.5882179783495029E-2</c:v>
                </c:pt>
                <c:pt idx="341">
                  <c:v>1.5881675813565366E-2</c:v>
                </c:pt>
                <c:pt idx="342">
                  <c:v>1.5881067825664688E-2</c:v>
                </c:pt>
                <c:pt idx="343">
                  <c:v>1.588035648680336E-2</c:v>
                </c:pt>
                <c:pt idx="344">
                  <c:v>1.5879542464073776E-2</c:v>
                </c:pt>
                <c:pt idx="345">
                  <c:v>1.587862642457824E-2</c:v>
                </c:pt>
                <c:pt idx="346">
                  <c:v>1.5877609035358675E-2</c:v>
                </c:pt>
                <c:pt idx="347">
                  <c:v>1.5876490963327466E-2</c:v>
                </c:pt>
                <c:pt idx="348">
                  <c:v>1.5875272875199603E-2</c:v>
                </c:pt>
                <c:pt idx="349">
                  <c:v>1.5873955437426368E-2</c:v>
                </c:pt>
                <c:pt idx="350">
                  <c:v>1.5872539316129974E-2</c:v>
                </c:pt>
                <c:pt idx="351">
                  <c:v>1.5871025177040171E-2</c:v>
                </c:pt>
                <c:pt idx="352">
                  <c:v>1.5869413685431114E-2</c:v>
                </c:pt>
                <c:pt idx="353">
                  <c:v>1.5867705506060467E-2</c:v>
                </c:pt>
                <c:pt idx="354">
                  <c:v>1.5865901303109123E-2</c:v>
                </c:pt>
                <c:pt idx="355">
                  <c:v>1.5864001740122369E-2</c:v>
                </c:pt>
                <c:pt idx="356">
                  <c:v>1.5862007479952284E-2</c:v>
                </c:pt>
                <c:pt idx="357">
                  <c:v>1.5859919184701102E-2</c:v>
                </c:pt>
                <c:pt idx="358">
                  <c:v>1.5857737515666048E-2</c:v>
                </c:pt>
                <c:pt idx="359">
                  <c:v>1.5855463133285064E-2</c:v>
                </c:pt>
                <c:pt idx="360">
                  <c:v>1.5853096697083735E-2</c:v>
                </c:pt>
                <c:pt idx="361">
                  <c:v>1.5850638865623518E-2</c:v>
                </c:pt>
                <c:pt idx="362">
                  <c:v>1.5848090296450637E-2</c:v>
                </c:pt>
                <c:pt idx="363">
                  <c:v>1.5845451646046588E-2</c:v>
                </c:pt>
                <c:pt idx="364">
                  <c:v>1.5842723569779268E-2</c:v>
                </c:pt>
                <c:pt idx="365">
                  <c:v>1.5839906721855465E-2</c:v>
                </c:pt>
                <c:pt idx="366">
                  <c:v>1.5837001755274124E-2</c:v>
                </c:pt>
                <c:pt idx="367">
                  <c:v>1.5834009321780779E-2</c:v>
                </c:pt>
                <c:pt idx="368">
                  <c:v>1.5830930071823082E-2</c:v>
                </c:pt>
                <c:pt idx="369">
                  <c:v>1.5827764654507019E-2</c:v>
                </c:pt>
                <c:pt idx="370">
                  <c:v>1.5824513717554431E-2</c:v>
                </c:pt>
                <c:pt idx="371">
                  <c:v>1.5821177907261293E-2</c:v>
                </c:pt>
                <c:pt idx="372">
                  <c:v>1.5817757868456933E-2</c:v>
                </c:pt>
                <c:pt idx="373">
                  <c:v>1.5814254244464324E-2</c:v>
                </c:pt>
                <c:pt idx="374">
                  <c:v>1.5810667677061178E-2</c:v>
                </c:pt>
                <c:pt idx="375">
                  <c:v>1.5806998806441888E-2</c:v>
                </c:pt>
                <c:pt idx="376">
                  <c:v>1.5803248271180598E-2</c:v>
                </c:pt>
                <c:pt idx="377">
                  <c:v>1.579941670819484E-2</c:v>
                </c:pt>
                <c:pt idx="378">
                  <c:v>1.5795504752710236E-2</c:v>
                </c:pt>
                <c:pt idx="379">
                  <c:v>1.5791513038226047E-2</c:v>
                </c:pt>
                <c:pt idx="380">
                  <c:v>1.5787442196481379E-2</c:v>
                </c:pt>
                <c:pt idx="381">
                  <c:v>1.5783292857422478E-2</c:v>
                </c:pt>
                <c:pt idx="382">
                  <c:v>1.5779065649170587E-2</c:v>
                </c:pt>
                <c:pt idx="383">
                  <c:v>1.5774761197990726E-2</c:v>
                </c:pt>
                <c:pt idx="384">
                  <c:v>1.5770380128261319E-2</c:v>
                </c:pt>
                <c:pt idx="385">
                  <c:v>1.576592306244444E-2</c:v>
                </c:pt>
                <c:pt idx="386">
                  <c:v>1.5761390621056866E-2</c:v>
                </c:pt>
                <c:pt idx="387">
                  <c:v>1.5756783422641966E-2</c:v>
                </c:pt>
                <c:pt idx="388">
                  <c:v>1.5752102083742267E-2</c:v>
                </c:pt>
                <c:pt idx="389">
                  <c:v>1.5747347218872706E-2</c:v>
                </c:pt>
                <c:pt idx="390">
                  <c:v>1.5742519440494714E-2</c:v>
                </c:pt>
                <c:pt idx="391">
                  <c:v>1.5737619358990831E-2</c:v>
                </c:pt>
                <c:pt idx="392">
                  <c:v>1.5732647582640182E-2</c:v>
                </c:pt>
                <c:pt idx="393">
                  <c:v>1.5727604717594511E-2</c:v>
                </c:pt>
                <c:pt idx="394">
                  <c:v>1.5722491367855022E-2</c:v>
                </c:pt>
                <c:pt idx="395">
                  <c:v>1.5717308135249686E-2</c:v>
                </c:pt>
                <c:pt idx="396">
                  <c:v>1.5712055619411358E-2</c:v>
                </c:pt>
                <c:pt idx="397">
                  <c:v>1.5706734417756545E-2</c:v>
                </c:pt>
                <c:pt idx="398">
                  <c:v>1.5701345125464665E-2</c:v>
                </c:pt>
                <c:pt idx="399">
                  <c:v>1.5695888335457986E-2</c:v>
                </c:pt>
                <c:pt idx="400">
                  <c:v>1.5690364638382255E-2</c:v>
                </c:pt>
                <c:pt idx="401">
                  <c:v>1.5684774622587799E-2</c:v>
                </c:pt>
                <c:pt idx="402">
                  <c:v>1.5679118874111379E-2</c:v>
                </c:pt>
                <c:pt idx="403">
                  <c:v>1.5673397976658336E-2</c:v>
                </c:pt>
                <c:pt idx="404">
                  <c:v>1.5667612511585716E-2</c:v>
                </c:pt>
                <c:pt idx="405">
                  <c:v>1.5661763057885553E-2</c:v>
                </c:pt>
                <c:pt idx="406">
                  <c:v>1.5655850192169002E-2</c:v>
                </c:pt>
                <c:pt idx="407">
                  <c:v>1.5649874488650836E-2</c:v>
                </c:pt>
                <c:pt idx="408">
                  <c:v>1.5643836519134563E-2</c:v>
                </c:pt>
                <c:pt idx="409">
                  <c:v>1.5637736852997991E-2</c:v>
                </c:pt>
                <c:pt idx="410">
                  <c:v>1.5631576057179512E-2</c:v>
                </c:pt>
                <c:pt idx="411">
                  <c:v>1.5625354696164558E-2</c:v>
                </c:pt>
                <c:pt idx="412">
                  <c:v>1.5619073331972863E-2</c:v>
                </c:pt>
                <c:pt idx="413">
                  <c:v>1.5612732524146071E-2</c:v>
                </c:pt>
                <c:pt idx="414">
                  <c:v>1.5606332829735822E-2</c:v>
                </c:pt>
                <c:pt idx="415">
                  <c:v>1.5599874803292384E-2</c:v>
                </c:pt>
                <c:pt idx="416">
                  <c:v>1.5593358996853685E-2</c:v>
                </c:pt>
                <c:pt idx="417">
                  <c:v>1.5586785959934894E-2</c:v>
                </c:pt>
                <c:pt idx="418">
                  <c:v>1.5580156239518299E-2</c:v>
                </c:pt>
                <c:pt idx="419">
                  <c:v>1.5573470380043718E-2</c:v>
                </c:pt>
                <c:pt idx="420">
                  <c:v>1.556672892339947E-2</c:v>
                </c:pt>
                <c:pt idx="421">
                  <c:v>1.5559932408913554E-2</c:v>
                </c:pt>
                <c:pt idx="422">
                  <c:v>1.5553081373345351E-2</c:v>
                </c:pt>
                <c:pt idx="423">
                  <c:v>1.5546176350877711E-2</c:v>
                </c:pt>
                <c:pt idx="424">
                  <c:v>1.5539217873109634E-2</c:v>
                </c:pt>
                <c:pt idx="425">
                  <c:v>1.5532206469048959E-2</c:v>
                </c:pt>
                <c:pt idx="426">
                  <c:v>1.5525142665105809E-2</c:v>
                </c:pt>
                <c:pt idx="427">
                  <c:v>1.5518026985086329E-2</c:v>
                </c:pt>
                <c:pt idx="428">
                  <c:v>1.551085995018657E-2</c:v>
                </c:pt>
                <c:pt idx="429">
                  <c:v>1.5503642078987231E-2</c:v>
                </c:pt>
                <c:pt idx="430">
                  <c:v>1.5496373887448192E-2</c:v>
                </c:pt>
                <c:pt idx="431">
                  <c:v>1.5489055888903799E-2</c:v>
                </c:pt>
                <c:pt idx="432">
                  <c:v>1.5481688594058518E-2</c:v>
                </c:pt>
                <c:pt idx="433">
                  <c:v>1.5474272510982545E-2</c:v>
                </c:pt>
                <c:pt idx="434">
                  <c:v>1.5466808145108202E-2</c:v>
                </c:pt>
                <c:pt idx="435">
                  <c:v>1.5459295999226519E-2</c:v>
                </c:pt>
                <c:pt idx="436">
                  <c:v>1.5451736573483935E-2</c:v>
                </c:pt>
                <c:pt idx="437">
                  <c:v>1.5444130365379644E-2</c:v>
                </c:pt>
                <c:pt idx="438">
                  <c:v>1.5436477869763002E-2</c:v>
                </c:pt>
                <c:pt idx="439">
                  <c:v>1.5428779578831514E-2</c:v>
                </c:pt>
                <c:pt idx="440">
                  <c:v>1.5421035982128753E-2</c:v>
                </c:pt>
                <c:pt idx="441">
                  <c:v>1.5413247566542942E-2</c:v>
                </c:pt>
                <c:pt idx="442">
                  <c:v>1.5405414816305578E-2</c:v>
                </c:pt>
                <c:pt idx="443">
                  <c:v>1.5397538212990558E-2</c:v>
                </c:pt>
                <c:pt idx="444">
                  <c:v>1.5389618235513297E-2</c:v>
                </c:pt>
                <c:pt idx="445">
                  <c:v>1.5381655360130531E-2</c:v>
                </c:pt>
                <c:pt idx="446">
                  <c:v>1.5373650060439864E-2</c:v>
                </c:pt>
                <c:pt idx="447">
                  <c:v>1.5365602807380183E-2</c:v>
                </c:pt>
                <c:pt idx="448">
                  <c:v>1.5357514069231748E-2</c:v>
                </c:pt>
                <c:pt idx="449">
                  <c:v>1.5349384311617038E-2</c:v>
                </c:pt>
                <c:pt idx="450">
                  <c:v>1.5341213997501504E-2</c:v>
                </c:pt>
                <c:pt idx="451">
                  <c:v>1.5333003587194742E-2</c:v>
                </c:pt>
                <c:pt idx="452">
                  <c:v>1.532475353835179E-2</c:v>
                </c:pt>
                <c:pt idx="453">
                  <c:v>1.5316464305974838E-2</c:v>
                </c:pt>
                <c:pt idx="454">
                  <c:v>1.5308136342415006E-2</c:v>
                </c:pt>
                <c:pt idx="455">
                  <c:v>1.5299770097374363E-2</c:v>
                </c:pt>
                <c:pt idx="456">
                  <c:v>1.5291366017908252E-2</c:v>
                </c:pt>
                <c:pt idx="457">
                  <c:v>1.5282924548427855E-2</c:v>
                </c:pt>
                <c:pt idx="458">
                  <c:v>1.5274446130702848E-2</c:v>
                </c:pt>
                <c:pt idx="459">
                  <c:v>1.5265931203864283E-2</c:v>
                </c:pt>
                <c:pt idx="460">
                  <c:v>1.5257380204407839E-2</c:v>
                </c:pt>
                <c:pt idx="461">
                  <c:v>1.5248793566197037E-2</c:v>
                </c:pt>
                <c:pt idx="462">
                  <c:v>1.5240171720466898E-2</c:v>
                </c:pt>
                <c:pt idx="463">
                  <c:v>1.5231515095827583E-2</c:v>
                </c:pt>
                <c:pt idx="464">
                  <c:v>1.5222824118268294E-2</c:v>
                </c:pt>
                <c:pt idx="465">
                  <c:v>1.5214099211161451E-2</c:v>
                </c:pt>
                <c:pt idx="466">
                  <c:v>1.5205340795266906E-2</c:v>
                </c:pt>
                <c:pt idx="467">
                  <c:v>1.5196549288736483E-2</c:v>
                </c:pt>
                <c:pt idx="468">
                  <c:v>1.5187725107118494E-2</c:v>
                </c:pt>
                <c:pt idx="469">
                  <c:v>1.5178868663362662E-2</c:v>
                </c:pt>
                <c:pt idx="470">
                  <c:v>1.5169980367824992E-2</c:v>
                </c:pt>
                <c:pt idx="471">
                  <c:v>1.5161060628272938E-2</c:v>
                </c:pt>
                <c:pt idx="472">
                  <c:v>1.515210984989078E-2</c:v>
                </c:pt>
                <c:pt idx="473">
                  <c:v>1.514312843528489E-2</c:v>
                </c:pt>
                <c:pt idx="474">
                  <c:v>1.5134116784489449E-2</c:v>
                </c:pt>
                <c:pt idx="475">
                  <c:v>1.5125075294972257E-2</c:v>
                </c:pt>
                <c:pt idx="476">
                  <c:v>1.5116004361640373E-2</c:v>
                </c:pt>
                <c:pt idx="477">
                  <c:v>1.5106904376846489E-2</c:v>
                </c:pt>
                <c:pt idx="478">
                  <c:v>1.5097775730394794E-2</c:v>
                </c:pt>
                <c:pt idx="479">
                  <c:v>1.508861880954751E-2</c:v>
                </c:pt>
                <c:pt idx="480">
                  <c:v>1.5079433999031083E-2</c:v>
                </c:pt>
                <c:pt idx="481">
                  <c:v>1.5070221681043064E-2</c:v>
                </c:pt>
                <c:pt idx="482">
                  <c:v>1.5060982235258487E-2</c:v>
                </c:pt>
                <c:pt idx="483">
                  <c:v>1.5051716038836892E-2</c:v>
                </c:pt>
                <c:pt idx="484">
                  <c:v>1.5042423466429221E-2</c:v>
                </c:pt>
                <c:pt idx="485">
                  <c:v>1.5033104890184786E-2</c:v>
                </c:pt>
                <c:pt idx="486">
                  <c:v>1.5023760679758483E-2</c:v>
                </c:pt>
                <c:pt idx="487">
                  <c:v>1.501439120231815E-2</c:v>
                </c:pt>
                <c:pt idx="488">
                  <c:v>1.5004996822551797E-2</c:v>
                </c:pt>
                <c:pt idx="489">
                  <c:v>1.4995577902675195E-2</c:v>
                </c:pt>
                <c:pt idx="490">
                  <c:v>1.4986134802439453E-2</c:v>
                </c:pt>
                <c:pt idx="491">
                  <c:v>1.4976667879138657E-2</c:v>
                </c:pt>
                <c:pt idx="492">
                  <c:v>1.4967177487617819E-2</c:v>
                </c:pt>
                <c:pt idx="493">
                  <c:v>1.4957663980280513E-2</c:v>
                </c:pt>
                <c:pt idx="494">
                  <c:v>1.4948127707097067E-2</c:v>
                </c:pt>
                <c:pt idx="495">
                  <c:v>1.4938569015612496E-2</c:v>
                </c:pt>
                <c:pt idx="496">
                  <c:v>1.4928988250954726E-2</c:v>
                </c:pt>
                <c:pt idx="497">
                  <c:v>1.4919385755842854E-2</c:v>
                </c:pt>
                <c:pt idx="498">
                  <c:v>1.4909761870595326E-2</c:v>
                </c:pt>
                <c:pt idx="499">
                  <c:v>1.4900116933138467E-2</c:v>
                </c:pt>
                <c:pt idx="500">
                  <c:v>1.4890451279015005E-2</c:v>
                </c:pt>
                <c:pt idx="501">
                  <c:v>1.4880765241392445E-2</c:v>
                </c:pt>
                <c:pt idx="502">
                  <c:v>1.4871059151071814E-2</c:v>
                </c:pt>
                <c:pt idx="503">
                  <c:v>1.4861333336496342E-2</c:v>
                </c:pt>
                <c:pt idx="504">
                  <c:v>1.4851588123760251E-2</c:v>
                </c:pt>
                <c:pt idx="505">
                  <c:v>1.4841823836617515E-2</c:v>
                </c:pt>
                <c:pt idx="506">
                  <c:v>1.4832040796490809E-2</c:v>
                </c:pt>
                <c:pt idx="507">
                  <c:v>1.482223932248046E-2</c:v>
                </c:pt>
                <c:pt idx="508">
                  <c:v>1.4812419731373434E-2</c:v>
                </c:pt>
                <c:pt idx="509">
                  <c:v>1.4802582337652512E-2</c:v>
                </c:pt>
                <c:pt idx="510">
                  <c:v>1.4792727453505253E-2</c:v>
                </c:pt>
                <c:pt idx="511">
                  <c:v>1.4782855388833324E-2</c:v>
                </c:pt>
                <c:pt idx="512">
                  <c:v>1.4772966451261714E-2</c:v>
                </c:pt>
                <c:pt idx="513">
                  <c:v>1.4763060946147946E-2</c:v>
                </c:pt>
                <c:pt idx="514">
                  <c:v>1.4753139176591566E-2</c:v>
                </c:pt>
                <c:pt idx="515">
                  <c:v>1.4743201443443314E-2</c:v>
                </c:pt>
                <c:pt idx="516">
                  <c:v>1.473324804531477E-2</c:v>
                </c:pt>
                <c:pt idx="517">
                  <c:v>1.4723279278587728E-2</c:v>
                </c:pt>
                <c:pt idx="518">
                  <c:v>1.4713295437423668E-2</c:v>
                </c:pt>
                <c:pt idx="519">
                  <c:v>1.4703296813773394E-2</c:v>
                </c:pt>
                <c:pt idx="520">
                  <c:v>1.469328369738658E-2</c:v>
                </c:pt>
                <c:pt idx="521">
                  <c:v>1.4683256375821414E-2</c:v>
                </c:pt>
                <c:pt idx="522">
                  <c:v>1.4673215134454312E-2</c:v>
                </c:pt>
                <c:pt idx="523">
                  <c:v>1.466316025648947E-2</c:v>
                </c:pt>
                <c:pt idx="524">
                  <c:v>1.46530920229688E-2</c:v>
                </c:pt>
                <c:pt idx="525">
                  <c:v>1.4643010712781512E-2</c:v>
                </c:pt>
                <c:pt idx="526">
                  <c:v>1.4632916602674018E-2</c:v>
                </c:pt>
                <c:pt idx="527">
                  <c:v>1.4622809967259634E-2</c:v>
                </c:pt>
                <c:pt idx="528">
                  <c:v>1.4612691079028531E-2</c:v>
                </c:pt>
                <c:pt idx="529">
                  <c:v>1.4602560208357616E-2</c:v>
                </c:pt>
                <c:pt idx="530">
                  <c:v>1.4592417623520267E-2</c:v>
                </c:pt>
                <c:pt idx="531">
                  <c:v>1.4582263590696434E-2</c:v>
                </c:pt>
                <c:pt idx="532">
                  <c:v>1.4572098373982413E-2</c:v>
                </c:pt>
                <c:pt idx="533">
                  <c:v>1.4561922235400891E-2</c:v>
                </c:pt>
                <c:pt idx="534">
                  <c:v>1.4551735434910854E-2</c:v>
                </c:pt>
                <c:pt idx="535">
                  <c:v>1.4541538230417671E-2</c:v>
                </c:pt>
                <c:pt idx="536">
                  <c:v>1.4531330877782939E-2</c:v>
                </c:pt>
                <c:pt idx="537">
                  <c:v>1.4521113630834623E-2</c:v>
                </c:pt>
                <c:pt idx="538">
                  <c:v>1.4510886741377023E-2</c:v>
                </c:pt>
                <c:pt idx="539">
                  <c:v>1.4500650459200862E-2</c:v>
                </c:pt>
                <c:pt idx="540">
                  <c:v>1.4490405032093194E-2</c:v>
                </c:pt>
                <c:pt idx="541">
                  <c:v>1.4480150705847676E-2</c:v>
                </c:pt>
                <c:pt idx="542">
                  <c:v>1.4469887724274426E-2</c:v>
                </c:pt>
                <c:pt idx="543">
                  <c:v>1.4459616329210251E-2</c:v>
                </c:pt>
                <c:pt idx="544">
                  <c:v>1.4449336760528578E-2</c:v>
                </c:pt>
                <c:pt idx="545">
                  <c:v>1.4439049256149653E-2</c:v>
                </c:pt>
                <c:pt idx="546">
                  <c:v>1.4428754052050546E-2</c:v>
                </c:pt>
                <c:pt idx="547">
                  <c:v>1.4418451382275335E-2</c:v>
                </c:pt>
                <c:pt idx="548">
                  <c:v>1.440814147894507E-2</c:v>
                </c:pt>
                <c:pt idx="549">
                  <c:v>1.4397824572267903E-2</c:v>
                </c:pt>
                <c:pt idx="550">
                  <c:v>1.4387500890549229E-2</c:v>
                </c:pt>
                <c:pt idx="551">
                  <c:v>1.4377170660201735E-2</c:v>
                </c:pt>
                <c:pt idx="552">
                  <c:v>1.4366834105755483E-2</c:v>
                </c:pt>
                <c:pt idx="553">
                  <c:v>1.4356491449867947E-2</c:v>
                </c:pt>
                <c:pt idx="554">
                  <c:v>1.4346142913334192E-2</c:v>
                </c:pt>
                <c:pt idx="555">
                  <c:v>1.4335788715096824E-2</c:v>
                </c:pt>
                <c:pt idx="556">
                  <c:v>1.4325429072256167E-2</c:v>
                </c:pt>
                <c:pt idx="557">
                  <c:v>1.4315064200080239E-2</c:v>
                </c:pt>
                <c:pt idx="558">
                  <c:v>1.4304694312014851E-2</c:v>
                </c:pt>
                <c:pt idx="559">
                  <c:v>1.4294319619693609E-2</c:v>
                </c:pt>
                <c:pt idx="560">
                  <c:v>1.4283940332948004E-2</c:v>
                </c:pt>
                <c:pt idx="561">
                  <c:v>1.4273556659817319E-2</c:v>
                </c:pt>
                <c:pt idx="562">
                  <c:v>1.4263168806558826E-2</c:v>
                </c:pt>
                <c:pt idx="563">
                  <c:v>1.4252776977657616E-2</c:v>
                </c:pt>
                <c:pt idx="564">
                  <c:v>1.4242381375836659E-2</c:v>
                </c:pt>
                <c:pt idx="565">
                  <c:v>1.4231982202066791E-2</c:v>
                </c:pt>
                <c:pt idx="566">
                  <c:v>1.4221579655576591E-2</c:v>
                </c:pt>
                <c:pt idx="567">
                  <c:v>1.4211173933862509E-2</c:v>
                </c:pt>
                <c:pt idx="568">
                  <c:v>1.4200765232698545E-2</c:v>
                </c:pt>
                <c:pt idx="569">
                  <c:v>1.4190353746146453E-2</c:v>
                </c:pt>
                <c:pt idx="570">
                  <c:v>1.4179939666565333E-2</c:v>
                </c:pt>
                <c:pt idx="571">
                  <c:v>1.4169523184621731E-2</c:v>
                </c:pt>
                <c:pt idx="572">
                  <c:v>1.4159104489299482E-2</c:v>
                </c:pt>
                <c:pt idx="573">
                  <c:v>1.4148683767909453E-2</c:v>
                </c:pt>
                <c:pt idx="574">
                  <c:v>1.413826120609947E-2</c:v>
                </c:pt>
                <c:pt idx="575">
                  <c:v>1.4127836987864052E-2</c:v>
                </c:pt>
                <c:pt idx="576">
                  <c:v>1.4117411295554244E-2</c:v>
                </c:pt>
                <c:pt idx="577">
                  <c:v>1.4106984309887376E-2</c:v>
                </c:pt>
                <c:pt idx="578">
                  <c:v>1.4096556209956854E-2</c:v>
                </c:pt>
                <c:pt idx="579">
                  <c:v>1.4086127173241751E-2</c:v>
                </c:pt>
                <c:pt idx="580">
                  <c:v>1.4075697375616647E-2</c:v>
                </c:pt>
                <c:pt idx="581">
                  <c:v>1.4065266991361222E-2</c:v>
                </c:pt>
                <c:pt idx="582">
                  <c:v>1.4054836193170016E-2</c:v>
                </c:pt>
                <c:pt idx="583">
                  <c:v>1.404440515216189E-2</c:v>
                </c:pt>
                <c:pt idx="584">
                  <c:v>1.4033974037889828E-2</c:v>
                </c:pt>
                <c:pt idx="585">
                  <c:v>1.4023543018350355E-2</c:v>
                </c:pt>
                <c:pt idx="586">
                  <c:v>1.4013112259993223E-2</c:v>
                </c:pt>
                <c:pt idx="587">
                  <c:v>1.4002681927730853E-2</c:v>
                </c:pt>
                <c:pt idx="588">
                  <c:v>1.3992252184947887E-2</c:v>
                </c:pt>
                <c:pt idx="589">
                  <c:v>1.3981823193510677E-2</c:v>
                </c:pt>
                <c:pt idx="590">
                  <c:v>1.3971395113776715E-2</c:v>
                </c:pt>
                <c:pt idx="591">
                  <c:v>1.3960968104604024E-2</c:v>
                </c:pt>
                <c:pt idx="592">
                  <c:v>1.3950542323360661E-2</c:v>
                </c:pt>
                <c:pt idx="593">
                  <c:v>1.3940117925933991E-2</c:v>
                </c:pt>
                <c:pt idx="594">
                  <c:v>1.3929695066740085E-2</c:v>
                </c:pt>
                <c:pt idx="595">
                  <c:v>1.391927389873298E-2</c:v>
                </c:pt>
                <c:pt idx="596">
                  <c:v>1.3908854573414037E-2</c:v>
                </c:pt>
                <c:pt idx="597">
                  <c:v>1.3898437240841131E-2</c:v>
                </c:pt>
                <c:pt idx="598">
                  <c:v>1.3888022049637905E-2</c:v>
                </c:pt>
                <c:pt idx="599">
                  <c:v>1.3877609147002999E-2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69248"/>
        <c:axId val="348288912"/>
      </c:lineChart>
      <c:catAx>
        <c:axId val="34826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8288912"/>
        <c:crosses val="autoZero"/>
        <c:auto val="1"/>
        <c:lblAlgn val="ctr"/>
        <c:lblOffset val="100"/>
        <c:noMultiLvlLbl val="0"/>
      </c:catAx>
      <c:valAx>
        <c:axId val="348288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826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124460</xdr:colOff>
      <xdr:row>6</xdr:row>
      <xdr:rowOff>7621</xdr:rowOff>
    </xdr:from>
    <xdr:to>
      <xdr:col>24</xdr:col>
      <xdr:colOff>38100</xdr:colOff>
      <xdr:row>17</xdr:row>
      <xdr:rowOff>165948</xdr:rowOff>
    </xdr:to>
    <xdr:pic>
      <xdr:nvPicPr>
        <xdr:cNvPr id="2" name="圖片 4">
          <a:extLst>
            <a:ext uri="{FF2B5EF4-FFF2-40B4-BE49-F238E27FC236}">
              <a16:creationId xmlns:a16="http://schemas.microsoft.com/office/drawing/2014/main" xmlns="" id="{CCE7F600-B219-3F49-9BD2-2488A7700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56760" y="1315721"/>
          <a:ext cx="3952240" cy="2266527"/>
        </a:xfrm>
        <a:prstGeom prst="rect">
          <a:avLst/>
        </a:prstGeom>
      </xdr:spPr>
    </xdr:pic>
    <xdr:clientData/>
  </xdr:twoCellAnchor>
  <xdr:twoCellAnchor editAs="oneCell">
    <xdr:from>
      <xdr:col>18</xdr:col>
      <xdr:colOff>655320</xdr:colOff>
      <xdr:row>17</xdr:row>
      <xdr:rowOff>83821</xdr:rowOff>
    </xdr:from>
    <xdr:to>
      <xdr:col>23</xdr:col>
      <xdr:colOff>505460</xdr:colOff>
      <xdr:row>36</xdr:row>
      <xdr:rowOff>160019</xdr:rowOff>
    </xdr:to>
    <xdr:pic>
      <xdr:nvPicPr>
        <xdr:cNvPr id="3" name="圖片 5">
          <a:extLst>
            <a:ext uri="{FF2B5EF4-FFF2-40B4-BE49-F238E27FC236}">
              <a16:creationId xmlns:a16="http://schemas.microsoft.com/office/drawing/2014/main" xmlns="" id="{9B513C27-6174-6840-8370-EBF70461A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87620" y="3500121"/>
          <a:ext cx="3215640" cy="36956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124460</xdr:colOff>
      <xdr:row>8</xdr:row>
      <xdr:rowOff>7621</xdr:rowOff>
    </xdr:from>
    <xdr:to>
      <xdr:col>21</xdr:col>
      <xdr:colOff>38099</xdr:colOff>
      <xdr:row>19</xdr:row>
      <xdr:rowOff>165948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95060" y="1315721"/>
          <a:ext cx="3952240" cy="2270760"/>
        </a:xfrm>
        <a:prstGeom prst="rect">
          <a:avLst/>
        </a:prstGeom>
      </xdr:spPr>
    </xdr:pic>
    <xdr:clientData/>
  </xdr:twoCellAnchor>
  <xdr:twoCellAnchor editAs="oneCell">
    <xdr:from>
      <xdr:col>15</xdr:col>
      <xdr:colOff>655320</xdr:colOff>
      <xdr:row>19</xdr:row>
      <xdr:rowOff>83821</xdr:rowOff>
    </xdr:from>
    <xdr:to>
      <xdr:col>20</xdr:col>
      <xdr:colOff>505459</xdr:colOff>
      <xdr:row>38</xdr:row>
      <xdr:rowOff>160020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25920" y="3487421"/>
          <a:ext cx="3215640" cy="3695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755650</xdr:colOff>
      <xdr:row>26</xdr:row>
      <xdr:rowOff>50800</xdr:rowOff>
    </xdr:from>
    <xdr:ext cx="65" cy="1720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1983E9FD-AFE2-3F49-BD36-F5B496E89FC4}"/>
            </a:ext>
          </a:extLst>
        </xdr:cNvPr>
        <xdr:cNvSpPr txBox="1"/>
      </xdr:nvSpPr>
      <xdr:spPr>
        <a:xfrm>
          <a:off x="8540750" y="37084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21167</xdr:colOff>
      <xdr:row>9</xdr:row>
      <xdr:rowOff>190500</xdr:rowOff>
    </xdr:from>
    <xdr:to>
      <xdr:col>22</xdr:col>
      <xdr:colOff>524933</xdr:colOff>
      <xdr:row>34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BAE76CF9-A342-9E40-85D2-071CD718D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412825</xdr:colOff>
      <xdr:row>4</xdr:row>
      <xdr:rowOff>175036</xdr:rowOff>
    </xdr:from>
    <xdr:to>
      <xdr:col>19</xdr:col>
      <xdr:colOff>153745</xdr:colOff>
      <xdr:row>23</xdr:row>
      <xdr:rowOff>51548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34</xdr:col>
      <xdr:colOff>18876</xdr:colOff>
      <xdr:row>30</xdr:row>
      <xdr:rowOff>74406</xdr:rowOff>
    </xdr:to>
    <xdr:graphicFrame macro="">
      <xdr:nvGraphicFramePr>
        <xdr:cNvPr id="8" name="Chart 14">
          <a:extLst>
            <a:ext uri="{FF2B5EF4-FFF2-40B4-BE49-F238E27FC236}">
              <a16:creationId xmlns:a16="http://schemas.microsoft.com/office/drawing/2014/main" xmlns="" id="{CB996D1C-EDAB-7A46-9C5F-CC04B4D12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ipeline\Final%20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heet - Original"/>
      <sheetName val="Main Sheet - Modified"/>
      <sheetName val="R(0, T)"/>
      <sheetName val="R(0, T) with NSS"/>
    </sheetNames>
    <sheetDataSet>
      <sheetData sheetId="0"/>
      <sheetData sheetId="1"/>
      <sheetData sheetId="2"/>
      <sheetData sheetId="3">
        <row r="4">
          <cell r="V4" t="str">
            <v>R(0, T) fitted by NSS</v>
          </cell>
        </row>
        <row r="6">
          <cell r="U6">
            <v>0.05</v>
          </cell>
          <cell r="V6">
            <v>1.5972161206712927E-2</v>
          </cell>
        </row>
        <row r="7">
          <cell r="U7">
            <v>0.1</v>
          </cell>
          <cell r="V7">
            <v>1.5839376284300981E-2</v>
          </cell>
        </row>
        <row r="8">
          <cell r="U8">
            <v>0.15000000000000002</v>
          </cell>
          <cell r="V8">
            <v>1.5710013060796377E-2</v>
          </cell>
        </row>
        <row r="9">
          <cell r="U9">
            <v>0.2</v>
          </cell>
          <cell r="V9">
            <v>1.5584004017988377E-2</v>
          </cell>
        </row>
        <row r="10">
          <cell r="U10">
            <v>0.25</v>
          </cell>
          <cell r="V10">
            <v>1.5461282800561393E-2</v>
          </cell>
        </row>
        <row r="11">
          <cell r="U11">
            <v>0.30000000000000004</v>
          </cell>
          <cell r="V11">
            <v>1.5341784199037502E-2</v>
          </cell>
        </row>
        <row r="12">
          <cell r="U12">
            <v>0.35000000000000003</v>
          </cell>
          <cell r="V12">
            <v>1.5225444132898861E-2</v>
          </cell>
        </row>
        <row r="13">
          <cell r="U13">
            <v>0.4</v>
          </cell>
          <cell r="V13">
            <v>1.5112199633881511E-2</v>
          </cell>
        </row>
        <row r="14">
          <cell r="U14">
            <v>0.45</v>
          </cell>
          <cell r="V14">
            <v>1.5001988829445928E-2</v>
          </cell>
        </row>
        <row r="15">
          <cell r="U15">
            <v>0.5</v>
          </cell>
          <cell r="V15">
            <v>1.4894750926421374E-2</v>
          </cell>
        </row>
        <row r="16">
          <cell r="U16">
            <v>0.55000000000000004</v>
          </cell>
          <cell r="V16">
            <v>1.4790426194827826E-2</v>
          </cell>
        </row>
        <row r="17">
          <cell r="U17">
            <v>0.60000000000000009</v>
          </cell>
          <cell r="V17">
            <v>1.468895595187323E-2</v>
          </cell>
        </row>
        <row r="18">
          <cell r="U18">
            <v>0.65</v>
          </cell>
          <cell r="V18">
            <v>1.4590282546127299E-2</v>
          </cell>
        </row>
        <row r="19">
          <cell r="U19">
            <v>0.70000000000000007</v>
          </cell>
          <cell r="V19">
            <v>1.4494349341871913E-2</v>
          </cell>
        </row>
        <row r="20">
          <cell r="U20">
            <v>0.75</v>
          </cell>
          <cell r="V20">
            <v>1.4401100703627823E-2</v>
          </cell>
        </row>
        <row r="21">
          <cell r="U21">
            <v>0.8</v>
          </cell>
          <cell r="V21">
            <v>1.4310481980858342E-2</v>
          </cell>
        </row>
        <row r="22">
          <cell r="U22">
            <v>0.85000000000000009</v>
          </cell>
          <cell r="V22">
            <v>1.4222439492847856E-2</v>
          </cell>
        </row>
        <row r="23">
          <cell r="U23">
            <v>0.9</v>
          </cell>
          <cell r="V23">
            <v>1.4136920513758585E-2</v>
          </cell>
        </row>
        <row r="24">
          <cell r="U24">
            <v>0.95000000000000007</v>
          </cell>
          <cell r="V24">
            <v>1.4053873257860713E-2</v>
          </cell>
        </row>
        <row r="25">
          <cell r="U25">
            <v>1</v>
          </cell>
          <cell r="V25">
            <v>1.3973246864939479E-2</v>
          </cell>
        </row>
        <row r="26">
          <cell r="U26">
            <v>1.05</v>
          </cell>
          <cell r="V26">
            <v>1.3894991385876326E-2</v>
          </cell>
        </row>
        <row r="27">
          <cell r="U27">
            <v>1.1000000000000001</v>
          </cell>
          <cell r="V27">
            <v>1.3819057768404638E-2</v>
          </cell>
        </row>
        <row r="28">
          <cell r="U28">
            <v>1.1500000000000001</v>
          </cell>
          <cell r="V28">
            <v>1.374539784303886E-2</v>
          </cell>
        </row>
        <row r="29">
          <cell r="U29">
            <v>1.2000000000000002</v>
          </cell>
          <cell r="V29">
            <v>1.3673964309177333E-2</v>
          </cell>
        </row>
        <row r="30">
          <cell r="U30">
            <v>1.25</v>
          </cell>
          <cell r="V30">
            <v>1.3604710721377061E-2</v>
          </cell>
        </row>
        <row r="31">
          <cell r="U31">
            <v>1.3</v>
          </cell>
          <cell r="V31">
            <v>1.3537591475799936E-2</v>
          </cell>
        </row>
        <row r="32">
          <cell r="U32">
            <v>1.35</v>
          </cell>
          <cell r="V32">
            <v>1.3472561796830547E-2</v>
          </cell>
        </row>
        <row r="33">
          <cell r="U33">
            <v>1.4000000000000001</v>
          </cell>
          <cell r="V33">
            <v>1.3409577723863052E-2</v>
          </cell>
        </row>
        <row r="34">
          <cell r="U34">
            <v>1.4500000000000002</v>
          </cell>
          <cell r="V34">
            <v>1.3348596098257948E-2</v>
          </cell>
        </row>
        <row r="35">
          <cell r="U35">
            <v>1.5</v>
          </cell>
          <cell r="V35">
            <v>1.3289574550466345E-2</v>
          </cell>
        </row>
        <row r="36">
          <cell r="U36">
            <v>1.55</v>
          </cell>
          <cell r="V36">
            <v>1.3232471487321845E-2</v>
          </cell>
        </row>
        <row r="37">
          <cell r="U37">
            <v>1.6</v>
          </cell>
          <cell r="V37">
            <v>1.31772460794983E-2</v>
          </cell>
        </row>
        <row r="38">
          <cell r="U38">
            <v>1.6500000000000001</v>
          </cell>
          <cell r="V38">
            <v>1.3123858249132633E-2</v>
          </cell>
        </row>
        <row r="39">
          <cell r="U39">
            <v>1.7000000000000002</v>
          </cell>
          <cell r="V39">
            <v>1.3072268657611991E-2</v>
          </cell>
        </row>
        <row r="40">
          <cell r="U40">
            <v>1.75</v>
          </cell>
          <cell r="V40">
            <v>1.3022438693523229E-2</v>
          </cell>
        </row>
        <row r="41">
          <cell r="U41">
            <v>1.8</v>
          </cell>
          <cell r="V41">
            <v>1.2974330460764683E-2</v>
          </cell>
        </row>
        <row r="42">
          <cell r="U42">
            <v>1.85</v>
          </cell>
          <cell r="V42">
            <v>1.2927906766817869E-2</v>
          </cell>
        </row>
        <row r="43">
          <cell r="U43">
            <v>1.9000000000000001</v>
          </cell>
          <cell r="V43">
            <v>1.2883131111178954E-2</v>
          </cell>
        </row>
        <row r="44">
          <cell r="U44">
            <v>1.9500000000000002</v>
          </cell>
          <cell r="V44">
            <v>1.283996767394812E-2</v>
          </cell>
        </row>
        <row r="45">
          <cell r="U45">
            <v>2</v>
          </cell>
          <cell r="V45">
            <v>1.2798381304575841E-2</v>
          </cell>
        </row>
        <row r="46">
          <cell r="U46">
            <v>2.0500000000000003</v>
          </cell>
          <cell r="V46">
            <v>1.2758337510764467E-2</v>
          </cell>
        </row>
        <row r="47">
          <cell r="U47">
            <v>2.1</v>
          </cell>
          <cell r="V47">
            <v>1.2719802447524353E-2</v>
          </cell>
        </row>
        <row r="48">
          <cell r="U48">
            <v>2.15</v>
          </cell>
          <cell r="V48">
            <v>1.2682742906382667E-2</v>
          </cell>
        </row>
        <row r="49">
          <cell r="U49">
            <v>2.2000000000000002</v>
          </cell>
          <cell r="V49">
            <v>1.2647126304743947E-2</v>
          </cell>
        </row>
        <row r="50">
          <cell r="U50">
            <v>2.25</v>
          </cell>
          <cell r="V50">
            <v>1.2612920675400797E-2</v>
          </cell>
        </row>
        <row r="51">
          <cell r="U51">
            <v>2.3000000000000003</v>
          </cell>
          <cell r="V51">
            <v>1.258009465619337E-2</v>
          </cell>
        </row>
        <row r="52">
          <cell r="U52">
            <v>2.35</v>
          </cell>
          <cell r="V52">
            <v>1.2548617479816553E-2</v>
          </cell>
        </row>
        <row r="53">
          <cell r="U53">
            <v>2.4000000000000004</v>
          </cell>
          <cell r="V53">
            <v>1.2518458963773044E-2</v>
          </cell>
        </row>
        <row r="54">
          <cell r="U54">
            <v>2.4500000000000002</v>
          </cell>
          <cell r="V54">
            <v>1.2489589500471278E-2</v>
          </cell>
        </row>
        <row r="55">
          <cell r="U55">
            <v>2.5</v>
          </cell>
          <cell r="V55">
            <v>1.2461980047466285E-2</v>
          </cell>
        </row>
        <row r="56">
          <cell r="U56">
            <v>2.5500000000000003</v>
          </cell>
          <cell r="V56">
            <v>1.2435602117842982E-2</v>
          </cell>
        </row>
        <row r="57">
          <cell r="U57">
            <v>2.6</v>
          </cell>
          <cell r="V57">
            <v>1.241042777073937E-2</v>
          </cell>
        </row>
        <row r="58">
          <cell r="U58">
            <v>2.6500000000000004</v>
          </cell>
          <cell r="V58">
            <v>1.2386429602008878E-2</v>
          </cell>
        </row>
        <row r="59">
          <cell r="U59">
            <v>2.7</v>
          </cell>
          <cell r="V59">
            <v>1.2363580735020405E-2</v>
          </cell>
        </row>
        <row r="60">
          <cell r="U60">
            <v>2.75</v>
          </cell>
          <cell r="V60">
            <v>1.2341854811594243E-2</v>
          </cell>
        </row>
        <row r="61">
          <cell r="U61">
            <v>2.8000000000000003</v>
          </cell>
          <cell r="V61">
            <v>1.2321225983072913E-2</v>
          </cell>
        </row>
        <row r="62">
          <cell r="U62">
            <v>2.85</v>
          </cell>
          <cell r="V62">
            <v>1.230166890152485E-2</v>
          </cell>
        </row>
        <row r="63">
          <cell r="U63">
            <v>2.9000000000000004</v>
          </cell>
          <cell r="V63">
            <v>1.2283158711080183E-2</v>
          </cell>
        </row>
        <row r="64">
          <cell r="U64">
            <v>2.95</v>
          </cell>
          <cell r="V64">
            <v>1.2265671039396631E-2</v>
          </cell>
        </row>
        <row r="65">
          <cell r="U65">
            <v>3</v>
          </cell>
          <cell r="V65">
            <v>1.2249181989254246E-2</v>
          </cell>
        </row>
        <row r="66">
          <cell r="U66">
            <v>3.0500000000000003</v>
          </cell>
          <cell r="V66">
            <v>1.2233668130277611E-2</v>
          </cell>
        </row>
        <row r="67">
          <cell r="U67">
            <v>3.1</v>
          </cell>
          <cell r="V67">
            <v>1.2219106490783949E-2</v>
          </cell>
        </row>
        <row r="68">
          <cell r="U68">
            <v>3.1500000000000004</v>
          </cell>
          <cell r="V68">
            <v>1.2205474549755672E-2</v>
          </cell>
        </row>
        <row r="69">
          <cell r="U69">
            <v>3.2</v>
          </cell>
          <cell r="V69">
            <v>1.2192750228935942E-2</v>
          </cell>
        </row>
        <row r="70">
          <cell r="U70">
            <v>3.25</v>
          </cell>
          <cell r="V70">
            <v>1.21809118850459E-2</v>
          </cell>
        </row>
        <row r="71">
          <cell r="U71">
            <v>3.3000000000000003</v>
          </cell>
          <cell r="V71">
            <v>1.2169938302121999E-2</v>
          </cell>
        </row>
        <row r="72">
          <cell r="U72">
            <v>3.35</v>
          </cell>
          <cell r="V72">
            <v>1.2159808683971991E-2</v>
          </cell>
        </row>
        <row r="73">
          <cell r="U73">
            <v>3.4000000000000004</v>
          </cell>
          <cell r="V73">
            <v>1.2150502646748253E-2</v>
          </cell>
        </row>
        <row r="74">
          <cell r="U74">
            <v>3.45</v>
          </cell>
          <cell r="V74">
            <v>1.2142000211636861E-2</v>
          </cell>
        </row>
        <row r="75">
          <cell r="U75">
            <v>3.5</v>
          </cell>
          <cell r="V75">
            <v>1.2134281797661163E-2</v>
          </cell>
        </row>
        <row r="76">
          <cell r="U76">
            <v>3.5500000000000003</v>
          </cell>
          <cell r="V76">
            <v>1.2127328214598353E-2</v>
          </cell>
        </row>
        <row r="77">
          <cell r="U77">
            <v>3.6</v>
          </cell>
          <cell r="V77">
            <v>1.2121120656007393E-2</v>
          </cell>
        </row>
        <row r="78">
          <cell r="U78">
            <v>3.6500000000000004</v>
          </cell>
          <cell r="V78">
            <v>1.2115640692367535E-2</v>
          </cell>
        </row>
        <row r="79">
          <cell r="U79">
            <v>3.7</v>
          </cell>
          <cell r="V79">
            <v>1.2110870264325162E-2</v>
          </cell>
        </row>
        <row r="80">
          <cell r="U80">
            <v>3.75</v>
          </cell>
          <cell r="V80">
            <v>1.2106791676048376E-2</v>
          </cell>
        </row>
        <row r="81">
          <cell r="U81">
            <v>3.8000000000000003</v>
          </cell>
          <cell r="V81">
            <v>1.2103387588687377E-2</v>
          </cell>
        </row>
        <row r="82">
          <cell r="U82">
            <v>3.85</v>
          </cell>
          <cell r="V82">
            <v>1.2100641013939512E-2</v>
          </cell>
        </row>
        <row r="83">
          <cell r="U83">
            <v>3.9000000000000004</v>
          </cell>
          <cell r="V83">
            <v>1.2098535307717644E-2</v>
          </cell>
        </row>
        <row r="84">
          <cell r="U84">
            <v>3.95</v>
          </cell>
          <cell r="V84">
            <v>1.2097054163920422E-2</v>
          </cell>
        </row>
        <row r="85">
          <cell r="U85">
            <v>4</v>
          </cell>
          <cell r="V85">
            <v>1.2096181608302947E-2</v>
          </cell>
        </row>
        <row r="86">
          <cell r="U86">
            <v>4.05</v>
          </cell>
          <cell r="V86">
            <v>1.2095901992446957E-2</v>
          </cell>
        </row>
        <row r="87">
          <cell r="U87">
            <v>4.1000000000000005</v>
          </cell>
          <cell r="V87">
            <v>1.2096199987828619E-2</v>
          </cell>
        </row>
        <row r="88">
          <cell r="U88">
            <v>4.1500000000000004</v>
          </cell>
          <cell r="V88">
            <v>1.2097060579982964E-2</v>
          </cell>
        </row>
        <row r="89">
          <cell r="U89">
            <v>4.2</v>
          </cell>
          <cell r="V89">
            <v>1.2098469062763809E-2</v>
          </cell>
        </row>
        <row r="90">
          <cell r="U90">
            <v>4.25</v>
          </cell>
          <cell r="V90">
            <v>1.2100411032697149E-2</v>
          </cell>
        </row>
        <row r="91">
          <cell r="U91">
            <v>4.3</v>
          </cell>
          <cell r="V91">
            <v>1.2102872383427846E-2</v>
          </cell>
        </row>
        <row r="92">
          <cell r="U92">
            <v>4.3500000000000005</v>
          </cell>
          <cell r="V92">
            <v>1.2105839300257146E-2</v>
          </cell>
        </row>
        <row r="93">
          <cell r="U93">
            <v>4.4000000000000004</v>
          </cell>
          <cell r="V93">
            <v>1.2109298254770695E-2</v>
          </cell>
        </row>
        <row r="94">
          <cell r="U94">
            <v>4.45</v>
          </cell>
          <cell r="V94">
            <v>1.2113235999555251E-2</v>
          </cell>
        </row>
        <row r="95">
          <cell r="U95">
            <v>4.5</v>
          </cell>
          <cell r="V95">
            <v>1.2117639563003074E-2</v>
          </cell>
        </row>
        <row r="96">
          <cell r="U96">
            <v>4.55</v>
          </cell>
          <cell r="V96">
            <v>1.2122496244202759E-2</v>
          </cell>
        </row>
        <row r="97">
          <cell r="U97">
            <v>4.6000000000000005</v>
          </cell>
          <cell r="V97">
            <v>1.2127793607915036E-2</v>
          </cell>
        </row>
        <row r="98">
          <cell r="U98">
            <v>4.6500000000000004</v>
          </cell>
          <cell r="V98">
            <v>1.213351947963287E-2</v>
          </cell>
        </row>
        <row r="99">
          <cell r="U99">
            <v>4.7</v>
          </cell>
          <cell r="V99">
            <v>1.2139661940724022E-2</v>
          </cell>
        </row>
        <row r="100">
          <cell r="U100">
            <v>4.75</v>
          </cell>
          <cell r="V100">
            <v>1.2146209323655212E-2</v>
          </cell>
        </row>
        <row r="101">
          <cell r="U101">
            <v>4.8000000000000007</v>
          </cell>
          <cell r="V101">
            <v>1.215315020729691E-2</v>
          </cell>
        </row>
        <row r="102">
          <cell r="U102">
            <v>4.8500000000000005</v>
          </cell>
          <cell r="V102">
            <v>1.216047341230702E-2</v>
          </cell>
        </row>
        <row r="103">
          <cell r="U103">
            <v>4.9000000000000004</v>
          </cell>
          <cell r="V103">
            <v>1.2168167996592961E-2</v>
          </cell>
        </row>
        <row r="104">
          <cell r="U104">
            <v>4.95</v>
          </cell>
          <cell r="V104">
            <v>1.2176223250850438E-2</v>
          </cell>
        </row>
        <row r="105">
          <cell r="U105">
            <v>5</v>
          </cell>
          <cell r="V105">
            <v>1.2184628694178065E-2</v>
          </cell>
        </row>
        <row r="106">
          <cell r="U106">
            <v>5.0500000000000007</v>
          </cell>
          <cell r="V106">
            <v>1.2193374069766845E-2</v>
          </cell>
        </row>
        <row r="107">
          <cell r="U107">
            <v>5.1000000000000005</v>
          </cell>
          <cell r="V107">
            <v>1.2202449340663016E-2</v>
          </cell>
        </row>
        <row r="108">
          <cell r="U108">
            <v>5.15</v>
          </cell>
          <cell r="V108">
            <v>1.2211844685603435E-2</v>
          </cell>
        </row>
        <row r="109">
          <cell r="U109">
            <v>5.2</v>
          </cell>
          <cell r="V109">
            <v>1.2221550494922531E-2</v>
          </cell>
        </row>
        <row r="110">
          <cell r="U110">
            <v>5.25</v>
          </cell>
          <cell r="V110">
            <v>1.2231557366529325E-2</v>
          </cell>
        </row>
        <row r="111">
          <cell r="U111">
            <v>5.3000000000000007</v>
          </cell>
          <cell r="V111">
            <v>1.2241856101953899E-2</v>
          </cell>
        </row>
        <row r="112">
          <cell r="U112">
            <v>5.3500000000000005</v>
          </cell>
          <cell r="V112">
            <v>1.2252437702462107E-2</v>
          </cell>
        </row>
        <row r="113">
          <cell r="U113">
            <v>5.4</v>
          </cell>
          <cell r="V113">
            <v>1.2263293365237425E-2</v>
          </cell>
        </row>
        <row r="114">
          <cell r="U114">
            <v>5.45</v>
          </cell>
          <cell r="V114">
            <v>1.2274414479628973E-2</v>
          </cell>
        </row>
        <row r="115">
          <cell r="U115">
            <v>5.5</v>
          </cell>
          <cell r="V115">
            <v>1.2285792623464679E-2</v>
          </cell>
        </row>
        <row r="116">
          <cell r="U116">
            <v>5.5500000000000007</v>
          </cell>
          <cell r="V116">
            <v>1.2297419559428681E-2</v>
          </cell>
        </row>
        <row r="117">
          <cell r="U117">
            <v>5.6000000000000005</v>
          </cell>
          <cell r="V117">
            <v>1.2309287231501896E-2</v>
          </cell>
        </row>
        <row r="118">
          <cell r="U118">
            <v>5.65</v>
          </cell>
          <cell r="V118">
            <v>1.2321387761464742E-2</v>
          </cell>
        </row>
        <row r="119">
          <cell r="U119">
            <v>5.7</v>
          </cell>
          <cell r="V119">
            <v>1.2333713445461164E-2</v>
          </cell>
        </row>
        <row r="120">
          <cell r="U120">
            <v>5.75</v>
          </cell>
          <cell r="V120">
            <v>1.2346256750622904E-2</v>
          </cell>
        </row>
        <row r="121">
          <cell r="U121">
            <v>5.8000000000000007</v>
          </cell>
          <cell r="V121">
            <v>1.2359010311753071E-2</v>
          </cell>
        </row>
        <row r="122">
          <cell r="U122">
            <v>5.8500000000000005</v>
          </cell>
          <cell r="V122">
            <v>1.2371966928068308E-2</v>
          </cell>
        </row>
        <row r="123">
          <cell r="U123">
            <v>5.9</v>
          </cell>
          <cell r="V123">
            <v>1.2385119559998367E-2</v>
          </cell>
        </row>
        <row r="124">
          <cell r="U124">
            <v>5.95</v>
          </cell>
          <cell r="V124">
            <v>1.2398461326042172E-2</v>
          </cell>
        </row>
        <row r="125">
          <cell r="U125">
            <v>6</v>
          </cell>
          <cell r="V125">
            <v>1.2411985499679846E-2</v>
          </cell>
        </row>
        <row r="126">
          <cell r="U126">
            <v>6.0500000000000007</v>
          </cell>
          <cell r="V126">
            <v>1.2425685506339282E-2</v>
          </cell>
        </row>
        <row r="127">
          <cell r="U127">
            <v>6.1000000000000005</v>
          </cell>
          <cell r="V127">
            <v>1.2439554920416936E-2</v>
          </cell>
        </row>
        <row r="128">
          <cell r="U128">
            <v>6.15</v>
          </cell>
          <cell r="V128">
            <v>1.2453587462351583E-2</v>
          </cell>
        </row>
        <row r="129">
          <cell r="U129">
            <v>6.2</v>
          </cell>
          <cell r="V129">
            <v>1.2467776995750225E-2</v>
          </cell>
        </row>
        <row r="130">
          <cell r="U130">
            <v>6.25</v>
          </cell>
          <cell r="V130">
            <v>1.2482117524565718E-2</v>
          </cell>
        </row>
        <row r="131">
          <cell r="U131">
            <v>6.3000000000000007</v>
          </cell>
          <cell r="V131">
            <v>1.2496603190324647E-2</v>
          </cell>
        </row>
        <row r="132">
          <cell r="U132">
            <v>6.3500000000000005</v>
          </cell>
          <cell r="V132">
            <v>1.2511228269405178E-2</v>
          </cell>
        </row>
        <row r="133">
          <cell r="U133">
            <v>6.4</v>
          </cell>
          <cell r="V133">
            <v>1.2525987170363864E-2</v>
          </cell>
        </row>
        <row r="134">
          <cell r="U134">
            <v>6.45</v>
          </cell>
          <cell r="V134">
            <v>1.2540874431310592E-2</v>
          </cell>
        </row>
        <row r="135">
          <cell r="U135">
            <v>6.5</v>
          </cell>
          <cell r="V135">
            <v>1.2555884717330851E-2</v>
          </cell>
        </row>
        <row r="136">
          <cell r="U136">
            <v>6.5500000000000007</v>
          </cell>
          <cell r="V136">
            <v>1.2571012817954787E-2</v>
          </cell>
        </row>
        <row r="137">
          <cell r="U137">
            <v>6.6000000000000005</v>
          </cell>
          <cell r="V137">
            <v>1.2586253644672009E-2</v>
          </cell>
        </row>
        <row r="138">
          <cell r="U138">
            <v>6.65</v>
          </cell>
          <cell r="V138">
            <v>1.2601602228491549E-2</v>
          </cell>
        </row>
        <row r="139">
          <cell r="U139">
            <v>6.7</v>
          </cell>
          <cell r="V139">
            <v>1.2617053717546151E-2</v>
          </cell>
        </row>
        <row r="140">
          <cell r="U140">
            <v>6.75</v>
          </cell>
          <cell r="V140">
            <v>1.2632603374740245E-2</v>
          </cell>
        </row>
        <row r="141">
          <cell r="U141">
            <v>6.8000000000000007</v>
          </cell>
          <cell r="V141">
            <v>1.2648246575440822E-2</v>
          </cell>
        </row>
        <row r="142">
          <cell r="U142">
            <v>6.8500000000000005</v>
          </cell>
          <cell r="V142">
            <v>1.2663978805210536E-2</v>
          </cell>
        </row>
        <row r="143">
          <cell r="U143">
            <v>6.9</v>
          </cell>
          <cell r="V143">
            <v>1.2679795657582316E-2</v>
          </cell>
        </row>
        <row r="144">
          <cell r="U144">
            <v>6.95</v>
          </cell>
          <cell r="V144">
            <v>1.2695692831874793E-2</v>
          </cell>
        </row>
        <row r="145">
          <cell r="U145">
            <v>7</v>
          </cell>
          <cell r="V145">
            <v>1.2711666131047891E-2</v>
          </cell>
        </row>
        <row r="146">
          <cell r="U146">
            <v>7.0500000000000007</v>
          </cell>
          <cell r="V146">
            <v>1.2727711459597821E-2</v>
          </cell>
        </row>
        <row r="147">
          <cell r="U147">
            <v>7.1000000000000005</v>
          </cell>
          <cell r="V147">
            <v>1.2743824821491015E-2</v>
          </cell>
        </row>
        <row r="148">
          <cell r="U148">
            <v>7.15</v>
          </cell>
          <cell r="V148">
            <v>1.2760002318136086E-2</v>
          </cell>
        </row>
        <row r="149">
          <cell r="U149">
            <v>7.2</v>
          </cell>
          <cell r="V149">
            <v>1.2776240146393468E-2</v>
          </cell>
        </row>
        <row r="150">
          <cell r="U150">
            <v>7.25</v>
          </cell>
          <cell r="V150">
            <v>1.2792534596621753E-2</v>
          </cell>
        </row>
        <row r="151">
          <cell r="U151">
            <v>7.3000000000000007</v>
          </cell>
          <cell r="V151">
            <v>1.2808882050760424E-2</v>
          </cell>
        </row>
        <row r="152">
          <cell r="U152">
            <v>7.3500000000000005</v>
          </cell>
          <cell r="V152">
            <v>1.2825278980448239E-2</v>
          </cell>
        </row>
        <row r="153">
          <cell r="U153">
            <v>7.4</v>
          </cell>
          <cell r="V153">
            <v>1.2841721945176632E-2</v>
          </cell>
        </row>
        <row r="154">
          <cell r="U154">
            <v>7.45</v>
          </cell>
          <cell r="V154">
            <v>1.2858207590477559E-2</v>
          </cell>
        </row>
        <row r="155">
          <cell r="U155">
            <v>7.5</v>
          </cell>
          <cell r="V155">
            <v>1.2874732646145172E-2</v>
          </cell>
        </row>
        <row r="156">
          <cell r="U156">
            <v>7.5500000000000007</v>
          </cell>
          <cell r="V156">
            <v>1.2891293924490919E-2</v>
          </cell>
        </row>
        <row r="157">
          <cell r="U157">
            <v>7.6000000000000005</v>
          </cell>
          <cell r="V157">
            <v>1.2907888318631232E-2</v>
          </cell>
        </row>
        <row r="158">
          <cell r="U158">
            <v>7.65</v>
          </cell>
          <cell r="V158">
            <v>1.2924512800807385E-2</v>
          </cell>
        </row>
        <row r="159">
          <cell r="U159">
            <v>7.7</v>
          </cell>
          <cell r="V159">
            <v>1.294116442073704E-2</v>
          </cell>
        </row>
        <row r="160">
          <cell r="U160">
            <v>7.75</v>
          </cell>
          <cell r="V160">
            <v>1.295784030399677E-2</v>
          </cell>
        </row>
        <row r="161">
          <cell r="U161">
            <v>7.8000000000000007</v>
          </cell>
          <cell r="V161">
            <v>1.2974537650435158E-2</v>
          </cell>
        </row>
        <row r="162">
          <cell r="U162">
            <v>7.8500000000000005</v>
          </cell>
          <cell r="V162">
            <v>1.2991253732615879E-2</v>
          </cell>
        </row>
        <row r="163">
          <cell r="U163">
            <v>7.9</v>
          </cell>
          <cell r="V163">
            <v>1.3007985894290218E-2</v>
          </cell>
        </row>
        <row r="164">
          <cell r="U164">
            <v>7.95</v>
          </cell>
          <cell r="V164">
            <v>1.3024731548898674E-2</v>
          </cell>
        </row>
        <row r="165">
          <cell r="U165">
            <v>8</v>
          </cell>
          <cell r="V165">
            <v>1.3041488178100899E-2</v>
          </cell>
        </row>
        <row r="166">
          <cell r="U166">
            <v>8.0500000000000007</v>
          </cell>
          <cell r="V166">
            <v>1.3058253330333648E-2</v>
          </cell>
        </row>
        <row r="167">
          <cell r="U167">
            <v>8.1</v>
          </cell>
          <cell r="V167">
            <v>1.3075024619396289E-2</v>
          </cell>
        </row>
        <row r="168">
          <cell r="U168">
            <v>8.15</v>
          </cell>
          <cell r="V168">
            <v>1.3091799723063187E-2</v>
          </cell>
        </row>
        <row r="169">
          <cell r="U169">
            <v>8.2000000000000011</v>
          </cell>
          <cell r="V169">
            <v>1.3108576381722699E-2</v>
          </cell>
        </row>
        <row r="170">
          <cell r="U170">
            <v>8.25</v>
          </cell>
          <cell r="V170">
            <v>1.3125352397042218E-2</v>
          </cell>
        </row>
        <row r="171">
          <cell r="U171">
            <v>8.3000000000000007</v>
          </cell>
          <cell r="V171">
            <v>1.3142125630658773E-2</v>
          </cell>
        </row>
        <row r="172">
          <cell r="U172">
            <v>8.35</v>
          </cell>
          <cell r="V172">
            <v>1.3158894002894862E-2</v>
          </cell>
        </row>
        <row r="173">
          <cell r="U173">
            <v>8.4</v>
          </cell>
          <cell r="V173">
            <v>1.3175655491498954E-2</v>
          </cell>
        </row>
        <row r="174">
          <cell r="U174">
            <v>8.4500000000000011</v>
          </cell>
          <cell r="V174">
            <v>1.3192408130410234E-2</v>
          </cell>
        </row>
        <row r="175">
          <cell r="U175">
            <v>8.5</v>
          </cell>
          <cell r="V175">
            <v>1.3209150008547249E-2</v>
          </cell>
        </row>
        <row r="176">
          <cell r="U176">
            <v>8.5500000000000007</v>
          </cell>
          <cell r="V176">
            <v>1.3225879268619935E-2</v>
          </cell>
        </row>
        <row r="177">
          <cell r="U177">
            <v>8.6</v>
          </cell>
          <cell r="V177">
            <v>1.3242594105964629E-2</v>
          </cell>
        </row>
        <row r="178">
          <cell r="U178">
            <v>8.65</v>
          </cell>
          <cell r="V178">
            <v>1.3259292767401759E-2</v>
          </cell>
        </row>
        <row r="179">
          <cell r="U179">
            <v>8.7000000000000011</v>
          </cell>
          <cell r="V179">
            <v>1.3275973550115658E-2</v>
          </cell>
        </row>
        <row r="180">
          <cell r="U180">
            <v>8.75</v>
          </cell>
          <cell r="V180">
            <v>1.3292634800556154E-2</v>
          </cell>
        </row>
        <row r="181">
          <cell r="U181">
            <v>8.8000000000000007</v>
          </cell>
          <cell r="V181">
            <v>1.3309274913361605E-2</v>
          </cell>
        </row>
        <row r="182">
          <cell r="U182">
            <v>8.85</v>
          </cell>
          <cell r="V182">
            <v>1.3325892330302992E-2</v>
          </cell>
        </row>
        <row r="183">
          <cell r="U183">
            <v>8.9</v>
          </cell>
          <cell r="V183">
            <v>1.3342485539248605E-2</v>
          </cell>
        </row>
        <row r="184">
          <cell r="U184">
            <v>8.9500000000000011</v>
          </cell>
          <cell r="V184">
            <v>1.3359053073148906E-2</v>
          </cell>
        </row>
        <row r="185">
          <cell r="U185">
            <v>9</v>
          </cell>
          <cell r="V185">
            <v>1.3375593509041536E-2</v>
          </cell>
        </row>
        <row r="186">
          <cell r="U186">
            <v>9.0500000000000007</v>
          </cell>
          <cell r="V186">
            <v>1.3392105467075713E-2</v>
          </cell>
        </row>
        <row r="187">
          <cell r="U187">
            <v>9.1</v>
          </cell>
          <cell r="V187">
            <v>1.3408587609555746E-2</v>
          </cell>
        </row>
        <row r="188">
          <cell r="U188">
            <v>9.15</v>
          </cell>
          <cell r="V188">
            <v>1.3425038640003606E-2</v>
          </cell>
        </row>
        <row r="189">
          <cell r="U189">
            <v>9.2000000000000011</v>
          </cell>
          <cell r="V189">
            <v>1.3441457302239883E-2</v>
          </cell>
        </row>
        <row r="190">
          <cell r="U190">
            <v>9.25</v>
          </cell>
          <cell r="V190">
            <v>1.3457842379482839E-2</v>
          </cell>
        </row>
        <row r="191">
          <cell r="U191">
            <v>9.3000000000000007</v>
          </cell>
          <cell r="V191">
            <v>1.3474192693465538E-2</v>
          </cell>
        </row>
        <row r="192">
          <cell r="U192">
            <v>9.35</v>
          </cell>
          <cell r="V192">
            <v>1.3490507103570144E-2</v>
          </cell>
        </row>
        <row r="193">
          <cell r="U193">
            <v>9.4</v>
          </cell>
          <cell r="V193">
            <v>1.3506784505979787E-2</v>
          </cell>
        </row>
        <row r="194">
          <cell r="U194">
            <v>9.4500000000000011</v>
          </cell>
          <cell r="V194">
            <v>1.3523023832846995E-2</v>
          </cell>
        </row>
        <row r="195">
          <cell r="U195">
            <v>9.5</v>
          </cell>
          <cell r="V195">
            <v>1.3539224051478907E-2</v>
          </cell>
        </row>
        <row r="196">
          <cell r="U196">
            <v>9.5500000000000007</v>
          </cell>
          <cell r="V196">
            <v>1.3555384163538645E-2</v>
          </cell>
        </row>
        <row r="197">
          <cell r="U197">
            <v>9.6000000000000014</v>
          </cell>
          <cell r="V197">
            <v>1.3571503204262703E-2</v>
          </cell>
        </row>
        <row r="198">
          <cell r="U198">
            <v>9.65</v>
          </cell>
          <cell r="V198">
            <v>1.3587580241693951E-2</v>
          </cell>
        </row>
        <row r="199">
          <cell r="U199">
            <v>9.7000000000000011</v>
          </cell>
          <cell r="V199">
            <v>1.3603614375930086E-2</v>
          </cell>
        </row>
        <row r="200">
          <cell r="U200">
            <v>9.75</v>
          </cell>
          <cell r="V200">
            <v>1.3619604738387192E-2</v>
          </cell>
        </row>
        <row r="201">
          <cell r="U201">
            <v>9.8000000000000007</v>
          </cell>
          <cell r="V201">
            <v>1.3635550491078036E-2</v>
          </cell>
        </row>
        <row r="202">
          <cell r="U202">
            <v>9.8500000000000014</v>
          </cell>
          <cell r="V202">
            <v>1.3651450825905014E-2</v>
          </cell>
        </row>
        <row r="203">
          <cell r="U203">
            <v>9.9</v>
          </cell>
          <cell r="V203">
            <v>1.3667304963967307E-2</v>
          </cell>
        </row>
        <row r="204">
          <cell r="U204">
            <v>9.9500000000000011</v>
          </cell>
          <cell r="V204">
            <v>1.3683112154882084E-2</v>
          </cell>
        </row>
        <row r="205">
          <cell r="U205">
            <v>10</v>
          </cell>
          <cell r="V205">
            <v>1.3698871676119433E-2</v>
          </cell>
        </row>
        <row r="206">
          <cell r="U206">
            <v>10.050000000000001</v>
          </cell>
          <cell r="V206">
            <v>1.3714582832350795E-2</v>
          </cell>
        </row>
        <row r="207">
          <cell r="U207">
            <v>10.100000000000001</v>
          </cell>
          <cell r="V207">
            <v>1.3730244954810691E-2</v>
          </cell>
        </row>
        <row r="208">
          <cell r="U208">
            <v>10.15</v>
          </cell>
          <cell r="V208">
            <v>1.3745857400671344E-2</v>
          </cell>
        </row>
        <row r="209">
          <cell r="U209">
            <v>10.200000000000001</v>
          </cell>
          <cell r="V209">
            <v>1.3761419552430168E-2</v>
          </cell>
        </row>
        <row r="210">
          <cell r="U210">
            <v>10.25</v>
          </cell>
          <cell r="V210">
            <v>1.3776930817309685E-2</v>
          </cell>
        </row>
        <row r="211">
          <cell r="U211">
            <v>10.3</v>
          </cell>
          <cell r="V211">
            <v>1.379239062666978E-2</v>
          </cell>
        </row>
        <row r="212">
          <cell r="U212">
            <v>10.350000000000001</v>
          </cell>
          <cell r="V212">
            <v>1.3807798435431944E-2</v>
          </cell>
        </row>
        <row r="213">
          <cell r="U213">
            <v>10.4</v>
          </cell>
          <cell r="V213">
            <v>1.3823153721515435E-2</v>
          </cell>
        </row>
        <row r="214">
          <cell r="U214">
            <v>10.450000000000001</v>
          </cell>
          <cell r="V214">
            <v>1.3838455985284923E-2</v>
          </cell>
        </row>
        <row r="215">
          <cell r="U215">
            <v>10.5</v>
          </cell>
          <cell r="V215">
            <v>1.385370474900962E-2</v>
          </cell>
        </row>
        <row r="216">
          <cell r="U216">
            <v>10.55</v>
          </cell>
          <cell r="V216">
            <v>1.3868899556333483E-2</v>
          </cell>
        </row>
        <row r="217">
          <cell r="U217">
            <v>10.600000000000001</v>
          </cell>
          <cell r="V217">
            <v>1.3884039971756461E-2</v>
          </cell>
        </row>
        <row r="218">
          <cell r="U218">
            <v>10.65</v>
          </cell>
          <cell r="V218">
            <v>1.3899125580126452E-2</v>
          </cell>
        </row>
        <row r="219">
          <cell r="U219">
            <v>10.700000000000001</v>
          </cell>
          <cell r="V219">
            <v>1.3914155986141721E-2</v>
          </cell>
        </row>
        <row r="220">
          <cell r="U220">
            <v>10.75</v>
          </cell>
          <cell r="V220">
            <v>1.3929130813863849E-2</v>
          </cell>
        </row>
        <row r="221">
          <cell r="U221">
            <v>10.8</v>
          </cell>
          <cell r="V221">
            <v>1.3944049706240608E-2</v>
          </cell>
        </row>
        <row r="222">
          <cell r="U222">
            <v>10.850000000000001</v>
          </cell>
          <cell r="V222">
            <v>1.3958912324638986E-2</v>
          </cell>
        </row>
        <row r="223">
          <cell r="U223">
            <v>10.9</v>
          </cell>
          <cell r="V223">
            <v>1.3973718348387787E-2</v>
          </cell>
        </row>
        <row r="224">
          <cell r="U224">
            <v>10.950000000000001</v>
          </cell>
          <cell r="V224">
            <v>1.3988467474330024E-2</v>
          </cell>
        </row>
        <row r="225">
          <cell r="U225">
            <v>11</v>
          </cell>
          <cell r="V225">
            <v>1.4003159416384442E-2</v>
          </cell>
        </row>
        <row r="226">
          <cell r="U226">
            <v>11.05</v>
          </cell>
          <cell r="V226">
            <v>1.4017793905116503E-2</v>
          </cell>
        </row>
        <row r="227">
          <cell r="U227">
            <v>11.100000000000001</v>
          </cell>
          <cell r="V227">
            <v>1.4032370687318239E-2</v>
          </cell>
        </row>
        <row r="228">
          <cell r="U228">
            <v>11.15</v>
          </cell>
          <cell r="V228">
            <v>1.4046889525597031E-2</v>
          </cell>
        </row>
        <row r="229">
          <cell r="U229">
            <v>11.200000000000001</v>
          </cell>
          <cell r="V229">
            <v>1.4061350197973103E-2</v>
          </cell>
        </row>
        <row r="230">
          <cell r="U230">
            <v>11.25</v>
          </cell>
          <cell r="V230">
            <v>1.4075752497485439E-2</v>
          </cell>
        </row>
        <row r="231">
          <cell r="U231">
            <v>11.3</v>
          </cell>
          <cell r="V231">
            <v>1.4090096231806196E-2</v>
          </cell>
        </row>
        <row r="232">
          <cell r="U232">
            <v>11.350000000000001</v>
          </cell>
          <cell r="V232">
            <v>1.4104381222863199E-2</v>
          </cell>
        </row>
        <row r="233">
          <cell r="U233">
            <v>11.4</v>
          </cell>
          <cell r="V233">
            <v>1.4118607306470521E-2</v>
          </cell>
        </row>
        <row r="234">
          <cell r="U234">
            <v>11.450000000000001</v>
          </cell>
          <cell r="V234">
            <v>1.4132774331966969E-2</v>
          </cell>
        </row>
        <row r="235">
          <cell r="U235">
            <v>11.5</v>
          </cell>
          <cell r="V235">
            <v>1.4146882161862231E-2</v>
          </cell>
        </row>
        <row r="236">
          <cell r="U236">
            <v>11.55</v>
          </cell>
          <cell r="V236">
            <v>1.4160930671490657E-2</v>
          </cell>
        </row>
        <row r="237">
          <cell r="U237">
            <v>11.600000000000001</v>
          </cell>
          <cell r="V237">
            <v>1.4174919748672493E-2</v>
          </cell>
        </row>
        <row r="238">
          <cell r="U238">
            <v>11.65</v>
          </cell>
          <cell r="V238">
            <v>1.4188849293382287E-2</v>
          </cell>
        </row>
        <row r="239">
          <cell r="U239">
            <v>11.700000000000001</v>
          </cell>
          <cell r="V239">
            <v>1.4202719217424546E-2</v>
          </cell>
        </row>
        <row r="240">
          <cell r="U240">
            <v>11.75</v>
          </cell>
          <cell r="V240">
            <v>1.4216529444116464E-2</v>
          </cell>
        </row>
        <row r="241">
          <cell r="U241">
            <v>11.8</v>
          </cell>
          <cell r="V241">
            <v>1.4230279907977213E-2</v>
          </cell>
        </row>
        <row r="242">
          <cell r="U242">
            <v>11.850000000000001</v>
          </cell>
          <cell r="V242">
            <v>1.4243970554424359E-2</v>
          </cell>
        </row>
        <row r="243">
          <cell r="U243">
            <v>11.9</v>
          </cell>
          <cell r="V243">
            <v>1.4257601339476574E-2</v>
          </cell>
        </row>
        <row r="244">
          <cell r="U244">
            <v>11.950000000000001</v>
          </cell>
          <cell r="V244">
            <v>1.427117222946301E-2</v>
          </cell>
        </row>
        <row r="245">
          <cell r="U245">
            <v>12</v>
          </cell>
          <cell r="V245">
            <v>1.428468320073888E-2</v>
          </cell>
        </row>
        <row r="246">
          <cell r="U246">
            <v>12.05</v>
          </cell>
          <cell r="V246">
            <v>1.4298134239407331E-2</v>
          </cell>
        </row>
        <row r="247">
          <cell r="U247">
            <v>12.100000000000001</v>
          </cell>
          <cell r="V247">
            <v>1.4311525341047421E-2</v>
          </cell>
        </row>
        <row r="248">
          <cell r="U248">
            <v>12.15</v>
          </cell>
          <cell r="V248">
            <v>1.4324856510448011E-2</v>
          </cell>
        </row>
        <row r="249">
          <cell r="U249">
            <v>12.200000000000001</v>
          </cell>
          <cell r="V249">
            <v>1.4338127761347529E-2</v>
          </cell>
        </row>
        <row r="250">
          <cell r="U250">
            <v>12.25</v>
          </cell>
          <cell r="V250">
            <v>1.4351339116179553E-2</v>
          </cell>
        </row>
        <row r="251">
          <cell r="U251">
            <v>12.3</v>
          </cell>
          <cell r="V251">
            <v>1.4364490605823895E-2</v>
          </cell>
        </row>
        <row r="252">
          <cell r="U252">
            <v>12.350000000000001</v>
          </cell>
          <cell r="V252">
            <v>1.4377582269363278E-2</v>
          </cell>
        </row>
        <row r="253">
          <cell r="U253">
            <v>12.4</v>
          </cell>
          <cell r="V253">
            <v>1.4390614153845394E-2</v>
          </cell>
        </row>
        <row r="254">
          <cell r="U254">
            <v>12.450000000000001</v>
          </cell>
          <cell r="V254">
            <v>1.4403586314050264E-2</v>
          </cell>
        </row>
        <row r="255">
          <cell r="U255">
            <v>12.5</v>
          </cell>
          <cell r="V255">
            <v>1.4416498812262792E-2</v>
          </cell>
        </row>
        <row r="256">
          <cell r="U256">
            <v>12.55</v>
          </cell>
          <cell r="V256">
            <v>1.4429351718050328E-2</v>
          </cell>
        </row>
        <row r="257">
          <cell r="U257">
            <v>12.600000000000001</v>
          </cell>
          <cell r="V257">
            <v>1.4442145108045396E-2</v>
          </cell>
        </row>
        <row r="258">
          <cell r="U258">
            <v>12.65</v>
          </cell>
          <cell r="V258">
            <v>1.4454879065733103E-2</v>
          </cell>
        </row>
        <row r="259">
          <cell r="U259">
            <v>12.700000000000001</v>
          </cell>
          <cell r="V259">
            <v>1.4467553681243441E-2</v>
          </cell>
        </row>
        <row r="260">
          <cell r="U260">
            <v>12.75</v>
          </cell>
          <cell r="V260">
            <v>1.4480169051148298E-2</v>
          </cell>
        </row>
        <row r="261">
          <cell r="U261">
            <v>12.8</v>
          </cell>
          <cell r="V261">
            <v>1.4492725278262959E-2</v>
          </cell>
        </row>
        <row r="262">
          <cell r="U262">
            <v>12.850000000000001</v>
          </cell>
          <cell r="V262">
            <v>1.4505222471452216E-2</v>
          </cell>
        </row>
        <row r="263">
          <cell r="U263">
            <v>12.9</v>
          </cell>
          <cell r="V263">
            <v>1.4517660745440863E-2</v>
          </cell>
        </row>
        <row r="264">
          <cell r="U264">
            <v>12.950000000000001</v>
          </cell>
          <cell r="V264">
            <v>1.4530040220628454E-2</v>
          </cell>
        </row>
        <row r="265">
          <cell r="U265">
            <v>13</v>
          </cell>
          <cell r="V265">
            <v>1.4542361022908352E-2</v>
          </cell>
        </row>
        <row r="266">
          <cell r="U266">
            <v>13.05</v>
          </cell>
          <cell r="V266">
            <v>1.4554623283490938E-2</v>
          </cell>
        </row>
        <row r="267">
          <cell r="U267">
            <v>13.100000000000001</v>
          </cell>
          <cell r="V267">
            <v>1.4566827138730809E-2</v>
          </cell>
        </row>
        <row r="268">
          <cell r="U268">
            <v>13.15</v>
          </cell>
          <cell r="V268">
            <v>1.4578972729958034E-2</v>
          </cell>
        </row>
        <row r="269">
          <cell r="U269">
            <v>13.200000000000001</v>
          </cell>
          <cell r="V269">
            <v>1.45910602033133E-2</v>
          </cell>
        </row>
        <row r="270">
          <cell r="U270">
            <v>13.25</v>
          </cell>
          <cell r="V270">
            <v>1.4603089709586788E-2</v>
          </cell>
        </row>
        <row r="271">
          <cell r="U271">
            <v>13.3</v>
          </cell>
          <cell r="V271">
            <v>1.4615061404060929E-2</v>
          </cell>
        </row>
        <row r="272">
          <cell r="U272">
            <v>13.350000000000001</v>
          </cell>
          <cell r="V272">
            <v>1.4626975446356712E-2</v>
          </cell>
        </row>
        <row r="273">
          <cell r="U273">
            <v>13.4</v>
          </cell>
          <cell r="V273">
            <v>1.4638832000283653E-2</v>
          </cell>
        </row>
        <row r="274">
          <cell r="U274">
            <v>13.450000000000001</v>
          </cell>
          <cell r="V274">
            <v>1.4650631233693246E-2</v>
          </cell>
        </row>
        <row r="275">
          <cell r="U275">
            <v>13.5</v>
          </cell>
          <cell r="V275">
            <v>1.4662373318335815E-2</v>
          </cell>
        </row>
        <row r="276">
          <cell r="U276">
            <v>13.55</v>
          </cell>
          <cell r="V276">
            <v>1.4674058429720877E-2</v>
          </cell>
        </row>
        <row r="277">
          <cell r="U277">
            <v>13.600000000000001</v>
          </cell>
          <cell r="V277">
            <v>1.4685686746980637E-2</v>
          </cell>
        </row>
        <row r="278">
          <cell r="U278">
            <v>13.65</v>
          </cell>
          <cell r="V278">
            <v>1.4697258452736828E-2</v>
          </cell>
        </row>
        <row r="279">
          <cell r="U279">
            <v>13.700000000000001</v>
          </cell>
          <cell r="V279">
            <v>1.4708773732970672E-2</v>
          </cell>
        </row>
        <row r="280">
          <cell r="U280">
            <v>13.75</v>
          </cell>
          <cell r="V280">
            <v>1.4720232776896006E-2</v>
          </cell>
        </row>
        <row r="281">
          <cell r="U281">
            <v>13.8</v>
          </cell>
          <cell r="V281">
            <v>1.4731635776835311E-2</v>
          </cell>
        </row>
        <row r="282">
          <cell r="U282">
            <v>13.850000000000001</v>
          </cell>
          <cell r="V282">
            <v>1.4742982928098905E-2</v>
          </cell>
        </row>
        <row r="283">
          <cell r="U283">
            <v>13.9</v>
          </cell>
          <cell r="V283">
            <v>1.4754274428866836E-2</v>
          </cell>
        </row>
        <row r="284">
          <cell r="U284">
            <v>13.950000000000001</v>
          </cell>
          <cell r="V284">
            <v>1.476551048007381E-2</v>
          </cell>
        </row>
        <row r="285">
          <cell r="U285">
            <v>14</v>
          </cell>
          <cell r="V285">
            <v>1.4776691285296819E-2</v>
          </cell>
        </row>
        <row r="286">
          <cell r="U286">
            <v>14.05</v>
          </cell>
          <cell r="V286">
            <v>1.4787817050645479E-2</v>
          </cell>
        </row>
        <row r="287">
          <cell r="U287">
            <v>14.100000000000001</v>
          </cell>
          <cell r="V287">
            <v>1.4798887984655135E-2</v>
          </cell>
        </row>
        <row r="288">
          <cell r="U288">
            <v>14.15</v>
          </cell>
          <cell r="V288">
            <v>1.4809904298182491E-2</v>
          </cell>
        </row>
        <row r="289">
          <cell r="U289">
            <v>14.200000000000001</v>
          </cell>
          <cell r="V289">
            <v>1.4820866204303854E-2</v>
          </cell>
        </row>
        <row r="290">
          <cell r="U290">
            <v>14.25</v>
          </cell>
          <cell r="V290">
            <v>1.4831773918215878E-2</v>
          </cell>
        </row>
        <row r="291">
          <cell r="U291">
            <v>14.3</v>
          </cell>
          <cell r="V291">
            <v>1.4842627657138806E-2</v>
          </cell>
        </row>
        <row r="292">
          <cell r="U292">
            <v>14.350000000000001</v>
          </cell>
          <cell r="V292">
            <v>1.4853427640221975E-2</v>
          </cell>
        </row>
        <row r="293">
          <cell r="U293">
            <v>14.4</v>
          </cell>
          <cell r="V293">
            <v>1.4864174088451899E-2</v>
          </cell>
        </row>
        <row r="294">
          <cell r="U294">
            <v>14.450000000000001</v>
          </cell>
          <cell r="V294">
            <v>1.4874867224562417E-2</v>
          </cell>
        </row>
        <row r="295">
          <cell r="U295">
            <v>14.5</v>
          </cell>
          <cell r="V295">
            <v>1.488550727294731E-2</v>
          </cell>
        </row>
        <row r="296">
          <cell r="U296">
            <v>14.55</v>
          </cell>
          <cell r="V296">
            <v>1.489609445957497E-2</v>
          </cell>
        </row>
        <row r="297">
          <cell r="U297">
            <v>14.600000000000001</v>
          </cell>
          <cell r="V297">
            <v>1.4906629011905297E-2</v>
          </cell>
        </row>
        <row r="298">
          <cell r="U298">
            <v>14.65</v>
          </cell>
          <cell r="V298">
            <v>1.4917111158808675E-2</v>
          </cell>
        </row>
        <row r="299">
          <cell r="U299">
            <v>14.700000000000001</v>
          </cell>
          <cell r="V299">
            <v>1.492754113048711E-2</v>
          </cell>
        </row>
        <row r="300">
          <cell r="U300">
            <v>14.75</v>
          </cell>
          <cell r="V300">
            <v>1.4937919158397244E-2</v>
          </cell>
        </row>
        <row r="301">
          <cell r="U301">
            <v>14.8</v>
          </cell>
          <cell r="V301">
            <v>1.4948245475175422E-2</v>
          </cell>
        </row>
        <row r="302">
          <cell r="U302">
            <v>14.850000000000001</v>
          </cell>
          <cell r="V302">
            <v>1.4958520314564801E-2</v>
          </cell>
        </row>
        <row r="303">
          <cell r="U303">
            <v>14.9</v>
          </cell>
          <cell r="V303">
            <v>1.4968743911344142E-2</v>
          </cell>
        </row>
        <row r="304">
          <cell r="U304">
            <v>14.950000000000001</v>
          </cell>
          <cell r="V304">
            <v>1.4978916501258616E-2</v>
          </cell>
        </row>
        <row r="305">
          <cell r="U305">
            <v>15</v>
          </cell>
          <cell r="V305">
            <v>1.4989038320952382E-2</v>
          </cell>
        </row>
        <row r="306">
          <cell r="U306">
            <v>15.05</v>
          </cell>
          <cell r="V306">
            <v>1.4999109607902929E-2</v>
          </cell>
        </row>
        <row r="307">
          <cell r="U307">
            <v>15.100000000000001</v>
          </cell>
          <cell r="V307">
            <v>1.5009130600357152E-2</v>
          </cell>
        </row>
        <row r="308">
          <cell r="U308">
            <v>15.15</v>
          </cell>
          <cell r="V308">
            <v>1.5019101537269135E-2</v>
          </cell>
        </row>
        <row r="309">
          <cell r="U309">
            <v>15.200000000000001</v>
          </cell>
          <cell r="V309">
            <v>1.5029022658239629E-2</v>
          </cell>
        </row>
        <row r="310">
          <cell r="U310">
            <v>15.25</v>
          </cell>
          <cell r="V310">
            <v>1.5038894203457089E-2</v>
          </cell>
        </row>
        <row r="311">
          <cell r="U311">
            <v>15.3</v>
          </cell>
          <cell r="V311">
            <v>1.5048716413640341E-2</v>
          </cell>
        </row>
        <row r="312">
          <cell r="U312">
            <v>15.350000000000001</v>
          </cell>
          <cell r="V312">
            <v>1.5058489529982812E-2</v>
          </cell>
        </row>
        <row r="313">
          <cell r="U313">
            <v>15.4</v>
          </cell>
          <cell r="V313">
            <v>1.5068213794098256E-2</v>
          </cell>
        </row>
        <row r="314">
          <cell r="U314">
            <v>15.450000000000001</v>
          </cell>
          <cell r="V314">
            <v>1.5077889447967962E-2</v>
          </cell>
        </row>
        <row r="315">
          <cell r="U315">
            <v>15.5</v>
          </cell>
          <cell r="V315">
            <v>1.5087516733889462E-2</v>
          </cell>
        </row>
        <row r="316">
          <cell r="U316">
            <v>15.55</v>
          </cell>
          <cell r="V316">
            <v>1.5097095894426635E-2</v>
          </cell>
        </row>
        <row r="317">
          <cell r="U317">
            <v>15.600000000000001</v>
          </cell>
          <cell r="V317">
            <v>1.5106627172361137E-2</v>
          </cell>
        </row>
        <row r="318">
          <cell r="U318">
            <v>15.65</v>
          </cell>
          <cell r="V318">
            <v>1.5116110810645313E-2</v>
          </cell>
        </row>
        <row r="319">
          <cell r="U319">
            <v>15.700000000000001</v>
          </cell>
          <cell r="V319">
            <v>1.5125547052356376E-2</v>
          </cell>
        </row>
        <row r="320">
          <cell r="U320">
            <v>15.75</v>
          </cell>
          <cell r="V320">
            <v>1.5134936140651839E-2</v>
          </cell>
        </row>
        <row r="321">
          <cell r="U321">
            <v>15.8</v>
          </cell>
          <cell r="V321">
            <v>1.5144278318726289E-2</v>
          </cell>
        </row>
        <row r="322">
          <cell r="U322">
            <v>15.850000000000001</v>
          </cell>
          <cell r="V322">
            <v>1.5153573829769392E-2</v>
          </cell>
        </row>
        <row r="323">
          <cell r="U323">
            <v>15.9</v>
          </cell>
          <cell r="V323">
            <v>1.5162822916925087E-2</v>
          </cell>
        </row>
        <row r="324">
          <cell r="U324">
            <v>15.950000000000001</v>
          </cell>
          <cell r="V324">
            <v>1.5172025823251965E-2</v>
          </cell>
        </row>
        <row r="325">
          <cell r="U325">
            <v>16</v>
          </cell>
          <cell r="V325">
            <v>1.5181182791684848E-2</v>
          </cell>
        </row>
        <row r="326">
          <cell r="U326">
            <v>16.05</v>
          </cell>
          <cell r="V326">
            <v>1.5190294064997441E-2</v>
          </cell>
        </row>
        <row r="327">
          <cell r="U327">
            <v>16.100000000000001</v>
          </cell>
          <cell r="V327">
            <v>1.5199359885766175E-2</v>
          </cell>
        </row>
        <row r="328">
          <cell r="U328">
            <v>16.150000000000002</v>
          </cell>
          <cell r="V328">
            <v>1.5208380496335019E-2</v>
          </cell>
        </row>
        <row r="329">
          <cell r="U329">
            <v>16.2</v>
          </cell>
          <cell r="V329">
            <v>1.5217356138781481E-2</v>
          </cell>
        </row>
        <row r="330">
          <cell r="U330">
            <v>16.25</v>
          </cell>
          <cell r="V330">
            <v>1.522628705488353E-2</v>
          </cell>
        </row>
        <row r="331">
          <cell r="U331">
            <v>16.3</v>
          </cell>
          <cell r="V331">
            <v>1.5235173486087595E-2</v>
          </cell>
        </row>
        <row r="332">
          <cell r="U332">
            <v>16.350000000000001</v>
          </cell>
          <cell r="V332">
            <v>1.5244015673477534E-2</v>
          </cell>
        </row>
        <row r="333">
          <cell r="U333">
            <v>16.400000000000002</v>
          </cell>
          <cell r="V333">
            <v>1.5252813857744556E-2</v>
          </cell>
        </row>
        <row r="334">
          <cell r="U334">
            <v>16.45</v>
          </cell>
          <cell r="V334">
            <v>1.5261568279158109E-2</v>
          </cell>
        </row>
        <row r="335">
          <cell r="U335">
            <v>16.5</v>
          </cell>
          <cell r="V335">
            <v>1.5270279177537635E-2</v>
          </cell>
        </row>
        <row r="336">
          <cell r="U336">
            <v>16.55</v>
          </cell>
          <cell r="V336">
            <v>1.5278946792225349E-2</v>
          </cell>
        </row>
        <row r="337">
          <cell r="U337">
            <v>16.600000000000001</v>
          </cell>
          <cell r="V337">
            <v>1.5287571362059684E-2</v>
          </cell>
        </row>
        <row r="338">
          <cell r="U338">
            <v>16.650000000000002</v>
          </cell>
          <cell r="V338">
            <v>1.5296153125349831E-2</v>
          </cell>
        </row>
        <row r="339">
          <cell r="U339">
            <v>16.7</v>
          </cell>
          <cell r="V339">
            <v>1.5304692319850967E-2</v>
          </cell>
        </row>
        <row r="340">
          <cell r="U340">
            <v>16.75</v>
          </cell>
          <cell r="V340">
            <v>1.5313189182740345E-2</v>
          </cell>
        </row>
        <row r="341">
          <cell r="U341">
            <v>16.8</v>
          </cell>
          <cell r="V341">
            <v>1.5321643950594131E-2</v>
          </cell>
        </row>
        <row r="342">
          <cell r="U342">
            <v>16.850000000000001</v>
          </cell>
          <cell r="V342">
            <v>1.5330056859365147E-2</v>
          </cell>
        </row>
        <row r="343">
          <cell r="U343">
            <v>16.900000000000002</v>
          </cell>
          <cell r="V343">
            <v>1.5338428144361243E-2</v>
          </cell>
        </row>
        <row r="344">
          <cell r="U344">
            <v>16.95</v>
          </cell>
          <cell r="V344">
            <v>1.5346758040224496E-2</v>
          </cell>
        </row>
        <row r="345">
          <cell r="U345">
            <v>17</v>
          </cell>
          <cell r="V345">
            <v>1.5355046780911086E-2</v>
          </cell>
        </row>
        <row r="346">
          <cell r="U346">
            <v>17.05</v>
          </cell>
          <cell r="V346">
            <v>1.5363294599671888E-2</v>
          </cell>
        </row>
        <row r="347">
          <cell r="U347">
            <v>17.100000000000001</v>
          </cell>
          <cell r="V347">
            <v>1.5371501729033829E-2</v>
          </cell>
        </row>
        <row r="348">
          <cell r="U348">
            <v>17.150000000000002</v>
          </cell>
          <cell r="V348">
            <v>1.5379668400781778E-2</v>
          </cell>
        </row>
        <row r="349">
          <cell r="U349">
            <v>17.2</v>
          </cell>
          <cell r="V349">
            <v>1.5387794845941234E-2</v>
          </cell>
        </row>
        <row r="350">
          <cell r="U350">
            <v>17.25</v>
          </cell>
          <cell r="V350">
            <v>1.539588129476159E-2</v>
          </cell>
        </row>
        <row r="351">
          <cell r="U351">
            <v>17.3</v>
          </cell>
          <cell r="V351">
            <v>1.540392797670001E-2</v>
          </cell>
        </row>
        <row r="352">
          <cell r="U352">
            <v>17.350000000000001</v>
          </cell>
          <cell r="V352">
            <v>1.5411935120405958E-2</v>
          </cell>
        </row>
        <row r="353">
          <cell r="U353">
            <v>17.400000000000002</v>
          </cell>
          <cell r="V353">
            <v>1.5419902953706346E-2</v>
          </cell>
        </row>
        <row r="354">
          <cell r="U354">
            <v>17.45</v>
          </cell>
          <cell r="V354">
            <v>1.542783170359115E-2</v>
          </cell>
        </row>
        <row r="355">
          <cell r="U355">
            <v>17.5</v>
          </cell>
          <cell r="V355">
            <v>1.5435721596199749E-2</v>
          </cell>
        </row>
        <row r="356">
          <cell r="U356">
            <v>17.55</v>
          </cell>
          <cell r="V356">
            <v>1.544357285680769E-2</v>
          </cell>
        </row>
        <row r="357">
          <cell r="U357">
            <v>17.600000000000001</v>
          </cell>
          <cell r="V357">
            <v>1.5451385709814077E-2</v>
          </cell>
        </row>
        <row r="358">
          <cell r="U358">
            <v>17.650000000000002</v>
          </cell>
          <cell r="V358">
            <v>1.5459160378729415E-2</v>
          </cell>
        </row>
        <row r="359">
          <cell r="U359">
            <v>17.7</v>
          </cell>
          <cell r="V359">
            <v>1.54668970861641E-2</v>
          </cell>
        </row>
        <row r="360">
          <cell r="U360">
            <v>17.75</v>
          </cell>
          <cell r="V360">
            <v>1.5474596053817232E-2</v>
          </cell>
        </row>
        <row r="361">
          <cell r="U361">
            <v>17.8</v>
          </cell>
          <cell r="V361">
            <v>1.5482257502466019E-2</v>
          </cell>
        </row>
        <row r="362">
          <cell r="U362">
            <v>17.850000000000001</v>
          </cell>
          <cell r="V362">
            <v>1.5489881651955716E-2</v>
          </cell>
        </row>
        <row r="363">
          <cell r="U363">
            <v>17.900000000000002</v>
          </cell>
          <cell r="V363">
            <v>1.5497468721189862E-2</v>
          </cell>
        </row>
        <row r="364">
          <cell r="U364">
            <v>17.95</v>
          </cell>
          <cell r="V364">
            <v>1.5505018928121134E-2</v>
          </cell>
        </row>
        <row r="365">
          <cell r="U365">
            <v>18</v>
          </cell>
          <cell r="V365">
            <v>1.5512532489742555E-2</v>
          </cell>
        </row>
        <row r="366">
          <cell r="U366">
            <v>18.05</v>
          </cell>
          <cell r="V366">
            <v>1.5520009622079153E-2</v>
          </cell>
        </row>
        <row r="367">
          <cell r="U367">
            <v>18.100000000000001</v>
          </cell>
          <cell r="V367">
            <v>1.5527450540180041E-2</v>
          </cell>
        </row>
        <row r="368">
          <cell r="U368">
            <v>18.150000000000002</v>
          </cell>
          <cell r="V368">
            <v>1.5534855458110904E-2</v>
          </cell>
        </row>
        <row r="369">
          <cell r="U369">
            <v>18.2</v>
          </cell>
          <cell r="V369">
            <v>1.5542224588946867E-2</v>
          </cell>
        </row>
        <row r="370">
          <cell r="U370">
            <v>18.25</v>
          </cell>
          <cell r="V370">
            <v>1.5549558144765805E-2</v>
          </cell>
        </row>
        <row r="371">
          <cell r="U371">
            <v>18.3</v>
          </cell>
          <cell r="V371">
            <v>1.5556856336641976E-2</v>
          </cell>
        </row>
        <row r="372">
          <cell r="U372">
            <v>18.350000000000001</v>
          </cell>
          <cell r="V372">
            <v>1.5564119374640029E-2</v>
          </cell>
        </row>
        <row r="373">
          <cell r="U373">
            <v>18.400000000000002</v>
          </cell>
          <cell r="V373">
            <v>1.5571347467809391E-2</v>
          </cell>
        </row>
        <row r="374">
          <cell r="U374">
            <v>18.45</v>
          </cell>
          <cell r="V374">
            <v>1.5578540824178994E-2</v>
          </cell>
        </row>
        <row r="375">
          <cell r="U375">
            <v>18.5</v>
          </cell>
          <cell r="V375">
            <v>1.5585699650752363E-2</v>
          </cell>
        </row>
        <row r="376">
          <cell r="U376">
            <v>18.55</v>
          </cell>
          <cell r="V376">
            <v>1.5592824153502955E-2</v>
          </cell>
        </row>
        <row r="377">
          <cell r="U377">
            <v>18.600000000000001</v>
          </cell>
          <cell r="V377">
            <v>1.5599914537369926E-2</v>
          </cell>
        </row>
        <row r="378">
          <cell r="U378">
            <v>18.650000000000002</v>
          </cell>
          <cell r="V378">
            <v>1.5606971006254165E-2</v>
          </cell>
        </row>
        <row r="379">
          <cell r="U379">
            <v>18.7</v>
          </cell>
          <cell r="V379">
            <v>1.5613993763014616E-2</v>
          </cell>
        </row>
        <row r="380">
          <cell r="U380">
            <v>18.75</v>
          </cell>
          <cell r="V380">
            <v>1.5620983009464878E-2</v>
          </cell>
        </row>
        <row r="381">
          <cell r="U381">
            <v>18.8</v>
          </cell>
          <cell r="V381">
            <v>1.5627938946370202E-2</v>
          </cell>
        </row>
        <row r="382">
          <cell r="U382">
            <v>18.850000000000001</v>
          </cell>
          <cell r="V382">
            <v>1.5634861773444624E-2</v>
          </cell>
        </row>
        <row r="383">
          <cell r="U383">
            <v>18.900000000000002</v>
          </cell>
          <cell r="V383">
            <v>1.564175168934848E-2</v>
          </cell>
        </row>
        <row r="384">
          <cell r="U384">
            <v>18.95</v>
          </cell>
          <cell r="V384">
            <v>1.5648608891686129E-2</v>
          </cell>
        </row>
        <row r="385">
          <cell r="U385">
            <v>19</v>
          </cell>
          <cell r="V385">
            <v>1.5655433577003969E-2</v>
          </cell>
        </row>
        <row r="386">
          <cell r="U386">
            <v>19.05</v>
          </cell>
          <cell r="V386">
            <v>1.5662225940788661E-2</v>
          </cell>
        </row>
        <row r="387">
          <cell r="U387">
            <v>19.100000000000001</v>
          </cell>
          <cell r="V387">
            <v>1.5668986177465635E-2</v>
          </cell>
        </row>
        <row r="388">
          <cell r="U388">
            <v>19.150000000000002</v>
          </cell>
          <cell r="V388">
            <v>1.5675714480397826E-2</v>
          </cell>
        </row>
        <row r="389">
          <cell r="U389">
            <v>19.200000000000003</v>
          </cell>
          <cell r="V389">
            <v>1.5682411041884645E-2</v>
          </cell>
        </row>
        <row r="390">
          <cell r="U390">
            <v>19.25</v>
          </cell>
          <cell r="V390">
            <v>1.5689076053161107E-2</v>
          </cell>
        </row>
        <row r="391">
          <cell r="U391">
            <v>19.3</v>
          </cell>
          <cell r="V391">
            <v>1.569570970439732E-2</v>
          </cell>
        </row>
        <row r="392">
          <cell r="U392">
            <v>19.350000000000001</v>
          </cell>
          <cell r="V392">
            <v>1.5702312184697996E-2</v>
          </cell>
        </row>
        <row r="393">
          <cell r="U393">
            <v>19.400000000000002</v>
          </cell>
          <cell r="V393">
            <v>1.5708883682102381E-2</v>
          </cell>
        </row>
        <row r="394">
          <cell r="U394">
            <v>19.450000000000003</v>
          </cell>
          <cell r="V394">
            <v>1.5715424383584153E-2</v>
          </cell>
        </row>
        <row r="395">
          <cell r="U395">
            <v>19.5</v>
          </cell>
          <cell r="V395">
            <v>1.572193447505172E-2</v>
          </cell>
        </row>
        <row r="396">
          <cell r="U396">
            <v>19.55</v>
          </cell>
          <cell r="V396">
            <v>1.5728414141348575E-2</v>
          </cell>
        </row>
        <row r="397">
          <cell r="U397">
            <v>19.600000000000001</v>
          </cell>
          <cell r="V397">
            <v>1.5734863566253879E-2</v>
          </cell>
        </row>
        <row r="398">
          <cell r="U398">
            <v>19.650000000000002</v>
          </cell>
          <cell r="V398">
            <v>1.5741282932483211E-2</v>
          </cell>
        </row>
        <row r="399">
          <cell r="U399">
            <v>19.700000000000003</v>
          </cell>
          <cell r="V399">
            <v>1.57476724216895E-2</v>
          </cell>
        </row>
        <row r="400">
          <cell r="U400">
            <v>19.75</v>
          </cell>
          <cell r="V400">
            <v>1.5754032214464118E-2</v>
          </cell>
        </row>
        <row r="401">
          <cell r="U401">
            <v>19.8</v>
          </cell>
          <cell r="V401">
            <v>1.5760362490338107E-2</v>
          </cell>
        </row>
        <row r="402">
          <cell r="U402">
            <v>19.850000000000001</v>
          </cell>
          <cell r="V402">
            <v>1.5766663427783614E-2</v>
          </cell>
        </row>
        <row r="403">
          <cell r="U403">
            <v>19.900000000000002</v>
          </cell>
          <cell r="V403">
            <v>1.5772935204215414E-2</v>
          </cell>
        </row>
        <row r="404">
          <cell r="U404">
            <v>19.950000000000003</v>
          </cell>
          <cell r="V404">
            <v>1.5779177995992669E-2</v>
          </cell>
        </row>
        <row r="405">
          <cell r="U405">
            <v>20</v>
          </cell>
          <cell r="V405">
            <v>1.5785391978420691E-2</v>
          </cell>
        </row>
        <row r="406">
          <cell r="U406">
            <v>20.05</v>
          </cell>
          <cell r="V406">
            <v>1.5791577325752981E-2</v>
          </cell>
        </row>
        <row r="407">
          <cell r="U407">
            <v>20.100000000000001</v>
          </cell>
          <cell r="V407">
            <v>1.5797734211193314E-2</v>
          </cell>
        </row>
        <row r="408">
          <cell r="U408">
            <v>20.150000000000002</v>
          </cell>
          <cell r="V408">
            <v>1.5803862806898019E-2</v>
          </cell>
        </row>
        <row r="409">
          <cell r="U409">
            <v>20.200000000000003</v>
          </cell>
          <cell r="V409">
            <v>1.5809963283978275E-2</v>
          </cell>
        </row>
        <row r="410">
          <cell r="U410">
            <v>20.25</v>
          </cell>
          <cell r="V410">
            <v>1.5816035812502644E-2</v>
          </cell>
        </row>
        <row r="411">
          <cell r="U411">
            <v>20.3</v>
          </cell>
          <cell r="V411">
            <v>1.5822080561499686E-2</v>
          </cell>
        </row>
        <row r="412">
          <cell r="U412">
            <v>20.350000000000001</v>
          </cell>
          <cell r="V412">
            <v>1.582809769896059E-2</v>
          </cell>
        </row>
        <row r="413">
          <cell r="U413">
            <v>20.400000000000002</v>
          </cell>
          <cell r="V413">
            <v>1.583408739184209E-2</v>
          </cell>
        </row>
        <row r="414">
          <cell r="U414">
            <v>20.450000000000003</v>
          </cell>
          <cell r="V414">
            <v>1.5840049806069328E-2</v>
          </cell>
        </row>
        <row r="415">
          <cell r="U415">
            <v>20.5</v>
          </cell>
          <cell r="V415">
            <v>1.5845985106538899E-2</v>
          </cell>
        </row>
        <row r="416">
          <cell r="U416">
            <v>20.55</v>
          </cell>
          <cell r="V416">
            <v>1.5851893457121936E-2</v>
          </cell>
        </row>
        <row r="417">
          <cell r="U417">
            <v>20.6</v>
          </cell>
          <cell r="V417">
            <v>1.5857775020667386E-2</v>
          </cell>
        </row>
        <row r="418">
          <cell r="U418">
            <v>20.650000000000002</v>
          </cell>
          <cell r="V418">
            <v>1.5863629959005286E-2</v>
          </cell>
        </row>
        <row r="419">
          <cell r="U419">
            <v>20.700000000000003</v>
          </cell>
          <cell r="V419">
            <v>1.5869458432950106E-2</v>
          </cell>
        </row>
        <row r="420">
          <cell r="U420">
            <v>20.75</v>
          </cell>
          <cell r="V420">
            <v>1.5875260602304309E-2</v>
          </cell>
        </row>
        <row r="421">
          <cell r="U421">
            <v>20.8</v>
          </cell>
          <cell r="V421">
            <v>1.5881036625861832E-2</v>
          </cell>
        </row>
        <row r="422">
          <cell r="U422">
            <v>20.85</v>
          </cell>
          <cell r="V422">
            <v>1.588678666141179E-2</v>
          </cell>
        </row>
        <row r="423">
          <cell r="U423">
            <v>20.900000000000002</v>
          </cell>
          <cell r="V423">
            <v>1.5892510865742077E-2</v>
          </cell>
        </row>
        <row r="424">
          <cell r="U424">
            <v>20.950000000000003</v>
          </cell>
          <cell r="V424">
            <v>1.5898209394643276E-2</v>
          </cell>
        </row>
        <row r="425">
          <cell r="U425">
            <v>21</v>
          </cell>
          <cell r="V425">
            <v>1.5903882402912409E-2</v>
          </cell>
        </row>
        <row r="426">
          <cell r="U426">
            <v>21.05</v>
          </cell>
          <cell r="V426">
            <v>1.590953004435687E-2</v>
          </cell>
        </row>
        <row r="427">
          <cell r="U427">
            <v>21.1</v>
          </cell>
          <cell r="V427">
            <v>1.5915152471798418E-2</v>
          </cell>
        </row>
        <row r="428">
          <cell r="U428">
            <v>21.150000000000002</v>
          </cell>
          <cell r="V428">
            <v>1.5920749837077208E-2</v>
          </cell>
        </row>
        <row r="429">
          <cell r="U429">
            <v>21.200000000000003</v>
          </cell>
          <cell r="V429">
            <v>1.5926322291055884E-2</v>
          </cell>
        </row>
        <row r="430">
          <cell r="U430">
            <v>21.25</v>
          </cell>
          <cell r="V430">
            <v>1.5931869983623712E-2</v>
          </cell>
        </row>
        <row r="431">
          <cell r="U431">
            <v>21.3</v>
          </cell>
          <cell r="V431">
            <v>1.5937393063700796E-2</v>
          </cell>
        </row>
        <row r="432">
          <cell r="U432">
            <v>21.35</v>
          </cell>
          <cell r="V432">
            <v>1.5942891679242358E-2</v>
          </cell>
        </row>
        <row r="433">
          <cell r="U433">
            <v>21.400000000000002</v>
          </cell>
          <cell r="V433">
            <v>1.5948365977242984E-2</v>
          </cell>
        </row>
        <row r="434">
          <cell r="U434">
            <v>21.450000000000003</v>
          </cell>
          <cell r="V434">
            <v>1.5953816103741001E-2</v>
          </cell>
        </row>
        <row r="435">
          <cell r="U435">
            <v>21.5</v>
          </cell>
          <cell r="V435">
            <v>1.5959242203822881E-2</v>
          </cell>
        </row>
        <row r="436">
          <cell r="U436">
            <v>21.55</v>
          </cell>
          <cell r="V436">
            <v>1.5964644421627653E-2</v>
          </cell>
        </row>
        <row r="437">
          <cell r="U437">
            <v>21.6</v>
          </cell>
          <cell r="V437">
            <v>1.5970022900351377E-2</v>
          </cell>
        </row>
        <row r="438">
          <cell r="U438">
            <v>21.650000000000002</v>
          </cell>
          <cell r="V438">
            <v>1.5975377782251658E-2</v>
          </cell>
        </row>
        <row r="439">
          <cell r="U439">
            <v>21.700000000000003</v>
          </cell>
          <cell r="V439">
            <v>1.5980709208652188E-2</v>
          </cell>
        </row>
        <row r="440">
          <cell r="U440">
            <v>21.75</v>
          </cell>
          <cell r="V440">
            <v>1.5986017319947348E-2</v>
          </cell>
        </row>
        <row r="441">
          <cell r="U441">
            <v>21.8</v>
          </cell>
          <cell r="V441">
            <v>1.5991302255606774E-2</v>
          </cell>
        </row>
        <row r="442">
          <cell r="U442">
            <v>21.85</v>
          </cell>
          <cell r="V442">
            <v>1.5996564154180024E-2</v>
          </cell>
        </row>
        <row r="443">
          <cell r="U443">
            <v>21.900000000000002</v>
          </cell>
          <cell r="V443">
            <v>1.6001803153301249E-2</v>
          </cell>
        </row>
        <row r="444">
          <cell r="U444">
            <v>21.950000000000003</v>
          </cell>
          <cell r="V444">
            <v>1.6007019389693899E-2</v>
          </cell>
        </row>
        <row r="445">
          <cell r="U445">
            <v>22</v>
          </cell>
          <cell r="V445">
            <v>1.6012212999175414E-2</v>
          </cell>
        </row>
        <row r="446">
          <cell r="U446">
            <v>22.05</v>
          </cell>
          <cell r="V446">
            <v>1.6017384116661967E-2</v>
          </cell>
        </row>
        <row r="447">
          <cell r="U447">
            <v>22.1</v>
          </cell>
          <cell r="V447">
            <v>1.6022532876173248E-2</v>
          </cell>
        </row>
        <row r="448">
          <cell r="U448">
            <v>22.150000000000002</v>
          </cell>
          <cell r="V448">
            <v>1.6027659410837263E-2</v>
          </cell>
        </row>
        <row r="449">
          <cell r="U449">
            <v>22.200000000000003</v>
          </cell>
          <cell r="V449">
            <v>1.6032763852895086E-2</v>
          </cell>
        </row>
        <row r="450">
          <cell r="U450">
            <v>22.25</v>
          </cell>
          <cell r="V450">
            <v>1.6037846333705696E-2</v>
          </cell>
        </row>
        <row r="451">
          <cell r="U451">
            <v>22.3</v>
          </cell>
          <cell r="V451">
            <v>1.6042906983750879E-2</v>
          </cell>
        </row>
        <row r="452">
          <cell r="U452">
            <v>22.35</v>
          </cell>
          <cell r="V452">
            <v>1.6047945932639963E-2</v>
          </cell>
        </row>
        <row r="453">
          <cell r="U453">
            <v>22.400000000000002</v>
          </cell>
          <cell r="V453">
            <v>1.6052963309114748E-2</v>
          </cell>
        </row>
        <row r="454">
          <cell r="U454">
            <v>22.450000000000003</v>
          </cell>
          <cell r="V454">
            <v>1.6057959241054402E-2</v>
          </cell>
        </row>
        <row r="455">
          <cell r="U455">
            <v>22.5</v>
          </cell>
          <cell r="V455">
            <v>1.6062933855480251E-2</v>
          </cell>
        </row>
        <row r="456">
          <cell r="U456">
            <v>22.55</v>
          </cell>
          <cell r="V456">
            <v>1.6067887278560792E-2</v>
          </cell>
        </row>
        <row r="457">
          <cell r="U457">
            <v>22.6</v>
          </cell>
          <cell r="V457">
            <v>1.6072819635616478E-2</v>
          </cell>
        </row>
        <row r="458">
          <cell r="U458">
            <v>22.650000000000002</v>
          </cell>
          <cell r="V458">
            <v>1.6077731051124713E-2</v>
          </cell>
        </row>
        <row r="459">
          <cell r="U459">
            <v>22.700000000000003</v>
          </cell>
          <cell r="V459">
            <v>1.6082621648724701E-2</v>
          </cell>
        </row>
        <row r="460">
          <cell r="U460">
            <v>22.75</v>
          </cell>
          <cell r="V460">
            <v>1.608749155122241E-2</v>
          </cell>
        </row>
        <row r="461">
          <cell r="U461">
            <v>22.8</v>
          </cell>
          <cell r="V461">
            <v>1.6092340880595461E-2</v>
          </cell>
        </row>
        <row r="462">
          <cell r="U462">
            <v>22.85</v>
          </cell>
          <cell r="V462">
            <v>1.6097169757998034E-2</v>
          </cell>
        </row>
        <row r="463">
          <cell r="U463">
            <v>22.900000000000002</v>
          </cell>
          <cell r="V463">
            <v>1.6101978303765863E-2</v>
          </cell>
        </row>
        <row r="464">
          <cell r="U464">
            <v>22.950000000000003</v>
          </cell>
          <cell r="V464">
            <v>1.6106766637421058E-2</v>
          </cell>
        </row>
        <row r="465">
          <cell r="U465">
            <v>23</v>
          </cell>
          <cell r="V465">
            <v>1.6111534877677122E-2</v>
          </cell>
        </row>
        <row r="466">
          <cell r="U466">
            <v>23.05</v>
          </cell>
          <cell r="V466">
            <v>1.6116283142443798E-2</v>
          </cell>
        </row>
        <row r="467">
          <cell r="U467">
            <v>23.1</v>
          </cell>
          <cell r="V467">
            <v>1.6121011548832009E-2</v>
          </cell>
        </row>
        <row r="468">
          <cell r="U468">
            <v>23.150000000000002</v>
          </cell>
          <cell r="V468">
            <v>1.6125720213158813E-2</v>
          </cell>
        </row>
        <row r="469">
          <cell r="U469">
            <v>23.200000000000003</v>
          </cell>
          <cell r="V469">
            <v>1.6130409250952257E-2</v>
          </cell>
        </row>
        <row r="470">
          <cell r="U470">
            <v>23.25</v>
          </cell>
          <cell r="V470">
            <v>1.6135078776956295E-2</v>
          </cell>
        </row>
        <row r="471">
          <cell r="U471">
            <v>23.3</v>
          </cell>
          <cell r="V471">
            <v>1.6139728905135712E-2</v>
          </cell>
        </row>
        <row r="472">
          <cell r="U472">
            <v>23.35</v>
          </cell>
          <cell r="V472">
            <v>1.6144359748680996E-2</v>
          </cell>
        </row>
        <row r="473">
          <cell r="U473">
            <v>23.400000000000002</v>
          </cell>
          <cell r="V473">
            <v>1.6148971420013206E-2</v>
          </cell>
        </row>
        <row r="474">
          <cell r="U474">
            <v>23.450000000000003</v>
          </cell>
          <cell r="V474">
            <v>1.6153564030788891E-2</v>
          </cell>
        </row>
        <row r="475">
          <cell r="U475">
            <v>23.5</v>
          </cell>
          <cell r="V475">
            <v>1.6158137691904925E-2</v>
          </cell>
        </row>
        <row r="476">
          <cell r="U476">
            <v>23.55</v>
          </cell>
          <cell r="V476">
            <v>1.6162692513503382E-2</v>
          </cell>
        </row>
        <row r="477">
          <cell r="U477">
            <v>23.6</v>
          </cell>
          <cell r="V477">
            <v>1.6167228604976356E-2</v>
          </cell>
        </row>
        <row r="478">
          <cell r="U478">
            <v>23.650000000000002</v>
          </cell>
          <cell r="V478">
            <v>1.6171746074970836E-2</v>
          </cell>
        </row>
        <row r="479">
          <cell r="U479">
            <v>23.700000000000003</v>
          </cell>
          <cell r="V479">
            <v>1.6176245031393505E-2</v>
          </cell>
        </row>
        <row r="480">
          <cell r="U480">
            <v>23.75</v>
          </cell>
          <cell r="V480">
            <v>1.6180725581415579E-2</v>
          </cell>
        </row>
        <row r="481">
          <cell r="U481">
            <v>23.8</v>
          </cell>
          <cell r="V481">
            <v>1.6185187831477578E-2</v>
          </cell>
        </row>
        <row r="482">
          <cell r="U482">
            <v>23.85</v>
          </cell>
          <cell r="V482">
            <v>1.618963188729414E-2</v>
          </cell>
        </row>
        <row r="483">
          <cell r="U483">
            <v>23.900000000000002</v>
          </cell>
          <cell r="V483">
            <v>1.6194057853858759E-2</v>
          </cell>
        </row>
        <row r="484">
          <cell r="U484">
            <v>23.950000000000003</v>
          </cell>
          <cell r="V484">
            <v>1.6198465835448619E-2</v>
          </cell>
        </row>
        <row r="485">
          <cell r="U485">
            <v>24</v>
          </cell>
          <cell r="V485">
            <v>1.6202855935629232E-2</v>
          </cell>
        </row>
        <row r="486">
          <cell r="U486">
            <v>24.05</v>
          </cell>
          <cell r="V486">
            <v>1.620722825725928E-2</v>
          </cell>
        </row>
        <row r="487">
          <cell r="U487">
            <v>24.1</v>
          </cell>
          <cell r="V487">
            <v>1.6211582902495261E-2</v>
          </cell>
        </row>
        <row r="488">
          <cell r="U488">
            <v>24.150000000000002</v>
          </cell>
          <cell r="V488">
            <v>1.6215919972796203E-2</v>
          </cell>
        </row>
        <row r="489">
          <cell r="U489">
            <v>24.200000000000003</v>
          </cell>
          <cell r="V489">
            <v>1.622023956892835E-2</v>
          </cell>
        </row>
        <row r="490">
          <cell r="U490">
            <v>24.25</v>
          </cell>
          <cell r="V490">
            <v>1.622454179096983E-2</v>
          </cell>
        </row>
        <row r="491">
          <cell r="U491">
            <v>24.3</v>
          </cell>
          <cell r="V491">
            <v>1.622882673831532E-2</v>
          </cell>
        </row>
        <row r="492">
          <cell r="U492">
            <v>24.35</v>
          </cell>
          <cell r="V492">
            <v>1.6233094509680641E-2</v>
          </cell>
        </row>
        <row r="493">
          <cell r="U493">
            <v>24.400000000000002</v>
          </cell>
          <cell r="V493">
            <v>1.6237345203107389E-2</v>
          </cell>
        </row>
        <row r="494">
          <cell r="U494">
            <v>24.450000000000003</v>
          </cell>
          <cell r="V494">
            <v>1.6241578915967562E-2</v>
          </cell>
        </row>
        <row r="495">
          <cell r="U495">
            <v>24.5</v>
          </cell>
          <cell r="V495">
            <v>1.6245795744968067E-2</v>
          </cell>
        </row>
        <row r="496">
          <cell r="U496">
            <v>24.55</v>
          </cell>
          <cell r="V496">
            <v>1.6249995786155349E-2</v>
          </cell>
        </row>
        <row r="497">
          <cell r="U497">
            <v>24.6</v>
          </cell>
          <cell r="V497">
            <v>1.6254179134919888E-2</v>
          </cell>
        </row>
        <row r="498">
          <cell r="U498">
            <v>24.650000000000002</v>
          </cell>
          <cell r="V498">
            <v>1.6258345886000725E-2</v>
          </cell>
        </row>
        <row r="499">
          <cell r="U499">
            <v>24.700000000000003</v>
          </cell>
          <cell r="V499">
            <v>1.6262496133489963E-2</v>
          </cell>
        </row>
        <row r="500">
          <cell r="U500">
            <v>24.75</v>
          </cell>
          <cell r="V500">
            <v>1.6266629970837269E-2</v>
          </cell>
        </row>
        <row r="501">
          <cell r="U501">
            <v>24.8</v>
          </cell>
          <cell r="V501">
            <v>1.6270747490854283E-2</v>
          </cell>
        </row>
        <row r="502">
          <cell r="U502">
            <v>24.85</v>
          </cell>
          <cell r="V502">
            <v>1.6274848785719116E-2</v>
          </cell>
        </row>
        <row r="503">
          <cell r="U503">
            <v>24.900000000000002</v>
          </cell>
          <cell r="V503">
            <v>1.6278933946980705E-2</v>
          </cell>
        </row>
        <row r="504">
          <cell r="U504">
            <v>24.950000000000003</v>
          </cell>
          <cell r="V504">
            <v>1.6283003065563278E-2</v>
          </cell>
        </row>
        <row r="505">
          <cell r="U505">
            <v>25</v>
          </cell>
          <cell r="V505">
            <v>1.6287056231770645E-2</v>
          </cell>
        </row>
        <row r="506">
          <cell r="U506">
            <v>25.05</v>
          </cell>
          <cell r="V506">
            <v>1.6291093535290641E-2</v>
          </cell>
        </row>
        <row r="507">
          <cell r="U507">
            <v>25.1</v>
          </cell>
          <cell r="V507">
            <v>1.6295115065199414E-2</v>
          </cell>
        </row>
        <row r="508">
          <cell r="U508">
            <v>25.150000000000002</v>
          </cell>
          <cell r="V508">
            <v>1.6299120909965721E-2</v>
          </cell>
        </row>
        <row r="509">
          <cell r="U509">
            <v>25.200000000000003</v>
          </cell>
          <cell r="V509">
            <v>1.6303111157455242E-2</v>
          </cell>
        </row>
        <row r="510">
          <cell r="U510">
            <v>25.25</v>
          </cell>
          <cell r="V510">
            <v>1.6307085894934834E-2</v>
          </cell>
        </row>
        <row r="511">
          <cell r="U511">
            <v>25.3</v>
          </cell>
          <cell r="V511">
            <v>1.6311045209076808E-2</v>
          </cell>
        </row>
        <row r="512">
          <cell r="U512">
            <v>25.35</v>
          </cell>
          <cell r="V512">
            <v>1.6314989185963077E-2</v>
          </cell>
        </row>
        <row r="513">
          <cell r="U513">
            <v>25.400000000000002</v>
          </cell>
          <cell r="V513">
            <v>1.6318917911089432E-2</v>
          </cell>
        </row>
        <row r="514">
          <cell r="U514">
            <v>25.450000000000003</v>
          </cell>
          <cell r="V514">
            <v>1.6322831469369685E-2</v>
          </cell>
        </row>
        <row r="515">
          <cell r="U515">
            <v>25.5</v>
          </cell>
          <cell r="V515">
            <v>1.6326729945139822E-2</v>
          </cell>
        </row>
        <row r="516">
          <cell r="U516">
            <v>25.55</v>
          </cell>
          <cell r="V516">
            <v>1.6330613422162132E-2</v>
          </cell>
        </row>
        <row r="517">
          <cell r="U517">
            <v>25.6</v>
          </cell>
          <cell r="V517">
            <v>1.6334481983629343E-2</v>
          </cell>
        </row>
        <row r="518">
          <cell r="U518">
            <v>25.650000000000002</v>
          </cell>
          <cell r="V518">
            <v>1.6338335712168653E-2</v>
          </cell>
        </row>
        <row r="519">
          <cell r="U519">
            <v>25.700000000000003</v>
          </cell>
          <cell r="V519">
            <v>1.6342174689845848E-2</v>
          </cell>
        </row>
        <row r="520">
          <cell r="U520">
            <v>25.75</v>
          </cell>
          <cell r="V520">
            <v>1.6345998998169298E-2</v>
          </cell>
        </row>
        <row r="521">
          <cell r="U521">
            <v>25.8</v>
          </cell>
          <cell r="V521">
            <v>1.6349808718094015E-2</v>
          </cell>
        </row>
        <row r="522">
          <cell r="U522">
            <v>25.85</v>
          </cell>
          <cell r="V522">
            <v>1.6353603930025599E-2</v>
          </cell>
        </row>
        <row r="523">
          <cell r="U523">
            <v>25.900000000000002</v>
          </cell>
          <cell r="V523">
            <v>1.6357384713824238E-2</v>
          </cell>
        </row>
        <row r="524">
          <cell r="U524">
            <v>25.950000000000003</v>
          </cell>
          <cell r="V524">
            <v>1.6361151148808643E-2</v>
          </cell>
        </row>
        <row r="525">
          <cell r="U525">
            <v>26</v>
          </cell>
          <cell r="V525">
            <v>1.6364903313759963E-2</v>
          </cell>
        </row>
        <row r="526">
          <cell r="U526">
            <v>26.05</v>
          </cell>
          <cell r="V526">
            <v>1.6368641286925695E-2</v>
          </cell>
        </row>
        <row r="527">
          <cell r="U527">
            <v>26.1</v>
          </cell>
          <cell r="V527">
            <v>1.6372365146023551E-2</v>
          </cell>
        </row>
        <row r="528">
          <cell r="U528">
            <v>26.150000000000002</v>
          </cell>
          <cell r="V528">
            <v>1.6376074968245329E-2</v>
          </cell>
        </row>
        <row r="529">
          <cell r="U529">
            <v>26.200000000000003</v>
          </cell>
          <cell r="V529">
            <v>1.6379770830260675E-2</v>
          </cell>
        </row>
        <row r="530">
          <cell r="U530">
            <v>26.25</v>
          </cell>
          <cell r="V530">
            <v>1.638345280822099E-2</v>
          </cell>
        </row>
        <row r="531">
          <cell r="U531">
            <v>26.3</v>
          </cell>
          <cell r="V531">
            <v>1.6387120977763115E-2</v>
          </cell>
        </row>
        <row r="532">
          <cell r="U532">
            <v>26.35</v>
          </cell>
          <cell r="V532">
            <v>1.6390775414013146E-2</v>
          </cell>
        </row>
        <row r="533">
          <cell r="U533">
            <v>26.400000000000002</v>
          </cell>
          <cell r="V533">
            <v>1.6394416191590128E-2</v>
          </cell>
        </row>
        <row r="534">
          <cell r="U534">
            <v>26.450000000000003</v>
          </cell>
          <cell r="V534">
            <v>1.6398043384609803E-2</v>
          </cell>
        </row>
        <row r="535">
          <cell r="U535">
            <v>26.5</v>
          </cell>
          <cell r="V535">
            <v>1.6401657066688259E-2</v>
          </cell>
        </row>
        <row r="536">
          <cell r="U536">
            <v>26.55</v>
          </cell>
          <cell r="V536">
            <v>1.6405257310945612E-2</v>
          </cell>
        </row>
        <row r="537">
          <cell r="U537">
            <v>26.6</v>
          </cell>
          <cell r="V537">
            <v>1.6408844190009646E-2</v>
          </cell>
        </row>
        <row r="538">
          <cell r="U538">
            <v>26.650000000000002</v>
          </cell>
          <cell r="V538">
            <v>1.6412417776019407E-2</v>
          </cell>
        </row>
        <row r="539">
          <cell r="U539">
            <v>26.700000000000003</v>
          </cell>
          <cell r="V539">
            <v>1.6415978140628826E-2</v>
          </cell>
        </row>
        <row r="540">
          <cell r="U540">
            <v>26.75</v>
          </cell>
          <cell r="V540">
            <v>1.6419525355010234E-2</v>
          </cell>
        </row>
        <row r="541">
          <cell r="U541">
            <v>26.8</v>
          </cell>
          <cell r="V541">
            <v>1.6423059489857981E-2</v>
          </cell>
        </row>
        <row r="542">
          <cell r="U542">
            <v>26.85</v>
          </cell>
          <cell r="V542">
            <v>1.6426580615391893E-2</v>
          </cell>
        </row>
        <row r="543">
          <cell r="U543">
            <v>26.900000000000002</v>
          </cell>
          <cell r="V543">
            <v>1.6430088801360793E-2</v>
          </cell>
        </row>
        <row r="544">
          <cell r="U544">
            <v>26.950000000000003</v>
          </cell>
          <cell r="V544">
            <v>1.6433584117045961E-2</v>
          </cell>
        </row>
        <row r="545">
          <cell r="U545">
            <v>27</v>
          </cell>
          <cell r="V545">
            <v>1.6437066631264628E-2</v>
          </cell>
        </row>
        <row r="546">
          <cell r="U546">
            <v>27.05</v>
          </cell>
          <cell r="V546">
            <v>1.6440536412373336E-2</v>
          </cell>
        </row>
        <row r="547">
          <cell r="U547">
            <v>27.1</v>
          </cell>
          <cell r="V547">
            <v>1.6443993528271399E-2</v>
          </cell>
        </row>
        <row r="548">
          <cell r="U548">
            <v>27.150000000000002</v>
          </cell>
          <cell r="V548">
            <v>1.6447438046404254E-2</v>
          </cell>
        </row>
        <row r="549">
          <cell r="U549">
            <v>27.200000000000003</v>
          </cell>
          <cell r="V549">
            <v>1.6450870033766822E-2</v>
          </cell>
        </row>
        <row r="550">
          <cell r="U550">
            <v>27.25</v>
          </cell>
          <cell r="V550">
            <v>1.6454289556906844E-2</v>
          </cell>
        </row>
        <row r="551">
          <cell r="U551">
            <v>27.3</v>
          </cell>
          <cell r="V551">
            <v>1.6457696681928216E-2</v>
          </cell>
        </row>
        <row r="552">
          <cell r="U552">
            <v>27.35</v>
          </cell>
          <cell r="V552">
            <v>1.6461091474494222E-2</v>
          </cell>
        </row>
        <row r="553">
          <cell r="U553">
            <v>27.400000000000002</v>
          </cell>
          <cell r="V553">
            <v>1.646447399983085E-2</v>
          </cell>
        </row>
        <row r="554">
          <cell r="U554">
            <v>27.450000000000003</v>
          </cell>
          <cell r="V554">
            <v>1.6467844322730043E-2</v>
          </cell>
        </row>
        <row r="555">
          <cell r="U555">
            <v>27.5</v>
          </cell>
          <cell r="V555">
            <v>1.6471202507552851E-2</v>
          </cell>
        </row>
        <row r="556">
          <cell r="U556">
            <v>27.55</v>
          </cell>
          <cell r="V556">
            <v>1.6474548618232703E-2</v>
          </cell>
        </row>
        <row r="557">
          <cell r="U557">
            <v>27.6</v>
          </cell>
          <cell r="V557">
            <v>1.6477882718278547E-2</v>
          </cell>
        </row>
        <row r="558">
          <cell r="U558">
            <v>27.650000000000002</v>
          </cell>
          <cell r="V558">
            <v>1.6481204870777991E-2</v>
          </cell>
        </row>
        <row r="559">
          <cell r="U559">
            <v>27.700000000000003</v>
          </cell>
          <cell r="V559">
            <v>1.6484515138400477E-2</v>
          </cell>
        </row>
        <row r="560">
          <cell r="U560">
            <v>27.75</v>
          </cell>
          <cell r="V560">
            <v>1.6487813583400346E-2</v>
          </cell>
        </row>
        <row r="561">
          <cell r="U561">
            <v>27.8</v>
          </cell>
          <cell r="V561">
            <v>1.6491100267619942E-2</v>
          </cell>
        </row>
        <row r="562">
          <cell r="U562">
            <v>27.85</v>
          </cell>
          <cell r="V562">
            <v>1.6494375252492664E-2</v>
          </cell>
        </row>
        <row r="563">
          <cell r="U563">
            <v>27.900000000000002</v>
          </cell>
          <cell r="V563">
            <v>1.6497638599046037E-2</v>
          </cell>
        </row>
        <row r="564">
          <cell r="U564">
            <v>27.950000000000003</v>
          </cell>
          <cell r="V564">
            <v>1.6500890367904704E-2</v>
          </cell>
        </row>
        <row r="565">
          <cell r="U565">
            <v>28</v>
          </cell>
          <cell r="V565">
            <v>1.6504130619293428E-2</v>
          </cell>
        </row>
        <row r="566">
          <cell r="U566">
            <v>28.05</v>
          </cell>
          <cell r="V566">
            <v>1.6507359413040087E-2</v>
          </cell>
        </row>
        <row r="567">
          <cell r="U567">
            <v>28.1</v>
          </cell>
          <cell r="V567">
            <v>1.6510576808578589E-2</v>
          </cell>
        </row>
        <row r="568">
          <cell r="U568">
            <v>28.150000000000002</v>
          </cell>
          <cell r="V568">
            <v>1.6513782864951861E-2</v>
          </cell>
        </row>
        <row r="569">
          <cell r="U569">
            <v>28.200000000000003</v>
          </cell>
          <cell r="V569">
            <v>1.6516977640814716E-2</v>
          </cell>
        </row>
        <row r="570">
          <cell r="U570">
            <v>28.25</v>
          </cell>
          <cell r="V570">
            <v>1.652016119443675E-2</v>
          </cell>
        </row>
        <row r="571">
          <cell r="U571">
            <v>28.3</v>
          </cell>
          <cell r="V571">
            <v>1.6523333583705231E-2</v>
          </cell>
        </row>
        <row r="572">
          <cell r="U572">
            <v>28.35</v>
          </cell>
          <cell r="V572">
            <v>1.6526494866127946E-2</v>
          </cell>
        </row>
        <row r="573">
          <cell r="U573">
            <v>28.400000000000002</v>
          </cell>
          <cell r="V573">
            <v>1.6529645098835991E-2</v>
          </cell>
        </row>
        <row r="574">
          <cell r="U574">
            <v>28.450000000000003</v>
          </cell>
          <cell r="V574">
            <v>1.6532784338586626E-2</v>
          </cell>
        </row>
        <row r="575">
          <cell r="U575">
            <v>28.5</v>
          </cell>
          <cell r="V575">
            <v>1.6535912641766022E-2</v>
          </cell>
        </row>
        <row r="576">
          <cell r="U576">
            <v>28.55</v>
          </cell>
          <cell r="V576">
            <v>1.6539030064392061E-2</v>
          </cell>
        </row>
        <row r="577">
          <cell r="U577">
            <v>28.6</v>
          </cell>
          <cell r="V577">
            <v>1.6542136662117048E-2</v>
          </cell>
        </row>
        <row r="578">
          <cell r="U578">
            <v>28.650000000000002</v>
          </cell>
          <cell r="V578">
            <v>1.6545232490230453E-2</v>
          </cell>
        </row>
        <row r="579">
          <cell r="U579">
            <v>28.700000000000003</v>
          </cell>
          <cell r="V579">
            <v>1.6548317603661607E-2</v>
          </cell>
        </row>
        <row r="580">
          <cell r="U580">
            <v>28.75</v>
          </cell>
          <cell r="V580">
            <v>1.6551392056982393E-2</v>
          </cell>
        </row>
        <row r="581">
          <cell r="U581">
            <v>28.8</v>
          </cell>
          <cell r="V581">
            <v>1.655445590440989E-2</v>
          </cell>
        </row>
        <row r="582">
          <cell r="U582">
            <v>28.85</v>
          </cell>
          <cell r="V582">
            <v>1.6557509199809056E-2</v>
          </cell>
        </row>
        <row r="583">
          <cell r="U583">
            <v>28.900000000000002</v>
          </cell>
          <cell r="V583">
            <v>1.6560551996695292E-2</v>
          </cell>
        </row>
        <row r="584">
          <cell r="U584">
            <v>28.950000000000003</v>
          </cell>
          <cell r="V584">
            <v>1.6563584348237098E-2</v>
          </cell>
        </row>
        <row r="585">
          <cell r="U585">
            <v>29</v>
          </cell>
          <cell r="V585">
            <v>1.6566606307258636E-2</v>
          </cell>
        </row>
        <row r="586">
          <cell r="U586">
            <v>29.05</v>
          </cell>
          <cell r="V586">
            <v>1.6569617926242293E-2</v>
          </cell>
        </row>
        <row r="587">
          <cell r="U587">
            <v>29.1</v>
          </cell>
          <cell r="V587">
            <v>1.6572619257331223E-2</v>
          </cell>
        </row>
        <row r="588">
          <cell r="U588">
            <v>29.150000000000002</v>
          </cell>
          <cell r="V588">
            <v>1.6575610352331866E-2</v>
          </cell>
        </row>
        <row r="589">
          <cell r="U589">
            <v>29.200000000000003</v>
          </cell>
          <cell r="V589">
            <v>1.6578591262716491E-2</v>
          </cell>
        </row>
        <row r="590">
          <cell r="U590">
            <v>29.25</v>
          </cell>
          <cell r="V590">
            <v>1.6581562039625637E-2</v>
          </cell>
        </row>
        <row r="591">
          <cell r="U591">
            <v>29.3</v>
          </cell>
          <cell r="V591">
            <v>1.6584522733870601E-2</v>
          </cell>
        </row>
        <row r="592">
          <cell r="U592">
            <v>29.35</v>
          </cell>
          <cell r="V592">
            <v>1.6587473395935887E-2</v>
          </cell>
        </row>
        <row r="593">
          <cell r="U593">
            <v>29.400000000000002</v>
          </cell>
          <cell r="V593">
            <v>1.6590414075981635E-2</v>
          </cell>
        </row>
        <row r="594">
          <cell r="U594">
            <v>29.450000000000003</v>
          </cell>
          <cell r="V594">
            <v>1.6593344823846046E-2</v>
          </cell>
        </row>
        <row r="595">
          <cell r="U595">
            <v>29.5</v>
          </cell>
          <cell r="V595">
            <v>1.6596265689047734E-2</v>
          </cell>
        </row>
        <row r="596">
          <cell r="U596">
            <v>29.55</v>
          </cell>
          <cell r="V596">
            <v>1.6599176720788159E-2</v>
          </cell>
        </row>
        <row r="597">
          <cell r="U597">
            <v>29.6</v>
          </cell>
          <cell r="V597">
            <v>1.6602077967953929E-2</v>
          </cell>
        </row>
        <row r="598">
          <cell r="U598">
            <v>29.650000000000002</v>
          </cell>
          <cell r="V598">
            <v>1.6604969479119172E-2</v>
          </cell>
        </row>
        <row r="599">
          <cell r="U599">
            <v>29.700000000000003</v>
          </cell>
          <cell r="V599">
            <v>1.6607851302547848E-2</v>
          </cell>
        </row>
        <row r="600">
          <cell r="U600">
            <v>29.75</v>
          </cell>
          <cell r="V600">
            <v>1.6610723486196036E-2</v>
          </cell>
        </row>
        <row r="601">
          <cell r="U601">
            <v>29.8</v>
          </cell>
          <cell r="V601">
            <v>1.6613586077714262E-2</v>
          </cell>
        </row>
        <row r="602">
          <cell r="U602">
            <v>29.85</v>
          </cell>
          <cell r="V602">
            <v>1.6616439124449694E-2</v>
          </cell>
        </row>
        <row r="603">
          <cell r="U603">
            <v>29.900000000000002</v>
          </cell>
          <cell r="V603">
            <v>1.6619282673448466E-2</v>
          </cell>
        </row>
        <row r="604">
          <cell r="U604">
            <v>29.950000000000003</v>
          </cell>
          <cell r="V604">
            <v>1.6622116771457866E-2</v>
          </cell>
        </row>
        <row r="605">
          <cell r="U605">
            <v>30</v>
          </cell>
          <cell r="V605">
            <v>1.6624941464928551E-2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1"/>
  <sheetViews>
    <sheetView zoomScale="94" workbookViewId="0">
      <selection activeCell="Q1" sqref="Q1:Q1048576"/>
    </sheetView>
  </sheetViews>
  <sheetFormatPr defaultColWidth="8.875" defaultRowHeight="15"/>
  <cols>
    <col min="1" max="1" width="9.375" customWidth="1"/>
    <col min="2" max="2" width="9" customWidth="1"/>
    <col min="3" max="3" width="13" style="8" customWidth="1"/>
    <col min="4" max="4" width="7.5" customWidth="1"/>
    <col min="5" max="5" width="12.625" style="6" customWidth="1"/>
    <col min="6" max="6" width="8.625" style="13" customWidth="1"/>
    <col min="7" max="7" width="11.625" customWidth="1"/>
    <col min="8" max="9" width="10" style="5" customWidth="1"/>
    <col min="10" max="10" width="10" style="29" customWidth="1"/>
    <col min="11" max="11" width="10" style="5" customWidth="1"/>
    <col min="12" max="12" width="9.625" style="6" bestFit="1" customWidth="1"/>
    <col min="13" max="13" width="17.125" customWidth="1"/>
    <col min="14" max="14" width="21" bestFit="1" customWidth="1"/>
    <col min="15" max="15" width="20.625" bestFit="1" customWidth="1"/>
    <col min="16" max="16" width="21.875" bestFit="1" customWidth="1"/>
    <col min="17" max="17" width="13.875" bestFit="1" customWidth="1"/>
  </cols>
  <sheetData>
    <row r="1" spans="1:17" ht="16.2">
      <c r="A1" t="s">
        <v>61</v>
      </c>
      <c r="B1" t="s">
        <v>61</v>
      </c>
      <c r="C1" s="36">
        <v>43861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ht="16.8" thickBot="1">
      <c r="A2" s="3"/>
      <c r="B2" s="3"/>
      <c r="C2" s="20"/>
      <c r="D2" s="3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17" ht="15.6">
      <c r="C3" s="9"/>
      <c r="M3" s="12" t="s">
        <v>68</v>
      </c>
      <c r="N3" s="12" t="s">
        <v>70</v>
      </c>
      <c r="O3" s="12" t="s">
        <v>74</v>
      </c>
      <c r="P3" s="12" t="s">
        <v>75</v>
      </c>
    </row>
    <row r="4" spans="1:17" ht="15.6">
      <c r="C4" s="7"/>
      <c r="I4" s="30" t="s">
        <v>66</v>
      </c>
      <c r="J4" s="30" t="s">
        <v>66</v>
      </c>
      <c r="K4" s="28" t="s">
        <v>67</v>
      </c>
      <c r="L4" s="22" t="s">
        <v>67</v>
      </c>
      <c r="M4" s="10" t="s">
        <v>69</v>
      </c>
      <c r="N4" s="10"/>
      <c r="O4" s="10" t="s">
        <v>81</v>
      </c>
      <c r="P4" s="10" t="s">
        <v>81</v>
      </c>
      <c r="Q4" s="10" t="s">
        <v>69</v>
      </c>
    </row>
    <row r="5" spans="1:17" ht="15.6">
      <c r="B5" s="12" t="s">
        <v>65</v>
      </c>
      <c r="C5" s="21"/>
      <c r="D5" s="10" t="s">
        <v>33</v>
      </c>
      <c r="E5" s="22" t="s">
        <v>33</v>
      </c>
      <c r="F5" s="23" t="s">
        <v>33</v>
      </c>
      <c r="G5" s="10" t="s">
        <v>36</v>
      </c>
      <c r="H5" s="10" t="s">
        <v>37</v>
      </c>
      <c r="I5" s="30" t="s">
        <v>33</v>
      </c>
      <c r="J5" s="30" t="s">
        <v>33</v>
      </c>
      <c r="K5" s="10" t="s">
        <v>36</v>
      </c>
      <c r="L5" s="10" t="s">
        <v>37</v>
      </c>
      <c r="M5" s="10" t="s">
        <v>63</v>
      </c>
      <c r="N5" s="10" t="s">
        <v>76</v>
      </c>
      <c r="O5" s="40" t="s">
        <v>78</v>
      </c>
      <c r="P5" s="40" t="s">
        <v>79</v>
      </c>
      <c r="Q5" s="10" t="s">
        <v>63</v>
      </c>
    </row>
    <row r="6" spans="1:17" ht="16.2" thickBot="1">
      <c r="A6" s="3"/>
      <c r="B6" s="24" t="s">
        <v>0</v>
      </c>
      <c r="C6" s="25" t="s">
        <v>40</v>
      </c>
      <c r="D6" s="24" t="s">
        <v>62</v>
      </c>
      <c r="E6" s="26" t="s">
        <v>34</v>
      </c>
      <c r="F6" s="27" t="s">
        <v>34</v>
      </c>
      <c r="G6" s="24" t="s">
        <v>39</v>
      </c>
      <c r="H6" s="24" t="s">
        <v>38</v>
      </c>
      <c r="I6" s="24" t="s">
        <v>71</v>
      </c>
      <c r="J6" s="31" t="s">
        <v>34</v>
      </c>
      <c r="K6" s="24" t="s">
        <v>39</v>
      </c>
      <c r="L6" s="24" t="s">
        <v>38</v>
      </c>
      <c r="M6" s="24" t="s">
        <v>64</v>
      </c>
      <c r="N6" s="24"/>
      <c r="O6" s="3"/>
      <c r="P6" s="3"/>
      <c r="Q6" s="39" t="s">
        <v>77</v>
      </c>
    </row>
    <row r="7" spans="1:17">
      <c r="B7" t="s">
        <v>32</v>
      </c>
      <c r="C7" s="7" t="s">
        <v>41</v>
      </c>
      <c r="D7">
        <f>C7-$C$1</f>
        <v>3</v>
      </c>
      <c r="E7" s="6">
        <f>D7/365</f>
        <v>8.21917808219178E-3</v>
      </c>
      <c r="F7" s="13">
        <v>8.21917808219178E-3</v>
      </c>
      <c r="G7" s="6">
        <v>0.99987085001520604</v>
      </c>
      <c r="H7" s="5">
        <v>1.5714262920184709E-2</v>
      </c>
      <c r="I7" s="32"/>
      <c r="J7" s="33"/>
    </row>
    <row r="8" spans="1:17">
      <c r="B8" t="s">
        <v>1</v>
      </c>
      <c r="C8" s="7" t="s">
        <v>42</v>
      </c>
      <c r="D8">
        <f t="shared" ref="D8:D38" si="0">C8-$C$1</f>
        <v>13</v>
      </c>
      <c r="E8" s="6">
        <f t="shared" ref="E8:E38" si="1">D8/365</f>
        <v>3.5616438356164383E-2</v>
      </c>
      <c r="F8" s="13">
        <v>3.5616438356164383E-2</v>
      </c>
      <c r="G8" s="6">
        <v>0.99942885105392298</v>
      </c>
      <c r="H8" s="5">
        <v>1.6040686271177881E-2</v>
      </c>
      <c r="I8" s="32"/>
      <c r="J8" s="33"/>
    </row>
    <row r="9" spans="1:17">
      <c r="B9" t="s">
        <v>2</v>
      </c>
      <c r="C9" s="7" t="s">
        <v>43</v>
      </c>
      <c r="D9">
        <f t="shared" si="0"/>
        <v>20</v>
      </c>
      <c r="E9" s="6">
        <f t="shared" si="1"/>
        <v>5.4794520547945202E-2</v>
      </c>
      <c r="F9" s="13">
        <v>5.4794520547945202E-2</v>
      </c>
      <c r="G9" s="6">
        <v>0.999119158375668</v>
      </c>
      <c r="H9" s="5">
        <v>1.6082443727284977E-2</v>
      </c>
      <c r="I9" s="32"/>
      <c r="J9" s="33"/>
    </row>
    <row r="10" spans="1:17" ht="15.6" thickBot="1">
      <c r="B10" s="14" t="s">
        <v>3</v>
      </c>
      <c r="C10" s="15" t="s">
        <v>44</v>
      </c>
      <c r="D10" s="14">
        <f t="shared" si="0"/>
        <v>27</v>
      </c>
      <c r="E10" s="16">
        <f t="shared" si="1"/>
        <v>7.3972602739726029E-2</v>
      </c>
      <c r="F10" s="17">
        <v>7.3972602739726029E-2</v>
      </c>
      <c r="G10" s="16">
        <v>0.99881013126694695</v>
      </c>
      <c r="H10" s="18">
        <v>1.6094839775726875E-2</v>
      </c>
      <c r="I10" s="37"/>
      <c r="J10" s="82"/>
      <c r="K10" s="83"/>
      <c r="L10" s="84"/>
      <c r="M10" s="1"/>
    </row>
    <row r="11" spans="1:17">
      <c r="B11" t="s">
        <v>4</v>
      </c>
      <c r="C11" s="7">
        <v>43896</v>
      </c>
      <c r="D11">
        <f t="shared" si="0"/>
        <v>35</v>
      </c>
      <c r="E11" s="6">
        <f t="shared" si="1"/>
        <v>9.5890410958904104E-2</v>
      </c>
      <c r="F11" s="13">
        <v>9.5890410958904104E-2</v>
      </c>
      <c r="G11" s="6">
        <v>0.99845698267052496</v>
      </c>
      <c r="H11" s="5">
        <v>1.6103893927272454E-2</v>
      </c>
      <c r="I11" s="34">
        <v>0.13333333333333333</v>
      </c>
      <c r="J11" s="85">
        <v>1.1111111111111099E-2</v>
      </c>
      <c r="K11" s="80">
        <v>0.99982476275812204</v>
      </c>
      <c r="L11" s="86">
        <v>1.5772733794544701E-2</v>
      </c>
      <c r="M11" s="80">
        <v>1.7525402313338601E-4</v>
      </c>
      <c r="N11" s="80"/>
      <c r="O11" s="80"/>
      <c r="P11" s="80"/>
      <c r="Q11" s="81">
        <f>SUM($M$11:M11)</f>
        <v>1.7525402313338601E-4</v>
      </c>
    </row>
    <row r="12" spans="1:17">
      <c r="B12" t="s">
        <v>5</v>
      </c>
      <c r="C12" s="7">
        <v>43929</v>
      </c>
      <c r="D12">
        <f t="shared" si="0"/>
        <v>68</v>
      </c>
      <c r="E12" s="6">
        <f t="shared" si="1"/>
        <v>0.18630136986301371</v>
      </c>
      <c r="F12" s="13">
        <v>0.18630136986301371</v>
      </c>
      <c r="G12" s="6">
        <v>0.99701947176984596</v>
      </c>
      <c r="H12" s="5">
        <v>1.6022312945309172E-2</v>
      </c>
      <c r="I12" s="34">
        <v>1</v>
      </c>
      <c r="J12" s="87">
        <v>8.3333333333333329E-2</v>
      </c>
      <c r="K12" s="1">
        <v>0.99865924994564004</v>
      </c>
      <c r="L12" s="83">
        <v>1.6099795966850999E-2</v>
      </c>
      <c r="M12" s="1">
        <v>1.1667883160536401E-3</v>
      </c>
      <c r="N12" s="1">
        <v>0.32225596902218301</v>
      </c>
      <c r="O12" s="1">
        <v>6.2348845769454597E-3</v>
      </c>
      <c r="P12" s="1">
        <v>0.32225596902218301</v>
      </c>
      <c r="Q12" s="2">
        <f>SUM($M$11:M12)</f>
        <v>1.342042339187026E-3</v>
      </c>
    </row>
    <row r="13" spans="1:17">
      <c r="B13" t="s">
        <v>6</v>
      </c>
      <c r="C13" s="7">
        <v>43957</v>
      </c>
      <c r="D13">
        <f t="shared" si="0"/>
        <v>96</v>
      </c>
      <c r="E13" s="6">
        <f t="shared" si="1"/>
        <v>0.26301369863013696</v>
      </c>
      <c r="F13" s="13">
        <v>0.26301369863013696</v>
      </c>
      <c r="G13" s="6">
        <v>0.99581693714455699</v>
      </c>
      <c r="H13" s="5">
        <v>1.5937711077164258E-2</v>
      </c>
      <c r="I13" s="34">
        <v>2.0333333333333332</v>
      </c>
      <c r="J13" s="87">
        <v>0.16944444444444445</v>
      </c>
      <c r="K13" s="1">
        <v>0.99728516692456504</v>
      </c>
      <c r="L13" s="83">
        <v>1.60437536149374E-2</v>
      </c>
      <c r="M13" s="1">
        <v>1.37744216429763E-3</v>
      </c>
      <c r="N13" s="1">
        <v>0.34621204917794202</v>
      </c>
      <c r="O13" s="1">
        <v>1.4421948095024999E-3</v>
      </c>
      <c r="P13" s="1">
        <v>8.4692040813039396E-2</v>
      </c>
      <c r="Q13" s="2">
        <f>SUM($M$11:M13)</f>
        <v>2.7194845034846562E-3</v>
      </c>
    </row>
    <row r="14" spans="1:17">
      <c r="B14" t="s">
        <v>7</v>
      </c>
      <c r="C14" s="7">
        <v>43990</v>
      </c>
      <c r="D14">
        <f t="shared" si="0"/>
        <v>129</v>
      </c>
      <c r="E14" s="6">
        <f t="shared" si="1"/>
        <v>0.35342465753424657</v>
      </c>
      <c r="F14" s="13">
        <v>0.35342465753424657</v>
      </c>
      <c r="G14" s="6">
        <v>0.99443406641949295</v>
      </c>
      <c r="H14" s="5">
        <v>1.5792562821156639E-2</v>
      </c>
      <c r="I14" s="34">
        <v>3.0333333333333332</v>
      </c>
      <c r="J14" s="87">
        <v>0.25277777777777777</v>
      </c>
      <c r="K14" s="1">
        <v>0.99597643026948701</v>
      </c>
      <c r="L14" s="83">
        <v>1.59495272925201E-2</v>
      </c>
      <c r="M14" s="1">
        <v>1.3136749563676599E-3</v>
      </c>
      <c r="N14" s="1">
        <v>0.38463617584502102</v>
      </c>
      <c r="O14" s="1">
        <v>6.2590240693963597E-4</v>
      </c>
      <c r="P14" s="1">
        <v>3.9832684292630302E-2</v>
      </c>
      <c r="Q14" s="2">
        <f>SUM($M$11:M14)</f>
        <v>4.0331594598523157E-3</v>
      </c>
    </row>
    <row r="15" spans="1:17">
      <c r="B15" t="s">
        <v>8</v>
      </c>
      <c r="C15" s="7">
        <v>44020</v>
      </c>
      <c r="D15">
        <f t="shared" si="0"/>
        <v>159</v>
      </c>
      <c r="E15" s="6">
        <f t="shared" si="1"/>
        <v>0.43561643835616437</v>
      </c>
      <c r="F15" s="13">
        <v>0.43561643835616437</v>
      </c>
      <c r="G15" s="6">
        <v>0.99322371216009997</v>
      </c>
      <c r="H15" s="5">
        <v>1.56085733404118E-2</v>
      </c>
      <c r="I15" s="34">
        <v>4.0666666666666664</v>
      </c>
      <c r="J15" s="87">
        <v>0.33888888888888902</v>
      </c>
      <c r="K15" s="1">
        <v>0.99465256874138097</v>
      </c>
      <c r="L15" s="83">
        <v>1.5821645737627898E-2</v>
      </c>
      <c r="M15" s="1">
        <v>1.33062940457983E-3</v>
      </c>
      <c r="N15" s="1">
        <v>0.55755525427627495</v>
      </c>
      <c r="O15" s="1">
        <v>3.4268329833869298E-4</v>
      </c>
      <c r="P15" s="1">
        <v>2.6032197165921599E-2</v>
      </c>
      <c r="Q15" s="2">
        <f>SUM($M$11:M15)</f>
        <v>5.3637888644321452E-3</v>
      </c>
    </row>
    <row r="16" spans="1:17">
      <c r="B16" t="s">
        <v>9</v>
      </c>
      <c r="C16" s="7">
        <v>44049</v>
      </c>
      <c r="D16">
        <f t="shared" si="0"/>
        <v>188</v>
      </c>
      <c r="E16" s="6">
        <f t="shared" si="1"/>
        <v>0.51506849315068493</v>
      </c>
      <c r="F16" s="13">
        <v>0.51506849315068493</v>
      </c>
      <c r="G16" s="6">
        <v>0.99206768263651501</v>
      </c>
      <c r="H16" s="5">
        <v>1.5461915582868581E-2</v>
      </c>
      <c r="I16" s="34">
        <v>5.0666666666666664</v>
      </c>
      <c r="J16" s="87">
        <v>0.42222222222222222</v>
      </c>
      <c r="K16" s="1">
        <v>0.99341946016910099</v>
      </c>
      <c r="L16" s="83">
        <v>1.5636995623950701E-2</v>
      </c>
      <c r="M16" s="1">
        <v>1.2409924610079801E-3</v>
      </c>
      <c r="N16" s="1">
        <v>0.49638471131490602</v>
      </c>
      <c r="O16" s="1">
        <v>2.1611410110281199E-4</v>
      </c>
      <c r="P16" s="1">
        <v>1.7508333560934199E-2</v>
      </c>
      <c r="Q16" s="2">
        <f>SUM($M$11:M16)</f>
        <v>6.604781325440125E-3</v>
      </c>
    </row>
    <row r="17" spans="2:17">
      <c r="B17" t="s">
        <v>10</v>
      </c>
      <c r="C17" s="7">
        <v>44082</v>
      </c>
      <c r="D17">
        <f t="shared" si="0"/>
        <v>221</v>
      </c>
      <c r="E17" s="6">
        <f t="shared" si="1"/>
        <v>0.60547945205479448</v>
      </c>
      <c r="F17" s="13">
        <v>0.60547945205479448</v>
      </c>
      <c r="G17" s="6">
        <v>0.99080901962489998</v>
      </c>
      <c r="H17" s="5">
        <v>1.5249861908730187E-2</v>
      </c>
      <c r="I17" s="34">
        <v>6.1</v>
      </c>
      <c r="J17" s="87">
        <v>0.5083333333333333</v>
      </c>
      <c r="K17" s="1">
        <v>0.99216440891440505</v>
      </c>
      <c r="L17" s="83">
        <v>1.54749848596914E-2</v>
      </c>
      <c r="M17" s="1">
        <v>1.26469912141414E-3</v>
      </c>
      <c r="N17" s="1">
        <v>0.62637364325634703</v>
      </c>
      <c r="O17" s="1">
        <v>1.4847488381332399E-4</v>
      </c>
      <c r="P17" s="1">
        <v>1.3249566764756301E-2</v>
      </c>
      <c r="Q17" s="2">
        <f>SUM($M$11:M17)</f>
        <v>7.8694804468542653E-3</v>
      </c>
    </row>
    <row r="18" spans="2:17">
      <c r="B18" t="s">
        <v>11</v>
      </c>
      <c r="C18" s="7">
        <v>44111</v>
      </c>
      <c r="D18">
        <f t="shared" si="0"/>
        <v>250</v>
      </c>
      <c r="E18" s="6">
        <f t="shared" si="1"/>
        <v>0.68493150684931503</v>
      </c>
      <c r="F18" s="13">
        <v>0.68493150684931503</v>
      </c>
      <c r="G18" s="6">
        <v>0.98974373936125004</v>
      </c>
      <c r="H18" s="5">
        <v>1.5051458996524643E-2</v>
      </c>
      <c r="I18" s="34">
        <v>7.1333333333333329</v>
      </c>
      <c r="J18" s="87">
        <v>0.59444444444444444</v>
      </c>
      <c r="K18" s="1">
        <v>0.99095919231882501</v>
      </c>
      <c r="L18" s="83">
        <v>1.5278002630223299E-2</v>
      </c>
      <c r="M18" s="1">
        <v>1.21599727671808E-3</v>
      </c>
      <c r="N18" s="1">
        <v>0.61282374739055301</v>
      </c>
      <c r="O18" s="1">
        <v>1.0794429062201E-4</v>
      </c>
      <c r="P18" s="1">
        <v>1.02766894553447E-2</v>
      </c>
      <c r="Q18" s="2">
        <f>SUM($M$11:M18)</f>
        <v>9.0854777235723459E-3</v>
      </c>
    </row>
    <row r="19" spans="2:17">
      <c r="B19" t="s">
        <v>12</v>
      </c>
      <c r="C19" s="7">
        <v>44141</v>
      </c>
      <c r="D19">
        <f t="shared" si="0"/>
        <v>280</v>
      </c>
      <c r="E19" s="6">
        <f t="shared" si="1"/>
        <v>0.76712328767123283</v>
      </c>
      <c r="F19" s="13">
        <v>0.76712328767123283</v>
      </c>
      <c r="G19" s="6">
        <v>0.98866218460940503</v>
      </c>
      <c r="H19" s="5">
        <v>1.486407541278751E-2</v>
      </c>
      <c r="I19" s="34">
        <v>8.1333333333333329</v>
      </c>
      <c r="J19" s="87">
        <v>0.67777777777777781</v>
      </c>
      <c r="K19" s="1">
        <v>0.98983906301313895</v>
      </c>
      <c r="L19" s="83">
        <v>1.50682303493497E-2</v>
      </c>
      <c r="M19" s="1">
        <v>1.1314629295086499E-3</v>
      </c>
      <c r="N19" s="1">
        <v>0.48225643081296699</v>
      </c>
      <c r="O19" s="88">
        <v>8.2069658298508996E-5</v>
      </c>
      <c r="P19" s="1">
        <v>7.9267410759188191E-3</v>
      </c>
      <c r="Q19" s="2">
        <f>SUM($M$11:M19)</f>
        <v>1.0216940653080996E-2</v>
      </c>
    </row>
    <row r="20" spans="2:17">
      <c r="B20" t="s">
        <v>13</v>
      </c>
      <c r="C20" s="7">
        <v>44173</v>
      </c>
      <c r="D20">
        <f t="shared" si="0"/>
        <v>312</v>
      </c>
      <c r="E20" s="6">
        <f t="shared" si="1"/>
        <v>0.85479452054794525</v>
      </c>
      <c r="F20" s="13">
        <v>0.85479452054794525</v>
      </c>
      <c r="G20" s="6">
        <v>0.98758082141215697</v>
      </c>
      <c r="H20" s="5">
        <v>1.461981890094234E-2</v>
      </c>
      <c r="I20" s="34">
        <v>9.1666666666666661</v>
      </c>
      <c r="J20" s="87">
        <v>0.76388888888888884</v>
      </c>
      <c r="K20" s="1">
        <v>0.98870364230603802</v>
      </c>
      <c r="L20" s="83">
        <v>1.48721185981144E-2</v>
      </c>
      <c r="M20" s="1">
        <v>1.1482585979563399E-3</v>
      </c>
      <c r="N20" s="1">
        <v>0.705517037999429</v>
      </c>
      <c r="O20" s="88">
        <v>6.4458822166920901E-5</v>
      </c>
      <c r="P20" s="1">
        <v>6.6281743454301703E-3</v>
      </c>
      <c r="Q20" s="2">
        <f>SUM($M$11:M20)</f>
        <v>1.1365199251037336E-2</v>
      </c>
    </row>
    <row r="21" spans="2:17">
      <c r="B21" t="s">
        <v>14</v>
      </c>
      <c r="C21" s="7">
        <v>44202</v>
      </c>
      <c r="D21">
        <f t="shared" si="0"/>
        <v>341</v>
      </c>
      <c r="E21" s="6">
        <f t="shared" si="1"/>
        <v>0.9342465753424658</v>
      </c>
      <c r="F21" s="13">
        <v>0.9342465753424658</v>
      </c>
      <c r="G21" s="6">
        <v>0.98663126556063496</v>
      </c>
      <c r="H21" s="5">
        <v>1.4406154467569937E-2</v>
      </c>
      <c r="I21" s="34">
        <v>10.166666666666666</v>
      </c>
      <c r="J21" s="87">
        <v>0.84722222222222221</v>
      </c>
      <c r="K21" s="1">
        <v>0.98767216709624805</v>
      </c>
      <c r="L21" s="83">
        <v>1.46413191857912E-2</v>
      </c>
      <c r="M21" s="1">
        <v>1.04427985953986E-3</v>
      </c>
      <c r="N21" s="1">
        <v>0.39625819979486998</v>
      </c>
      <c r="O21" s="88">
        <v>5.1993957459635002E-5</v>
      </c>
      <c r="P21" s="1">
        <v>5.2995657796882098E-3</v>
      </c>
      <c r="Q21" s="2">
        <f>SUM($M$11:M21)</f>
        <v>1.2409479110577196E-2</v>
      </c>
    </row>
    <row r="22" spans="2:17">
      <c r="B22" t="s">
        <v>15</v>
      </c>
      <c r="C22" s="7" t="s">
        <v>45</v>
      </c>
      <c r="D22">
        <f t="shared" si="0"/>
        <v>374</v>
      </c>
      <c r="E22" s="6">
        <f t="shared" si="1"/>
        <v>1.0246575342465754</v>
      </c>
      <c r="F22" s="13">
        <v>1.0246575342465754</v>
      </c>
      <c r="G22" s="6">
        <v>0.98557908146949402</v>
      </c>
      <c r="H22" s="5">
        <v>1.4176356588433149E-2</v>
      </c>
      <c r="I22" s="34">
        <v>11.2</v>
      </c>
      <c r="J22" s="87">
        <v>0.93333333333333335</v>
      </c>
      <c r="K22" s="1">
        <v>0.98664205305112096</v>
      </c>
      <c r="L22" s="83">
        <v>1.4408535937794099E-2</v>
      </c>
      <c r="M22" s="1">
        <v>1.04404002626813E-3</v>
      </c>
      <c r="N22" s="1">
        <v>0.11473767454031</v>
      </c>
      <c r="O22" s="88">
        <v>4.2809853560606503E-5</v>
      </c>
      <c r="P22" s="1">
        <v>4.1111484231221703E-3</v>
      </c>
      <c r="Q22" s="2">
        <f>SUM($M$11:M22)</f>
        <v>1.3453519136845326E-2</v>
      </c>
    </row>
    <row r="23" spans="2:17">
      <c r="B23" t="s">
        <v>16</v>
      </c>
      <c r="C23" s="7">
        <v>44414</v>
      </c>
      <c r="D23">
        <f t="shared" si="0"/>
        <v>553</v>
      </c>
      <c r="E23" s="6">
        <f t="shared" si="1"/>
        <v>1.515068493150685</v>
      </c>
      <c r="F23" s="13">
        <v>1.515068493150685</v>
      </c>
      <c r="G23" s="6">
        <v>0.98011650669806305</v>
      </c>
      <c r="H23" s="5">
        <v>1.3256054157765325E-2</v>
      </c>
      <c r="I23" s="32"/>
      <c r="J23" s="87">
        <v>1.0166666666666666</v>
      </c>
      <c r="K23" s="1">
        <v>0.98567107464141701</v>
      </c>
      <c r="L23" s="83">
        <v>1.41959761310989E-2</v>
      </c>
      <c r="M23" s="1">
        <v>9.8508389203620195E-4</v>
      </c>
      <c r="N23" s="1">
        <v>2.4879054822355199E-4</v>
      </c>
      <c r="O23" s="88">
        <v>3.5875862047753403E-5</v>
      </c>
      <c r="P23" s="1">
        <v>3.1956381691220798E-3</v>
      </c>
      <c r="Q23" s="2">
        <f>SUM($M$11:M23)</f>
        <v>1.4438603028881527E-2</v>
      </c>
    </row>
    <row r="24" spans="2:17">
      <c r="B24" t="s">
        <v>17</v>
      </c>
      <c r="C24" s="7" t="s">
        <v>46</v>
      </c>
      <c r="D24">
        <f t="shared" si="0"/>
        <v>739</v>
      </c>
      <c r="E24" s="6">
        <f t="shared" si="1"/>
        <v>2.0246575342465754</v>
      </c>
      <c r="F24" s="13">
        <v>2.0246575342465754</v>
      </c>
      <c r="G24" s="6">
        <v>0.97468588822263302</v>
      </c>
      <c r="H24" s="5">
        <v>1.2663882845711081E-2</v>
      </c>
      <c r="I24" s="32"/>
      <c r="J24" s="87">
        <v>1.1416666666666666</v>
      </c>
      <c r="K24" s="1">
        <v>0.98424584350085897</v>
      </c>
      <c r="L24" s="83">
        <v>1.39091143171792E-2</v>
      </c>
      <c r="M24" s="1">
        <v>1.4491511228849E-3</v>
      </c>
      <c r="N24" s="1"/>
      <c r="O24" s="88">
        <v>3.4121216335441701E-5</v>
      </c>
      <c r="P24" s="1"/>
      <c r="Q24" s="2">
        <f>SUM($M$11:M24)</f>
        <v>1.5887754151766426E-2</v>
      </c>
    </row>
    <row r="25" spans="2:17">
      <c r="B25" t="s">
        <v>18</v>
      </c>
      <c r="C25" s="7" t="s">
        <v>47</v>
      </c>
      <c r="D25">
        <f t="shared" si="0"/>
        <v>1104</v>
      </c>
      <c r="E25" s="6">
        <f t="shared" si="1"/>
        <v>3.0246575342465754</v>
      </c>
      <c r="F25" s="13">
        <v>3.0246575342465754</v>
      </c>
      <c r="G25" s="6">
        <v>0.96402929839613805</v>
      </c>
      <c r="H25" s="5">
        <v>1.2111649630260039E-2</v>
      </c>
      <c r="I25" s="32"/>
      <c r="J25" s="87">
        <v>1.3944444444444444</v>
      </c>
      <c r="K25" s="1">
        <v>0.98143301420043805</v>
      </c>
      <c r="L25" s="83">
        <v>1.3440130988496999E-2</v>
      </c>
      <c r="M25" s="1">
        <v>2.8797451528664898E-3</v>
      </c>
      <c r="N25" s="1">
        <v>9.0546315782721501E-2</v>
      </c>
      <c r="O25" s="88">
        <v>5.8566085079520002E-5</v>
      </c>
      <c r="P25" s="88">
        <v>2.86489978744877E-6</v>
      </c>
      <c r="Q25" s="2">
        <f>SUM($M$11:M25)</f>
        <v>1.8767499304632916E-2</v>
      </c>
    </row>
    <row r="26" spans="2:17">
      <c r="B26" t="s">
        <v>19</v>
      </c>
      <c r="C26" s="7" t="s">
        <v>48</v>
      </c>
      <c r="D26">
        <f t="shared" si="0"/>
        <v>1468</v>
      </c>
      <c r="E26" s="6">
        <f t="shared" si="1"/>
        <v>4.021917808219178</v>
      </c>
      <c r="F26" s="13">
        <v>4.021917808219178</v>
      </c>
      <c r="G26" s="6">
        <v>0.95319081247247694</v>
      </c>
      <c r="H26" s="5">
        <v>1.1919729518271591E-2</v>
      </c>
      <c r="I26" s="32"/>
      <c r="J26" s="87">
        <v>1.6472222222222221</v>
      </c>
      <c r="K26" s="1">
        <v>0.97869222402276701</v>
      </c>
      <c r="L26" s="83">
        <v>1.30753844269294E-2</v>
      </c>
      <c r="M26" s="1">
        <v>2.8143491447447599E-3</v>
      </c>
      <c r="N26" s="1">
        <v>8.9610777432616501E-2</v>
      </c>
      <c r="O26" s="88">
        <v>5.9790908254231802E-5</v>
      </c>
      <c r="P26" s="1">
        <v>3.9805990237271798E-4</v>
      </c>
      <c r="Q26" s="2">
        <f>SUM($M$11:M26)</f>
        <v>2.1581848449377675E-2</v>
      </c>
    </row>
    <row r="27" spans="2:17">
      <c r="B27" t="s">
        <v>20</v>
      </c>
      <c r="C27" s="7" t="s">
        <v>49</v>
      </c>
      <c r="D27">
        <f t="shared" si="0"/>
        <v>1833</v>
      </c>
      <c r="E27" s="6">
        <f t="shared" si="1"/>
        <v>5.021917808219178</v>
      </c>
      <c r="F27" s="13">
        <v>5.021917808219178</v>
      </c>
      <c r="G27" s="6">
        <v>0.94179321086355305</v>
      </c>
      <c r="H27" s="5">
        <v>1.194156339680409E-2</v>
      </c>
      <c r="I27" s="32"/>
      <c r="J27" s="87">
        <v>1.9</v>
      </c>
      <c r="K27" s="1">
        <v>0.97600340557478105</v>
      </c>
      <c r="L27" s="83">
        <v>1.27837911877414E-2</v>
      </c>
      <c r="M27" s="1">
        <v>2.7689408067105899E-3</v>
      </c>
      <c r="N27" s="1">
        <v>9.1593789042084303E-2</v>
      </c>
      <c r="O27" s="88">
        <v>5.4829822161848597E-5</v>
      </c>
      <c r="P27" s="1">
        <v>5.15152075124352E-4</v>
      </c>
      <c r="Q27" s="2">
        <f>SUM($M$11:M27)</f>
        <v>2.4350789256088266E-2</v>
      </c>
    </row>
    <row r="28" spans="2:17">
      <c r="B28" t="s">
        <v>21</v>
      </c>
      <c r="C28" s="7" t="s">
        <v>50</v>
      </c>
      <c r="D28">
        <f t="shared" si="0"/>
        <v>2198</v>
      </c>
      <c r="E28" s="6">
        <f t="shared" si="1"/>
        <v>6.021917808219178</v>
      </c>
      <c r="F28" s="13">
        <v>6.021917808219178</v>
      </c>
      <c r="G28" s="6">
        <v>0.92956933682211995</v>
      </c>
      <c r="H28" s="5">
        <v>1.2128009896630106E-2</v>
      </c>
      <c r="I28" s="32"/>
      <c r="J28" s="87">
        <v>2.1527777777777777</v>
      </c>
      <c r="K28" s="1">
        <v>0.973332737032365</v>
      </c>
      <c r="L28" s="83">
        <v>1.25555388508278E-2</v>
      </c>
      <c r="M28" s="1">
        <v>2.75653487672194E-3</v>
      </c>
      <c r="N28" s="1">
        <v>8.6688479703307897E-2</v>
      </c>
      <c r="O28" s="88">
        <v>4.7821353099287102E-5</v>
      </c>
      <c r="P28" s="1">
        <v>5.2556247585177197E-4</v>
      </c>
      <c r="Q28" s="2">
        <f>SUM($M$11:M28)</f>
        <v>2.7107324132810206E-2</v>
      </c>
    </row>
    <row r="29" spans="2:17">
      <c r="B29" t="s">
        <v>22</v>
      </c>
      <c r="C29" s="7" t="s">
        <v>51</v>
      </c>
      <c r="D29">
        <f t="shared" si="0"/>
        <v>2565</v>
      </c>
      <c r="E29" s="6">
        <f t="shared" si="1"/>
        <v>7.0273972602739727</v>
      </c>
      <c r="F29" s="13">
        <v>7.0273972602739727</v>
      </c>
      <c r="G29" s="6">
        <v>0.91702805375610497</v>
      </c>
      <c r="H29" s="5">
        <v>1.2325646468063639E-2</v>
      </c>
      <c r="I29" s="32"/>
      <c r="J29" s="87">
        <v>2.4055555555555554</v>
      </c>
      <c r="K29" s="1">
        <v>0.97065647615602801</v>
      </c>
      <c r="L29" s="83">
        <v>1.2380781140401099E-2</v>
      </c>
      <c r="M29" s="1">
        <v>2.7698249356644402E-3</v>
      </c>
      <c r="N29" s="1">
        <v>7.7083242019223897E-2</v>
      </c>
      <c r="O29" s="88">
        <v>4.1560004246722198E-5</v>
      </c>
      <c r="P29" s="1">
        <v>4.9092370817829204E-4</v>
      </c>
      <c r="Q29" s="2">
        <f>SUM($M$11:M29)</f>
        <v>2.9877149068474645E-2</v>
      </c>
    </row>
    <row r="30" spans="2:17">
      <c r="B30" t="s">
        <v>23</v>
      </c>
      <c r="C30" s="7" t="s">
        <v>52</v>
      </c>
      <c r="D30">
        <f t="shared" si="0"/>
        <v>2930</v>
      </c>
      <c r="E30" s="6">
        <f t="shared" si="1"/>
        <v>8.0273972602739718</v>
      </c>
      <c r="F30" s="13">
        <v>8.0273972602739718</v>
      </c>
      <c r="G30" s="6">
        <v>0.90382306377956401</v>
      </c>
      <c r="H30" s="5">
        <v>1.2597067315301446E-2</v>
      </c>
      <c r="I30" s="32"/>
      <c r="J30" s="87">
        <v>2.6777777777777776</v>
      </c>
      <c r="K30" s="1">
        <v>0.96775495670913103</v>
      </c>
      <c r="L30" s="83">
        <v>1.22401372957129E-2</v>
      </c>
      <c r="M30" s="1">
        <v>3.0142573321643102E-3</v>
      </c>
      <c r="N30" s="1">
        <v>5.9093595346555998E-2</v>
      </c>
      <c r="O30" s="88">
        <v>3.6741611864081902E-5</v>
      </c>
      <c r="P30" s="1">
        <v>4.39619657128235E-4</v>
      </c>
      <c r="Q30" s="2">
        <f>SUM($M$11:M30)</f>
        <v>3.2891406400638958E-2</v>
      </c>
    </row>
    <row r="31" spans="2:17">
      <c r="B31" t="s">
        <v>24</v>
      </c>
      <c r="C31" s="7" t="s">
        <v>53</v>
      </c>
      <c r="D31">
        <f t="shared" si="0"/>
        <v>3295</v>
      </c>
      <c r="E31" s="6">
        <f t="shared" si="1"/>
        <v>9.0273972602739718</v>
      </c>
      <c r="F31" s="13">
        <v>9.0273972602739718</v>
      </c>
      <c r="G31" s="6">
        <v>0.89016150433645003</v>
      </c>
      <c r="H31" s="5">
        <v>1.2888805468247222E-2</v>
      </c>
      <c r="I31" s="32"/>
      <c r="J31" s="87">
        <v>2.9305555555555554</v>
      </c>
      <c r="K31" s="1">
        <v>0.965042056621782</v>
      </c>
      <c r="L31" s="83">
        <v>1.21422699303131E-2</v>
      </c>
      <c r="M31" s="1">
        <v>2.8236820612816999E-3</v>
      </c>
      <c r="N31" s="1">
        <v>6.3413844065903099E-2</v>
      </c>
      <c r="O31" s="88">
        <v>3.2092793713635402E-5</v>
      </c>
      <c r="P31" s="1">
        <v>3.9308399326224401E-4</v>
      </c>
      <c r="Q31" s="2">
        <f>SUM($M$11:M31)</f>
        <v>3.571508846192066E-2</v>
      </c>
    </row>
    <row r="32" spans="2:17">
      <c r="B32" t="s">
        <v>25</v>
      </c>
      <c r="C32" s="7" t="s">
        <v>54</v>
      </c>
      <c r="D32">
        <f t="shared" si="0"/>
        <v>3659</v>
      </c>
      <c r="E32" s="6">
        <f t="shared" si="1"/>
        <v>10.024657534246575</v>
      </c>
      <c r="F32" s="13">
        <v>10.024657534246575</v>
      </c>
      <c r="G32" s="6">
        <v>0.87610727365847396</v>
      </c>
      <c r="H32" s="5">
        <v>1.3194140206494197E-2</v>
      </c>
      <c r="I32" s="32"/>
      <c r="J32" s="87">
        <v>3.1638888888888888</v>
      </c>
      <c r="K32" s="1">
        <v>0.96252983850250995</v>
      </c>
      <c r="L32" s="83">
        <v>1.20706553233487E-2</v>
      </c>
      <c r="M32" s="1">
        <v>2.6195583591097399E-3</v>
      </c>
      <c r="N32" s="1">
        <v>6.3430361946122102E-2</v>
      </c>
      <c r="O32" s="88">
        <v>2.8058226002183701E-5</v>
      </c>
      <c r="P32" s="1">
        <v>3.5143290751953998E-4</v>
      </c>
      <c r="Q32" s="2">
        <f>SUM($M$11:M32)</f>
        <v>3.8334646821030403E-2</v>
      </c>
    </row>
    <row r="33" spans="2:17">
      <c r="B33" t="s">
        <v>26</v>
      </c>
      <c r="C33" s="7" t="s">
        <v>55</v>
      </c>
      <c r="D33">
        <f t="shared" si="0"/>
        <v>4389</v>
      </c>
      <c r="E33" s="6">
        <f t="shared" si="1"/>
        <v>12.024657534246575</v>
      </c>
      <c r="F33" s="13">
        <v>12.024657534246575</v>
      </c>
      <c r="G33" s="6">
        <v>0.84776939839842103</v>
      </c>
      <c r="H33" s="5">
        <v>1.3733997459143284E-2</v>
      </c>
      <c r="I33" s="32"/>
      <c r="J33" s="89">
        <v>3.4361111111111109</v>
      </c>
      <c r="K33" s="1">
        <v>0.95959063126467103</v>
      </c>
      <c r="L33" s="83">
        <v>1.2004417173286999E-2</v>
      </c>
      <c r="M33" s="1">
        <v>3.0788455115586398E-3</v>
      </c>
      <c r="N33" s="1">
        <v>4.9317215158503999E-2</v>
      </c>
      <c r="O33" s="88">
        <v>2.50662163826301E-5</v>
      </c>
      <c r="P33" s="1">
        <v>3.1233165547898798E-4</v>
      </c>
      <c r="Q33" s="2">
        <f>SUM($M$11:M33)</f>
        <v>4.1413492332589043E-2</v>
      </c>
    </row>
    <row r="34" spans="2:17">
      <c r="B34" t="s">
        <v>27</v>
      </c>
      <c r="C34" s="7" t="s">
        <v>56</v>
      </c>
      <c r="D34">
        <f t="shared" si="0"/>
        <v>5486</v>
      </c>
      <c r="E34" s="6">
        <f t="shared" si="1"/>
        <v>15.03013698630137</v>
      </c>
      <c r="F34" s="13">
        <v>15.03013698630137</v>
      </c>
      <c r="G34" s="6">
        <v>0.80594701956085302</v>
      </c>
      <c r="H34" s="5">
        <v>1.4353646369782661E-2</v>
      </c>
      <c r="I34" s="32"/>
      <c r="J34" s="89">
        <v>3.6888888888888891</v>
      </c>
      <c r="K34" s="1">
        <v>0.956844961044645</v>
      </c>
      <c r="L34" s="83">
        <v>1.19585889302119E-2</v>
      </c>
      <c r="M34" s="1">
        <v>2.8818477072606302E-3</v>
      </c>
      <c r="N34" s="1">
        <v>6.1474139926326901E-2</v>
      </c>
      <c r="O34" s="88">
        <v>2.2318086385140302E-5</v>
      </c>
      <c r="P34" s="1">
        <v>2.8309095494257299E-4</v>
      </c>
      <c r="Q34" s="2">
        <f>SUM($M$11:M34)</f>
        <v>4.4295340039849675E-2</v>
      </c>
    </row>
    <row r="35" spans="2:17">
      <c r="B35" t="s">
        <v>28</v>
      </c>
      <c r="C35" s="7" t="s">
        <v>57</v>
      </c>
      <c r="D35">
        <f t="shared" si="0"/>
        <v>7313</v>
      </c>
      <c r="E35" s="6">
        <f t="shared" si="1"/>
        <v>20.035616438356165</v>
      </c>
      <c r="F35" s="13">
        <v>20.035616438356165</v>
      </c>
      <c r="G35" s="6">
        <v>0.74091417332857201</v>
      </c>
      <c r="H35" s="5">
        <v>1.4966870961243798E-2</v>
      </c>
      <c r="I35" s="32"/>
      <c r="J35" s="89">
        <v>3.9416666666666669</v>
      </c>
      <c r="K35" s="1">
        <v>0.95407589062050902</v>
      </c>
      <c r="L35" s="83">
        <v>1.1926949881040301E-2</v>
      </c>
      <c r="M35" s="1">
        <v>2.91460805699526E-3</v>
      </c>
      <c r="N35" s="1">
        <v>6.9506940587559005E-2</v>
      </c>
      <c r="O35" s="88">
        <v>1.9988443211299098E-5</v>
      </c>
      <c r="P35" s="1">
        <v>2.5992530326081798E-4</v>
      </c>
      <c r="Q35" s="2">
        <f>SUM($M$11:M35)</f>
        <v>4.7209948096844936E-2</v>
      </c>
    </row>
    <row r="36" spans="2:17">
      <c r="B36" t="s">
        <v>29</v>
      </c>
      <c r="C36" s="7" t="s">
        <v>58</v>
      </c>
      <c r="D36">
        <f t="shared" si="0"/>
        <v>9140</v>
      </c>
      <c r="E36" s="6">
        <f t="shared" si="1"/>
        <v>25.041095890410958</v>
      </c>
      <c r="F36" s="13">
        <v>25.041095890410958</v>
      </c>
      <c r="G36" s="6">
        <v>0.68435402196435902</v>
      </c>
      <c r="H36" s="5">
        <v>1.5146298746045856E-2</v>
      </c>
      <c r="I36" s="32"/>
      <c r="J36" s="89">
        <v>4.1944444444444446</v>
      </c>
      <c r="K36" s="1">
        <v>0.95127674664373096</v>
      </c>
      <c r="L36" s="83">
        <v>1.19086695503613E-2</v>
      </c>
      <c r="M36" s="1">
        <v>2.95464516248037E-3</v>
      </c>
      <c r="N36" s="1">
        <v>8.0388286834586098E-2</v>
      </c>
      <c r="O36" s="88">
        <v>1.7999631361381899E-5</v>
      </c>
      <c r="P36" s="1">
        <v>2.41743896530161E-4</v>
      </c>
      <c r="Q36" s="2">
        <f>SUM($M$11:M36)</f>
        <v>5.0164593259325305E-2</v>
      </c>
    </row>
    <row r="37" spans="2:17">
      <c r="B37" t="s">
        <v>30</v>
      </c>
      <c r="C37" s="7" t="s">
        <v>59</v>
      </c>
      <c r="D37">
        <f t="shared" si="0"/>
        <v>10966</v>
      </c>
      <c r="E37" s="6">
        <f t="shared" si="1"/>
        <v>30.043835616438358</v>
      </c>
      <c r="F37" s="13">
        <v>30.043835616438358</v>
      </c>
      <c r="G37" s="6">
        <v>0.63422881887581595</v>
      </c>
      <c r="H37" s="5">
        <v>1.5156036746382774E-2</v>
      </c>
      <c r="I37" s="32"/>
      <c r="J37" s="89">
        <v>4.447222222222222</v>
      </c>
      <c r="K37" s="1">
        <v>0.94843916388077099</v>
      </c>
      <c r="L37" s="83">
        <v>1.19035272607618E-2</v>
      </c>
      <c r="M37" s="1">
        <v>3.0038312286322501E-3</v>
      </c>
      <c r="N37" s="1">
        <v>9.4825393138276107E-2</v>
      </c>
      <c r="O37" s="88">
        <v>1.6290214060791799E-5</v>
      </c>
      <c r="P37" s="1">
        <v>2.2775377833338001E-4</v>
      </c>
      <c r="Q37" s="2">
        <f>SUM($M$11:M37)</f>
        <v>5.3168424487957555E-2</v>
      </c>
    </row>
    <row r="38" spans="2:17">
      <c r="B38" t="s">
        <v>31</v>
      </c>
      <c r="C38" s="7" t="s">
        <v>60</v>
      </c>
      <c r="D38">
        <f t="shared" si="0"/>
        <v>14616</v>
      </c>
      <c r="E38" s="6">
        <f t="shared" si="1"/>
        <v>40.043835616438358</v>
      </c>
      <c r="F38" s="13">
        <v>40.043835616438358</v>
      </c>
      <c r="G38" s="6">
        <v>0.55647655667782703</v>
      </c>
      <c r="H38" s="5">
        <v>1.4637215104298268E-2</v>
      </c>
      <c r="I38" s="32"/>
      <c r="J38" s="89">
        <v>4.7</v>
      </c>
      <c r="K38" s="1">
        <v>0.94555342007542198</v>
      </c>
      <c r="L38" s="83">
        <v>1.19116794027894E-2</v>
      </c>
      <c r="M38" s="1">
        <v>3.0637153436059899E-3</v>
      </c>
      <c r="N38" s="1">
        <v>0.113388991274428</v>
      </c>
      <c r="O38" s="88">
        <v>1.48114262634212E-5</v>
      </c>
      <c r="P38" s="1">
        <v>2.17333735956948E-4</v>
      </c>
      <c r="Q38" s="2">
        <f>SUM($M$11:M38)</f>
        <v>5.6232139831563548E-2</v>
      </c>
    </row>
    <row r="39" spans="2:17">
      <c r="I39" s="32"/>
      <c r="J39" s="89">
        <v>4.9527777777777775</v>
      </c>
      <c r="K39" s="1">
        <v>0.94260974755968496</v>
      </c>
      <c r="L39" s="83">
        <v>1.1933287956098E-2</v>
      </c>
      <c r="M39" s="1">
        <v>3.1344833190048698E-3</v>
      </c>
      <c r="N39" s="1">
        <v>0.121353766629459</v>
      </c>
      <c r="O39" s="88">
        <v>1.3524353715486999E-5</v>
      </c>
      <c r="P39" s="1">
        <v>2.0793810182835501E-4</v>
      </c>
      <c r="Q39" s="2">
        <f>SUM($M$11:M39)</f>
        <v>5.9366623150568419E-2</v>
      </c>
    </row>
    <row r="40" spans="2:17">
      <c r="I40" s="32"/>
      <c r="J40" s="89">
        <v>5.2055999999999996</v>
      </c>
      <c r="K40" s="1">
        <v>0.93959931797130403</v>
      </c>
      <c r="L40" s="83">
        <v>1.19682173176898E-2</v>
      </c>
      <c r="M40" s="1">
        <v>3.21367001854562E-3</v>
      </c>
      <c r="N40" s="1">
        <v>0.14241420292784199</v>
      </c>
      <c r="O40" s="88">
        <v>1.2326160831320199E-5</v>
      </c>
      <c r="P40" s="1">
        <v>2.0089420012922701E-4</v>
      </c>
      <c r="Q40" s="2">
        <f>SUM($M$11:M40)</f>
        <v>6.2580293169114037E-2</v>
      </c>
    </row>
    <row r="41" spans="2:17">
      <c r="I41" s="32"/>
      <c r="J41" s="89">
        <v>6.021917808219178</v>
      </c>
      <c r="K41" s="1">
        <v>0.92956933682211995</v>
      </c>
      <c r="L41" s="83">
        <v>1.21280098966301E-2</v>
      </c>
      <c r="M41" s="1">
        <v>1.12296025480046E-2</v>
      </c>
      <c r="N41" s="1"/>
      <c r="O41" s="88">
        <v>2.2307002257038999E-5</v>
      </c>
      <c r="P41" s="1"/>
      <c r="Q41" s="2">
        <f>SUM($M$11:M41)</f>
        <v>7.3809895717118643E-2</v>
      </c>
    </row>
    <row r="42" spans="2:17">
      <c r="I42" s="32"/>
      <c r="J42" s="89">
        <v>7.0273972602739727</v>
      </c>
      <c r="K42" s="1">
        <v>0.91702805375610497</v>
      </c>
      <c r="L42" s="83">
        <v>1.2325646468063599E-2</v>
      </c>
      <c r="M42" s="1">
        <v>1.45116575079115E-2</v>
      </c>
      <c r="N42" s="1"/>
      <c r="O42" s="88">
        <v>3.1054140833488803E-5</v>
      </c>
      <c r="P42" s="1"/>
      <c r="Q42" s="2">
        <f>SUM($M$11:M42)</f>
        <v>8.8321553225030144E-2</v>
      </c>
    </row>
    <row r="43" spans="2:17">
      <c r="I43" s="32"/>
      <c r="J43" s="89">
        <v>8.0273972602739718</v>
      </c>
      <c r="K43" s="1">
        <v>0.90382306377956401</v>
      </c>
      <c r="L43" s="83">
        <v>1.25970673153014E-2</v>
      </c>
      <c r="M43" s="1">
        <v>1.54177145875844E-2</v>
      </c>
      <c r="N43" s="1"/>
      <c r="O43" s="88">
        <v>3.2234484455537301E-5</v>
      </c>
      <c r="P43" s="1"/>
      <c r="Q43" s="2">
        <f>SUM($M$11:M43)</f>
        <v>0.10373926781261454</v>
      </c>
    </row>
    <row r="44" spans="2:17">
      <c r="I44" s="32"/>
      <c r="J44" s="89">
        <v>9.0273972602739718</v>
      </c>
      <c r="K44" s="1">
        <v>0.89016150433645003</v>
      </c>
      <c r="L44" s="83">
        <v>1.2888805468247199E-2</v>
      </c>
      <c r="M44" s="1">
        <v>1.6143968672533E-2</v>
      </c>
      <c r="N44" s="1"/>
      <c r="O44" s="88">
        <v>3.0798718937494599E-5</v>
      </c>
      <c r="P44" s="1"/>
      <c r="Q44" s="2">
        <f>SUM($M$11:M44)</f>
        <v>0.11988323648514754</v>
      </c>
    </row>
    <row r="45" spans="2:17">
      <c r="I45" s="32"/>
      <c r="J45" s="89">
        <v>10.024657534246575</v>
      </c>
      <c r="K45" s="1">
        <v>0.87610727365847396</v>
      </c>
      <c r="L45" s="83">
        <v>1.31941402064941E-2</v>
      </c>
      <c r="M45" s="1">
        <v>1.6820167846489799E-2</v>
      </c>
      <c r="N45" s="1"/>
      <c r="O45" s="88">
        <v>2.8469090877265001E-5</v>
      </c>
      <c r="P45" s="1"/>
      <c r="Q45" s="2">
        <f>SUM($M$11:M45)</f>
        <v>0.13670340433163733</v>
      </c>
    </row>
    <row r="46" spans="2:17">
      <c r="I46" s="32"/>
      <c r="J46" s="89">
        <v>12.024657534246575</v>
      </c>
      <c r="K46" s="1">
        <v>0.84776939839842103</v>
      </c>
      <c r="L46" s="83">
        <v>1.37339974591432E-2</v>
      </c>
      <c r="M46" s="1">
        <v>3.9845168592599997E-2</v>
      </c>
      <c r="N46" s="1"/>
      <c r="O46" s="88">
        <v>4.3018762846658801E-5</v>
      </c>
      <c r="P46" s="1"/>
      <c r="Q46" s="2">
        <f>SUM($M$11:M46)</f>
        <v>0.17654857292423731</v>
      </c>
    </row>
    <row r="47" spans="2:17">
      <c r="I47" s="32"/>
      <c r="J47" s="89">
        <v>15.03013698630137</v>
      </c>
      <c r="K47" s="1">
        <v>0.80594701956085302</v>
      </c>
      <c r="L47" s="83">
        <v>1.43536463697826E-2</v>
      </c>
      <c r="M47" s="1">
        <v>7.4050785747369494E-2</v>
      </c>
      <c r="N47" s="1"/>
      <c r="O47" s="88">
        <v>6.8850149065355999E-5</v>
      </c>
      <c r="P47" s="1"/>
      <c r="Q47" s="2">
        <f>SUM($M$11:M47)</f>
        <v>0.25059935867160682</v>
      </c>
    </row>
    <row r="48" spans="2:17">
      <c r="I48" s="32"/>
      <c r="J48" s="89">
        <v>20.035616438356165</v>
      </c>
      <c r="K48" s="1">
        <v>0.74091417332857201</v>
      </c>
      <c r="L48" s="83">
        <v>1.4966870961243699E-2</v>
      </c>
      <c r="M48" s="1">
        <v>0.180037241200837</v>
      </c>
      <c r="N48" s="1"/>
      <c r="O48" s="1">
        <v>1.13060728754062E-4</v>
      </c>
      <c r="P48" s="1"/>
      <c r="Q48" s="2">
        <f>SUM($M$11:M48)</f>
        <v>0.43063659987244385</v>
      </c>
    </row>
    <row r="49" spans="9:17">
      <c r="I49" s="32"/>
      <c r="J49" s="89">
        <v>25.041095890410958</v>
      </c>
      <c r="K49" s="1">
        <v>0.68435402196435902</v>
      </c>
      <c r="L49" s="83">
        <v>1.5146298746045801E-2</v>
      </c>
      <c r="M49" s="1">
        <v>0.192582821339147</v>
      </c>
      <c r="N49" s="1"/>
      <c r="O49" s="1">
        <v>1.11992107626683E-4</v>
      </c>
      <c r="P49" s="1"/>
      <c r="Q49" s="2">
        <f>SUM($M$11:M49)</f>
        <v>0.62321942121159091</v>
      </c>
    </row>
    <row r="50" spans="9:17" ht="15.6" thickBot="1">
      <c r="I50" s="32"/>
      <c r="J50" s="90">
        <v>30.043835616438358</v>
      </c>
      <c r="K50" s="3">
        <v>0.63422881887581595</v>
      </c>
      <c r="L50" s="91">
        <v>1.51560367463827E-2</v>
      </c>
      <c r="M50" s="3">
        <v>0.18905551260430201</v>
      </c>
      <c r="N50" s="3"/>
      <c r="O50" s="38">
        <v>9.8326283979141804E-5</v>
      </c>
      <c r="P50" s="3"/>
      <c r="Q50" s="4">
        <f>SUM($M$11:M50)</f>
        <v>0.81227493381589289</v>
      </c>
    </row>
    <row r="51" spans="9:17" ht="15.6" thickBot="1">
      <c r="K51" s="133" t="s">
        <v>73</v>
      </c>
      <c r="L51" s="134"/>
    </row>
  </sheetData>
  <mergeCells count="1">
    <mergeCell ref="K51:L51"/>
  </mergeCells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2"/>
  <sheetViews>
    <sheetView topLeftCell="B29" zoomScale="70" zoomScaleNormal="70" workbookViewId="0">
      <selection activeCell="K11" sqref="K11"/>
    </sheetView>
  </sheetViews>
  <sheetFormatPr defaultColWidth="8.875" defaultRowHeight="15"/>
  <cols>
    <col min="1" max="1" width="9.375" customWidth="1"/>
    <col min="2" max="2" width="9" customWidth="1"/>
    <col min="3" max="3" width="13" style="8" customWidth="1"/>
    <col min="4" max="4" width="7.5" customWidth="1"/>
    <col min="5" max="5" width="12.625" style="6" customWidth="1"/>
    <col min="6" max="6" width="8.625" style="13" customWidth="1"/>
    <col min="7" max="7" width="11.625" customWidth="1"/>
    <col min="8" max="9" width="10" style="5" customWidth="1"/>
    <col min="10" max="10" width="22.875" style="97" customWidth="1"/>
    <col min="11" max="11" width="22.875" style="98" customWidth="1"/>
    <col min="12" max="12" width="22.875" style="99" customWidth="1"/>
    <col min="13" max="13" width="23" style="93" customWidth="1"/>
    <col min="14" max="15" width="22.875" style="93" customWidth="1"/>
    <col min="16" max="16" width="8.875" style="93"/>
  </cols>
  <sheetData>
    <row r="1" spans="1:15" ht="16.2">
      <c r="A1" t="s">
        <v>61</v>
      </c>
      <c r="B1" t="s">
        <v>72</v>
      </c>
      <c r="C1" s="36">
        <v>43861</v>
      </c>
      <c r="E1" s="19"/>
      <c r="F1" s="19"/>
      <c r="G1" s="19"/>
      <c r="H1" s="19"/>
      <c r="I1" s="19"/>
      <c r="J1" s="96"/>
      <c r="K1" s="96"/>
      <c r="L1" s="96"/>
      <c r="M1" s="96"/>
      <c r="N1" s="96"/>
      <c r="O1" s="96"/>
    </row>
    <row r="2" spans="1:15" ht="16.8" thickBot="1">
      <c r="C2" s="36"/>
      <c r="E2" s="19"/>
      <c r="F2" s="19"/>
      <c r="G2" s="19"/>
      <c r="H2" s="19"/>
      <c r="I2" s="19"/>
      <c r="J2" s="96"/>
      <c r="K2" s="96"/>
      <c r="L2" s="96"/>
      <c r="M2" s="96"/>
      <c r="N2" s="96"/>
      <c r="O2" s="96"/>
    </row>
    <row r="3" spans="1:15" ht="16.8" thickBot="1">
      <c r="C3" s="36"/>
      <c r="E3" s="19"/>
      <c r="F3" s="19"/>
      <c r="G3" s="19"/>
      <c r="H3" s="19"/>
      <c r="I3" s="19"/>
      <c r="J3" s="135" t="s">
        <v>107</v>
      </c>
      <c r="K3" s="136"/>
      <c r="L3" s="136"/>
      <c r="M3" s="136"/>
      <c r="N3" s="136"/>
      <c r="O3" s="136"/>
    </row>
    <row r="4" spans="1:15" ht="16.8" thickBot="1">
      <c r="A4" s="3"/>
      <c r="B4" s="3"/>
      <c r="C4" s="20"/>
      <c r="D4" s="3"/>
      <c r="E4" s="35"/>
      <c r="F4" s="35"/>
      <c r="G4" s="35"/>
      <c r="H4" s="35"/>
      <c r="I4" s="35"/>
      <c r="J4" s="114" t="s">
        <v>103</v>
      </c>
      <c r="K4" s="115" t="s">
        <v>35</v>
      </c>
      <c r="L4" s="115" t="s">
        <v>104</v>
      </c>
      <c r="M4" s="115" t="s">
        <v>86</v>
      </c>
      <c r="N4" s="115" t="s">
        <v>105</v>
      </c>
      <c r="O4" s="115" t="s">
        <v>106</v>
      </c>
    </row>
    <row r="5" spans="1:15" ht="15.6">
      <c r="C5" s="9"/>
      <c r="M5" s="100" t="s">
        <v>68</v>
      </c>
      <c r="N5" s="100" t="s">
        <v>74</v>
      </c>
      <c r="O5" s="100" t="s">
        <v>75</v>
      </c>
    </row>
    <row r="6" spans="1:15" ht="15.6">
      <c r="C6" s="7"/>
      <c r="I6" s="30" t="s">
        <v>66</v>
      </c>
      <c r="J6" s="101" t="s">
        <v>66</v>
      </c>
      <c r="K6" s="102" t="s">
        <v>67</v>
      </c>
      <c r="L6" s="103" t="s">
        <v>67</v>
      </c>
      <c r="M6" s="104" t="s">
        <v>69</v>
      </c>
      <c r="N6" s="104" t="s">
        <v>81</v>
      </c>
      <c r="O6" s="104" t="s">
        <v>81</v>
      </c>
    </row>
    <row r="7" spans="1:15" ht="15.6">
      <c r="B7" s="12" t="s">
        <v>65</v>
      </c>
      <c r="C7" s="21"/>
      <c r="D7" s="10" t="s">
        <v>33</v>
      </c>
      <c r="E7" s="22" t="s">
        <v>33</v>
      </c>
      <c r="F7" s="23" t="s">
        <v>33</v>
      </c>
      <c r="G7" s="10" t="s">
        <v>36</v>
      </c>
      <c r="H7" s="10" t="s">
        <v>37</v>
      </c>
      <c r="I7" s="30" t="s">
        <v>33</v>
      </c>
      <c r="J7" s="101" t="s">
        <v>33</v>
      </c>
      <c r="K7" s="104" t="s">
        <v>36</v>
      </c>
      <c r="L7" s="104" t="s">
        <v>37</v>
      </c>
      <c r="M7" s="104" t="s">
        <v>63</v>
      </c>
      <c r="N7" s="105" t="s">
        <v>78</v>
      </c>
      <c r="O7" s="105" t="s">
        <v>79</v>
      </c>
    </row>
    <row r="8" spans="1:15" ht="16.2" thickBot="1">
      <c r="A8" s="3"/>
      <c r="B8" s="24" t="s">
        <v>0</v>
      </c>
      <c r="C8" s="25" t="s">
        <v>40</v>
      </c>
      <c r="D8" s="24" t="s">
        <v>62</v>
      </c>
      <c r="E8" s="26" t="s">
        <v>34</v>
      </c>
      <c r="F8" s="27" t="s">
        <v>34</v>
      </c>
      <c r="G8" s="24" t="s">
        <v>39</v>
      </c>
      <c r="H8" s="24" t="s">
        <v>38</v>
      </c>
      <c r="I8" s="24" t="s">
        <v>71</v>
      </c>
      <c r="J8" s="106" t="s">
        <v>34</v>
      </c>
      <c r="K8" s="107" t="s">
        <v>39</v>
      </c>
      <c r="L8" s="107" t="s">
        <v>38</v>
      </c>
      <c r="M8" s="107" t="s">
        <v>64</v>
      </c>
      <c r="N8" s="47"/>
      <c r="O8" s="47"/>
    </row>
    <row r="9" spans="1:15">
      <c r="B9" t="s">
        <v>32</v>
      </c>
      <c r="C9" s="7" t="s">
        <v>41</v>
      </c>
      <c r="D9">
        <f>C9-$C$1</f>
        <v>3</v>
      </c>
      <c r="E9" s="6">
        <f>D9/365</f>
        <v>8.21917808219178E-3</v>
      </c>
      <c r="F9" s="13">
        <v>8.21917808219178E-3</v>
      </c>
      <c r="G9" s="6">
        <v>0.99987085001520604</v>
      </c>
      <c r="H9" s="5">
        <v>1.5714262920184709E-2</v>
      </c>
      <c r="I9" s="32"/>
      <c r="J9" s="108"/>
    </row>
    <row r="10" spans="1:15">
      <c r="B10" t="s">
        <v>1</v>
      </c>
      <c r="C10" s="7" t="s">
        <v>42</v>
      </c>
      <c r="D10">
        <f t="shared" ref="D10:D40" si="0">C10-$C$1</f>
        <v>13</v>
      </c>
      <c r="E10" s="6">
        <f t="shared" ref="E10:E40" si="1">D10/365</f>
        <v>3.5616438356164383E-2</v>
      </c>
      <c r="F10" s="13">
        <v>3.5616438356164383E-2</v>
      </c>
      <c r="G10" s="6">
        <v>0.99942885105392298</v>
      </c>
      <c r="H10" s="5">
        <v>1.6040686271177881E-2</v>
      </c>
      <c r="I10" s="32"/>
      <c r="J10" s="108"/>
    </row>
    <row r="11" spans="1:15">
      <c r="B11" t="s">
        <v>2</v>
      </c>
      <c r="C11" s="7" t="s">
        <v>43</v>
      </c>
      <c r="D11">
        <f t="shared" si="0"/>
        <v>20</v>
      </c>
      <c r="E11" s="6">
        <f t="shared" si="1"/>
        <v>5.4794520547945202E-2</v>
      </c>
      <c r="F11" s="13">
        <v>5.4794520547945202E-2</v>
      </c>
      <c r="G11" s="6">
        <v>0.999119158375668</v>
      </c>
      <c r="H11" s="5">
        <v>1.6082443727284977E-2</v>
      </c>
      <c r="I11" s="32"/>
      <c r="J11" s="108"/>
    </row>
    <row r="12" spans="1:15">
      <c r="B12" s="14" t="s">
        <v>3</v>
      </c>
      <c r="C12" s="15" t="s">
        <v>44</v>
      </c>
      <c r="D12" s="14">
        <f t="shared" si="0"/>
        <v>27</v>
      </c>
      <c r="E12" s="16">
        <f t="shared" si="1"/>
        <v>7.3972602739726029E-2</v>
      </c>
      <c r="F12" s="17">
        <v>7.3972602739726029E-2</v>
      </c>
      <c r="G12" s="16">
        <v>0.99881013126694695</v>
      </c>
      <c r="H12" s="18">
        <v>1.6094839775726875E-2</v>
      </c>
      <c r="I12" s="37"/>
      <c r="J12" s="109"/>
      <c r="K12" s="110"/>
      <c r="L12" s="111"/>
      <c r="M12" s="41"/>
    </row>
    <row r="13" spans="1:15" ht="15.6" thickBot="1">
      <c r="B13" t="s">
        <v>4</v>
      </c>
      <c r="C13" s="7">
        <v>43896</v>
      </c>
      <c r="D13">
        <f t="shared" si="0"/>
        <v>35</v>
      </c>
      <c r="E13" s="6">
        <f t="shared" si="1"/>
        <v>9.5890410958904104E-2</v>
      </c>
      <c r="F13" s="13">
        <v>9.5890410958904104E-2</v>
      </c>
      <c r="G13" s="6">
        <v>0.99845698267052496</v>
      </c>
      <c r="H13" s="5">
        <v>1.6103893927272454E-2</v>
      </c>
      <c r="I13" s="34">
        <v>0.13333333333333333</v>
      </c>
      <c r="J13" s="116">
        <v>1.1111111111111099E-2</v>
      </c>
      <c r="K13" s="41"/>
      <c r="L13" s="110"/>
      <c r="M13" s="41"/>
      <c r="N13" s="41"/>
      <c r="O13" s="41"/>
    </row>
    <row r="14" spans="1:15">
      <c r="B14" t="s">
        <v>5</v>
      </c>
      <c r="C14" s="7">
        <v>43929</v>
      </c>
      <c r="D14">
        <f t="shared" si="0"/>
        <v>68</v>
      </c>
      <c r="E14" s="6">
        <f t="shared" si="1"/>
        <v>0.18630136986301371</v>
      </c>
      <c r="F14" s="13">
        <v>0.18630136986301371</v>
      </c>
      <c r="G14" s="6">
        <v>0.99701947176984596</v>
      </c>
      <c r="H14" s="5">
        <v>1.6022312945309172E-2</v>
      </c>
      <c r="I14" s="34">
        <v>1</v>
      </c>
      <c r="J14" s="118">
        <v>8.3333333333333301E-2</v>
      </c>
      <c r="K14" s="44">
        <v>0.99865924994564004</v>
      </c>
      <c r="L14" s="44">
        <v>1.6099795966850999E-2</v>
      </c>
      <c r="M14" s="44">
        <v>1.3420419155951301E-3</v>
      </c>
      <c r="N14" s="44">
        <v>6.2348845769454597E-3</v>
      </c>
      <c r="O14" s="45">
        <v>0.29189462071986799</v>
      </c>
    </row>
    <row r="15" spans="1:15">
      <c r="B15" t="s">
        <v>6</v>
      </c>
      <c r="C15" s="7">
        <v>43957</v>
      </c>
      <c r="D15">
        <f t="shared" si="0"/>
        <v>96</v>
      </c>
      <c r="E15" s="6">
        <f t="shared" si="1"/>
        <v>0.26301369863013696</v>
      </c>
      <c r="F15" s="13">
        <v>0.26301369863013696</v>
      </c>
      <c r="G15" s="6">
        <v>0.99581693714455699</v>
      </c>
      <c r="H15" s="5">
        <v>1.5937711077164258E-2</v>
      </c>
      <c r="I15" s="34">
        <v>2.0333333333333332</v>
      </c>
      <c r="J15" s="119">
        <v>0.16944444444444401</v>
      </c>
      <c r="K15" s="41">
        <v>0.99728516692456504</v>
      </c>
      <c r="L15" s="41">
        <v>1.60437536149374E-2</v>
      </c>
      <c r="M15" s="41">
        <v>2.71948334820807E-3</v>
      </c>
      <c r="N15" s="41">
        <v>1.4440282950299701E-3</v>
      </c>
      <c r="O15" s="46">
        <v>7.8766678140520296E-2</v>
      </c>
    </row>
    <row r="16" spans="1:15">
      <c r="B16" t="s">
        <v>7</v>
      </c>
      <c r="C16" s="7">
        <v>43990</v>
      </c>
      <c r="D16">
        <f t="shared" si="0"/>
        <v>129</v>
      </c>
      <c r="E16" s="6">
        <f t="shared" si="1"/>
        <v>0.35342465753424657</v>
      </c>
      <c r="F16" s="13">
        <v>0.35342465753424657</v>
      </c>
      <c r="G16" s="6">
        <v>0.99443406641949295</v>
      </c>
      <c r="H16" s="5">
        <v>1.5792562821156639E-2</v>
      </c>
      <c r="I16" s="34">
        <v>3.0333333333333332</v>
      </c>
      <c r="J16" s="119">
        <v>0.25277777777777699</v>
      </c>
      <c r="K16" s="41">
        <v>0.99597643026948701</v>
      </c>
      <c r="L16" s="41">
        <v>1.59495272925201E-2</v>
      </c>
      <c r="M16" s="41">
        <v>4.03315766320412E-3</v>
      </c>
      <c r="N16" s="41">
        <v>6.2748466917470001E-4</v>
      </c>
      <c r="O16" s="46">
        <v>3.7882901196802703E-2</v>
      </c>
    </row>
    <row r="17" spans="2:15">
      <c r="B17" t="s">
        <v>8</v>
      </c>
      <c r="C17" s="7">
        <v>44020</v>
      </c>
      <c r="D17">
        <f t="shared" si="0"/>
        <v>159</v>
      </c>
      <c r="E17" s="6">
        <f t="shared" si="1"/>
        <v>0.43561643835616437</v>
      </c>
      <c r="F17" s="13">
        <v>0.43561643835616437</v>
      </c>
      <c r="G17" s="6">
        <v>0.99322371216009997</v>
      </c>
      <c r="H17" s="5">
        <v>1.56085733404118E-2</v>
      </c>
      <c r="I17" s="34">
        <v>4.0666666666666664</v>
      </c>
      <c r="J17" s="119">
        <v>0.33888888888888902</v>
      </c>
      <c r="K17" s="41">
        <v>0.99465256874138097</v>
      </c>
      <c r="L17" s="41">
        <v>1.5821645737627898E-2</v>
      </c>
      <c r="M17" s="41">
        <v>5.36378637660412E-3</v>
      </c>
      <c r="N17" s="41">
        <v>3.4399033339654899E-4</v>
      </c>
      <c r="O17" s="46">
        <v>2.5195665553754701E-2</v>
      </c>
    </row>
    <row r="18" spans="2:15">
      <c r="B18" t="s">
        <v>9</v>
      </c>
      <c r="C18" s="7">
        <v>44049</v>
      </c>
      <c r="D18">
        <f t="shared" si="0"/>
        <v>188</v>
      </c>
      <c r="E18" s="6">
        <f t="shared" si="1"/>
        <v>0.51506849315068493</v>
      </c>
      <c r="F18" s="13">
        <v>0.51506849315068493</v>
      </c>
      <c r="G18" s="6">
        <v>0.99206768263651501</v>
      </c>
      <c r="H18" s="5">
        <v>1.5461915582868581E-2</v>
      </c>
      <c r="I18" s="34">
        <v>5.0666666666666664</v>
      </c>
      <c r="J18" s="119">
        <v>0.422222222222222</v>
      </c>
      <c r="K18" s="41">
        <v>0.99341946016910099</v>
      </c>
      <c r="L18" s="41">
        <v>1.5636995623950701E-2</v>
      </c>
      <c r="M18" s="41">
        <v>6.6047782317479103E-3</v>
      </c>
      <c r="N18" s="41">
        <v>2.17209795657365E-4</v>
      </c>
      <c r="O18" s="46">
        <v>1.72202768043411E-2</v>
      </c>
    </row>
    <row r="19" spans="2:15">
      <c r="B19" t="s">
        <v>10</v>
      </c>
      <c r="C19" s="7">
        <v>44082</v>
      </c>
      <c r="D19">
        <f t="shared" si="0"/>
        <v>221</v>
      </c>
      <c r="E19" s="6">
        <f t="shared" si="1"/>
        <v>0.60547945205479448</v>
      </c>
      <c r="F19" s="13">
        <v>0.60547945205479448</v>
      </c>
      <c r="G19" s="6">
        <v>0.99080901962489998</v>
      </c>
      <c r="H19" s="5">
        <v>1.5249861908730187E-2</v>
      </c>
      <c r="I19" s="34">
        <v>6.1</v>
      </c>
      <c r="J19" s="119">
        <v>0.50833333333333297</v>
      </c>
      <c r="K19" s="41">
        <v>0.99216440891440505</v>
      </c>
      <c r="L19" s="41">
        <v>1.54749848596914E-2</v>
      </c>
      <c r="M19" s="41">
        <v>7.8694766621244701E-3</v>
      </c>
      <c r="N19" s="41">
        <v>1.4941925323730599E-4</v>
      </c>
      <c r="O19" s="46">
        <v>1.31907536719033E-2</v>
      </c>
    </row>
    <row r="20" spans="2:15">
      <c r="B20" t="s">
        <v>11</v>
      </c>
      <c r="C20" s="7">
        <v>44111</v>
      </c>
      <c r="D20">
        <f t="shared" si="0"/>
        <v>250</v>
      </c>
      <c r="E20" s="6">
        <f t="shared" si="1"/>
        <v>0.68493150684931503</v>
      </c>
      <c r="F20" s="13">
        <v>0.68493150684931503</v>
      </c>
      <c r="G20" s="6">
        <v>0.98974373936125004</v>
      </c>
      <c r="H20" s="5">
        <v>1.5051458996524643E-2</v>
      </c>
      <c r="I20" s="34">
        <v>7.1333333333333329</v>
      </c>
      <c r="J20" s="119">
        <v>0.594444444444444</v>
      </c>
      <c r="K20" s="41">
        <v>0.99095919231882501</v>
      </c>
      <c r="L20" s="41">
        <v>1.5278002630223299E-2</v>
      </c>
      <c r="M20" s="41">
        <v>9.0854732623745302E-3</v>
      </c>
      <c r="N20" s="41">
        <v>1.08770386467067E-4</v>
      </c>
      <c r="O20" s="46">
        <v>1.03505536931311E-2</v>
      </c>
    </row>
    <row r="21" spans="2:15">
      <c r="B21" t="s">
        <v>12</v>
      </c>
      <c r="C21" s="7">
        <v>44141</v>
      </c>
      <c r="D21">
        <f t="shared" si="0"/>
        <v>280</v>
      </c>
      <c r="E21" s="6">
        <f t="shared" si="1"/>
        <v>0.76712328767123283</v>
      </c>
      <c r="F21" s="13">
        <v>0.76712328767123283</v>
      </c>
      <c r="G21" s="6">
        <v>0.98866218460940503</v>
      </c>
      <c r="H21" s="5">
        <v>1.486407541278751E-2</v>
      </c>
      <c r="I21" s="34">
        <v>8.1333333333333329</v>
      </c>
      <c r="J21" s="119">
        <v>0.67777777777777704</v>
      </c>
      <c r="K21" s="41">
        <v>0.98983906301313895</v>
      </c>
      <c r="L21" s="41">
        <v>1.50682303493497E-2</v>
      </c>
      <c r="M21" s="41">
        <v>1.02169355989115E-2</v>
      </c>
      <c r="N21" s="112">
        <v>8.2800916775999401E-5</v>
      </c>
      <c r="O21" s="46">
        <v>8.0913017280154799E-3</v>
      </c>
    </row>
    <row r="22" spans="2:15">
      <c r="B22" t="s">
        <v>13</v>
      </c>
      <c r="C22" s="7">
        <v>44173</v>
      </c>
      <c r="D22">
        <f t="shared" si="0"/>
        <v>312</v>
      </c>
      <c r="E22" s="6">
        <f t="shared" si="1"/>
        <v>0.85479452054794525</v>
      </c>
      <c r="F22" s="13">
        <v>0.85479452054794525</v>
      </c>
      <c r="G22" s="6">
        <v>0.98758082141215697</v>
      </c>
      <c r="H22" s="5">
        <v>1.461981890094234E-2</v>
      </c>
      <c r="I22" s="34">
        <v>9.1666666666666661</v>
      </c>
      <c r="J22" s="119">
        <v>0.76388888888888795</v>
      </c>
      <c r="K22" s="41">
        <v>0.98870364230603802</v>
      </c>
      <c r="L22" s="41">
        <v>1.48721185981144E-2</v>
      </c>
      <c r="M22" s="41">
        <v>1.13651935205388E-2</v>
      </c>
      <c r="N22" s="112">
        <v>6.5116628502111105E-5</v>
      </c>
      <c r="O22" s="46">
        <v>6.8267385404242303E-3</v>
      </c>
    </row>
    <row r="23" spans="2:15">
      <c r="B23" t="s">
        <v>14</v>
      </c>
      <c r="C23" s="7">
        <v>44202</v>
      </c>
      <c r="D23">
        <f t="shared" si="0"/>
        <v>341</v>
      </c>
      <c r="E23" s="6">
        <f t="shared" si="1"/>
        <v>0.9342465753424658</v>
      </c>
      <c r="F23" s="13">
        <v>0.9342465753424658</v>
      </c>
      <c r="G23" s="6">
        <v>0.98663126556063496</v>
      </c>
      <c r="H23" s="5">
        <v>1.4406154467569937E-2</v>
      </c>
      <c r="I23" s="34">
        <v>10.166666666666666</v>
      </c>
      <c r="J23" s="119">
        <v>0.84722222222222199</v>
      </c>
      <c r="K23" s="41">
        <v>0.98767216709624805</v>
      </c>
      <c r="L23" s="41">
        <v>1.46413191857912E-2</v>
      </c>
      <c r="M23" s="41">
        <v>1.24094727871072E-2</v>
      </c>
      <c r="N23" s="112">
        <v>5.2589982110334499E-5</v>
      </c>
      <c r="O23" s="46">
        <v>5.5333287363917502E-3</v>
      </c>
    </row>
    <row r="24" spans="2:15">
      <c r="B24" t="s">
        <v>15</v>
      </c>
      <c r="C24" s="7" t="s">
        <v>45</v>
      </c>
      <c r="D24">
        <f t="shared" si="0"/>
        <v>374</v>
      </c>
      <c r="E24" s="6">
        <f t="shared" si="1"/>
        <v>1.0246575342465754</v>
      </c>
      <c r="F24" s="13">
        <v>1.0246575342465754</v>
      </c>
      <c r="G24" s="6">
        <v>0.98557908146949402</v>
      </c>
      <c r="H24" s="5">
        <v>1.4176356588433149E-2</v>
      </c>
      <c r="I24" s="34">
        <v>11.2</v>
      </c>
      <c r="J24" s="119">
        <v>0.93333333333333302</v>
      </c>
      <c r="K24" s="41">
        <v>0.98664205305112096</v>
      </c>
      <c r="L24" s="41">
        <v>1.4408535937794099E-2</v>
      </c>
      <c r="M24" s="41">
        <v>1.34535121370468E-2</v>
      </c>
      <c r="N24" s="112">
        <v>4.3356118171832301E-5</v>
      </c>
      <c r="O24" s="46">
        <v>4.3715911360878001E-3</v>
      </c>
    </row>
    <row r="25" spans="2:15">
      <c r="B25" t="s">
        <v>16</v>
      </c>
      <c r="C25" s="7">
        <v>44414</v>
      </c>
      <c r="D25">
        <f t="shared" si="0"/>
        <v>553</v>
      </c>
      <c r="E25" s="6">
        <f t="shared" si="1"/>
        <v>1.515068493150685</v>
      </c>
      <c r="F25" s="13">
        <v>1.515068493150685</v>
      </c>
      <c r="G25" s="6">
        <v>0.98011650669806305</v>
      </c>
      <c r="H25" s="5">
        <v>1.3256054157765325E-2</v>
      </c>
      <c r="I25" s="32"/>
      <c r="J25" s="119">
        <v>1.0166666666666599</v>
      </c>
      <c r="K25" s="41">
        <v>0.98567107464141701</v>
      </c>
      <c r="L25" s="41">
        <v>1.41959761310989E-2</v>
      </c>
      <c r="M25" s="41">
        <v>1.44385954361108E-2</v>
      </c>
      <c r="N25" s="112">
        <v>3.6378833524848003E-5</v>
      </c>
      <c r="O25" s="46">
        <v>3.47399893147956E-3</v>
      </c>
    </row>
    <row r="26" spans="2:15">
      <c r="B26" t="s">
        <v>17</v>
      </c>
      <c r="C26" s="7" t="s">
        <v>46</v>
      </c>
      <c r="D26">
        <f t="shared" si="0"/>
        <v>739</v>
      </c>
      <c r="E26" s="6">
        <f t="shared" si="1"/>
        <v>2.0246575342465754</v>
      </c>
      <c r="F26" s="13">
        <v>2.0246575342465754</v>
      </c>
      <c r="G26" s="6">
        <v>0.97468588822263302</v>
      </c>
      <c r="H26" s="5">
        <v>1.2663882845711081E-2</v>
      </c>
      <c r="I26" s="32"/>
      <c r="J26" s="119">
        <v>1.1416666666666599</v>
      </c>
      <c r="K26" s="41">
        <v>0.98424584350085897</v>
      </c>
      <c r="L26" s="41">
        <v>1.39091143171792E-2</v>
      </c>
      <c r="M26" s="41">
        <v>1.5887742524203399E-2</v>
      </c>
      <c r="N26" s="112">
        <v>3.4658639337260602E-5</v>
      </c>
      <c r="O26" s="46"/>
    </row>
    <row r="27" spans="2:15">
      <c r="B27" t="s">
        <v>18</v>
      </c>
      <c r="C27" s="7" t="s">
        <v>47</v>
      </c>
      <c r="D27">
        <f t="shared" si="0"/>
        <v>1104</v>
      </c>
      <c r="E27" s="6">
        <f t="shared" si="1"/>
        <v>3.0246575342465754</v>
      </c>
      <c r="F27" s="13">
        <v>3.0246575342465754</v>
      </c>
      <c r="G27" s="6">
        <v>0.96402929839613805</v>
      </c>
      <c r="H27" s="5">
        <v>1.2111649630260039E-2</v>
      </c>
      <c r="I27" s="32"/>
      <c r="J27" s="119">
        <v>1.3944444444444399</v>
      </c>
      <c r="K27" s="41">
        <v>0.98143301420043805</v>
      </c>
      <c r="L27" s="41">
        <v>1.3440130988496999E-2</v>
      </c>
      <c r="M27" s="41">
        <v>1.87674203707494E-2</v>
      </c>
      <c r="N27" s="112">
        <v>5.9616653308724E-5</v>
      </c>
      <c r="O27" s="117">
        <v>5.5995601480314101E-11</v>
      </c>
    </row>
    <row r="28" spans="2:15">
      <c r="B28" t="s">
        <v>19</v>
      </c>
      <c r="C28" s="7" t="s">
        <v>48</v>
      </c>
      <c r="D28">
        <f t="shared" si="0"/>
        <v>1468</v>
      </c>
      <c r="E28" s="6">
        <f t="shared" si="1"/>
        <v>4.021917808219178</v>
      </c>
      <c r="F28" s="13">
        <v>4.021917808219178</v>
      </c>
      <c r="G28" s="6">
        <v>0.95319081247247694</v>
      </c>
      <c r="H28" s="5">
        <v>1.1919729518271591E-2</v>
      </c>
      <c r="I28" s="32"/>
      <c r="J28" s="119">
        <v>1.6472222222222199</v>
      </c>
      <c r="K28" s="41">
        <v>0.97869222402276701</v>
      </c>
      <c r="L28" s="41">
        <v>1.30753844269294E-2</v>
      </c>
      <c r="M28" s="41">
        <v>2.1581702209181201E-2</v>
      </c>
      <c r="N28" s="112">
        <v>6.1073369478839101E-5</v>
      </c>
      <c r="O28" s="46">
        <v>3.6714164376407002E-4</v>
      </c>
    </row>
    <row r="29" spans="2:15">
      <c r="B29" t="s">
        <v>20</v>
      </c>
      <c r="C29" s="7" t="s">
        <v>49</v>
      </c>
      <c r="D29">
        <f t="shared" si="0"/>
        <v>1833</v>
      </c>
      <c r="E29" s="6">
        <f t="shared" si="1"/>
        <v>5.021917808219178</v>
      </c>
      <c r="F29" s="13">
        <v>5.021917808219178</v>
      </c>
      <c r="G29" s="6">
        <v>0.94179321086355305</v>
      </c>
      <c r="H29" s="5">
        <v>1.194156339680409E-2</v>
      </c>
      <c r="I29" s="32"/>
      <c r="J29" s="119">
        <v>1.9</v>
      </c>
      <c r="K29" s="41">
        <v>0.97600340557478105</v>
      </c>
      <c r="L29" s="41">
        <v>1.27837911877414E-2</v>
      </c>
      <c r="M29" s="41">
        <v>2.4350575709563799E-2</v>
      </c>
      <c r="N29" s="112">
        <v>5.6208568198386197E-5</v>
      </c>
      <c r="O29" s="46">
        <v>5.10169435825192E-4</v>
      </c>
    </row>
    <row r="30" spans="2:15">
      <c r="B30" t="s">
        <v>21</v>
      </c>
      <c r="C30" s="7" t="s">
        <v>50</v>
      </c>
      <c r="D30">
        <f t="shared" si="0"/>
        <v>2198</v>
      </c>
      <c r="E30" s="6">
        <f t="shared" si="1"/>
        <v>6.021917808219178</v>
      </c>
      <c r="F30" s="13">
        <v>6.021917808219178</v>
      </c>
      <c r="G30" s="6">
        <v>0.92956933682211995</v>
      </c>
      <c r="H30" s="5">
        <v>1.2128009896630106E-2</v>
      </c>
      <c r="I30" s="32"/>
      <c r="J30" s="119">
        <v>2.1527777777777701</v>
      </c>
      <c r="K30" s="41">
        <v>0.973332737032365</v>
      </c>
      <c r="L30" s="41">
        <v>1.25555388508278E-2</v>
      </c>
      <c r="M30" s="41">
        <v>2.7107048377599498E-2</v>
      </c>
      <c r="N30" s="112">
        <v>4.9204018026257901E-5</v>
      </c>
      <c r="O30" s="46">
        <v>5.4238171644634895E-4</v>
      </c>
    </row>
    <row r="31" spans="2:15">
      <c r="B31" t="s">
        <v>22</v>
      </c>
      <c r="C31" s="7" t="s">
        <v>51</v>
      </c>
      <c r="D31">
        <f t="shared" si="0"/>
        <v>2565</v>
      </c>
      <c r="E31" s="6">
        <f t="shared" si="1"/>
        <v>7.0273972602739727</v>
      </c>
      <c r="F31" s="13">
        <v>7.0273972602739727</v>
      </c>
      <c r="G31" s="6">
        <v>0.91702805375610497</v>
      </c>
      <c r="H31" s="5">
        <v>1.2325646468063639E-2</v>
      </c>
      <c r="I31" s="32"/>
      <c r="J31" s="119">
        <v>2.4055555555555501</v>
      </c>
      <c r="K31" s="41">
        <v>0.97065647615602801</v>
      </c>
      <c r="L31" s="41">
        <v>1.2380781140401099E-2</v>
      </c>
      <c r="M31" s="41">
        <v>2.9876811104577398E-2</v>
      </c>
      <c r="N31" s="112">
        <v>4.2919482642321203E-5</v>
      </c>
      <c r="O31" s="46">
        <v>5.2369607567956497E-4</v>
      </c>
    </row>
    <row r="32" spans="2:15">
      <c r="B32" t="s">
        <v>23</v>
      </c>
      <c r="C32" s="7" t="s">
        <v>52</v>
      </c>
      <c r="D32">
        <f t="shared" si="0"/>
        <v>2930</v>
      </c>
      <c r="E32" s="6">
        <f t="shared" si="1"/>
        <v>8.0273972602739718</v>
      </c>
      <c r="F32" s="13">
        <v>8.0273972602739718</v>
      </c>
      <c r="G32" s="6">
        <v>0.90382306377956401</v>
      </c>
      <c r="H32" s="5">
        <v>1.2597067315301446E-2</v>
      </c>
      <c r="I32" s="32"/>
      <c r="J32" s="119">
        <v>2.67777777777777</v>
      </c>
      <c r="K32" s="41">
        <v>0.96775495670913103</v>
      </c>
      <c r="L32" s="41">
        <v>1.22401372957129E-2</v>
      </c>
      <c r="M32" s="41">
        <v>3.2890984793021397E-2</v>
      </c>
      <c r="N32" s="112">
        <v>3.8092444962277203E-5</v>
      </c>
      <c r="O32" s="46">
        <v>4.8281721449996702E-4</v>
      </c>
    </row>
    <row r="33" spans="2:15">
      <c r="B33" t="s">
        <v>24</v>
      </c>
      <c r="C33" s="7" t="s">
        <v>53</v>
      </c>
      <c r="D33">
        <f t="shared" si="0"/>
        <v>3295</v>
      </c>
      <c r="E33" s="6">
        <f t="shared" si="1"/>
        <v>9.0273972602739718</v>
      </c>
      <c r="F33" s="13">
        <v>9.0273972602739718</v>
      </c>
      <c r="G33" s="6">
        <v>0.89016150433645003</v>
      </c>
      <c r="H33" s="5">
        <v>1.2888805468247222E-2</v>
      </c>
      <c r="I33" s="32"/>
      <c r="J33" s="119">
        <v>2.93055555555555</v>
      </c>
      <c r="K33" s="41">
        <v>0.965042056621782</v>
      </c>
      <c r="L33" s="41">
        <v>1.21422699303131E-2</v>
      </c>
      <c r="M33" s="41">
        <v>3.5714604645602797E-2</v>
      </c>
      <c r="N33" s="112">
        <v>3.3396018472493002E-5</v>
      </c>
      <c r="O33" s="46">
        <v>4.4363851572174298E-4</v>
      </c>
    </row>
    <row r="34" spans="2:15">
      <c r="B34" t="s">
        <v>25</v>
      </c>
      <c r="C34" s="7" t="s">
        <v>54</v>
      </c>
      <c r="D34">
        <f t="shared" si="0"/>
        <v>3659</v>
      </c>
      <c r="E34" s="6">
        <f t="shared" si="1"/>
        <v>10.024657534246575</v>
      </c>
      <c r="F34" s="13">
        <v>10.024657534246575</v>
      </c>
      <c r="G34" s="6">
        <v>0.87610727365847396</v>
      </c>
      <c r="H34" s="5">
        <v>1.3194140206494197E-2</v>
      </c>
      <c r="I34" s="32"/>
      <c r="J34" s="119">
        <v>3.1638888888888799</v>
      </c>
      <c r="K34" s="41">
        <v>0.96252983850250995</v>
      </c>
      <c r="L34" s="41">
        <v>1.20706553233487E-2</v>
      </c>
      <c r="M34" s="41">
        <v>3.8334117823011403E-2</v>
      </c>
      <c r="N34" s="112">
        <v>2.9298197110138802E-5</v>
      </c>
      <c r="O34" s="46">
        <v>4.0737017746170099E-4</v>
      </c>
    </row>
    <row r="35" spans="2:15">
      <c r="B35" t="s">
        <v>26</v>
      </c>
      <c r="C35" s="7" t="s">
        <v>55</v>
      </c>
      <c r="D35">
        <f t="shared" si="0"/>
        <v>4389</v>
      </c>
      <c r="E35" s="6">
        <f t="shared" si="1"/>
        <v>12.024657534246575</v>
      </c>
      <c r="F35" s="13">
        <v>12.024657534246575</v>
      </c>
      <c r="G35" s="6">
        <v>0.84776939839842103</v>
      </c>
      <c r="H35" s="5">
        <v>1.3733997459143284E-2</v>
      </c>
      <c r="I35" s="32"/>
      <c r="J35" s="120">
        <v>3.43611111111111</v>
      </c>
      <c r="K35" s="41">
        <v>0.95959063126467103</v>
      </c>
      <c r="L35" s="41">
        <v>1.2004417173286999E-2</v>
      </c>
      <c r="M35" s="41">
        <v>4.1412879690849697E-2</v>
      </c>
      <c r="N35" s="112">
        <v>2.6277130490465499E-5</v>
      </c>
      <c r="O35" s="46">
        <v>3.7054456594368303E-4</v>
      </c>
    </row>
    <row r="36" spans="2:15">
      <c r="B36" t="s">
        <v>27</v>
      </c>
      <c r="C36" s="7" t="s">
        <v>56</v>
      </c>
      <c r="D36">
        <f t="shared" si="0"/>
        <v>5486</v>
      </c>
      <c r="E36" s="6">
        <f t="shared" si="1"/>
        <v>15.03013698630137</v>
      </c>
      <c r="F36" s="13">
        <v>15.03013698630137</v>
      </c>
      <c r="G36" s="6">
        <v>0.80594701956085302</v>
      </c>
      <c r="H36" s="5">
        <v>1.4353646369782661E-2</v>
      </c>
      <c r="I36" s="32"/>
      <c r="J36" s="120">
        <v>3.6888888888888798</v>
      </c>
      <c r="K36" s="41">
        <v>0.956844961044645</v>
      </c>
      <c r="L36" s="41">
        <v>1.19585889302119E-2</v>
      </c>
      <c r="M36" s="41">
        <v>4.4294665189411199E-2</v>
      </c>
      <c r="N36" s="112">
        <v>2.3482663652048301E-5</v>
      </c>
      <c r="O36" s="46">
        <v>3.42617213630947E-4</v>
      </c>
    </row>
    <row r="37" spans="2:15">
      <c r="B37" t="s">
        <v>28</v>
      </c>
      <c r="C37" s="7" t="s">
        <v>57</v>
      </c>
      <c r="D37">
        <f t="shared" si="0"/>
        <v>7313</v>
      </c>
      <c r="E37" s="6">
        <f t="shared" si="1"/>
        <v>20.035616438356165</v>
      </c>
      <c r="F37" s="13">
        <v>20.035616438356165</v>
      </c>
      <c r="G37" s="6">
        <v>0.74091417332857201</v>
      </c>
      <c r="H37" s="5">
        <v>1.4966870961243798E-2</v>
      </c>
      <c r="I37" s="32"/>
      <c r="J37" s="120">
        <v>3.9416666666666602</v>
      </c>
      <c r="K37" s="41">
        <v>0.95407589062050902</v>
      </c>
      <c r="L37" s="41">
        <v>1.1926949881040301E-2</v>
      </c>
      <c r="M37" s="41">
        <v>4.7209211037720002E-2</v>
      </c>
      <c r="N37" s="112">
        <v>2.1109020590633701E-5</v>
      </c>
      <c r="O37" s="46">
        <v>3.1968154415038799E-4</v>
      </c>
    </row>
    <row r="38" spans="2:15">
      <c r="B38" t="s">
        <v>29</v>
      </c>
      <c r="C38" s="7" t="s">
        <v>58</v>
      </c>
      <c r="D38">
        <f t="shared" si="0"/>
        <v>9140</v>
      </c>
      <c r="E38" s="6">
        <f t="shared" si="1"/>
        <v>25.041095890410958</v>
      </c>
      <c r="F38" s="13">
        <v>25.041095890410958</v>
      </c>
      <c r="G38" s="6">
        <v>0.68435402196435902</v>
      </c>
      <c r="H38" s="5">
        <v>1.5146298746045856E-2</v>
      </c>
      <c r="I38" s="32"/>
      <c r="J38" s="120">
        <v>4.1944444444444402</v>
      </c>
      <c r="K38" s="41">
        <v>0.95127674664373096</v>
      </c>
      <c r="L38" s="41">
        <v>1.19086695503613E-2</v>
      </c>
      <c r="M38" s="41">
        <v>5.0163793991513897E-2</v>
      </c>
      <c r="N38" s="112">
        <v>1.9078700480138201E-5</v>
      </c>
      <c r="O38" s="46">
        <v>3.0097680979726402E-4</v>
      </c>
    </row>
    <row r="39" spans="2:15">
      <c r="B39" t="s">
        <v>30</v>
      </c>
      <c r="C39" s="7" t="s">
        <v>59</v>
      </c>
      <c r="D39">
        <f t="shared" si="0"/>
        <v>10966</v>
      </c>
      <c r="E39" s="6">
        <f t="shared" si="1"/>
        <v>30.043835616438358</v>
      </c>
      <c r="F39" s="13">
        <v>30.043835616438358</v>
      </c>
      <c r="G39" s="6">
        <v>0.63422881887581595</v>
      </c>
      <c r="H39" s="5">
        <v>1.5156036746382774E-2</v>
      </c>
      <c r="I39" s="32"/>
      <c r="J39" s="120">
        <v>4.4472222222222202</v>
      </c>
      <c r="K39" s="41">
        <v>0.94843916388077099</v>
      </c>
      <c r="L39" s="41">
        <v>1.19035272607618E-2</v>
      </c>
      <c r="M39" s="41">
        <v>5.3167563010819097E-2</v>
      </c>
      <c r="N39" s="112">
        <v>1.73302696602859E-5</v>
      </c>
      <c r="O39" s="46">
        <v>2.8593117963724102E-4</v>
      </c>
    </row>
    <row r="40" spans="2:15">
      <c r="B40" t="s">
        <v>31</v>
      </c>
      <c r="C40" s="7" t="s">
        <v>60</v>
      </c>
      <c r="D40">
        <f t="shared" si="0"/>
        <v>14616</v>
      </c>
      <c r="E40" s="6">
        <f t="shared" si="1"/>
        <v>40.043835616438358</v>
      </c>
      <c r="F40" s="13">
        <v>40.043835616438358</v>
      </c>
      <c r="G40" s="6">
        <v>0.55647655667782703</v>
      </c>
      <c r="H40" s="5">
        <v>1.4637215104298268E-2</v>
      </c>
      <c r="I40" s="32"/>
      <c r="J40" s="120">
        <v>4.7</v>
      </c>
      <c r="K40" s="41">
        <v>0.94555342007542198</v>
      </c>
      <c r="L40" s="41">
        <v>1.19116794027894E-2</v>
      </c>
      <c r="M40" s="41">
        <v>5.6231216145698801E-2</v>
      </c>
      <c r="N40" s="112">
        <v>1.5814883386201501E-5</v>
      </c>
      <c r="O40" s="46">
        <v>2.7407862849934E-4</v>
      </c>
    </row>
    <row r="41" spans="2:15">
      <c r="I41" s="32"/>
      <c r="J41" s="120">
        <v>4.9527777777777704</v>
      </c>
      <c r="K41" s="41">
        <v>0.94260974755968496</v>
      </c>
      <c r="L41" s="41">
        <v>1.1933287956098E-2</v>
      </c>
      <c r="M41" s="41">
        <v>5.9365637256029301E-2</v>
      </c>
      <c r="N41" s="112">
        <v>1.4493504585415201E-5</v>
      </c>
      <c r="O41" s="46">
        <v>2.6318891970720398E-4</v>
      </c>
    </row>
    <row r="42" spans="2:15">
      <c r="I42" s="32"/>
      <c r="J42" s="120">
        <v>5.2055999999999996</v>
      </c>
      <c r="K42" s="41">
        <v>0.93959931797130403</v>
      </c>
      <c r="L42" s="41">
        <v>1.19682173176898E-2</v>
      </c>
      <c r="M42" s="41">
        <v>6.2579251149966306E-2</v>
      </c>
      <c r="N42" s="112">
        <v>1.32577563569053E-5</v>
      </c>
      <c r="O42" s="46">
        <v>2.5461335682939199E-4</v>
      </c>
    </row>
    <row r="43" spans="2:15">
      <c r="I43" s="32"/>
      <c r="J43" s="120">
        <v>6.02191780821917</v>
      </c>
      <c r="K43" s="41">
        <v>0.92956933682211995</v>
      </c>
      <c r="L43" s="41">
        <v>1.21280098966301E-2</v>
      </c>
      <c r="M43" s="41">
        <v>7.3802817353945699E-2</v>
      </c>
      <c r="N43" s="112">
        <v>2.4145348784220601E-5</v>
      </c>
      <c r="O43" s="46"/>
    </row>
    <row r="44" spans="2:15">
      <c r="I44" s="32"/>
      <c r="J44" s="120">
        <v>7.02739726027397</v>
      </c>
      <c r="K44" s="41">
        <v>0.91702805375610497</v>
      </c>
      <c r="L44" s="41">
        <v>1.2325646468063599E-2</v>
      </c>
      <c r="M44" s="41">
        <v>8.8300629557528404E-2</v>
      </c>
      <c r="N44" s="112">
        <v>3.3991293542399298E-5</v>
      </c>
      <c r="O44" s="46"/>
    </row>
    <row r="45" spans="2:15">
      <c r="I45" s="32"/>
      <c r="J45" s="120">
        <v>8.02739726027397</v>
      </c>
      <c r="K45" s="41">
        <v>0.90382306377956401</v>
      </c>
      <c r="L45" s="41">
        <v>1.25970673153014E-2</v>
      </c>
      <c r="M45" s="41">
        <v>0.103704796808347</v>
      </c>
      <c r="N45" s="112">
        <v>3.5755039492616601E-5</v>
      </c>
      <c r="O45" s="46"/>
    </row>
    <row r="46" spans="2:15">
      <c r="I46" s="32"/>
      <c r="J46" s="120">
        <v>9.02739726027397</v>
      </c>
      <c r="K46" s="41">
        <v>0.89016150433645003</v>
      </c>
      <c r="L46" s="41">
        <v>1.2888805468247199E-2</v>
      </c>
      <c r="M46" s="41">
        <v>0.119835218143529</v>
      </c>
      <c r="N46" s="112">
        <v>3.4631757316913601E-5</v>
      </c>
      <c r="O46" s="46"/>
    </row>
    <row r="47" spans="2:15">
      <c r="I47" s="32"/>
      <c r="J47" s="120">
        <v>10.024657534246501</v>
      </c>
      <c r="K47" s="41">
        <v>0.87610727365847396</v>
      </c>
      <c r="L47" s="41">
        <v>1.31941402064941E-2</v>
      </c>
      <c r="M47" s="41">
        <v>0.136641985825735</v>
      </c>
      <c r="N47" s="112">
        <v>3.2453440420179502E-5</v>
      </c>
      <c r="O47" s="46"/>
    </row>
    <row r="48" spans="2:15">
      <c r="I48" s="32"/>
      <c r="J48" s="120">
        <v>12.024657534246501</v>
      </c>
      <c r="K48" s="41">
        <v>0.84776939839842103</v>
      </c>
      <c r="L48" s="41">
        <v>1.37339974591432E-2</v>
      </c>
      <c r="M48" s="41">
        <v>0.176282781817372</v>
      </c>
      <c r="N48" s="112">
        <v>4.99295655450515E-5</v>
      </c>
      <c r="O48" s="46"/>
    </row>
    <row r="49" spans="1:15">
      <c r="I49" s="32"/>
      <c r="J49" s="120">
        <v>15.030136986301301</v>
      </c>
      <c r="K49" s="41">
        <v>0.80594701956085302</v>
      </c>
      <c r="L49" s="41">
        <v>1.43536463697826E-2</v>
      </c>
      <c r="M49" s="41">
        <v>0.249310513698275</v>
      </c>
      <c r="N49" s="112">
        <v>8.20703854817384E-5</v>
      </c>
      <c r="O49" s="46"/>
    </row>
    <row r="50" spans="1:15">
      <c r="I50" s="32"/>
      <c r="J50" s="120">
        <v>20.035616438356101</v>
      </c>
      <c r="K50" s="41">
        <v>0.74091417332857201</v>
      </c>
      <c r="L50" s="41">
        <v>1.4966870961243699E-2</v>
      </c>
      <c r="M50" s="41">
        <v>0.42253251229801198</v>
      </c>
      <c r="N50" s="41">
        <v>1.40203323827852E-4</v>
      </c>
      <c r="O50" s="46"/>
    </row>
    <row r="51" spans="1:15">
      <c r="I51" s="32"/>
      <c r="J51" s="120">
        <v>25.041095890410901</v>
      </c>
      <c r="K51" s="41">
        <v>0.68435402196435902</v>
      </c>
      <c r="L51" s="41">
        <v>1.5146298746045801E-2</v>
      </c>
      <c r="M51" s="41">
        <v>0.60707287574926805</v>
      </c>
      <c r="N51" s="41">
        <v>1.47294818321296E-4</v>
      </c>
      <c r="O51" s="46"/>
    </row>
    <row r="52" spans="1:15" ht="15.6" thickBot="1">
      <c r="I52" s="32"/>
      <c r="J52" s="121">
        <v>30.043835616438301</v>
      </c>
      <c r="K52" s="47">
        <v>0.63422881887581595</v>
      </c>
      <c r="L52" s="47">
        <v>1.51560367463827E-2</v>
      </c>
      <c r="M52" s="47">
        <v>0.78810312279711803</v>
      </c>
      <c r="N52" s="47">
        <v>1.3721616415095101E-4</v>
      </c>
      <c r="O52" s="48"/>
    </row>
    <row r="53" spans="1:15">
      <c r="J53" s="43" t="s">
        <v>88</v>
      </c>
      <c r="K53" s="44" t="s">
        <v>87</v>
      </c>
      <c r="L53" s="44" t="s">
        <v>89</v>
      </c>
      <c r="M53" s="45" t="s">
        <v>109</v>
      </c>
      <c r="N53" s="94"/>
      <c r="O53" s="94"/>
    </row>
    <row r="54" spans="1:15" ht="15.6" thickBot="1">
      <c r="J54" s="59">
        <v>0.03</v>
      </c>
      <c r="K54" s="47">
        <v>0.01</v>
      </c>
      <c r="L54" s="47">
        <v>0.22</v>
      </c>
      <c r="M54" s="48" t="s">
        <v>108</v>
      </c>
      <c r="N54" s="94"/>
      <c r="O54" s="94"/>
    </row>
    <row r="55" spans="1:15" ht="15.6" thickBot="1"/>
    <row r="56" spans="1:15" ht="15" customHeight="1">
      <c r="A56" s="137" t="s">
        <v>111</v>
      </c>
      <c r="B56" s="138"/>
      <c r="C56" s="138"/>
      <c r="D56" s="138"/>
      <c r="E56" s="138"/>
      <c r="F56" s="138"/>
      <c r="G56" s="138"/>
      <c r="H56" s="138"/>
      <c r="I56" s="139"/>
      <c r="J56" s="113"/>
      <c r="K56" s="113"/>
      <c r="L56" s="113"/>
      <c r="M56" s="113"/>
    </row>
    <row r="57" spans="1:15">
      <c r="A57" s="140"/>
      <c r="B57" s="141"/>
      <c r="C57" s="141"/>
      <c r="D57" s="141"/>
      <c r="E57" s="141"/>
      <c r="F57" s="141"/>
      <c r="G57" s="141"/>
      <c r="H57" s="141"/>
      <c r="I57" s="142"/>
      <c r="J57" s="113"/>
      <c r="K57" s="113"/>
      <c r="L57" s="113"/>
      <c r="M57" s="113"/>
    </row>
    <row r="58" spans="1:15">
      <c r="A58" s="140"/>
      <c r="B58" s="141"/>
      <c r="C58" s="141"/>
      <c r="D58" s="141"/>
      <c r="E58" s="141"/>
      <c r="F58" s="141"/>
      <c r="G58" s="141"/>
      <c r="H58" s="141"/>
      <c r="I58" s="142"/>
      <c r="J58" s="113"/>
      <c r="K58" s="113"/>
      <c r="L58" s="113"/>
      <c r="M58" s="113"/>
    </row>
    <row r="59" spans="1:15">
      <c r="A59" s="140"/>
      <c r="B59" s="141"/>
      <c r="C59" s="141"/>
      <c r="D59" s="141"/>
      <c r="E59" s="141"/>
      <c r="F59" s="141"/>
      <c r="G59" s="141"/>
      <c r="H59" s="141"/>
      <c r="I59" s="142"/>
      <c r="J59" s="113"/>
      <c r="K59" s="113"/>
      <c r="L59" s="113"/>
      <c r="M59" s="113"/>
    </row>
    <row r="60" spans="1:15">
      <c r="A60" s="140"/>
      <c r="B60" s="141"/>
      <c r="C60" s="141"/>
      <c r="D60" s="141"/>
      <c r="E60" s="141"/>
      <c r="F60" s="141"/>
      <c r="G60" s="141"/>
      <c r="H60" s="141"/>
      <c r="I60" s="142"/>
      <c r="J60" s="113"/>
      <c r="K60" s="113"/>
      <c r="L60" s="113"/>
      <c r="M60" s="113"/>
    </row>
    <row r="61" spans="1:15">
      <c r="A61" s="140"/>
      <c r="B61" s="141"/>
      <c r="C61" s="141"/>
      <c r="D61" s="141"/>
      <c r="E61" s="141"/>
      <c r="F61" s="141"/>
      <c r="G61" s="141"/>
      <c r="H61" s="141"/>
      <c r="I61" s="142"/>
      <c r="J61" s="113"/>
      <c r="K61" s="113"/>
      <c r="L61" s="113"/>
      <c r="M61" s="113"/>
    </row>
    <row r="62" spans="1:15" ht="15.6" thickBot="1">
      <c r="A62" s="143"/>
      <c r="B62" s="144"/>
      <c r="C62" s="144"/>
      <c r="D62" s="144"/>
      <c r="E62" s="144"/>
      <c r="F62" s="144"/>
      <c r="G62" s="144"/>
      <c r="H62" s="144"/>
      <c r="I62" s="145"/>
      <c r="J62" s="113"/>
      <c r="K62" s="113"/>
      <c r="L62" s="113"/>
      <c r="M62" s="113"/>
    </row>
  </sheetData>
  <mergeCells count="2">
    <mergeCell ref="J3:O3"/>
    <mergeCell ref="A56:I62"/>
  </mergeCells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opLeftCell="G16" workbookViewId="0">
      <selection activeCell="Q40" sqref="Q40"/>
    </sheetView>
  </sheetViews>
  <sheetFormatPr defaultColWidth="11" defaultRowHeight="15"/>
  <cols>
    <col min="2" max="2" width="18.625" style="52" bestFit="1" customWidth="1"/>
    <col min="3" max="3" width="15.5" style="52" bestFit="1" customWidth="1"/>
    <col min="4" max="4" width="23.125" style="52" bestFit="1" customWidth="1"/>
    <col min="5" max="5" width="23.125" style="52" customWidth="1"/>
    <col min="6" max="6" width="27.875" style="52" customWidth="1"/>
    <col min="7" max="7" width="11.875" style="11" bestFit="1" customWidth="1"/>
    <col min="8" max="11" width="10.875" style="11"/>
    <col min="12" max="12" width="17.375" style="11" bestFit="1" customWidth="1"/>
  </cols>
  <sheetData>
    <row r="1" spans="2:12" ht="15.6" thickBot="1">
      <c r="B1" s="161" t="s">
        <v>90</v>
      </c>
      <c r="C1" s="162"/>
    </row>
    <row r="2" spans="2:12">
      <c r="B2" s="123" t="s">
        <v>88</v>
      </c>
      <c r="C2" s="124">
        <f>'Main Sheet - Modified'!J54</f>
        <v>0.03</v>
      </c>
    </row>
    <row r="3" spans="2:12">
      <c r="B3" s="125" t="s">
        <v>87</v>
      </c>
      <c r="C3" s="56">
        <f>'Main Sheet - Modified'!K54</f>
        <v>0.01</v>
      </c>
    </row>
    <row r="4" spans="2:12">
      <c r="B4" s="125" t="s">
        <v>89</v>
      </c>
      <c r="C4" s="122">
        <f>'Main Sheet - Modified'!L54</f>
        <v>0.22</v>
      </c>
    </row>
    <row r="5" spans="2:12" ht="30.6" thickBot="1">
      <c r="B5" s="126" t="s">
        <v>110</v>
      </c>
      <c r="C5" s="51" t="str">
        <f>'Main Sheet - Modified'!M54</f>
        <v>Cubic_spline</v>
      </c>
      <c r="G5" s="93"/>
      <c r="H5" s="93"/>
      <c r="I5" s="93"/>
      <c r="J5" s="93"/>
      <c r="K5" s="93"/>
      <c r="L5" s="93"/>
    </row>
    <row r="6" spans="2:12">
      <c r="B6" s="146" t="s">
        <v>96</v>
      </c>
      <c r="C6" s="148">
        <v>0</v>
      </c>
    </row>
    <row r="7" spans="2:12" ht="15.6" thickBot="1">
      <c r="B7" s="147"/>
      <c r="C7" s="149"/>
    </row>
    <row r="8" spans="2:12">
      <c r="C8" s="54"/>
    </row>
    <row r="9" spans="2:12" ht="15.6" thickBot="1"/>
    <row r="10" spans="2:12" ht="15.6" thickBot="1">
      <c r="B10" s="163" t="s">
        <v>80</v>
      </c>
      <c r="C10" s="163" t="s">
        <v>82</v>
      </c>
      <c r="D10" s="163" t="s">
        <v>93</v>
      </c>
      <c r="E10" s="163" t="s">
        <v>95</v>
      </c>
      <c r="F10" s="165" t="s">
        <v>94</v>
      </c>
      <c r="G10" s="159" t="s">
        <v>83</v>
      </c>
      <c r="H10" s="159"/>
      <c r="I10" s="159"/>
      <c r="J10" s="160"/>
      <c r="K10" s="92"/>
    </row>
    <row r="11" spans="2:12" ht="15.6" thickBot="1">
      <c r="B11" s="164"/>
      <c r="C11" s="164"/>
      <c r="D11" s="164"/>
      <c r="E11" s="164"/>
      <c r="F11" s="166"/>
      <c r="G11" s="69" t="s">
        <v>84</v>
      </c>
      <c r="H11" s="69" t="s">
        <v>91</v>
      </c>
      <c r="I11" s="69" t="s">
        <v>86</v>
      </c>
      <c r="J11" s="69" t="s">
        <v>85</v>
      </c>
      <c r="K11" s="61" t="s">
        <v>92</v>
      </c>
      <c r="L11" s="61" t="s">
        <v>98</v>
      </c>
    </row>
    <row r="12" spans="2:12">
      <c r="B12" s="49">
        <f>'Main Sheet - Modified'!J14</f>
        <v>8.3333333333333301E-2</v>
      </c>
      <c r="C12" s="53">
        <f>'Main Sheet - Modified'!M14</f>
        <v>1.3420419155951301E-3</v>
      </c>
      <c r="D12" s="54">
        <f>'Main Sheet - Modified'!N14</f>
        <v>6.2348845769454597E-3</v>
      </c>
      <c r="E12" s="54">
        <f>F12</f>
        <v>0.29189462071986799</v>
      </c>
      <c r="F12" s="54">
        <f>'Main Sheet - Modified'!O14</f>
        <v>0.29189462071986799</v>
      </c>
      <c r="G12" s="57">
        <f t="shared" ref="G12:G50" si="0">$C$2 * (B12 - H12)</f>
        <v>1.0413773749408384E-6</v>
      </c>
      <c r="H12" s="41">
        <f t="shared" ref="H12:H49" si="1">(1/$C$3) * (1-EXP(-$C$3 * B12))</f>
        <v>8.3298620754168606E-2</v>
      </c>
      <c r="I12" s="58">
        <f t="shared" ref="I12:I50" si="2">C12</f>
        <v>1.3420419155951301E-3</v>
      </c>
      <c r="J12" s="46">
        <f t="shared" ref="J12:J50" si="3">E12*(B12^3)/3    +    D12/($C$3^2)*(B12 - H12 - $C$3/2 * H12^2)    +   2*$C$4*(E12^0.5)*(D12^0.5)/$C$3 * ((B12^2)/2 - (1/$C$3 + B12)*H12 + B12/$C$3)</f>
        <v>6.1128552460732558E-5</v>
      </c>
      <c r="K12" s="46">
        <f t="shared" ref="K12:K50" si="4">1/B12 * (G12  + I12 -0.5*J12)</f>
        <v>1.5750228200876463E-2</v>
      </c>
      <c r="L12" s="62">
        <f>'Main Sheet - Modified'!L14</f>
        <v>1.6099795966850999E-2</v>
      </c>
    </row>
    <row r="13" spans="2:12">
      <c r="B13" s="49">
        <f>'Main Sheet - Modified'!J15</f>
        <v>0.16944444444444401</v>
      </c>
      <c r="C13" s="53">
        <f>'Main Sheet - Modified'!M15</f>
        <v>2.71948334820807E-3</v>
      </c>
      <c r="D13" s="54">
        <f>'Main Sheet - Modified'!N15</f>
        <v>1.4440282950299701E-3</v>
      </c>
      <c r="E13" s="54">
        <f t="shared" ref="E13:E23" si="5">F13</f>
        <v>7.8766678140520296E-2</v>
      </c>
      <c r="F13" s="54">
        <f>'Main Sheet - Modified'!O15</f>
        <v>7.8766678140520296E-2</v>
      </c>
      <c r="G13" s="57">
        <f t="shared" si="0"/>
        <v>4.3042814978827554E-6</v>
      </c>
      <c r="H13" s="41">
        <f t="shared" si="1"/>
        <v>0.16930096839451458</v>
      </c>
      <c r="I13" s="58">
        <f t="shared" si="2"/>
        <v>2.71948334820807E-3</v>
      </c>
      <c r="J13" s="46">
        <f t="shared" si="3"/>
        <v>1.3767675794562948E-4</v>
      </c>
      <c r="K13" s="46">
        <f t="shared" si="4"/>
        <v>1.5668552955146429E-2</v>
      </c>
      <c r="L13" s="62">
        <f>'Main Sheet - Modified'!L15</f>
        <v>1.60437536149374E-2</v>
      </c>
    </row>
    <row r="14" spans="2:12">
      <c r="B14" s="49">
        <f>'Main Sheet - Modified'!J16</f>
        <v>0.25277777777777699</v>
      </c>
      <c r="C14" s="53">
        <f>'Main Sheet - Modified'!M16</f>
        <v>4.03315766320412E-3</v>
      </c>
      <c r="D14" s="54">
        <f>'Main Sheet - Modified'!N16</f>
        <v>6.2748466917470001E-4</v>
      </c>
      <c r="E14" s="54">
        <f t="shared" si="5"/>
        <v>3.7882901196802703E-2</v>
      </c>
      <c r="F14" s="54">
        <f>'Main Sheet - Modified'!O16</f>
        <v>3.7882901196802703E-2</v>
      </c>
      <c r="G14" s="57">
        <f t="shared" si="0"/>
        <v>9.5764200205639136E-6</v>
      </c>
      <c r="H14" s="41">
        <f t="shared" si="1"/>
        <v>0.25245856377709153</v>
      </c>
      <c r="I14" s="58">
        <f t="shared" si="2"/>
        <v>4.03315766320412E-3</v>
      </c>
      <c r="J14" s="46">
        <f t="shared" si="3"/>
        <v>2.1886769642441304E-4</v>
      </c>
      <c r="K14" s="46">
        <f t="shared" si="4"/>
        <v>1.5560308622027433E-2</v>
      </c>
      <c r="L14" s="62">
        <f>'Main Sheet - Modified'!L16</f>
        <v>1.59495272925201E-2</v>
      </c>
    </row>
    <row r="15" spans="2:12">
      <c r="B15" s="49">
        <f>'Main Sheet - Modified'!J17</f>
        <v>0.33888888888888902</v>
      </c>
      <c r="C15" s="53">
        <f>'Main Sheet - Modified'!M17</f>
        <v>5.36378637660412E-3</v>
      </c>
      <c r="D15" s="54">
        <f>'Main Sheet - Modified'!N17</f>
        <v>3.4399033339654899E-4</v>
      </c>
      <c r="E15" s="54">
        <f t="shared" si="5"/>
        <v>2.5195665553754701E-2</v>
      </c>
      <c r="F15" s="54">
        <f>'Main Sheet - Modified'!O17</f>
        <v>2.5195665553754701E-2</v>
      </c>
      <c r="G15" s="57">
        <f t="shared" si="0"/>
        <v>1.7207408365207399E-5</v>
      </c>
      <c r="H15" s="41">
        <f t="shared" si="1"/>
        <v>0.33831530861004877</v>
      </c>
      <c r="I15" s="58">
        <f t="shared" si="2"/>
        <v>5.36378637660412E-3</v>
      </c>
      <c r="J15" s="46">
        <f t="shared" si="3"/>
        <v>3.4810620086009531E-4</v>
      </c>
      <c r="K15" s="46">
        <f t="shared" si="4"/>
        <v>1.5364743003558523E-2</v>
      </c>
      <c r="L15" s="62">
        <f>'Main Sheet - Modified'!L17</f>
        <v>1.5821645737627898E-2</v>
      </c>
    </row>
    <row r="16" spans="2:12">
      <c r="B16" s="49">
        <f>'Main Sheet - Modified'!J18</f>
        <v>0.422222222222222</v>
      </c>
      <c r="C16" s="53">
        <f>'Main Sheet - Modified'!M18</f>
        <v>6.6047782317479103E-3</v>
      </c>
      <c r="D16" s="54">
        <f>'Main Sheet - Modified'!N18</f>
        <v>2.17209795657365E-4</v>
      </c>
      <c r="E16" s="54">
        <f t="shared" si="5"/>
        <v>1.72202768043411E-2</v>
      </c>
      <c r="F16" s="54">
        <f>'Main Sheet - Modified'!O18</f>
        <v>1.72202768043411E-2</v>
      </c>
      <c r="G16" s="57">
        <f t="shared" si="0"/>
        <v>2.6703145316553934E-5</v>
      </c>
      <c r="H16" s="41">
        <f t="shared" si="1"/>
        <v>0.42133211737833687</v>
      </c>
      <c r="I16" s="58">
        <f t="shared" si="2"/>
        <v>6.6047782317479103E-3</v>
      </c>
      <c r="J16" s="46">
        <f t="shared" si="3"/>
        <v>4.5880771770515164E-4</v>
      </c>
      <c r="K16" s="46">
        <f t="shared" si="4"/>
        <v>1.5162815174712376E-2</v>
      </c>
      <c r="L16" s="62">
        <f>'Main Sheet - Modified'!L18</f>
        <v>1.5636995623950701E-2</v>
      </c>
    </row>
    <row r="17" spans="2:12">
      <c r="B17" s="49">
        <f>'Main Sheet - Modified'!J19</f>
        <v>0.50833333333333297</v>
      </c>
      <c r="C17" s="53">
        <f>'Main Sheet - Modified'!M19</f>
        <v>7.8694766621244701E-3</v>
      </c>
      <c r="D17" s="54">
        <f>'Main Sheet - Modified'!N19</f>
        <v>1.4941925323730599E-4</v>
      </c>
      <c r="E17" s="54">
        <f t="shared" si="5"/>
        <v>1.31907536719033E-2</v>
      </c>
      <c r="F17" s="54">
        <f>'Main Sheet - Modified'!O19</f>
        <v>1.31907536719033E-2</v>
      </c>
      <c r="G17" s="57">
        <f t="shared" si="0"/>
        <v>3.8694822674049108E-5</v>
      </c>
      <c r="H17" s="41">
        <f t="shared" si="1"/>
        <v>0.50704350591086467</v>
      </c>
      <c r="I17" s="58">
        <f t="shared" si="2"/>
        <v>7.8694766621244701E-3</v>
      </c>
      <c r="J17" s="46">
        <f t="shared" si="3"/>
        <v>6.1106872935381962E-4</v>
      </c>
      <c r="K17" s="46">
        <f t="shared" si="4"/>
        <v>1.495600744941957E-2</v>
      </c>
      <c r="L17" s="62">
        <f>'Main Sheet - Modified'!L19</f>
        <v>1.54749848596914E-2</v>
      </c>
    </row>
    <row r="18" spans="2:12">
      <c r="B18" s="49">
        <f>'Main Sheet - Modified'!J20</f>
        <v>0.594444444444444</v>
      </c>
      <c r="C18" s="53">
        <f>'Main Sheet - Modified'!M20</f>
        <v>9.0854732623745302E-3</v>
      </c>
      <c r="D18" s="54">
        <f>'Main Sheet - Modified'!N20</f>
        <v>1.08770386467067E-4</v>
      </c>
      <c r="E18" s="54">
        <f t="shared" si="5"/>
        <v>1.03505536931311E-2</v>
      </c>
      <c r="F18" s="54">
        <f>'Main Sheet - Modified'!O20</f>
        <v>1.03505536931311E-2</v>
      </c>
      <c r="G18" s="57">
        <f t="shared" si="0"/>
        <v>5.2899757834908857E-5</v>
      </c>
      <c r="H18" s="41">
        <f t="shared" si="1"/>
        <v>0.59268111918328037</v>
      </c>
      <c r="I18" s="58">
        <f t="shared" si="2"/>
        <v>9.0854732623745302E-3</v>
      </c>
      <c r="J18" s="46">
        <f t="shared" si="3"/>
        <v>7.6492821961277003E-4</v>
      </c>
      <c r="K18" s="46">
        <f t="shared" si="4"/>
        <v>1.4729566391332251E-2</v>
      </c>
      <c r="L18" s="62">
        <f>'Main Sheet - Modified'!L20</f>
        <v>1.5278002630223299E-2</v>
      </c>
    </row>
    <row r="19" spans="2:12">
      <c r="B19" s="49">
        <f>'Main Sheet - Modified'!J21</f>
        <v>0.67777777777777704</v>
      </c>
      <c r="C19" s="53">
        <f>'Main Sheet - Modified'!M21</f>
        <v>1.02169355989115E-2</v>
      </c>
      <c r="D19" s="54">
        <f>'Main Sheet - Modified'!N21</f>
        <v>8.2800916775999401E-5</v>
      </c>
      <c r="E19" s="54">
        <f t="shared" si="5"/>
        <v>8.0913017280154799E-3</v>
      </c>
      <c r="F19" s="54">
        <f>'Main Sheet - Modified'!O21</f>
        <v>8.0913017280154799E-3</v>
      </c>
      <c r="G19" s="57">
        <f t="shared" si="0"/>
        <v>6.8751991142531607E-5</v>
      </c>
      <c r="H19" s="41">
        <f t="shared" si="1"/>
        <v>0.67548604473969265</v>
      </c>
      <c r="I19" s="58">
        <f t="shared" si="2"/>
        <v>1.02169355989115E-2</v>
      </c>
      <c r="J19" s="46">
        <f t="shared" si="3"/>
        <v>8.8560119743466049E-4</v>
      </c>
      <c r="K19" s="46">
        <f t="shared" si="4"/>
        <v>1.4522292282300066E-2</v>
      </c>
      <c r="L19" s="62">
        <f>'Main Sheet - Modified'!L21</f>
        <v>1.50682303493497E-2</v>
      </c>
    </row>
    <row r="20" spans="2:12">
      <c r="B20" s="49">
        <f>'Main Sheet - Modified'!J22</f>
        <v>0.76388888888888795</v>
      </c>
      <c r="C20" s="53">
        <f>'Main Sheet - Modified'!M22</f>
        <v>1.13651935205388E-2</v>
      </c>
      <c r="D20" s="54">
        <f>'Main Sheet - Modified'!N22</f>
        <v>6.5116628502111105E-5</v>
      </c>
      <c r="E20" s="54">
        <f t="shared" si="5"/>
        <v>6.8267385404242303E-3</v>
      </c>
      <c r="F20" s="54">
        <f>'Main Sheet - Modified'!O22</f>
        <v>6.8267385404242303E-3</v>
      </c>
      <c r="G20" s="57">
        <f t="shared" si="0"/>
        <v>8.7306485560820766E-5</v>
      </c>
      <c r="H20" s="41">
        <f t="shared" si="1"/>
        <v>0.76097867270352726</v>
      </c>
      <c r="I20" s="58">
        <f t="shared" si="2"/>
        <v>1.13651935205388E-2</v>
      </c>
      <c r="J20" s="46">
        <f t="shared" si="3"/>
        <v>1.0674219158541619E-3</v>
      </c>
      <c r="K20" s="46">
        <f t="shared" si="4"/>
        <v>1.429368748124407E-2</v>
      </c>
      <c r="L20" s="62">
        <f>'Main Sheet - Modified'!L22</f>
        <v>1.48721185981144E-2</v>
      </c>
    </row>
    <row r="21" spans="2:12">
      <c r="B21" s="49">
        <f>'Main Sheet - Modified'!J23</f>
        <v>0.84722222222222199</v>
      </c>
      <c r="C21" s="53">
        <f>'Main Sheet - Modified'!M23</f>
        <v>1.24094727871072E-2</v>
      </c>
      <c r="D21" s="54">
        <f>'Main Sheet - Modified'!N23</f>
        <v>5.2589982110334499E-5</v>
      </c>
      <c r="E21" s="54">
        <f t="shared" si="5"/>
        <v>5.5333287363917502E-3</v>
      </c>
      <c r="F21" s="54">
        <f>'Main Sheet - Modified'!O23</f>
        <v>5.5333287363917502E-3</v>
      </c>
      <c r="G21" s="57">
        <f t="shared" si="0"/>
        <v>1.0736440509375167E-4</v>
      </c>
      <c r="H21" s="41">
        <f t="shared" si="1"/>
        <v>0.84364340871909693</v>
      </c>
      <c r="I21" s="58">
        <f t="shared" si="2"/>
        <v>1.24094727871072E-2</v>
      </c>
      <c r="J21" s="46">
        <f t="shared" si="3"/>
        <v>1.1802037280857381E-3</v>
      </c>
      <c r="K21" s="46">
        <f t="shared" si="4"/>
        <v>1.4077458092252169E-2</v>
      </c>
      <c r="L21" s="62">
        <f>'Main Sheet - Modified'!L23</f>
        <v>1.46413191857912E-2</v>
      </c>
    </row>
    <row r="22" spans="2:12">
      <c r="B22" s="49">
        <f>'Main Sheet - Modified'!J24</f>
        <v>0.93333333333333302</v>
      </c>
      <c r="C22" s="53">
        <f>'Main Sheet - Modified'!M24</f>
        <v>1.34535121370468E-2</v>
      </c>
      <c r="D22" s="54">
        <f>'Main Sheet - Modified'!N24</f>
        <v>4.3356118171832301E-5</v>
      </c>
      <c r="E22" s="54">
        <f t="shared" si="5"/>
        <v>4.3715911360878001E-3</v>
      </c>
      <c r="F22" s="54">
        <f>'Main Sheet - Modified'!O24</f>
        <v>4.3715911360878001E-3</v>
      </c>
      <c r="G22" s="57">
        <f t="shared" si="0"/>
        <v>1.3026109492361048E-4</v>
      </c>
      <c r="H22" s="41">
        <f t="shared" si="1"/>
        <v>0.92899129683587933</v>
      </c>
      <c r="I22" s="58">
        <f t="shared" si="2"/>
        <v>1.34535121370468E-2</v>
      </c>
      <c r="J22" s="46">
        <f t="shared" si="3"/>
        <v>1.2481563353252936E-3</v>
      </c>
      <c r="K22" s="46">
        <f t="shared" si="4"/>
        <v>1.3885387568901182E-2</v>
      </c>
      <c r="L22" s="62">
        <f>'Main Sheet - Modified'!L24</f>
        <v>1.4408535937794099E-2</v>
      </c>
    </row>
    <row r="23" spans="2:12">
      <c r="B23" s="49">
        <f>'Main Sheet - Modified'!J25</f>
        <v>1.0166666666666599</v>
      </c>
      <c r="C23" s="53">
        <f>'Main Sheet - Modified'!M25</f>
        <v>1.44385954361108E-2</v>
      </c>
      <c r="D23" s="54">
        <f>'Main Sheet - Modified'!N25</f>
        <v>3.6378833524848003E-5</v>
      </c>
      <c r="E23" s="54">
        <f t="shared" si="5"/>
        <v>3.47399893147956E-3</v>
      </c>
      <c r="F23" s="54">
        <f>'Main Sheet - Modified'!O25</f>
        <v>3.47399893147956E-3</v>
      </c>
      <c r="G23" s="57">
        <f t="shared" si="0"/>
        <v>1.5451758041423069E-4</v>
      </c>
      <c r="H23" s="41">
        <f t="shared" si="1"/>
        <v>1.0115160806528523</v>
      </c>
      <c r="I23" s="58">
        <f t="shared" si="2"/>
        <v>1.44385954361108E-2</v>
      </c>
      <c r="J23" s="46">
        <f t="shared" si="3"/>
        <v>1.2840983549919052E-3</v>
      </c>
      <c r="K23" s="46">
        <f t="shared" si="4"/>
        <v>1.3722357874454923E-2</v>
      </c>
      <c r="L23" s="62">
        <f>'Main Sheet - Modified'!L25</f>
        <v>1.41959761310989E-2</v>
      </c>
    </row>
    <row r="24" spans="2:12">
      <c r="B24" s="78">
        <f>'Main Sheet - Modified'!J26</f>
        <v>1.1416666666666599</v>
      </c>
      <c r="C24" s="73">
        <f>'Main Sheet - Modified'!M26</f>
        <v>1.5887742524203399E-2</v>
      </c>
      <c r="D24" s="73">
        <f>'Main Sheet - Modified'!N26</f>
        <v>3.4658639337260602E-5</v>
      </c>
      <c r="E24" s="70">
        <f t="shared" ref="E24:E50" si="6">$C$6</f>
        <v>0</v>
      </c>
      <c r="F24" s="73"/>
      <c r="G24" s="74">
        <f t="shared" si="0"/>
        <v>1.9476850964829761E-4</v>
      </c>
      <c r="H24" s="75">
        <f t="shared" si="1"/>
        <v>1.1351743830117167</v>
      </c>
      <c r="I24" s="76">
        <f t="shared" si="2"/>
        <v>1.5887742524203399E-2</v>
      </c>
      <c r="J24" s="77">
        <f t="shared" si="3"/>
        <v>1.7044860866350917E-5</v>
      </c>
      <c r="K24" s="77">
        <f t="shared" si="4"/>
        <v>1.4079406075987108E-2</v>
      </c>
      <c r="L24" s="62">
        <f>'Main Sheet - Modified'!L26</f>
        <v>1.39091143171792E-2</v>
      </c>
    </row>
    <row r="25" spans="2:12">
      <c r="B25" s="49">
        <f>'Main Sheet - Modified'!J27</f>
        <v>1.3944444444444399</v>
      </c>
      <c r="C25" s="53">
        <f>'Main Sheet - Modified'!M27</f>
        <v>1.87674203707494E-2</v>
      </c>
      <c r="D25" s="54">
        <f>'Main Sheet - Modified'!N27</f>
        <v>5.9616653308724E-5</v>
      </c>
      <c r="E25" s="70">
        <f t="shared" si="6"/>
        <v>0</v>
      </c>
      <c r="F25" s="54">
        <f>'Main Sheet - Modified'!O27</f>
        <v>5.5995601480314101E-11</v>
      </c>
      <c r="G25" s="57">
        <f t="shared" si="0"/>
        <v>2.9032027798062463E-4</v>
      </c>
      <c r="H25" s="41">
        <f t="shared" si="1"/>
        <v>1.3847671018450858</v>
      </c>
      <c r="I25" s="58">
        <f t="shared" si="2"/>
        <v>1.87674203707494E-2</v>
      </c>
      <c r="J25" s="46">
        <f t="shared" si="3"/>
        <v>5.3322903898335238E-5</v>
      </c>
      <c r="K25" s="46">
        <f t="shared" si="4"/>
        <v>1.3647785878169585E-2</v>
      </c>
      <c r="L25" s="62">
        <f>'Main Sheet - Modified'!L27</f>
        <v>1.3440130988496999E-2</v>
      </c>
    </row>
    <row r="26" spans="2:12">
      <c r="B26" s="49">
        <f>'Main Sheet - Modified'!J28</f>
        <v>1.6472222222222199</v>
      </c>
      <c r="C26" s="53">
        <f>'Main Sheet - Modified'!M28</f>
        <v>2.1581702209181201E-2</v>
      </c>
      <c r="D26" s="54">
        <f>'Main Sheet - Modified'!N28</f>
        <v>6.1073369478839101E-5</v>
      </c>
      <c r="E26" s="70">
        <f t="shared" si="6"/>
        <v>0</v>
      </c>
      <c r="F26" s="54">
        <f>'Main Sheet - Modified'!O28</f>
        <v>3.6714164376407002E-4</v>
      </c>
      <c r="G26" s="57">
        <f t="shared" si="0"/>
        <v>4.0477559211031798E-4</v>
      </c>
      <c r="H26" s="41">
        <f t="shared" si="1"/>
        <v>1.6337297024852093</v>
      </c>
      <c r="I26" s="58">
        <f t="shared" si="2"/>
        <v>2.1581702209181201E-2</v>
      </c>
      <c r="J26" s="46">
        <f t="shared" si="3"/>
        <v>8.9873147804678488E-5</v>
      </c>
      <c r="K26" s="46">
        <f t="shared" si="4"/>
        <v>1.3320328569747247E-2</v>
      </c>
      <c r="L26" s="62">
        <f>'Main Sheet - Modified'!L28</f>
        <v>1.30753844269294E-2</v>
      </c>
    </row>
    <row r="27" spans="2:12">
      <c r="B27" s="49">
        <f>'Main Sheet - Modified'!J29</f>
        <v>1.9</v>
      </c>
      <c r="C27" s="53">
        <f>'Main Sheet - Modified'!M29</f>
        <v>2.4350575709563799E-2</v>
      </c>
      <c r="D27" s="54">
        <f>'Main Sheet - Modified'!N29</f>
        <v>5.6208568198386197E-5</v>
      </c>
      <c r="E27" s="70">
        <f t="shared" si="6"/>
        <v>0</v>
      </c>
      <c r="F27" s="54">
        <f>'Main Sheet - Modified'!O29</f>
        <v>5.10169435825192E-4</v>
      </c>
      <c r="G27" s="57">
        <f t="shared" si="0"/>
        <v>5.3808672841798794E-4</v>
      </c>
      <c r="H27" s="41">
        <f t="shared" si="1"/>
        <v>1.8820637757194003</v>
      </c>
      <c r="I27" s="58">
        <f t="shared" si="2"/>
        <v>2.4350575709563799E-2</v>
      </c>
      <c r="J27" s="46">
        <f t="shared" si="3"/>
        <v>1.2669636174975573E-4</v>
      </c>
      <c r="K27" s="46">
        <f t="shared" si="4"/>
        <v>1.306595487216153E-2</v>
      </c>
      <c r="L27" s="62">
        <f>'Main Sheet - Modified'!L29</f>
        <v>1.27837911877414E-2</v>
      </c>
    </row>
    <row r="28" spans="2:12">
      <c r="B28" s="49">
        <f>'Main Sheet - Modified'!J30</f>
        <v>2.1527777777777701</v>
      </c>
      <c r="C28" s="53">
        <f>'Main Sheet - Modified'!M30</f>
        <v>2.7107048377599498E-2</v>
      </c>
      <c r="D28" s="54">
        <f>'Main Sheet - Modified'!N30</f>
        <v>4.9204018026257901E-5</v>
      </c>
      <c r="E28" s="70">
        <f t="shared" si="6"/>
        <v>0</v>
      </c>
      <c r="F28" s="54">
        <f>'Main Sheet - Modified'!O30</f>
        <v>5.4238171644634895E-4</v>
      </c>
      <c r="G28" s="57">
        <f t="shared" si="0"/>
        <v>6.9020608376524351E-4</v>
      </c>
      <c r="H28" s="41">
        <f t="shared" si="1"/>
        <v>2.1297709083189287</v>
      </c>
      <c r="I28" s="58">
        <f t="shared" si="2"/>
        <v>2.7107048377599498E-2</v>
      </c>
      <c r="J28" s="46">
        <f t="shared" si="3"/>
        <v>1.6101958276746445E-4</v>
      </c>
      <c r="K28" s="46">
        <f t="shared" si="4"/>
        <v>1.2874874943475095E-2</v>
      </c>
      <c r="L28" s="62">
        <f>'Main Sheet - Modified'!L30</f>
        <v>1.25555388508278E-2</v>
      </c>
    </row>
    <row r="29" spans="2:12">
      <c r="B29" s="49">
        <f>'Main Sheet - Modified'!J31</f>
        <v>2.4055555555555501</v>
      </c>
      <c r="C29" s="53">
        <f>'Main Sheet - Modified'!M31</f>
        <v>2.9876811104577398E-2</v>
      </c>
      <c r="D29" s="54">
        <f>'Main Sheet - Modified'!N31</f>
        <v>4.2919482642321203E-5</v>
      </c>
      <c r="E29" s="70">
        <f t="shared" si="6"/>
        <v>0</v>
      </c>
      <c r="F29" s="54">
        <f>'Main Sheet - Modified'!O31</f>
        <v>5.2369607567956497E-4</v>
      </c>
      <c r="G29" s="57">
        <f t="shared" si="0"/>
        <v>8.6108617519244036E-4</v>
      </c>
      <c r="H29" s="41">
        <f t="shared" si="1"/>
        <v>2.3768526830491354</v>
      </c>
      <c r="I29" s="58">
        <f t="shared" si="2"/>
        <v>2.9876811104577398E-2</v>
      </c>
      <c r="J29" s="46">
        <f t="shared" si="3"/>
        <v>1.9559658133781621E-4</v>
      </c>
      <c r="K29" s="46">
        <f t="shared" si="4"/>
        <v>1.2737223598240602E-2</v>
      </c>
      <c r="L29" s="62">
        <f>'Main Sheet - Modified'!L31</f>
        <v>1.2380781140401099E-2</v>
      </c>
    </row>
    <row r="30" spans="2:12">
      <c r="B30" s="49">
        <f>'Main Sheet - Modified'!J32</f>
        <v>2.67777777777777</v>
      </c>
      <c r="C30" s="53">
        <f>'Main Sheet - Modified'!M32</f>
        <v>3.2890984793021397E-2</v>
      </c>
      <c r="D30" s="54">
        <f>'Main Sheet - Modified'!N32</f>
        <v>3.8092444962277203E-5</v>
      </c>
      <c r="E30" s="70">
        <f t="shared" si="6"/>
        <v>0</v>
      </c>
      <c r="F30" s="54">
        <f>'Main Sheet - Modified'!O32</f>
        <v>4.8281721449996702E-4</v>
      </c>
      <c r="G30" s="57">
        <f t="shared" si="0"/>
        <v>1.0660375068671346E-3</v>
      </c>
      <c r="H30" s="41">
        <f t="shared" si="1"/>
        <v>2.6422431942155322</v>
      </c>
      <c r="I30" s="58">
        <f t="shared" si="2"/>
        <v>3.2890984793021397E-2</v>
      </c>
      <c r="J30" s="46">
        <f t="shared" si="3"/>
        <v>2.3896841107870774E-4</v>
      </c>
      <c r="K30" s="46">
        <f t="shared" si="4"/>
        <v>1.2636425014487283E-2</v>
      </c>
      <c r="L30" s="62">
        <f>'Main Sheet - Modified'!L32</f>
        <v>1.22401372957129E-2</v>
      </c>
    </row>
    <row r="31" spans="2:12">
      <c r="B31" s="49">
        <f>'Main Sheet - Modified'!J33</f>
        <v>2.93055555555555</v>
      </c>
      <c r="C31" s="53">
        <f>'Main Sheet - Modified'!M33</f>
        <v>3.5714604645602797E-2</v>
      </c>
      <c r="D31" s="54">
        <f>'Main Sheet - Modified'!N33</f>
        <v>3.3396018472493002E-5</v>
      </c>
      <c r="E31" s="70">
        <f t="shared" si="6"/>
        <v>0</v>
      </c>
      <c r="F31" s="54">
        <f>'Main Sheet - Modified'!O33</f>
        <v>4.4363851572174298E-4</v>
      </c>
      <c r="G31" s="57">
        <f t="shared" si="0"/>
        <v>1.2757310034761903E-3</v>
      </c>
      <c r="H31" s="41">
        <f t="shared" si="1"/>
        <v>2.8880311887730103</v>
      </c>
      <c r="I31" s="58">
        <f t="shared" si="2"/>
        <v>3.5714604645602797E-2</v>
      </c>
      <c r="J31" s="46">
        <f t="shared" si="3"/>
        <v>2.7409650110484218E-4</v>
      </c>
      <c r="K31" s="46">
        <f t="shared" si="4"/>
        <v>1.2575529349260274E-2</v>
      </c>
      <c r="L31" s="62">
        <f>'Main Sheet - Modified'!L33</f>
        <v>1.21422699303131E-2</v>
      </c>
    </row>
    <row r="32" spans="2:12">
      <c r="B32" s="49">
        <f>'Main Sheet - Modified'!J34</f>
        <v>3.1638888888888799</v>
      </c>
      <c r="C32" s="53">
        <f>'Main Sheet - Modified'!M34</f>
        <v>3.8334117823011403E-2</v>
      </c>
      <c r="D32" s="54">
        <f>'Main Sheet - Modified'!N34</f>
        <v>2.9298197110138802E-5</v>
      </c>
      <c r="E32" s="70">
        <f t="shared" si="6"/>
        <v>0</v>
      </c>
      <c r="F32" s="54">
        <f>'Main Sheet - Modified'!O34</f>
        <v>4.0737017746170099E-4</v>
      </c>
      <c r="G32" s="57">
        <f t="shared" si="0"/>
        <v>1.4858178326647396E-3</v>
      </c>
      <c r="H32" s="41">
        <f t="shared" si="1"/>
        <v>3.1143616278000552</v>
      </c>
      <c r="I32" s="58">
        <f t="shared" si="2"/>
        <v>3.8334117823011403E-2</v>
      </c>
      <c r="J32" s="46">
        <f t="shared" si="3"/>
        <v>3.0207008001723864E-4</v>
      </c>
      <c r="K32" s="46">
        <f t="shared" si="4"/>
        <v>1.2538019509780812E-2</v>
      </c>
      <c r="L32" s="62">
        <f>'Main Sheet - Modified'!L34</f>
        <v>1.20706553233487E-2</v>
      </c>
    </row>
    <row r="33" spans="2:12">
      <c r="B33" s="49">
        <f>'Main Sheet - Modified'!J35</f>
        <v>3.43611111111111</v>
      </c>
      <c r="C33" s="53">
        <f>'Main Sheet - Modified'!M35</f>
        <v>4.1412879690849697E-2</v>
      </c>
      <c r="D33" s="54">
        <f>'Main Sheet - Modified'!N35</f>
        <v>2.6277130490465499E-5</v>
      </c>
      <c r="E33" s="70">
        <f t="shared" si="6"/>
        <v>0</v>
      </c>
      <c r="F33" s="54">
        <f>'Main Sheet - Modified'!O35</f>
        <v>3.7054456594368303E-4</v>
      </c>
      <c r="G33" s="57">
        <f t="shared" si="0"/>
        <v>1.7509171562498603E-3</v>
      </c>
      <c r="H33" s="41">
        <f t="shared" si="1"/>
        <v>3.3777472059027813</v>
      </c>
      <c r="I33" s="58">
        <f t="shared" si="2"/>
        <v>4.1412879690849697E-2</v>
      </c>
      <c r="J33" s="46">
        <f t="shared" si="3"/>
        <v>3.463389582195481E-4</v>
      </c>
      <c r="K33" s="46">
        <f t="shared" si="4"/>
        <v>1.2511419444200748E-2</v>
      </c>
      <c r="L33" s="62">
        <f>'Main Sheet - Modified'!L35</f>
        <v>1.2004417173286999E-2</v>
      </c>
    </row>
    <row r="34" spans="2:12">
      <c r="B34" s="49">
        <f>'Main Sheet - Modified'!J36</f>
        <v>3.6888888888888798</v>
      </c>
      <c r="C34" s="53">
        <f>'Main Sheet - Modified'!M36</f>
        <v>4.4294665189411199E-2</v>
      </c>
      <c r="D34" s="54">
        <f>'Main Sheet - Modified'!N36</f>
        <v>2.3482663652048301E-5</v>
      </c>
      <c r="E34" s="70">
        <f t="shared" si="6"/>
        <v>0</v>
      </c>
      <c r="F34" s="54">
        <f>'Main Sheet - Modified'!O36</f>
        <v>3.42617213630947E-4</v>
      </c>
      <c r="G34" s="57">
        <f t="shared" si="0"/>
        <v>2.0163159387919594E-3</v>
      </c>
      <c r="H34" s="41">
        <f t="shared" si="1"/>
        <v>3.6216783575958145</v>
      </c>
      <c r="I34" s="58">
        <f t="shared" si="2"/>
        <v>4.4294665189411199E-2</v>
      </c>
      <c r="J34" s="46">
        <f t="shared" si="3"/>
        <v>3.8224156171132113E-4</v>
      </c>
      <c r="K34" s="46">
        <f t="shared" si="4"/>
        <v>1.2502371780907484E-2</v>
      </c>
      <c r="L34" s="62">
        <f>'Main Sheet - Modified'!L36</f>
        <v>1.19585889302119E-2</v>
      </c>
    </row>
    <row r="35" spans="2:12">
      <c r="B35" s="49">
        <f>'Main Sheet - Modified'!J37</f>
        <v>3.9416666666666602</v>
      </c>
      <c r="C35" s="53">
        <f>'Main Sheet - Modified'!M37</f>
        <v>4.7209211037720002E-2</v>
      </c>
      <c r="D35" s="54">
        <f>'Main Sheet - Modified'!N37</f>
        <v>2.1109020590633701E-5</v>
      </c>
      <c r="E35" s="70">
        <f t="shared" si="6"/>
        <v>0</v>
      </c>
      <c r="F35" s="54">
        <f>'Main Sheet - Modified'!O37</f>
        <v>3.1968154415038799E-4</v>
      </c>
      <c r="G35" s="57">
        <f t="shared" si="0"/>
        <v>2.3001894737992366E-3</v>
      </c>
      <c r="H35" s="41">
        <f t="shared" si="1"/>
        <v>3.8649936842066857</v>
      </c>
      <c r="I35" s="58">
        <f t="shared" si="2"/>
        <v>4.7209211037720002E-2</v>
      </c>
      <c r="J35" s="46">
        <f t="shared" si="3"/>
        <v>4.1840222752253695E-4</v>
      </c>
      <c r="K35" s="46">
        <f t="shared" si="4"/>
        <v>1.2507450164336081E-2</v>
      </c>
      <c r="L35" s="62">
        <f>'Main Sheet - Modified'!L37</f>
        <v>1.1926949881040301E-2</v>
      </c>
    </row>
    <row r="36" spans="2:12">
      <c r="B36" s="49">
        <f>'Main Sheet - Modified'!J38</f>
        <v>4.1944444444444402</v>
      </c>
      <c r="C36" s="53">
        <f>'Main Sheet - Modified'!M38</f>
        <v>5.0163793991513897E-2</v>
      </c>
      <c r="D36" s="54">
        <f>'Main Sheet - Modified'!N38</f>
        <v>1.9078700480138201E-5</v>
      </c>
      <c r="E36" s="70">
        <f t="shared" si="6"/>
        <v>0</v>
      </c>
      <c r="F36" s="54">
        <f>'Main Sheet - Modified'!O38</f>
        <v>3.0097680979726402E-4</v>
      </c>
      <c r="G36" s="57">
        <f t="shared" si="0"/>
        <v>2.6024911201767064E-3</v>
      </c>
      <c r="H36" s="41">
        <f t="shared" si="1"/>
        <v>4.10769474043855</v>
      </c>
      <c r="I36" s="58">
        <f t="shared" si="2"/>
        <v>5.0163793991513897E-2</v>
      </c>
      <c r="J36" s="46">
        <f t="shared" si="3"/>
        <v>4.5482164384544018E-4</v>
      </c>
      <c r="K36" s="46">
        <f t="shared" si="4"/>
        <v>1.2525824333984409E-2</v>
      </c>
      <c r="L36" s="62">
        <f>'Main Sheet - Modified'!L38</f>
        <v>1.19086695503613E-2</v>
      </c>
    </row>
    <row r="37" spans="2:12">
      <c r="B37" s="49">
        <f>'Main Sheet - Modified'!J39</f>
        <v>4.4472222222222202</v>
      </c>
      <c r="C37" s="53">
        <f>'Main Sheet - Modified'!M39</f>
        <v>5.3167563010819097E-2</v>
      </c>
      <c r="D37" s="54">
        <f>'Main Sheet - Modified'!N39</f>
        <v>1.73302696602859E-5</v>
      </c>
      <c r="E37" s="70">
        <f t="shared" si="6"/>
        <v>0</v>
      </c>
      <c r="F37" s="54">
        <f>'Main Sheet - Modified'!O39</f>
        <v>2.8593117963724102E-4</v>
      </c>
      <c r="G37" s="57">
        <f t="shared" si="0"/>
        <v>2.9231743545788725E-3</v>
      </c>
      <c r="H37" s="41">
        <f t="shared" si="1"/>
        <v>4.3497830770695911</v>
      </c>
      <c r="I37" s="58">
        <f t="shared" si="2"/>
        <v>5.3167563010819097E-2</v>
      </c>
      <c r="J37" s="46">
        <f t="shared" si="3"/>
        <v>4.9150049631832093E-4</v>
      </c>
      <c r="K37" s="46">
        <f t="shared" si="4"/>
        <v>1.2557273805250456E-2</v>
      </c>
      <c r="L37" s="62">
        <f>'Main Sheet - Modified'!L39</f>
        <v>1.19035272607618E-2</v>
      </c>
    </row>
    <row r="38" spans="2:12">
      <c r="B38" s="49">
        <f>'Main Sheet - Modified'!J40</f>
        <v>4.7</v>
      </c>
      <c r="C38" s="53">
        <f>'Main Sheet - Modified'!M40</f>
        <v>5.6231216145698801E-2</v>
      </c>
      <c r="D38" s="54">
        <f>'Main Sheet - Modified'!N40</f>
        <v>1.5814883386201501E-5</v>
      </c>
      <c r="E38" s="70">
        <f t="shared" si="6"/>
        <v>0</v>
      </c>
      <c r="F38" s="54">
        <f>'Main Sheet - Modified'!O40</f>
        <v>2.7407862849934E-4</v>
      </c>
      <c r="G38" s="57">
        <f t="shared" si="0"/>
        <v>3.2621927711132858E-3</v>
      </c>
      <c r="H38" s="41">
        <f t="shared" si="1"/>
        <v>4.5912602409628906</v>
      </c>
      <c r="I38" s="58">
        <f t="shared" si="2"/>
        <v>5.6231216145698801E-2</v>
      </c>
      <c r="J38" s="46">
        <f t="shared" si="3"/>
        <v>5.2843946803335373E-4</v>
      </c>
      <c r="K38" s="46">
        <f t="shared" si="4"/>
        <v>1.2601955145275619E-2</v>
      </c>
      <c r="L38" s="62">
        <f>'Main Sheet - Modified'!L40</f>
        <v>1.19116794027894E-2</v>
      </c>
    </row>
    <row r="39" spans="2:12">
      <c r="B39" s="49">
        <f>'Main Sheet - Modified'!J41</f>
        <v>4.9527777777777704</v>
      </c>
      <c r="C39" s="53">
        <f>'Main Sheet - Modified'!M41</f>
        <v>5.9365637256029301E-2</v>
      </c>
      <c r="D39" s="54">
        <f>'Main Sheet - Modified'!N41</f>
        <v>1.4493504585415201E-5</v>
      </c>
      <c r="E39" s="70">
        <f t="shared" si="6"/>
        <v>0</v>
      </c>
      <c r="F39" s="54">
        <f>'Main Sheet - Modified'!O41</f>
        <v>2.6318891970720398E-4</v>
      </c>
      <c r="G39" s="57">
        <f t="shared" si="0"/>
        <v>3.6195000810420905E-3</v>
      </c>
      <c r="H39" s="41">
        <f t="shared" si="1"/>
        <v>4.8321277750763674</v>
      </c>
      <c r="I39" s="58">
        <f t="shared" si="2"/>
        <v>5.9365637256029301E-2</v>
      </c>
      <c r="J39" s="46">
        <f t="shared" si="3"/>
        <v>5.6563923947275158E-4</v>
      </c>
      <c r="K39" s="46">
        <f t="shared" si="4"/>
        <v>1.266003049817198E-2</v>
      </c>
      <c r="L39" s="62">
        <f>'Main Sheet - Modified'!L41</f>
        <v>1.1933287956098E-2</v>
      </c>
    </row>
    <row r="40" spans="2:12" ht="15.6" thickBot="1">
      <c r="B40" s="79">
        <f>'Main Sheet - Modified'!J42</f>
        <v>5.2055999999999996</v>
      </c>
      <c r="C40" s="64">
        <f>'Main Sheet - Modified'!M42</f>
        <v>6.2579251149966306E-2</v>
      </c>
      <c r="D40" s="65">
        <f>'Main Sheet - Modified'!N42</f>
        <v>1.32577563569053E-5</v>
      </c>
      <c r="E40" s="71">
        <f t="shared" si="6"/>
        <v>0</v>
      </c>
      <c r="F40" s="95">
        <f>'Main Sheet - Modified'!O42</f>
        <v>2.5461335682939199E-4</v>
      </c>
      <c r="G40" s="66">
        <f t="shared" si="0"/>
        <v>3.9951177445986105E-3</v>
      </c>
      <c r="H40" s="42">
        <f t="shared" si="1"/>
        <v>5.0724294085133792</v>
      </c>
      <c r="I40" s="67">
        <f t="shared" si="2"/>
        <v>6.2579251149966306E-2</v>
      </c>
      <c r="J40" s="68">
        <f t="shared" si="3"/>
        <v>5.9963386441007447E-4</v>
      </c>
      <c r="K40" s="68">
        <f t="shared" si="4"/>
        <v>1.2731395413085884E-2</v>
      </c>
      <c r="L40" s="62">
        <f>'Main Sheet - Modified'!L42</f>
        <v>1.19682173176898E-2</v>
      </c>
    </row>
    <row r="41" spans="2:12" ht="15.6" thickTop="1">
      <c r="B41" s="49">
        <f>'Main Sheet - Modified'!J43</f>
        <v>6.02191780821917</v>
      </c>
      <c r="C41" s="53">
        <f>'Main Sheet - Modified'!M43</f>
        <v>7.3802817353945699E-2</v>
      </c>
      <c r="D41" s="54">
        <f>'Main Sheet - Modified'!N43</f>
        <v>2.4145348784220601E-5</v>
      </c>
      <c r="E41" s="70">
        <f t="shared" si="6"/>
        <v>0</v>
      </c>
      <c r="F41" s="54"/>
      <c r="G41" s="57">
        <f t="shared" si="0"/>
        <v>5.3319604235065295E-3</v>
      </c>
      <c r="H41" s="41">
        <f t="shared" si="1"/>
        <v>5.8441857941022857</v>
      </c>
      <c r="I41" s="58">
        <f t="shared" si="2"/>
        <v>7.3802817353945699E-2</v>
      </c>
      <c r="J41" s="46">
        <f t="shared" si="3"/>
        <v>1.6803897868210586E-3</v>
      </c>
      <c r="K41" s="46">
        <f t="shared" si="4"/>
        <v>1.3001602708223503E-2</v>
      </c>
      <c r="L41" s="62">
        <f>'Main Sheet - Modified'!L43</f>
        <v>1.21280098966301E-2</v>
      </c>
    </row>
    <row r="42" spans="2:12">
      <c r="B42" s="49">
        <f>'Main Sheet - Modified'!J44</f>
        <v>7.02739726027397</v>
      </c>
      <c r="C42" s="53">
        <f>'Main Sheet - Modified'!M44</f>
        <v>8.8300629557528404E-2</v>
      </c>
      <c r="D42" s="54">
        <f>'Main Sheet - Modified'!N44</f>
        <v>3.3991293542399298E-5</v>
      </c>
      <c r="E42" s="70">
        <f t="shared" si="6"/>
        <v>0</v>
      </c>
      <c r="F42" s="54"/>
      <c r="G42" s="57">
        <f t="shared" si="0"/>
        <v>7.2371314112239377E-3</v>
      </c>
      <c r="H42" s="41">
        <f t="shared" si="1"/>
        <v>6.7861595465665054</v>
      </c>
      <c r="I42" s="58">
        <f t="shared" si="2"/>
        <v>8.8300629557528404E-2</v>
      </c>
      <c r="J42" s="46">
        <f t="shared" si="3"/>
        <v>3.7315325082665925E-3</v>
      </c>
      <c r="K42" s="46">
        <f t="shared" si="4"/>
        <v>1.3329543107538385E-2</v>
      </c>
      <c r="L42" s="62">
        <f>'Main Sheet - Modified'!L44</f>
        <v>1.2325646468063599E-2</v>
      </c>
    </row>
    <row r="43" spans="2:12">
      <c r="B43" s="49">
        <f>'Main Sheet - Modified'!J45</f>
        <v>8.02739726027397</v>
      </c>
      <c r="C43" s="53">
        <f>'Main Sheet - Modified'!M45</f>
        <v>0.103704796808347</v>
      </c>
      <c r="D43" s="54">
        <f>'Main Sheet - Modified'!N45</f>
        <v>3.5755039492616601E-5</v>
      </c>
      <c r="E43" s="70">
        <f t="shared" si="6"/>
        <v>0</v>
      </c>
      <c r="F43" s="54"/>
      <c r="G43" s="57">
        <f t="shared" si="0"/>
        <v>9.4123351295180586E-3</v>
      </c>
      <c r="H43" s="41">
        <f t="shared" si="1"/>
        <v>7.7136527559567014</v>
      </c>
      <c r="I43" s="58">
        <f t="shared" si="2"/>
        <v>0.103704796808347</v>
      </c>
      <c r="J43" s="46">
        <f t="shared" si="3"/>
        <v>5.8074443978751375E-3</v>
      </c>
      <c r="K43" s="46">
        <f t="shared" si="4"/>
        <v>1.3729656844610425E-2</v>
      </c>
      <c r="L43" s="62">
        <f>'Main Sheet - Modified'!L45</f>
        <v>1.25970673153014E-2</v>
      </c>
    </row>
    <row r="44" spans="2:12">
      <c r="B44" s="49">
        <f>'Main Sheet - Modified'!J46</f>
        <v>9.02739726027397</v>
      </c>
      <c r="C44" s="53">
        <f>'Main Sheet - Modified'!M46</f>
        <v>0.119835218143529</v>
      </c>
      <c r="D44" s="54">
        <f>'Main Sheet - Modified'!N46</f>
        <v>3.4631757316913601E-5</v>
      </c>
      <c r="E44" s="70">
        <f t="shared" si="6"/>
        <v>0</v>
      </c>
      <c r="F44" s="54"/>
      <c r="G44" s="57">
        <f t="shared" si="0"/>
        <v>1.1864400196710995E-2</v>
      </c>
      <c r="H44" s="41">
        <f t="shared" si="1"/>
        <v>8.6319172537169369</v>
      </c>
      <c r="I44" s="58">
        <f t="shared" si="2"/>
        <v>0.119835218143529</v>
      </c>
      <c r="J44" s="46">
        <f t="shared" si="3"/>
        <v>7.9410720589912481E-3</v>
      </c>
      <c r="K44" s="46">
        <f t="shared" si="4"/>
        <v>1.4149048571599911E-2</v>
      </c>
      <c r="L44" s="62">
        <f>'Main Sheet - Modified'!L46</f>
        <v>1.2888805468247199E-2</v>
      </c>
    </row>
    <row r="45" spans="2:12">
      <c r="B45" s="49">
        <f>'Main Sheet - Modified'!J47</f>
        <v>10.024657534246501</v>
      </c>
      <c r="C45" s="53">
        <f>'Main Sheet - Modified'!M47</f>
        <v>0.136641985825735</v>
      </c>
      <c r="D45" s="54">
        <f>'Main Sheet - Modified'!N47</f>
        <v>3.2453440420179502E-5</v>
      </c>
      <c r="E45" s="70">
        <f t="shared" si="6"/>
        <v>0</v>
      </c>
      <c r="F45" s="54"/>
      <c r="G45" s="57">
        <f t="shared" si="0"/>
        <v>1.4582730860167085E-2</v>
      </c>
      <c r="H45" s="41">
        <f t="shared" si="1"/>
        <v>9.5385665055742646</v>
      </c>
      <c r="I45" s="58">
        <f t="shared" si="2"/>
        <v>0.136641985825735</v>
      </c>
      <c r="J45" s="46">
        <f t="shared" si="3"/>
        <v>1.011566395822759E-2</v>
      </c>
      <c r="K45" s="46">
        <f t="shared" si="4"/>
        <v>1.4580735971024359E-2</v>
      </c>
      <c r="L45" s="62">
        <f>'Main Sheet - Modified'!L47</f>
        <v>1.31941402064941E-2</v>
      </c>
    </row>
    <row r="46" spans="2:12">
      <c r="B46" s="49">
        <f>'Main Sheet - Modified'!J48</f>
        <v>12.024657534246501</v>
      </c>
      <c r="C46" s="53">
        <f>'Main Sheet - Modified'!M48</f>
        <v>0.176282781817372</v>
      </c>
      <c r="D46" s="54">
        <f>'Main Sheet - Modified'!N48</f>
        <v>4.99295655450515E-5</v>
      </c>
      <c r="E46" s="70">
        <f t="shared" si="6"/>
        <v>0</v>
      </c>
      <c r="F46" s="54"/>
      <c r="G46" s="57">
        <f t="shared" si="0"/>
        <v>2.0845038927296534E-2</v>
      </c>
      <c r="H46" s="41">
        <f t="shared" si="1"/>
        <v>11.329822903336616</v>
      </c>
      <c r="I46" s="58">
        <f t="shared" si="2"/>
        <v>0.176282781817372</v>
      </c>
      <c r="J46" s="46">
        <f t="shared" si="3"/>
        <v>2.6467760460032467E-2</v>
      </c>
      <c r="K46" s="46">
        <f t="shared" si="4"/>
        <v>1.529307092454967E-2</v>
      </c>
      <c r="L46" s="62">
        <f>'Main Sheet - Modified'!L48</f>
        <v>1.37339974591432E-2</v>
      </c>
    </row>
    <row r="47" spans="2:12">
      <c r="B47" s="49">
        <f>'Main Sheet - Modified'!J49</f>
        <v>15.030136986301301</v>
      </c>
      <c r="C47" s="53">
        <f>'Main Sheet - Modified'!M49</f>
        <v>0.249310513698275</v>
      </c>
      <c r="D47" s="54">
        <f>'Main Sheet - Modified'!N49</f>
        <v>8.20703854817384E-5</v>
      </c>
      <c r="E47" s="70">
        <f t="shared" si="6"/>
        <v>0</v>
      </c>
      <c r="F47" s="54"/>
      <c r="G47" s="57">
        <f t="shared" si="0"/>
        <v>3.2249981776731856E-2</v>
      </c>
      <c r="H47" s="41">
        <f t="shared" si="1"/>
        <v>13.955137593743572</v>
      </c>
      <c r="I47" s="58">
        <f t="shared" si="2"/>
        <v>0.249310513698275</v>
      </c>
      <c r="J47" s="46">
        <f t="shared" si="3"/>
        <v>8.3112733754036536E-2</v>
      </c>
      <c r="K47" s="46">
        <f t="shared" si="4"/>
        <v>1.5968193025568032E-2</v>
      </c>
      <c r="L47" s="62">
        <f>'Main Sheet - Modified'!L49</f>
        <v>1.43536463697826E-2</v>
      </c>
    </row>
    <row r="48" spans="2:12">
      <c r="B48" s="49">
        <f>'Main Sheet - Modified'!J50</f>
        <v>20.035616438356101</v>
      </c>
      <c r="C48" s="53">
        <f>'Main Sheet - Modified'!M50</f>
        <v>0.42253251229801198</v>
      </c>
      <c r="D48" s="54">
        <f>'Main Sheet - Modified'!N50</f>
        <v>1.40203323827852E-4</v>
      </c>
      <c r="E48" s="70">
        <f t="shared" si="6"/>
        <v>0</v>
      </c>
      <c r="F48" s="54"/>
      <c r="G48" s="57">
        <f t="shared" si="0"/>
        <v>5.6386099951979317E-2</v>
      </c>
      <c r="H48" s="41">
        <f t="shared" si="1"/>
        <v>18.156079773290124</v>
      </c>
      <c r="I48" s="58">
        <f t="shared" si="2"/>
        <v>0.42253251229801198</v>
      </c>
      <c r="J48" s="46">
        <f t="shared" si="3"/>
        <v>0.32431903165188908</v>
      </c>
      <c r="K48" s="46">
        <f t="shared" si="4"/>
        <v>1.5809800382165656E-2</v>
      </c>
      <c r="L48" s="62">
        <f>'Main Sheet - Modified'!L50</f>
        <v>1.4966870961243699E-2</v>
      </c>
    </row>
    <row r="49" spans="2:12">
      <c r="B49" s="49">
        <f>'Main Sheet - Modified'!J51</f>
        <v>25.041095890410901</v>
      </c>
      <c r="C49" s="53">
        <f>'Main Sheet - Modified'!M51</f>
        <v>0.60707287574926805</v>
      </c>
      <c r="D49" s="54">
        <f>'Main Sheet - Modified'!N51</f>
        <v>1.47294818321296E-4</v>
      </c>
      <c r="E49" s="70">
        <f t="shared" si="6"/>
        <v>0</v>
      </c>
      <c r="F49" s="54"/>
      <c r="G49" s="57">
        <f t="shared" si="0"/>
        <v>8.6675257844776712E-2</v>
      </c>
      <c r="H49" s="41">
        <f t="shared" si="1"/>
        <v>22.151920628918344</v>
      </c>
      <c r="I49" s="58">
        <f t="shared" si="2"/>
        <v>0.60707287574926805</v>
      </c>
      <c r="J49" s="46">
        <f t="shared" si="3"/>
        <v>0.64167120454710636</v>
      </c>
      <c r="K49" s="46">
        <f t="shared" si="4"/>
        <v>1.4892021217940889E-2</v>
      </c>
      <c r="L49" s="62">
        <f>'Main Sheet - Modified'!L51</f>
        <v>1.5146298746045801E-2</v>
      </c>
    </row>
    <row r="50" spans="2:12" ht="15.6" thickBot="1">
      <c r="B50" s="50">
        <f>'Main Sheet - Modified'!J52</f>
        <v>30.043835616438301</v>
      </c>
      <c r="C50" s="53">
        <f>'Main Sheet - Modified'!M52</f>
        <v>0.78810312279711803</v>
      </c>
      <c r="D50" s="55">
        <f>'Main Sheet - Modified'!N52</f>
        <v>1.3721616415095101E-4</v>
      </c>
      <c r="E50" s="72">
        <f t="shared" si="6"/>
        <v>0</v>
      </c>
      <c r="F50" s="55"/>
      <c r="G50" s="59">
        <f t="shared" si="0"/>
        <v>0.12279571733507619</v>
      </c>
      <c r="H50" s="47">
        <f>(1/$C$3) * (1-EXP(-$C$3 * B50))</f>
        <v>25.950645038602428</v>
      </c>
      <c r="I50" s="60">
        <f t="shared" si="2"/>
        <v>0.78810312279711803</v>
      </c>
      <c r="J50" s="48">
        <f t="shared" si="3"/>
        <v>0.99620401772633527</v>
      </c>
      <c r="K50" s="48">
        <f t="shared" si="4"/>
        <v>1.3739817929344792E-2</v>
      </c>
      <c r="L50" s="63">
        <f>'Main Sheet - Modified'!L52</f>
        <v>1.51560367463827E-2</v>
      </c>
    </row>
    <row r="51" spans="2:12" ht="15" customHeight="1">
      <c r="B51" s="150" t="s">
        <v>97</v>
      </c>
      <c r="C51" s="151"/>
      <c r="D51" s="151"/>
      <c r="E51" s="151"/>
      <c r="F51" s="152"/>
    </row>
    <row r="52" spans="2:12">
      <c r="B52" s="153"/>
      <c r="C52" s="154"/>
      <c r="D52" s="154"/>
      <c r="E52" s="154"/>
      <c r="F52" s="155"/>
    </row>
    <row r="53" spans="2:12">
      <c r="B53" s="153"/>
      <c r="C53" s="154"/>
      <c r="D53" s="154"/>
      <c r="E53" s="154"/>
      <c r="F53" s="155"/>
    </row>
    <row r="54" spans="2:12" ht="15.6" thickBot="1">
      <c r="B54" s="156"/>
      <c r="C54" s="157"/>
      <c r="D54" s="157"/>
      <c r="E54" s="157"/>
      <c r="F54" s="158"/>
    </row>
  </sheetData>
  <mergeCells count="10">
    <mergeCell ref="B6:B7"/>
    <mergeCell ref="C6:C7"/>
    <mergeCell ref="B51:F54"/>
    <mergeCell ref="G10:J10"/>
    <mergeCell ref="B1:C1"/>
    <mergeCell ref="B10:B11"/>
    <mergeCell ref="C10:C11"/>
    <mergeCell ref="D10:D11"/>
    <mergeCell ref="E10:E11"/>
    <mergeCell ref="F10:F11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605"/>
  <sheetViews>
    <sheetView tabSelected="1" topLeftCell="N2" zoomScale="85" zoomScaleNormal="85" workbookViewId="0">
      <selection activeCell="AJ18" sqref="AJ18"/>
    </sheetView>
  </sheetViews>
  <sheetFormatPr defaultRowHeight="15"/>
  <cols>
    <col min="2" max="2" width="19.75" bestFit="1" customWidth="1"/>
    <col min="3" max="3" width="10.25" bestFit="1" customWidth="1"/>
    <col min="5" max="5" width="26.25" bestFit="1" customWidth="1"/>
    <col min="6" max="6" width="13.625" bestFit="1" customWidth="1"/>
    <col min="7" max="7" width="24.25" bestFit="1" customWidth="1"/>
    <col min="8" max="8" width="22.875" bestFit="1" customWidth="1"/>
    <col min="22" max="22" width="13.375" customWidth="1"/>
  </cols>
  <sheetData>
    <row r="3" spans="2:22" ht="15.6" thickBot="1"/>
    <row r="4" spans="2:22" ht="15.6" thickBot="1">
      <c r="B4" s="167" t="s">
        <v>100</v>
      </c>
      <c r="C4" s="168"/>
      <c r="E4" s="169" t="s">
        <v>80</v>
      </c>
      <c r="F4" s="171" t="s">
        <v>92</v>
      </c>
      <c r="G4" s="171" t="s">
        <v>99</v>
      </c>
      <c r="H4" s="173" t="s">
        <v>101</v>
      </c>
      <c r="U4" s="131" t="s">
        <v>120</v>
      </c>
      <c r="V4" s="81" t="s">
        <v>118</v>
      </c>
    </row>
    <row r="5" spans="2:22" ht="15.6" thickBot="1">
      <c r="B5" s="127" t="s">
        <v>112</v>
      </c>
      <c r="C5" s="81">
        <v>4.3262700514962171E-3</v>
      </c>
      <c r="E5" s="170"/>
      <c r="F5" s="172"/>
      <c r="G5" s="172"/>
      <c r="H5" s="174"/>
      <c r="U5" s="132" t="s">
        <v>121</v>
      </c>
      <c r="V5" s="4" t="s">
        <v>119</v>
      </c>
    </row>
    <row r="6" spans="2:22">
      <c r="B6" s="130" t="s">
        <v>113</v>
      </c>
      <c r="C6" s="2">
        <v>1.1661044844485227E-2</v>
      </c>
      <c r="E6" s="62">
        <f>'R(0, T)'!B12</f>
        <v>8.3333333333333301E-2</v>
      </c>
      <c r="F6" s="41">
        <f>'R(0, T)'!K12</f>
        <v>1.5750228200876463E-2</v>
      </c>
      <c r="G6" s="41">
        <f>$C$5 + $C$6*((1-EXP(-E6/$C$9)) / (E6/$C$9)) + $C$7*(((1-EXP(-E6/$C$9)) / (E6/$C$9)) - EXP(-E6/$C$9)) + $C$8*(((1-EXP(-E6/$C$10)) / (E6/$C$10)) - EXP(-E6/$C$10))</f>
        <v>1.5786747312004044E-2</v>
      </c>
      <c r="H6" s="46">
        <f>(F6-G6)^2</f>
        <v>1.3336454775486525E-9</v>
      </c>
      <c r="U6" s="62">
        <v>0.05</v>
      </c>
      <c r="V6" s="127">
        <f>$C$5 + $C$6*((1-EXP(-U6/$C$9)) / (U6/$C$9)) + $C$7*(((1-EXP(-U6/$C$9)) / (U6/$C$9)) - EXP(-U6/$C$9)) + $C$8*(((1-EXP(-U6/$C$10)) / (U6/$C$10)) - EXP(-U6/$C$10))</f>
        <v>1.5865999021127002E-2</v>
      </c>
    </row>
    <row r="7" spans="2:22">
      <c r="B7" s="128" t="s">
        <v>114</v>
      </c>
      <c r="C7" s="2">
        <v>-0.287630617732473</v>
      </c>
      <c r="E7" s="62">
        <f>'R(0, T)'!B13</f>
        <v>0.16944444444444401</v>
      </c>
      <c r="F7" s="41">
        <f>'R(0, T)'!K13</f>
        <v>1.5668552955146429E-2</v>
      </c>
      <c r="G7" s="41">
        <f t="shared" ref="G7:G44" si="0">$C$5 + $C$6*((1-EXP(-E7/$C$9)) / (E7/$C$9)) + $C$7*(((1-EXP(-E7/$C$9)) / (E7/$C$9)) - EXP(-E7/$C$9)) + $C$8*(((1-EXP(-E7/$C$10)) / (E7/$C$10)) - EXP(-E7/$C$10))</f>
        <v>1.5587921793918207E-2</v>
      </c>
      <c r="H7" s="46">
        <f t="shared" ref="H7:H44" si="1">(F7-G7)^2</f>
        <v>6.5013841610116746E-9</v>
      </c>
      <c r="U7" s="62">
        <v>0.1</v>
      </c>
      <c r="V7" s="128">
        <f t="shared" ref="V7:V70" si="2">$C$5 + $C$6*((1-EXP(-U7/$C$9)) / (U7/$C$9)) + $C$7*(((1-EXP(-U7/$C$9)) / (U7/$C$9)) - EXP(-U7/$C$9)) + $C$8*(((1-EXP(-U7/$C$10)) / (U7/$C$10)) - EXP(-U7/$C$10))</f>
        <v>1.5747603789222509E-2</v>
      </c>
    </row>
    <row r="8" spans="2:22">
      <c r="B8" s="128" t="s">
        <v>115</v>
      </c>
      <c r="C8" s="2">
        <v>0.30418748643218529</v>
      </c>
      <c r="E8" s="62">
        <f>'R(0, T)'!B14</f>
        <v>0.25277777777777699</v>
      </c>
      <c r="F8" s="41">
        <f>'R(0, T)'!K14</f>
        <v>1.5560308622027433E-2</v>
      </c>
      <c r="G8" s="41">
        <f t="shared" si="0"/>
        <v>1.5403441694932593E-2</v>
      </c>
      <c r="H8" s="46">
        <f t="shared" si="1"/>
        <v>2.4607232816177983E-8</v>
      </c>
      <c r="U8" s="62">
        <v>0.15000000000000002</v>
      </c>
      <c r="V8" s="128">
        <f t="shared" si="2"/>
        <v>1.5632081444435186E-2</v>
      </c>
    </row>
    <row r="9" spans="2:22">
      <c r="B9" s="128" t="s">
        <v>116</v>
      </c>
      <c r="C9" s="2">
        <v>5.0873364178647504</v>
      </c>
      <c r="E9" s="62">
        <f>'R(0, T)'!B15</f>
        <v>0.33888888888888902</v>
      </c>
      <c r="F9" s="41">
        <f>'R(0, T)'!K15</f>
        <v>1.5364743003558523E-2</v>
      </c>
      <c r="G9" s="41">
        <f t="shared" si="0"/>
        <v>1.5220779618438932E-2</v>
      </c>
      <c r="H9" s="46">
        <f t="shared" si="1"/>
        <v>2.072545625509172E-8</v>
      </c>
      <c r="U9" s="62">
        <v>0.2</v>
      </c>
      <c r="V9" s="128">
        <f t="shared" si="2"/>
        <v>1.5519384881893391E-2</v>
      </c>
    </row>
    <row r="10" spans="2:22" ht="15.6" thickBot="1">
      <c r="B10" s="129" t="s">
        <v>117</v>
      </c>
      <c r="C10" s="4">
        <v>5.6415609666495747</v>
      </c>
      <c r="E10" s="62">
        <f>'R(0, T)'!B16</f>
        <v>0.422222222222222</v>
      </c>
      <c r="F10" s="41">
        <f>'R(0, T)'!K16</f>
        <v>1.5162815174712376E-2</v>
      </c>
      <c r="G10" s="41">
        <f t="shared" si="0"/>
        <v>1.5051506328061053E-2</v>
      </c>
      <c r="H10" s="46">
        <f t="shared" si="1"/>
        <v>1.2389659342847717E-8</v>
      </c>
      <c r="U10" s="62">
        <v>0.25</v>
      </c>
      <c r="V10" s="128">
        <f t="shared" si="2"/>
        <v>1.5409467639642438E-2</v>
      </c>
    </row>
    <row r="11" spans="2:22" ht="15.6" thickBot="1">
      <c r="B11" s="129" t="s">
        <v>102</v>
      </c>
      <c r="C11" s="4">
        <f>SUM(H6:H44)</f>
        <v>4.9457260226633196E-7</v>
      </c>
      <c r="E11" s="62">
        <f>'R(0, T)'!B17</f>
        <v>0.50833333333333297</v>
      </c>
      <c r="F11" s="41">
        <f>'R(0, T)'!K17</f>
        <v>1.495600744941957E-2</v>
      </c>
      <c r="G11" s="41">
        <f t="shared" si="0"/>
        <v>1.4884118660711369E-2</v>
      </c>
      <c r="H11" s="46">
        <f t="shared" si="1"/>
        <v>5.1679979419322665E-9</v>
      </c>
      <c r="U11" s="62">
        <v>0.30000000000000004</v>
      </c>
      <c r="V11" s="128">
        <f t="shared" si="2"/>
        <v>1.5302283890673746E-2</v>
      </c>
    </row>
    <row r="12" spans="2:22">
      <c r="E12" s="62">
        <f>'R(0, T)'!B18</f>
        <v>0.594444444444444</v>
      </c>
      <c r="F12" s="41">
        <f>'R(0, T)'!K18</f>
        <v>1.4729566391332251E-2</v>
      </c>
      <c r="G12" s="41">
        <f t="shared" si="0"/>
        <v>1.4724165799070753E-2</v>
      </c>
      <c r="H12" s="46">
        <f t="shared" si="1"/>
        <v>2.916639677494863E-11</v>
      </c>
      <c r="U12" s="62">
        <v>0.35000000000000003</v>
      </c>
      <c r="V12" s="128">
        <f t="shared" si="2"/>
        <v>1.5197788435051483E-2</v>
      </c>
    </row>
    <row r="13" spans="2:22">
      <c r="E13" s="62">
        <f>'R(0, T)'!B19</f>
        <v>0.67777777777777704</v>
      </c>
      <c r="F13" s="41">
        <f>'R(0, T)'!K19</f>
        <v>1.4522292282300066E-2</v>
      </c>
      <c r="G13" s="41">
        <f t="shared" si="0"/>
        <v>1.4576250125344845E-2</v>
      </c>
      <c r="H13" s="46">
        <f t="shared" si="1"/>
        <v>2.91144882604494E-9</v>
      </c>
      <c r="U13" s="62">
        <v>0.4</v>
      </c>
      <c r="V13" s="128">
        <f t="shared" si="2"/>
        <v>1.5095936692141052E-2</v>
      </c>
    </row>
    <row r="14" spans="2:22">
      <c r="E14" s="62">
        <f>'R(0, T)'!B20</f>
        <v>0.76388888888888795</v>
      </c>
      <c r="F14" s="41">
        <f>'R(0, T)'!K20</f>
        <v>1.429368748124407E-2</v>
      </c>
      <c r="G14" s="41">
        <f t="shared" si="0"/>
        <v>1.443030725844744E-2</v>
      </c>
      <c r="H14" s="46">
        <f t="shared" si="1"/>
        <v>1.8664963523098564E-8</v>
      </c>
      <c r="U14" s="62">
        <v>0.45</v>
      </c>
      <c r="V14" s="128">
        <f t="shared" si="2"/>
        <v>1.4996684692912153E-2</v>
      </c>
    </row>
    <row r="15" spans="2:22">
      <c r="E15" s="62">
        <f>'R(0, T)'!B21</f>
        <v>0.84722222222222199</v>
      </c>
      <c r="F15" s="41">
        <f>'R(0, T)'!K21</f>
        <v>1.4077458092252169E-2</v>
      </c>
      <c r="G15" s="41">
        <f t="shared" si="0"/>
        <v>1.4295562771925249E-2</v>
      </c>
      <c r="H15" s="46">
        <f t="shared" si="1"/>
        <v>4.7569651295296914E-8</v>
      </c>
      <c r="U15" s="62">
        <v>0.5</v>
      </c>
      <c r="V15" s="128">
        <f t="shared" si="2"/>
        <v>1.489998907234997E-2</v>
      </c>
    </row>
    <row r="16" spans="2:22">
      <c r="E16" s="62">
        <f>'R(0, T)'!B22</f>
        <v>0.93333333333333302</v>
      </c>
      <c r="F16" s="41">
        <f>'R(0, T)'!K22</f>
        <v>1.3885387568901182E-2</v>
      </c>
      <c r="G16" s="41">
        <f t="shared" si="0"/>
        <v>1.4162839755111477E-2</v>
      </c>
      <c r="H16" s="46">
        <f t="shared" si="1"/>
        <v>7.6979715632872026E-8</v>
      </c>
      <c r="U16" s="62">
        <v>0.55000000000000004</v>
      </c>
      <c r="V16" s="128">
        <f t="shared" si="2"/>
        <v>1.4805807061938453E-2</v>
      </c>
    </row>
    <row r="17" spans="5:22">
      <c r="E17" s="62">
        <f>'R(0, T)'!B23</f>
        <v>1.0166666666666599</v>
      </c>
      <c r="F17" s="41">
        <f>'R(0, T)'!K23</f>
        <v>1.3722357874454923E-2</v>
      </c>
      <c r="G17" s="41">
        <f t="shared" si="0"/>
        <v>1.4040519688043302E-2</v>
      </c>
      <c r="H17" s="46">
        <f t="shared" si="1"/>
        <v>1.0122693962584693E-7</v>
      </c>
      <c r="U17" s="62">
        <v>0.60000000000000009</v>
      </c>
      <c r="V17" s="128">
        <f t="shared" si="2"/>
        <v>1.4714096482243874E-2</v>
      </c>
    </row>
    <row r="18" spans="5:22">
      <c r="E18" s="62">
        <f>'R(0, T)'!B24</f>
        <v>1.1416666666666599</v>
      </c>
      <c r="F18" s="41">
        <f>'R(0, T)'!K24</f>
        <v>1.4079406075987108E-2</v>
      </c>
      <c r="G18" s="41">
        <f t="shared" si="0"/>
        <v>1.3867950068442103E-2</v>
      </c>
      <c r="H18" s="46">
        <f t="shared" si="1"/>
        <v>4.4713643126873228E-8</v>
      </c>
      <c r="U18" s="62">
        <v>0.65</v>
      </c>
      <c r="V18" s="128">
        <f t="shared" si="2"/>
        <v>1.4624815735578724E-2</v>
      </c>
    </row>
    <row r="19" spans="5:22">
      <c r="E19" s="62">
        <f>'R(0, T)'!B25</f>
        <v>1.3944444444444399</v>
      </c>
      <c r="F19" s="41">
        <f>'R(0, T)'!K25</f>
        <v>1.3647785878169585E-2</v>
      </c>
      <c r="G19" s="41">
        <f t="shared" si="0"/>
        <v>1.3556888265612067E-2</v>
      </c>
      <c r="H19" s="46">
        <f t="shared" si="1"/>
        <v>8.262375968656673E-9</v>
      </c>
      <c r="U19" s="62">
        <v>0.70000000000000007</v>
      </c>
      <c r="V19" s="128">
        <f t="shared" si="2"/>
        <v>1.453792379875392E-2</v>
      </c>
    </row>
    <row r="20" spans="5:22">
      <c r="E20" s="62">
        <f>'R(0, T)'!B26</f>
        <v>1.6472222222222199</v>
      </c>
      <c r="F20" s="41">
        <f>'R(0, T)'!K26</f>
        <v>1.3320328569747247E-2</v>
      </c>
      <c r="G20" s="41">
        <f t="shared" si="0"/>
        <v>1.3292914558244003E-2</v>
      </c>
      <c r="H20" s="46">
        <f t="shared" si="1"/>
        <v>7.5152802670001889E-10</v>
      </c>
      <c r="U20" s="62">
        <v>0.75</v>
      </c>
      <c r="V20" s="128">
        <f t="shared" si="2"/>
        <v>1.4453380215915327E-2</v>
      </c>
    </row>
    <row r="21" spans="5:22">
      <c r="E21" s="62">
        <f>'R(0, T)'!B27</f>
        <v>1.9</v>
      </c>
      <c r="F21" s="41">
        <f>'R(0, T)'!K27</f>
        <v>1.306595487216153E-2</v>
      </c>
      <c r="G21" s="41">
        <f t="shared" si="0"/>
        <v>1.3071908991464501E-2</v>
      </c>
      <c r="H21" s="46">
        <f t="shared" si="1"/>
        <v>3.5451536674011907E-11</v>
      </c>
      <c r="U21" s="62">
        <v>0.8</v>
      </c>
      <c r="V21" s="128">
        <f t="shared" si="2"/>
        <v>1.4371145091465547E-2</v>
      </c>
    </row>
    <row r="22" spans="5:22">
      <c r="E22" s="62">
        <f>'R(0, T)'!B28</f>
        <v>2.1527777777777701</v>
      </c>
      <c r="F22" s="41">
        <f>'R(0, T)'!K28</f>
        <v>1.2874874943475095E-2</v>
      </c>
      <c r="G22" s="41">
        <f t="shared" si="0"/>
        <v>1.2890039759784699E-2</v>
      </c>
      <c r="H22" s="46">
        <f t="shared" si="1"/>
        <v>2.2997165370405527E-10</v>
      </c>
      <c r="U22" s="62">
        <v>0.85000000000000009</v>
      </c>
      <c r="V22" s="128">
        <f t="shared" si="2"/>
        <v>1.4291179083066177E-2</v>
      </c>
    </row>
    <row r="23" spans="5:22">
      <c r="E23" s="62">
        <f>'R(0, T)'!B29</f>
        <v>2.4055555555555501</v>
      </c>
      <c r="F23" s="41">
        <f>'R(0, T)'!K29</f>
        <v>1.2737223598240602E-2</v>
      </c>
      <c r="G23" s="41">
        <f t="shared" si="0"/>
        <v>1.2743745181355404E-2</v>
      </c>
      <c r="H23" s="46">
        <f t="shared" si="1"/>
        <v>4.2531046323269089E-11</v>
      </c>
      <c r="U23" s="62">
        <v>0.9</v>
      </c>
      <c r="V23" s="128">
        <f t="shared" si="2"/>
        <v>1.4213443394725614E-2</v>
      </c>
    </row>
    <row r="24" spans="5:22">
      <c r="E24" s="62">
        <f>'R(0, T)'!B30</f>
        <v>2.67777777777777</v>
      </c>
      <c r="F24" s="41">
        <f>'R(0, T)'!K30</f>
        <v>1.2636425014487283E-2</v>
      </c>
      <c r="G24" s="41">
        <f t="shared" si="0"/>
        <v>1.2622192196606062E-2</v>
      </c>
      <c r="H24" s="46">
        <f t="shared" si="1"/>
        <v>2.0257310483999063E-10</v>
      </c>
      <c r="U24" s="62">
        <v>0.95000000000000007</v>
      </c>
      <c r="V24" s="128">
        <f t="shared" si="2"/>
        <v>1.4137899769964636E-2</v>
      </c>
    </row>
    <row r="25" spans="5:22">
      <c r="E25" s="62">
        <f>'R(0, T)'!B31</f>
        <v>2.93055555555555</v>
      </c>
      <c r="F25" s="41">
        <f>'R(0, T)'!K31</f>
        <v>1.2575529349260274E-2</v>
      </c>
      <c r="G25" s="41">
        <f t="shared" si="0"/>
        <v>1.2539483527335318E-2</v>
      </c>
      <c r="H25" s="46">
        <f t="shared" si="1"/>
        <v>1.2993012782455921E-9</v>
      </c>
      <c r="U25" s="62">
        <v>1</v>
      </c>
      <c r="V25" s="128">
        <f t="shared" si="2"/>
        <v>1.4064510485065903E-2</v>
      </c>
    </row>
    <row r="26" spans="5:22">
      <c r="E26" s="62">
        <f>'R(0, T)'!B32</f>
        <v>3.1638888888888799</v>
      </c>
      <c r="F26" s="41">
        <f>'R(0, T)'!K32</f>
        <v>1.2538019509780812E-2</v>
      </c>
      <c r="G26" s="41">
        <f t="shared" si="0"/>
        <v>1.2486394970481693E-2</v>
      </c>
      <c r="H26" s="46">
        <f t="shared" si="1"/>
        <v>2.6650930578463198E-9</v>
      </c>
      <c r="U26" s="62">
        <v>1.05</v>
      </c>
      <c r="V26" s="128">
        <f t="shared" si="2"/>
        <v>1.3993238342398951E-2</v>
      </c>
    </row>
    <row r="27" spans="5:22">
      <c r="E27" s="62">
        <f>'R(0, T)'!B33</f>
        <v>3.43611111111111</v>
      </c>
      <c r="F27" s="41">
        <f>'R(0, T)'!K33</f>
        <v>1.2511419444200748E-2</v>
      </c>
      <c r="G27" s="41">
        <f t="shared" si="0"/>
        <v>1.2449846064460784E-2</v>
      </c>
      <c r="H27" s="46">
        <f t="shared" si="1"/>
        <v>3.7912810926018042E-9</v>
      </c>
      <c r="U27" s="62">
        <v>1.1000000000000001</v>
      </c>
      <c r="V27" s="128">
        <f t="shared" si="2"/>
        <v>1.3924046663827488E-2</v>
      </c>
    </row>
    <row r="28" spans="5:22">
      <c r="E28" s="62">
        <f>'R(0, T)'!B34</f>
        <v>3.6888888888888798</v>
      </c>
      <c r="F28" s="41">
        <f>'R(0, T)'!K34</f>
        <v>1.2502371780907484E-2</v>
      </c>
      <c r="G28" s="41">
        <f t="shared" si="0"/>
        <v>1.2437859488192739E-2</v>
      </c>
      <c r="H28" s="46">
        <f t="shared" si="1"/>
        <v>4.1618359113130375E-9</v>
      </c>
      <c r="U28" s="62">
        <v>1.1500000000000001</v>
      </c>
      <c r="V28" s="128">
        <f t="shared" si="2"/>
        <v>1.3856899284190953E-2</v>
      </c>
    </row>
    <row r="29" spans="5:22">
      <c r="E29" s="62">
        <f>'R(0, T)'!B35</f>
        <v>3.9416666666666602</v>
      </c>
      <c r="F29" s="41">
        <f>'R(0, T)'!K35</f>
        <v>1.2507450164336081E-2</v>
      </c>
      <c r="G29" s="41">
        <f t="shared" si="0"/>
        <v>1.2444699557605542E-2</v>
      </c>
      <c r="H29" s="46">
        <f t="shared" si="1"/>
        <v>3.9376386450508138E-9</v>
      </c>
      <c r="U29" s="62">
        <v>1.2000000000000002</v>
      </c>
      <c r="V29" s="128">
        <f t="shared" si="2"/>
        <v>1.3791760544866111E-2</v>
      </c>
    </row>
    <row r="30" spans="5:22">
      <c r="E30" s="62">
        <f>'R(0, T)'!B36</f>
        <v>4.1944444444444402</v>
      </c>
      <c r="F30" s="41">
        <f>'R(0, T)'!K36</f>
        <v>1.2525824333984409E-2</v>
      </c>
      <c r="G30" s="41">
        <f t="shared" si="0"/>
        <v>1.2468285035324662E-2</v>
      </c>
      <c r="H30" s="46">
        <f t="shared" si="1"/>
        <v>3.3107708902555386E-9</v>
      </c>
      <c r="U30" s="62">
        <v>1.25</v>
      </c>
      <c r="V30" s="128">
        <f t="shared" si="2"/>
        <v>1.3728595287400908E-2</v>
      </c>
    </row>
    <row r="31" spans="5:22">
      <c r="E31" s="62">
        <f>'R(0, T)'!B37</f>
        <v>4.4472222222222202</v>
      </c>
      <c r="F31" s="41">
        <f>'R(0, T)'!K37</f>
        <v>1.2557273805250456E-2</v>
      </c>
      <c r="G31" s="41">
        <f t="shared" si="0"/>
        <v>1.2506693212038671E-2</v>
      </c>
      <c r="H31" s="46">
        <f t="shared" si="1"/>
        <v>2.5583964096560679E-9</v>
      </c>
      <c r="U31" s="62">
        <v>1.3</v>
      </c>
      <c r="V31" s="128">
        <f t="shared" si="2"/>
        <v>1.366736884722658E-2</v>
      </c>
    </row>
    <row r="32" spans="5:22">
      <c r="E32" s="62">
        <f>'R(0, T)'!B38</f>
        <v>4.7</v>
      </c>
      <c r="F32" s="41">
        <f>'R(0, T)'!K38</f>
        <v>1.2601955145275619E-2</v>
      </c>
      <c r="G32" s="41">
        <f t="shared" si="0"/>
        <v>1.2558149552812786E-2</v>
      </c>
      <c r="H32" s="46">
        <f t="shared" si="1"/>
        <v>1.9189299310198281E-9</v>
      </c>
      <c r="U32" s="62">
        <v>1.35</v>
      </c>
      <c r="V32" s="128">
        <f t="shared" si="2"/>
        <v>1.3608047047442267E-2</v>
      </c>
    </row>
    <row r="33" spans="5:22">
      <c r="E33" s="62">
        <f>'R(0, T)'!B39</f>
        <v>4.9527777777777704</v>
      </c>
      <c r="F33" s="41">
        <f>'R(0, T)'!K39</f>
        <v>1.266003049817198E-2</v>
      </c>
      <c r="G33" s="41">
        <f t="shared" si="0"/>
        <v>1.262101796596922E-2</v>
      </c>
      <c r="H33" s="46">
        <f t="shared" si="1"/>
        <v>1.5219776688714449E-9</v>
      </c>
      <c r="U33" s="62">
        <v>1.4000000000000001</v>
      </c>
      <c r="V33" s="128">
        <f t="shared" si="2"/>
        <v>1.355059619267357E-2</v>
      </c>
    </row>
    <row r="34" spans="5:22">
      <c r="E34" s="62">
        <f>'R(0, T)'!B40</f>
        <v>5.2055999999999996</v>
      </c>
      <c r="F34" s="41">
        <f>'R(0, T)'!K40</f>
        <v>1.2731395413085884E-2</v>
      </c>
      <c r="G34" s="41">
        <f t="shared" si="0"/>
        <v>1.2693805242329312E-2</v>
      </c>
      <c r="H34" s="46">
        <f t="shared" si="1"/>
        <v>1.4130209375082871E-9</v>
      </c>
      <c r="U34" s="62">
        <v>1.4500000000000002</v>
      </c>
      <c r="V34" s="128">
        <f t="shared" si="2"/>
        <v>1.3494983063002189E-2</v>
      </c>
    </row>
    <row r="35" spans="5:22">
      <c r="E35" s="62">
        <f>'R(0, T)'!B41</f>
        <v>6.02191780821917</v>
      </c>
      <c r="F35" s="41">
        <f>'R(0, T)'!K41</f>
        <v>1.3001602708223503E-2</v>
      </c>
      <c r="G35" s="41">
        <f t="shared" si="0"/>
        <v>1.2980703262054735E-2</v>
      </c>
      <c r="H35" s="46">
        <f t="shared" si="1"/>
        <v>4.3678685016123847E-10</v>
      </c>
      <c r="U35" s="62">
        <v>1.5</v>
      </c>
      <c r="V35" s="128">
        <f t="shared" si="2"/>
        <v>1.3441174907969852E-2</v>
      </c>
    </row>
    <row r="36" spans="5:22">
      <c r="E36" s="62">
        <f>'R(0, T)'!B42</f>
        <v>7.02739726027397</v>
      </c>
      <c r="F36" s="41">
        <f>'R(0, T)'!K42</f>
        <v>1.3329543107538385E-2</v>
      </c>
      <c r="G36" s="41">
        <f t="shared" si="0"/>
        <v>1.3400236091313328E-2</v>
      </c>
      <c r="H36" s="46">
        <f t="shared" si="1"/>
        <v>4.9974979550042681E-9</v>
      </c>
      <c r="U36" s="62">
        <v>1.55</v>
      </c>
      <c r="V36" s="128">
        <f t="shared" si="2"/>
        <v>1.3389139440650347E-2</v>
      </c>
    </row>
    <row r="37" spans="5:22">
      <c r="E37" s="62">
        <f>'R(0, T)'!B43</f>
        <v>8.02739726027397</v>
      </c>
      <c r="F37" s="41">
        <f>'R(0, T)'!K43</f>
        <v>1.3729656844610425E-2</v>
      </c>
      <c r="G37" s="41">
        <f t="shared" si="0"/>
        <v>1.3841338987202884E-2</v>
      </c>
      <c r="H37" s="46">
        <f t="shared" si="1"/>
        <v>1.2472900974042295E-8</v>
      </c>
      <c r="U37" s="62">
        <v>1.6</v>
      </c>
      <c r="V37" s="128">
        <f t="shared" si="2"/>
        <v>1.3338844831794414E-2</v>
      </c>
    </row>
    <row r="38" spans="5:22">
      <c r="E38" s="62">
        <f>'R(0, T)'!B44</f>
        <v>9.02739726027397</v>
      </c>
      <c r="F38" s="41">
        <f>'R(0, T)'!K44</f>
        <v>1.4149048571599911E-2</v>
      </c>
      <c r="G38" s="41">
        <f t="shared" si="0"/>
        <v>1.4270457772415104E-2</v>
      </c>
      <c r="H38" s="46">
        <f t="shared" si="1"/>
        <v>1.4740194042584041E-8</v>
      </c>
      <c r="U38" s="62">
        <v>1.6500000000000001</v>
      </c>
      <c r="V38" s="128">
        <f t="shared" si="2"/>
        <v>1.3290259704040519E-2</v>
      </c>
    </row>
    <row r="39" spans="5:22">
      <c r="E39" s="62">
        <f>'R(0, T)'!B45</f>
        <v>10.024657534246501</v>
      </c>
      <c r="F39" s="41">
        <f>'R(0, T)'!K45</f>
        <v>1.4580735971024359E-2</v>
      </c>
      <c r="G39" s="41">
        <f t="shared" si="0"/>
        <v>1.4663329791084354E-2</v>
      </c>
      <c r="H39" s="46">
        <f t="shared" si="1"/>
        <v>6.8217391121027444E-9</v>
      </c>
      <c r="U39" s="62">
        <v>1.7000000000000002</v>
      </c>
      <c r="V39" s="128">
        <f t="shared" si="2"/>
        <v>1.324335312619767E-2</v>
      </c>
    </row>
    <row r="40" spans="5:22">
      <c r="E40" s="62">
        <f>'R(0, T)'!B46</f>
        <v>12.024657534246501</v>
      </c>
      <c r="F40" s="41">
        <f>'R(0, T)'!K46</f>
        <v>1.529307092454967E-2</v>
      </c>
      <c r="G40" s="41">
        <f t="shared" si="0"/>
        <v>1.5296014006922098E-2</v>
      </c>
      <c r="H40" s="46">
        <f t="shared" si="1"/>
        <v>8.6617338508985765E-12</v>
      </c>
      <c r="U40" s="62">
        <v>1.75</v>
      </c>
      <c r="V40" s="128">
        <f t="shared" si="2"/>
        <v>1.3198094607593708E-2</v>
      </c>
    </row>
    <row r="41" spans="5:22">
      <c r="E41" s="62">
        <f>'R(0, T)'!B47</f>
        <v>15.030136986301301</v>
      </c>
      <c r="F41" s="41">
        <f>'R(0, T)'!K47</f>
        <v>1.5968193025568032E-2</v>
      </c>
      <c r="G41" s="41">
        <f t="shared" si="0"/>
        <v>1.5807785663418839E-2</v>
      </c>
      <c r="H41" s="46">
        <f t="shared" si="1"/>
        <v>2.5730521831662638E-8</v>
      </c>
      <c r="U41" s="62">
        <v>1.8</v>
      </c>
      <c r="V41" s="128">
        <f t="shared" si="2"/>
        <v>1.3154454092490244E-2</v>
      </c>
    </row>
    <row r="42" spans="5:22">
      <c r="E42" s="62">
        <f>'R(0, T)'!B48</f>
        <v>20.035616438356101</v>
      </c>
      <c r="F42" s="41">
        <f>'R(0, T)'!K48</f>
        <v>1.5809800382165656E-2</v>
      </c>
      <c r="G42" s="41">
        <f t="shared" si="0"/>
        <v>1.569196046786054E-2</v>
      </c>
      <c r="H42" s="46">
        <f t="shared" si="1"/>
        <v>1.3886245403437031E-8</v>
      </c>
      <c r="U42" s="62">
        <v>1.85</v>
      </c>
      <c r="V42" s="128">
        <f t="shared" si="2"/>
        <v>1.3112401954566429E-2</v>
      </c>
    </row>
    <row r="43" spans="5:22">
      <c r="E43" s="62">
        <f>'R(0, T)'!B49</f>
        <v>25.041095890410901</v>
      </c>
      <c r="F43" s="41">
        <f>'R(0, T)'!K49</f>
        <v>1.4892021217940889E-2</v>
      </c>
      <c r="G43" s="41">
        <f t="shared" si="0"/>
        <v>1.4892174061185655E-2</v>
      </c>
      <c r="H43" s="46">
        <f t="shared" si="1"/>
        <v>2.3361057470437835E-14</v>
      </c>
      <c r="U43" s="62">
        <v>1.9000000000000001</v>
      </c>
      <c r="V43" s="128">
        <f t="shared" si="2"/>
        <v>1.3071908991464466E-2</v>
      </c>
    </row>
    <row r="44" spans="5:22" ht="15.6" thickBot="1">
      <c r="E44" s="63">
        <f>'R(0, T)'!B50</f>
        <v>30.043835616438301</v>
      </c>
      <c r="F44" s="47">
        <f>'R(0, T)'!K50</f>
        <v>1.3739817929344792E-2</v>
      </c>
      <c r="G44" s="47">
        <f t="shared" si="0"/>
        <v>1.386848202465403E-2</v>
      </c>
      <c r="H44" s="48">
        <f t="shared" si="1"/>
        <v>1.6554449421744806E-8</v>
      </c>
      <c r="U44" s="62">
        <v>1.9500000000000002</v>
      </c>
      <c r="V44" s="128">
        <f t="shared" si="2"/>
        <v>1.3032946419403293E-2</v>
      </c>
    </row>
    <row r="45" spans="5:22">
      <c r="U45" s="62">
        <v>2</v>
      </c>
      <c r="V45" s="128">
        <f t="shared" si="2"/>
        <v>1.2995485867853495E-2</v>
      </c>
    </row>
    <row r="46" spans="5:22">
      <c r="U46" s="62">
        <v>2.0500000000000003</v>
      </c>
      <c r="V46" s="128">
        <f t="shared" si="2"/>
        <v>1.2959499374277497E-2</v>
      </c>
    </row>
    <row r="47" spans="5:22">
      <c r="U47" s="62">
        <v>2.1</v>
      </c>
      <c r="V47" s="128">
        <f t="shared" si="2"/>
        <v>1.2924959378930553E-2</v>
      </c>
    </row>
    <row r="48" spans="5:22">
      <c r="U48" s="62">
        <v>2.15</v>
      </c>
      <c r="V48" s="128">
        <f t="shared" si="2"/>
        <v>1.2891838719724984E-2</v>
      </c>
    </row>
    <row r="49" spans="21:22">
      <c r="U49" s="62">
        <v>2.2000000000000002</v>
      </c>
      <c r="V49" s="128">
        <f t="shared" si="2"/>
        <v>1.2860110627154538E-2</v>
      </c>
    </row>
    <row r="50" spans="21:22">
      <c r="U50" s="62">
        <v>2.25</v>
      </c>
      <c r="V50" s="128">
        <f t="shared" si="2"/>
        <v>1.2829748719279381E-2</v>
      </c>
    </row>
    <row r="51" spans="21:22">
      <c r="U51" s="62">
        <v>2.3000000000000003</v>
      </c>
      <c r="V51" s="128">
        <f t="shared" si="2"/>
        <v>1.2800726996771337E-2</v>
      </c>
    </row>
    <row r="52" spans="21:22">
      <c r="U52" s="62">
        <v>2.35</v>
      </c>
      <c r="V52" s="128">
        <f t="shared" si="2"/>
        <v>1.2773019838017291E-2</v>
      </c>
    </row>
    <row r="53" spans="21:22">
      <c r="U53" s="62">
        <v>2.4000000000000004</v>
      </c>
      <c r="V53" s="128">
        <f t="shared" si="2"/>
        <v>1.2746601994281473E-2</v>
      </c>
    </row>
    <row r="54" spans="21:22">
      <c r="U54" s="62">
        <v>2.4500000000000002</v>
      </c>
      <c r="V54" s="128">
        <f t="shared" si="2"/>
        <v>1.2721448584925882E-2</v>
      </c>
    </row>
    <row r="55" spans="21:22">
      <c r="U55" s="62">
        <v>2.5</v>
      </c>
      <c r="V55" s="128">
        <f t="shared" si="2"/>
        <v>1.2697535092686278E-2</v>
      </c>
    </row>
    <row r="56" spans="21:22">
      <c r="U56" s="62">
        <v>2.5500000000000003</v>
      </c>
      <c r="V56" s="128">
        <f t="shared" si="2"/>
        <v>1.2674837359006083E-2</v>
      </c>
    </row>
    <row r="57" spans="21:22">
      <c r="U57" s="62">
        <v>2.6</v>
      </c>
      <c r="V57" s="128">
        <f t="shared" si="2"/>
        <v>1.2653331579425497E-2</v>
      </c>
    </row>
    <row r="58" spans="21:22">
      <c r="U58" s="62">
        <v>2.6500000000000004</v>
      </c>
      <c r="V58" s="128">
        <f t="shared" si="2"/>
        <v>1.2632994299025549E-2</v>
      </c>
    </row>
    <row r="59" spans="21:22">
      <c r="U59" s="62">
        <v>2.7</v>
      </c>
      <c r="V59" s="128">
        <f t="shared" si="2"/>
        <v>1.2613802407926519E-2</v>
      </c>
    </row>
    <row r="60" spans="21:22">
      <c r="U60" s="62">
        <v>2.75</v>
      </c>
      <c r="V60" s="128">
        <f t="shared" si="2"/>
        <v>1.2595733136840891E-2</v>
      </c>
    </row>
    <row r="61" spans="21:22">
      <c r="U61" s="62">
        <v>2.8000000000000003</v>
      </c>
      <c r="V61" s="128">
        <f t="shared" si="2"/>
        <v>1.2578764052678548E-2</v>
      </c>
    </row>
    <row r="62" spans="21:22">
      <c r="U62" s="62">
        <v>2.85</v>
      </c>
      <c r="V62" s="128">
        <f t="shared" si="2"/>
        <v>1.2562873054205725E-2</v>
      </c>
    </row>
    <row r="63" spans="21:22">
      <c r="U63" s="62">
        <v>2.9000000000000004</v>
      </c>
      <c r="V63" s="128">
        <f t="shared" si="2"/>
        <v>1.2548038367755268E-2</v>
      </c>
    </row>
    <row r="64" spans="21:22">
      <c r="U64" s="62">
        <v>2.95</v>
      </c>
      <c r="V64" s="128">
        <f t="shared" si="2"/>
        <v>1.2534238542988102E-2</v>
      </c>
    </row>
    <row r="65" spans="21:22">
      <c r="U65" s="62">
        <v>3</v>
      </c>
      <c r="V65" s="128">
        <f t="shared" si="2"/>
        <v>1.2521452448706394E-2</v>
      </c>
    </row>
    <row r="66" spans="21:22">
      <c r="U66" s="62">
        <v>3.0500000000000003</v>
      </c>
      <c r="V66" s="128">
        <f t="shared" si="2"/>
        <v>1.2509659268716326E-2</v>
      </c>
    </row>
    <row r="67" spans="21:22">
      <c r="U67" s="62">
        <v>3.1</v>
      </c>
      <c r="V67" s="128">
        <f t="shared" si="2"/>
        <v>1.2498838497740847E-2</v>
      </c>
    </row>
    <row r="68" spans="21:22">
      <c r="U68" s="62">
        <v>3.1500000000000004</v>
      </c>
      <c r="V68" s="128">
        <f t="shared" si="2"/>
        <v>1.2488969937381231E-2</v>
      </c>
    </row>
    <row r="69" spans="21:22">
      <c r="U69" s="62">
        <v>3.2</v>
      </c>
      <c r="V69" s="128">
        <f t="shared" si="2"/>
        <v>1.2480033692127725E-2</v>
      </c>
    </row>
    <row r="70" spans="21:22">
      <c r="U70" s="62">
        <v>3.25</v>
      </c>
      <c r="V70" s="128">
        <f t="shared" si="2"/>
        <v>1.2472010165417803E-2</v>
      </c>
    </row>
    <row r="71" spans="21:22">
      <c r="U71" s="62">
        <v>3.3000000000000003</v>
      </c>
      <c r="V71" s="128">
        <f t="shared" ref="V71:V134" si="3">$C$5 + $C$6*((1-EXP(-U71/$C$9)) / (U71/$C$9)) + $C$7*(((1-EXP(-U71/$C$9)) / (U71/$C$9)) - EXP(-U71/$C$9)) + $C$8*(((1-EXP(-U71/$C$10)) / (U71/$C$10)) - EXP(-U71/$C$10))</f>
        <v>1.2464880055742013E-2</v>
      </c>
    </row>
    <row r="72" spans="21:22">
      <c r="U72" s="62">
        <v>3.35</v>
      </c>
      <c r="V72" s="128">
        <f t="shared" si="3"/>
        <v>1.2458624352796231E-2</v>
      </c>
    </row>
    <row r="73" spans="21:22">
      <c r="U73" s="62">
        <v>3.4000000000000004</v>
      </c>
      <c r="V73" s="128">
        <f t="shared" si="3"/>
        <v>1.2453224333681484E-2</v>
      </c>
    </row>
    <row r="74" spans="21:22">
      <c r="U74" s="62">
        <v>3.45</v>
      </c>
      <c r="V74" s="128">
        <f t="shared" si="3"/>
        <v>1.2448661559148422E-2</v>
      </c>
    </row>
    <row r="75" spans="21:22">
      <c r="U75" s="62">
        <v>3.5</v>
      </c>
      <c r="V75" s="128">
        <f t="shared" si="3"/>
        <v>1.2444917869887523E-2</v>
      </c>
    </row>
    <row r="76" spans="21:22">
      <c r="U76" s="62">
        <v>3.5500000000000003</v>
      </c>
      <c r="V76" s="128">
        <f t="shared" si="3"/>
        <v>1.2441975382864262E-2</v>
      </c>
    </row>
    <row r="77" spans="21:22">
      <c r="U77" s="62">
        <v>3.6</v>
      </c>
      <c r="V77" s="128">
        <f t="shared" si="3"/>
        <v>1.2439816487698659E-2</v>
      </c>
    </row>
    <row r="78" spans="21:22">
      <c r="U78" s="62">
        <v>3.6500000000000004</v>
      </c>
      <c r="V78" s="128">
        <f t="shared" si="3"/>
        <v>1.2438423843087618E-2</v>
      </c>
    </row>
    <row r="79" spans="21:22">
      <c r="U79" s="62">
        <v>3.7</v>
      </c>
      <c r="V79" s="128">
        <f t="shared" si="3"/>
        <v>1.2437780373272159E-2</v>
      </c>
    </row>
    <row r="80" spans="21:22">
      <c r="U80" s="62">
        <v>3.75</v>
      </c>
      <c r="V80" s="128">
        <f t="shared" si="3"/>
        <v>1.2437869264545917E-2</v>
      </c>
    </row>
    <row r="81" spans="21:22">
      <c r="U81" s="62">
        <v>3.8000000000000003</v>
      </c>
      <c r="V81" s="128">
        <f t="shared" si="3"/>
        <v>1.2438673961806493E-2</v>
      </c>
    </row>
    <row r="82" spans="21:22">
      <c r="U82" s="62">
        <v>3.85</v>
      </c>
      <c r="V82" s="128">
        <f t="shared" si="3"/>
        <v>1.2440178165149161E-2</v>
      </c>
    </row>
    <row r="83" spans="21:22">
      <c r="U83" s="62">
        <v>3.9000000000000004</v>
      </c>
      <c r="V83" s="128">
        <f t="shared" si="3"/>
        <v>1.2442365826500879E-2</v>
      </c>
    </row>
    <row r="84" spans="21:22">
      <c r="U84" s="62">
        <v>3.95</v>
      </c>
      <c r="V84" s="128">
        <f t="shared" si="3"/>
        <v>1.2445221146295732E-2</v>
      </c>
    </row>
    <row r="85" spans="21:22">
      <c r="U85" s="62">
        <v>4</v>
      </c>
      <c r="V85" s="128">
        <f t="shared" si="3"/>
        <v>1.2448728570190526E-2</v>
      </c>
    </row>
    <row r="86" spans="21:22">
      <c r="U86" s="62">
        <v>4.05</v>
      </c>
      <c r="V86" s="128">
        <f t="shared" si="3"/>
        <v>1.2452872785820544E-2</v>
      </c>
    </row>
    <row r="87" spans="21:22">
      <c r="U87" s="62">
        <v>4.1000000000000005</v>
      </c>
      <c r="V87" s="128">
        <f t="shared" si="3"/>
        <v>1.2457638719594405E-2</v>
      </c>
    </row>
    <row r="88" spans="21:22">
      <c r="U88" s="62">
        <v>4.1500000000000004</v>
      </c>
      <c r="V88" s="128">
        <f t="shared" si="3"/>
        <v>1.2463011533527898E-2</v>
      </c>
    </row>
    <row r="89" spans="21:22">
      <c r="U89" s="62">
        <v>4.2</v>
      </c>
      <c r="V89" s="128">
        <f t="shared" si="3"/>
        <v>1.2468976622116962E-2</v>
      </c>
    </row>
    <row r="90" spans="21:22">
      <c r="U90" s="62">
        <v>4.25</v>
      </c>
      <c r="V90" s="128">
        <f t="shared" si="3"/>
        <v>1.2475519609247671E-2</v>
      </c>
    </row>
    <row r="91" spans="21:22">
      <c r="U91" s="62">
        <v>4.3</v>
      </c>
      <c r="V91" s="128">
        <f t="shared" si="3"/>
        <v>1.2482626345145138E-2</v>
      </c>
    </row>
    <row r="92" spans="21:22">
      <c r="U92" s="62">
        <v>4.3500000000000005</v>
      </c>
      <c r="V92" s="128">
        <f t="shared" si="3"/>
        <v>1.2490282903358352E-2</v>
      </c>
    </row>
    <row r="93" spans="21:22">
      <c r="U93" s="62">
        <v>4.4000000000000004</v>
      </c>
      <c r="V93" s="128">
        <f t="shared" si="3"/>
        <v>1.2498475577782692E-2</v>
      </c>
    </row>
    <row r="94" spans="21:22">
      <c r="U94" s="62">
        <v>4.45</v>
      </c>
      <c r="V94" s="128">
        <f t="shared" si="3"/>
        <v>1.2507190879718716E-2</v>
      </c>
    </row>
    <row r="95" spans="21:22">
      <c r="U95" s="62">
        <v>4.5</v>
      </c>
      <c r="V95" s="128">
        <f t="shared" si="3"/>
        <v>1.2516415534966081E-2</v>
      </c>
    </row>
    <row r="96" spans="21:22">
      <c r="U96" s="62">
        <v>4.55</v>
      </c>
      <c r="V96" s="128">
        <f t="shared" si="3"/>
        <v>1.2526136480954436E-2</v>
      </c>
    </row>
    <row r="97" spans="21:22">
      <c r="U97" s="62">
        <v>4.6000000000000005</v>
      </c>
      <c r="V97" s="128">
        <f t="shared" si="3"/>
        <v>1.2536340863907883E-2</v>
      </c>
    </row>
    <row r="98" spans="21:22">
      <c r="U98" s="62">
        <v>4.6500000000000004</v>
      </c>
      <c r="V98" s="128">
        <f t="shared" si="3"/>
        <v>1.254701603604489E-2</v>
      </c>
    </row>
    <row r="99" spans="21:22">
      <c r="U99" s="62">
        <v>4.7</v>
      </c>
      <c r="V99" s="128">
        <f t="shared" si="3"/>
        <v>1.2558149552812786E-2</v>
      </c>
    </row>
    <row r="100" spans="21:22">
      <c r="U100" s="62">
        <v>4.75</v>
      </c>
      <c r="V100" s="128">
        <f t="shared" si="3"/>
        <v>1.2569729170155614E-2</v>
      </c>
    </row>
    <row r="101" spans="21:22">
      <c r="U101" s="62">
        <v>4.8000000000000007</v>
      </c>
      <c r="V101" s="128">
        <f t="shared" si="3"/>
        <v>1.2581742841815562E-2</v>
      </c>
    </row>
    <row r="102" spans="21:22">
      <c r="U102" s="62">
        <v>4.8500000000000005</v>
      </c>
      <c r="V102" s="128">
        <f t="shared" si="3"/>
        <v>1.2594178716667848E-2</v>
      </c>
    </row>
    <row r="103" spans="21:22">
      <c r="U103" s="62">
        <v>4.9000000000000004</v>
      </c>
      <c r="V103" s="128">
        <f t="shared" si="3"/>
        <v>1.2607025136087843E-2</v>
      </c>
    </row>
    <row r="104" spans="21:22">
      <c r="U104" s="62">
        <v>4.95</v>
      </c>
      <c r="V104" s="128">
        <f t="shared" si="3"/>
        <v>1.262027063135128E-2</v>
      </c>
    </row>
    <row r="105" spans="21:22">
      <c r="U105" s="62">
        <v>5</v>
      </c>
      <c r="V105" s="128">
        <f t="shared" si="3"/>
        <v>1.2633903921065434E-2</v>
      </c>
    </row>
    <row r="106" spans="21:22">
      <c r="U106" s="62">
        <v>5.0500000000000007</v>
      </c>
      <c r="V106" s="128">
        <f t="shared" si="3"/>
        <v>1.2647913908632916E-2</v>
      </c>
    </row>
    <row r="107" spans="21:22">
      <c r="U107" s="62">
        <v>5.1000000000000005</v>
      </c>
      <c r="V107" s="128">
        <f t="shared" si="3"/>
        <v>1.2662289679745947E-2</v>
      </c>
    </row>
    <row r="108" spans="21:22">
      <c r="U108" s="62">
        <v>5.15</v>
      </c>
      <c r="V108" s="128">
        <f t="shared" si="3"/>
        <v>1.2677020499912067E-2</v>
      </c>
    </row>
    <row r="109" spans="21:22">
      <c r="U109" s="62">
        <v>5.2</v>
      </c>
      <c r="V109" s="128">
        <f t="shared" si="3"/>
        <v>1.2692095812009807E-2</v>
      </c>
    </row>
    <row r="110" spans="21:22">
      <c r="U110" s="62">
        <v>5.25</v>
      </c>
      <c r="V110" s="128">
        <f t="shared" si="3"/>
        <v>1.2707505233875011E-2</v>
      </c>
    </row>
    <row r="111" spans="21:22">
      <c r="U111" s="62">
        <v>5.3000000000000007</v>
      </c>
      <c r="V111" s="128">
        <f t="shared" si="3"/>
        <v>1.2723238555916686E-2</v>
      </c>
    </row>
    <row r="112" spans="21:22">
      <c r="U112" s="62">
        <v>5.3500000000000005</v>
      </c>
      <c r="V112" s="128">
        <f t="shared" si="3"/>
        <v>1.2739285738762693E-2</v>
      </c>
    </row>
    <row r="113" spans="21:22">
      <c r="U113" s="62">
        <v>5.4</v>
      </c>
      <c r="V113" s="128">
        <f t="shared" si="3"/>
        <v>1.2755636910933565E-2</v>
      </c>
    </row>
    <row r="114" spans="21:22">
      <c r="U114" s="62">
        <v>5.45</v>
      </c>
      <c r="V114" s="128">
        <f t="shared" si="3"/>
        <v>1.2772282366546608E-2</v>
      </c>
    </row>
    <row r="115" spans="21:22">
      <c r="U115" s="62">
        <v>5.5</v>
      </c>
      <c r="V115" s="128">
        <f t="shared" si="3"/>
        <v>1.2789212563047089E-2</v>
      </c>
    </row>
    <row r="116" spans="21:22">
      <c r="U116" s="62">
        <v>5.5500000000000007</v>
      </c>
      <c r="V116" s="128">
        <f t="shared" si="3"/>
        <v>1.2806418118968266E-2</v>
      </c>
    </row>
    <row r="117" spans="21:22">
      <c r="U117" s="62">
        <v>5.6000000000000005</v>
      </c>
      <c r="V117" s="128">
        <f t="shared" si="3"/>
        <v>1.2823889811718808E-2</v>
      </c>
    </row>
    <row r="118" spans="21:22">
      <c r="U118" s="62">
        <v>5.65</v>
      </c>
      <c r="V118" s="128">
        <f t="shared" si="3"/>
        <v>1.2841618575398436E-2</v>
      </c>
    </row>
    <row r="119" spans="21:22">
      <c r="U119" s="62">
        <v>5.7</v>
      </c>
      <c r="V119" s="128">
        <f t="shared" si="3"/>
        <v>1.2859595498639451E-2</v>
      </c>
    </row>
    <row r="120" spans="21:22">
      <c r="U120" s="62">
        <v>5.75</v>
      </c>
      <c r="V120" s="128">
        <f t="shared" si="3"/>
        <v>1.2877811822476229E-2</v>
      </c>
    </row>
    <row r="121" spans="21:22">
      <c r="U121" s="62">
        <v>5.8000000000000007</v>
      </c>
      <c r="V121" s="128">
        <f t="shared" si="3"/>
        <v>1.2896258938240424E-2</v>
      </c>
    </row>
    <row r="122" spans="21:22">
      <c r="U122" s="62">
        <v>5.8500000000000005</v>
      </c>
      <c r="V122" s="128">
        <f t="shared" si="3"/>
        <v>1.2914928385482971E-2</v>
      </c>
    </row>
    <row r="123" spans="21:22">
      <c r="U123" s="62">
        <v>5.9</v>
      </c>
      <c r="V123" s="128">
        <f t="shared" si="3"/>
        <v>1.2933811849921664E-2</v>
      </c>
    </row>
    <row r="124" spans="21:22">
      <c r="U124" s="62">
        <v>5.95</v>
      </c>
      <c r="V124" s="128">
        <f t="shared" si="3"/>
        <v>1.2952901161414232E-2</v>
      </c>
    </row>
    <row r="125" spans="21:22">
      <c r="U125" s="62">
        <v>6</v>
      </c>
      <c r="V125" s="128">
        <f t="shared" si="3"/>
        <v>1.2972188291956913E-2</v>
      </c>
    </row>
    <row r="126" spans="21:22">
      <c r="U126" s="62">
        <v>6.0500000000000007</v>
      </c>
      <c r="V126" s="128">
        <f t="shared" si="3"/>
        <v>1.2991665353707951E-2</v>
      </c>
    </row>
    <row r="127" spans="21:22">
      <c r="U127" s="62">
        <v>6.1000000000000005</v>
      </c>
      <c r="V127" s="128">
        <f t="shared" si="3"/>
        <v>1.3011324597035523E-2</v>
      </c>
    </row>
    <row r="128" spans="21:22">
      <c r="U128" s="62">
        <v>6.15</v>
      </c>
      <c r="V128" s="128">
        <f t="shared" si="3"/>
        <v>1.3031158408590746E-2</v>
      </c>
    </row>
    <row r="129" spans="21:22">
      <c r="U129" s="62">
        <v>6.2</v>
      </c>
      <c r="V129" s="128">
        <f t="shared" si="3"/>
        <v>1.3051159309404065E-2</v>
      </c>
    </row>
    <row r="130" spans="21:22">
      <c r="U130" s="62">
        <v>6.25</v>
      </c>
      <c r="V130" s="128">
        <f t="shared" si="3"/>
        <v>1.307131995300588E-2</v>
      </c>
    </row>
    <row r="131" spans="21:22">
      <c r="U131" s="62">
        <v>6.3000000000000007</v>
      </c>
      <c r="V131" s="128">
        <f t="shared" si="3"/>
        <v>1.3091633123570395E-2</v>
      </c>
    </row>
    <row r="132" spans="21:22">
      <c r="U132" s="62">
        <v>6.3500000000000005</v>
      </c>
      <c r="V132" s="128">
        <f t="shared" si="3"/>
        <v>1.31120917340833E-2</v>
      </c>
    </row>
    <row r="133" spans="21:22">
      <c r="U133" s="62">
        <v>6.4</v>
      </c>
      <c r="V133" s="128">
        <f t="shared" si="3"/>
        <v>1.3132688824532127E-2</v>
      </c>
    </row>
    <row r="134" spans="21:22">
      <c r="U134" s="62">
        <v>6.45</v>
      </c>
      <c r="V134" s="128">
        <f t="shared" si="3"/>
        <v>1.3153417560119007E-2</v>
      </c>
    </row>
    <row r="135" spans="21:22">
      <c r="U135" s="62">
        <v>6.5</v>
      </c>
      <c r="V135" s="128">
        <f t="shared" ref="V135:V198" si="4">$C$5 + $C$6*((1-EXP(-U135/$C$9)) / (U135/$C$9)) + $C$7*(((1-EXP(-U135/$C$9)) / (U135/$C$9)) - EXP(-U135/$C$9)) + $C$8*(((1-EXP(-U135/$C$10)) / (U135/$C$10)) - EXP(-U135/$C$10))</f>
        <v>1.317427122949652E-2</v>
      </c>
    </row>
    <row r="136" spans="21:22">
      <c r="U136" s="62">
        <v>6.5500000000000007</v>
      </c>
      <c r="V136" s="128">
        <f t="shared" si="4"/>
        <v>1.3195243243025387E-2</v>
      </c>
    </row>
    <row r="137" spans="21:22">
      <c r="U137" s="62">
        <v>6.6000000000000005</v>
      </c>
      <c r="V137" s="128">
        <f t="shared" si="4"/>
        <v>1.3216327131053987E-2</v>
      </c>
    </row>
    <row r="138" spans="21:22">
      <c r="U138" s="62">
        <v>6.65</v>
      </c>
      <c r="V138" s="128">
        <f t="shared" si="4"/>
        <v>1.3237516542219954E-2</v>
      </c>
    </row>
    <row r="139" spans="21:22">
      <c r="U139" s="62">
        <v>6.7</v>
      </c>
      <c r="V139" s="128">
        <f t="shared" si="4"/>
        <v>1.3258805241773086E-2</v>
      </c>
    </row>
    <row r="140" spans="21:22">
      <c r="U140" s="62">
        <v>6.75</v>
      </c>
      <c r="V140" s="128">
        <f t="shared" si="4"/>
        <v>1.3280187109918781E-2</v>
      </c>
    </row>
    <row r="141" spans="21:22">
      <c r="U141" s="62">
        <v>6.8000000000000007</v>
      </c>
      <c r="V141" s="128">
        <f t="shared" si="4"/>
        <v>1.3301656140183513E-2</v>
      </c>
    </row>
    <row r="142" spans="21:22">
      <c r="U142" s="62">
        <v>6.8500000000000005</v>
      </c>
      <c r="V142" s="128">
        <f t="shared" si="4"/>
        <v>1.3323206437799995E-2</v>
      </c>
    </row>
    <row r="143" spans="21:22">
      <c r="U143" s="62">
        <v>6.9</v>
      </c>
      <c r="V143" s="128">
        <f t="shared" si="4"/>
        <v>1.3344832218113375E-2</v>
      </c>
    </row>
    <row r="144" spans="21:22">
      <c r="U144" s="62">
        <v>6.95</v>
      </c>
      <c r="V144" s="128">
        <f t="shared" si="4"/>
        <v>1.3366527805007411E-2</v>
      </c>
    </row>
    <row r="145" spans="21:22">
      <c r="U145" s="62">
        <v>7</v>
      </c>
      <c r="V145" s="128">
        <f t="shared" si="4"/>
        <v>1.3388287629350376E-2</v>
      </c>
    </row>
    <row r="146" spans="21:22">
      <c r="U146" s="62">
        <v>7.0500000000000007</v>
      </c>
      <c r="V146" s="128">
        <f t="shared" si="4"/>
        <v>1.3410106227461027E-2</v>
      </c>
    </row>
    <row r="147" spans="21:22">
      <c r="U147" s="62">
        <v>7.1000000000000005</v>
      </c>
      <c r="V147" s="128">
        <f t="shared" si="4"/>
        <v>1.3431978239594161E-2</v>
      </c>
    </row>
    <row r="148" spans="21:22">
      <c r="U148" s="62">
        <v>7.15</v>
      </c>
      <c r="V148" s="128">
        <f t="shared" si="4"/>
        <v>1.3453898408444742E-2</v>
      </c>
    </row>
    <row r="149" spans="21:22">
      <c r="U149" s="62">
        <v>7.2</v>
      </c>
      <c r="V149" s="128">
        <f t="shared" si="4"/>
        <v>1.3475861577671722E-2</v>
      </c>
    </row>
    <row r="150" spans="21:22">
      <c r="U150" s="62">
        <v>7.25</v>
      </c>
      <c r="V150" s="128">
        <f t="shared" si="4"/>
        <v>1.3497862690440385E-2</v>
      </c>
    </row>
    <row r="151" spans="21:22">
      <c r="U151" s="62">
        <v>7.3000000000000007</v>
      </c>
      <c r="V151" s="128">
        <f t="shared" si="4"/>
        <v>1.3519896787983265E-2</v>
      </c>
    </row>
    <row r="152" spans="21:22">
      <c r="U152" s="62">
        <v>7.3500000000000005</v>
      </c>
      <c r="V152" s="128">
        <f t="shared" si="4"/>
        <v>1.3541959008179449E-2</v>
      </c>
    </row>
    <row r="153" spans="21:22">
      <c r="U153" s="62">
        <v>7.4</v>
      </c>
      <c r="V153" s="128">
        <f t="shared" si="4"/>
        <v>1.356404458415196E-2</v>
      </c>
    </row>
    <row r="154" spans="21:22">
      <c r="U154" s="62">
        <v>7.45</v>
      </c>
      <c r="V154" s="128">
        <f t="shared" si="4"/>
        <v>1.3586148842883186E-2</v>
      </c>
    </row>
    <row r="155" spans="21:22">
      <c r="U155" s="62">
        <v>7.5</v>
      </c>
      <c r="V155" s="128">
        <f t="shared" si="4"/>
        <v>1.3608267203847724E-2</v>
      </c>
    </row>
    <row r="156" spans="21:22">
      <c r="U156" s="62">
        <v>7.5500000000000007</v>
      </c>
      <c r="V156" s="128">
        <f t="shared" si="4"/>
        <v>1.3630395177663165E-2</v>
      </c>
    </row>
    <row r="157" spans="21:22">
      <c r="U157" s="62">
        <v>7.6000000000000005</v>
      </c>
      <c r="V157" s="128">
        <f t="shared" si="4"/>
        <v>1.3652528364757818E-2</v>
      </c>
    </row>
    <row r="158" spans="21:22">
      <c r="U158" s="62">
        <v>7.65</v>
      </c>
      <c r="V158" s="128">
        <f t="shared" si="4"/>
        <v>1.3674662454055395E-2</v>
      </c>
    </row>
    <row r="159" spans="21:22">
      <c r="U159" s="62">
        <v>7.7</v>
      </c>
      <c r="V159" s="128">
        <f t="shared" si="4"/>
        <v>1.3696793221677078E-2</v>
      </c>
    </row>
    <row r="160" spans="21:22">
      <c r="U160" s="62">
        <v>7.75</v>
      </c>
      <c r="V160" s="128">
        <f t="shared" si="4"/>
        <v>1.3718916529659814E-2</v>
      </c>
    </row>
    <row r="161" spans="21:22">
      <c r="U161" s="62">
        <v>7.8000000000000007</v>
      </c>
      <c r="V161" s="128">
        <f t="shared" si="4"/>
        <v>1.3741028324691207E-2</v>
      </c>
    </row>
    <row r="162" spans="21:22">
      <c r="U162" s="62">
        <v>7.8500000000000005</v>
      </c>
      <c r="V162" s="128">
        <f t="shared" si="4"/>
        <v>1.3763124636860774E-2</v>
      </c>
    </row>
    <row r="163" spans="21:22">
      <c r="U163" s="62">
        <v>7.9</v>
      </c>
      <c r="V163" s="128">
        <f t="shared" si="4"/>
        <v>1.3785201578426984E-2</v>
      </c>
    </row>
    <row r="164" spans="21:22">
      <c r="U164" s="62">
        <v>7.95</v>
      </c>
      <c r="V164" s="128">
        <f t="shared" si="4"/>
        <v>1.3807255342600966E-2</v>
      </c>
    </row>
    <row r="165" spans="21:22">
      <c r="U165" s="62">
        <v>8</v>
      </c>
      <c r="V165" s="128">
        <f t="shared" si="4"/>
        <v>1.3829282202344612E-2</v>
      </c>
    </row>
    <row r="166" spans="21:22">
      <c r="U166" s="62">
        <v>8.0500000000000007</v>
      </c>
      <c r="V166" s="128">
        <f t="shared" si="4"/>
        <v>1.3851278509185716E-2</v>
      </c>
    </row>
    <row r="167" spans="21:22">
      <c r="U167" s="62">
        <v>8.1</v>
      </c>
      <c r="V167" s="128">
        <f t="shared" si="4"/>
        <v>1.3873240692046984E-2</v>
      </c>
    </row>
    <row r="168" spans="21:22">
      <c r="U168" s="62">
        <v>8.15</v>
      </c>
      <c r="V168" s="128">
        <f t="shared" si="4"/>
        <v>1.3895165256091413E-2</v>
      </c>
    </row>
    <row r="169" spans="21:22">
      <c r="U169" s="62">
        <v>8.2000000000000011</v>
      </c>
      <c r="V169" s="128">
        <f t="shared" si="4"/>
        <v>1.391704878158169E-2</v>
      </c>
    </row>
    <row r="170" spans="21:22">
      <c r="U170" s="62">
        <v>8.25</v>
      </c>
      <c r="V170" s="128">
        <f t="shared" si="4"/>
        <v>1.3938887922755133E-2</v>
      </c>
    </row>
    <row r="171" spans="21:22">
      <c r="U171" s="62">
        <v>8.3000000000000007</v>
      </c>
      <c r="V171" s="128">
        <f t="shared" si="4"/>
        <v>1.3960679406712417E-2</v>
      </c>
    </row>
    <row r="172" spans="21:22">
      <c r="U172" s="62">
        <v>8.35</v>
      </c>
      <c r="V172" s="128">
        <f t="shared" si="4"/>
        <v>1.3982420032321738E-2</v>
      </c>
    </row>
    <row r="173" spans="21:22">
      <c r="U173" s="62">
        <v>8.4</v>
      </c>
      <c r="V173" s="128">
        <f t="shared" si="4"/>
        <v>1.4004106669136318E-2</v>
      </c>
    </row>
    <row r="174" spans="21:22">
      <c r="U174" s="62">
        <v>8.4500000000000011</v>
      </c>
      <c r="V174" s="128">
        <f t="shared" si="4"/>
        <v>1.4025736256326402E-2</v>
      </c>
    </row>
    <row r="175" spans="21:22">
      <c r="U175" s="62">
        <v>8.5</v>
      </c>
      <c r="V175" s="128">
        <f t="shared" si="4"/>
        <v>1.4047305801625151E-2</v>
      </c>
    </row>
    <row r="176" spans="21:22">
      <c r="U176" s="62">
        <v>8.5500000000000007</v>
      </c>
      <c r="V176" s="128">
        <f t="shared" si="4"/>
        <v>1.4068812380288259E-2</v>
      </c>
    </row>
    <row r="177" spans="21:22">
      <c r="U177" s="62">
        <v>8.6</v>
      </c>
      <c r="V177" s="128">
        <f t="shared" si="4"/>
        <v>1.4090253134067324E-2</v>
      </c>
    </row>
    <row r="178" spans="21:22">
      <c r="U178" s="62">
        <v>8.65</v>
      </c>
      <c r="V178" s="128">
        <f t="shared" si="4"/>
        <v>1.4111625270196118E-2</v>
      </c>
    </row>
    <row r="179" spans="21:22">
      <c r="U179" s="62">
        <v>8.7000000000000011</v>
      </c>
      <c r="V179" s="128">
        <f t="shared" si="4"/>
        <v>1.4132926060390766E-2</v>
      </c>
    </row>
    <row r="180" spans="21:22">
      <c r="U180" s="62">
        <v>8.75</v>
      </c>
      <c r="V180" s="128">
        <f t="shared" si="4"/>
        <v>1.4154152839862419E-2</v>
      </c>
    </row>
    <row r="181" spans="21:22">
      <c r="U181" s="62">
        <v>8.8000000000000007</v>
      </c>
      <c r="V181" s="128">
        <f t="shared" si="4"/>
        <v>1.4175303006343454E-2</v>
      </c>
    </row>
    <row r="182" spans="21:22">
      <c r="U182" s="62">
        <v>8.85</v>
      </c>
      <c r="V182" s="128">
        <f t="shared" si="4"/>
        <v>1.419637401912599E-2</v>
      </c>
    </row>
    <row r="183" spans="21:22">
      <c r="U183" s="62">
        <v>8.9</v>
      </c>
      <c r="V183" s="128">
        <f t="shared" si="4"/>
        <v>1.4217363398113178E-2</v>
      </c>
    </row>
    <row r="184" spans="21:22">
      <c r="U184" s="62">
        <v>8.9500000000000011</v>
      </c>
      <c r="V184" s="128">
        <f t="shared" si="4"/>
        <v>1.4238268722883168E-2</v>
      </c>
    </row>
    <row r="185" spans="21:22">
      <c r="U185" s="62">
        <v>9</v>
      </c>
      <c r="V185" s="128">
        <f t="shared" si="4"/>
        <v>1.4259087631764894E-2</v>
      </c>
    </row>
    <row r="186" spans="21:22">
      <c r="U186" s="62">
        <v>9.0500000000000007</v>
      </c>
      <c r="V186" s="128">
        <f t="shared" si="4"/>
        <v>1.4279817820926688E-2</v>
      </c>
    </row>
    <row r="187" spans="21:22">
      <c r="U187" s="62">
        <v>9.1</v>
      </c>
      <c r="V187" s="128">
        <f t="shared" si="4"/>
        <v>1.4300457043476419E-2</v>
      </c>
    </row>
    <row r="188" spans="21:22">
      <c r="U188" s="62">
        <v>9.15</v>
      </c>
      <c r="V188" s="128">
        <f t="shared" si="4"/>
        <v>1.4321003108573635E-2</v>
      </c>
    </row>
    <row r="189" spans="21:22">
      <c r="U189" s="62">
        <v>9.2000000000000011</v>
      </c>
      <c r="V189" s="128">
        <f t="shared" si="4"/>
        <v>1.4341453880553759E-2</v>
      </c>
    </row>
    <row r="190" spans="21:22">
      <c r="U190" s="62">
        <v>9.25</v>
      </c>
      <c r="V190" s="128">
        <f t="shared" si="4"/>
        <v>1.4361807278063202E-2</v>
      </c>
    </row>
    <row r="191" spans="21:22">
      <c r="U191" s="62">
        <v>9.3000000000000007</v>
      </c>
      <c r="V191" s="128">
        <f t="shared" si="4"/>
        <v>1.4382061273206667E-2</v>
      </c>
    </row>
    <row r="192" spans="21:22">
      <c r="U192" s="62">
        <v>9.35</v>
      </c>
      <c r="V192" s="128">
        <f t="shared" si="4"/>
        <v>1.4402213890705312E-2</v>
      </c>
    </row>
    <row r="193" spans="21:22">
      <c r="U193" s="62">
        <v>9.4</v>
      </c>
      <c r="V193" s="128">
        <f t="shared" si="4"/>
        <v>1.4422263207066216E-2</v>
      </c>
    </row>
    <row r="194" spans="21:22">
      <c r="U194" s="62">
        <v>9.4500000000000011</v>
      </c>
      <c r="V194" s="128">
        <f t="shared" si="4"/>
        <v>1.4442207349762898E-2</v>
      </c>
    </row>
    <row r="195" spans="21:22">
      <c r="U195" s="62">
        <v>9.5</v>
      </c>
      <c r="V195" s="128">
        <f t="shared" si="4"/>
        <v>1.4462044496426699E-2</v>
      </c>
    </row>
    <row r="196" spans="21:22">
      <c r="U196" s="62">
        <v>9.5500000000000007</v>
      </c>
      <c r="V196" s="128">
        <f t="shared" si="4"/>
        <v>1.4481772874049018E-2</v>
      </c>
    </row>
    <row r="197" spans="21:22">
      <c r="U197" s="62">
        <v>9.6000000000000014</v>
      </c>
      <c r="V197" s="128">
        <f t="shared" si="4"/>
        <v>1.4501390758194163E-2</v>
      </c>
    </row>
    <row r="198" spans="21:22">
      <c r="U198" s="62">
        <v>9.65</v>
      </c>
      <c r="V198" s="128">
        <f t="shared" si="4"/>
        <v>1.4520896472222461E-2</v>
      </c>
    </row>
    <row r="199" spans="21:22">
      <c r="U199" s="62">
        <v>9.7000000000000011</v>
      </c>
      <c r="V199" s="128">
        <f t="shared" ref="V199:V262" si="5">$C$5 + $C$6*((1-EXP(-U199/$C$9)) / (U199/$C$9)) + $C$7*(((1-EXP(-U199/$C$9)) / (U199/$C$9)) - EXP(-U199/$C$9)) + $C$8*(((1-EXP(-U199/$C$10)) / (U199/$C$10)) - EXP(-U199/$C$10))</f>
        <v>1.4540288386524339E-2</v>
      </c>
    </row>
    <row r="200" spans="21:22">
      <c r="U200" s="62">
        <v>9.75</v>
      </c>
      <c r="V200" s="128">
        <f t="shared" si="5"/>
        <v>1.455956491776414E-2</v>
      </c>
    </row>
    <row r="201" spans="21:22">
      <c r="U201" s="62">
        <v>9.8000000000000007</v>
      </c>
      <c r="V201" s="128">
        <f t="shared" si="5"/>
        <v>1.4578724528134052E-2</v>
      </c>
    </row>
    <row r="202" spans="21:22">
      <c r="U202" s="62">
        <v>9.8500000000000014</v>
      </c>
      <c r="V202" s="128">
        <f t="shared" si="5"/>
        <v>1.4597765724618419E-2</v>
      </c>
    </row>
    <row r="203" spans="21:22">
      <c r="U203" s="62">
        <v>9.9</v>
      </c>
      <c r="V203" s="128">
        <f t="shared" si="5"/>
        <v>1.4616687058267894E-2</v>
      </c>
    </row>
    <row r="204" spans="21:22">
      <c r="U204" s="62">
        <v>9.9500000000000011</v>
      </c>
      <c r="V204" s="128">
        <f t="shared" si="5"/>
        <v>1.463548712348281E-2</v>
      </c>
    </row>
    <row r="205" spans="21:22">
      <c r="U205" s="62">
        <v>10</v>
      </c>
      <c r="V205" s="128">
        <f t="shared" si="5"/>
        <v>1.465416455730692E-2</v>
      </c>
    </row>
    <row r="206" spans="21:22">
      <c r="U206" s="62">
        <v>10.050000000000001</v>
      </c>
      <c r="V206" s="128">
        <f t="shared" si="5"/>
        <v>1.4672718038730229E-2</v>
      </c>
    </row>
    <row r="207" spans="21:22">
      <c r="U207" s="62">
        <v>10.100000000000001</v>
      </c>
      <c r="V207" s="128">
        <f t="shared" si="5"/>
        <v>1.4691146288001278E-2</v>
      </c>
    </row>
    <row r="208" spans="21:22">
      <c r="U208" s="62">
        <v>10.15</v>
      </c>
      <c r="V208" s="128">
        <f t="shared" si="5"/>
        <v>1.4709448065948871E-2</v>
      </c>
    </row>
    <row r="209" spans="21:22">
      <c r="U209" s="62">
        <v>10.200000000000001</v>
      </c>
      <c r="V209" s="128">
        <f t="shared" si="5"/>
        <v>1.4727622173312846E-2</v>
      </c>
    </row>
    <row r="210" spans="21:22">
      <c r="U210" s="62">
        <v>10.25</v>
      </c>
      <c r="V210" s="128">
        <f t="shared" si="5"/>
        <v>1.4745667450084002E-2</v>
      </c>
    </row>
    <row r="211" spans="21:22">
      <c r="U211" s="62">
        <v>10.3</v>
      </c>
      <c r="V211" s="128">
        <f t="shared" si="5"/>
        <v>1.4763582774852874E-2</v>
      </c>
    </row>
    <row r="212" spans="21:22">
      <c r="U212" s="62">
        <v>10.350000000000001</v>
      </c>
      <c r="V212" s="128">
        <f t="shared" si="5"/>
        <v>1.4781367064167605E-2</v>
      </c>
    </row>
    <row r="213" spans="21:22">
      <c r="U213" s="62">
        <v>10.4</v>
      </c>
      <c r="V213" s="128">
        <f t="shared" si="5"/>
        <v>1.4799019271899985E-2</v>
      </c>
    </row>
    <row r="214" spans="21:22">
      <c r="U214" s="62">
        <v>10.450000000000001</v>
      </c>
      <c r="V214" s="128">
        <f t="shared" si="5"/>
        <v>1.4816538388620917E-2</v>
      </c>
    </row>
    <row r="215" spans="21:22">
      <c r="U215" s="62">
        <v>10.5</v>
      </c>
      <c r="V215" s="128">
        <f t="shared" si="5"/>
        <v>1.4833923440983762E-2</v>
      </c>
    </row>
    <row r="216" spans="21:22">
      <c r="U216" s="62">
        <v>10.55</v>
      </c>
      <c r="V216" s="128">
        <f t="shared" si="5"/>
        <v>1.4851173491116379E-2</v>
      </c>
    </row>
    <row r="217" spans="21:22">
      <c r="U217" s="62">
        <v>10.600000000000001</v>
      </c>
      <c r="V217" s="128">
        <f t="shared" si="5"/>
        <v>1.4868287636021396E-2</v>
      </c>
    </row>
    <row r="218" spans="21:22">
      <c r="U218" s="62">
        <v>10.65</v>
      </c>
      <c r="V218" s="128">
        <f t="shared" si="5"/>
        <v>1.4885265006984769E-2</v>
      </c>
    </row>
    <row r="219" spans="21:22">
      <c r="U219" s="62">
        <v>10.700000000000001</v>
      </c>
      <c r="V219" s="128">
        <f t="shared" si="5"/>
        <v>1.4902104768992286E-2</v>
      </c>
    </row>
    <row r="220" spans="21:22">
      <c r="U220" s="62">
        <v>10.75</v>
      </c>
      <c r="V220" s="128">
        <f t="shared" si="5"/>
        <v>1.4918806120154421E-2</v>
      </c>
    </row>
    <row r="221" spans="21:22">
      <c r="U221" s="62">
        <v>10.8</v>
      </c>
      <c r="V221" s="128">
        <f t="shared" si="5"/>
        <v>1.4935368291138632E-2</v>
      </c>
    </row>
    <row r="222" spans="21:22">
      <c r="U222" s="62">
        <v>10.850000000000001</v>
      </c>
      <c r="V222" s="128">
        <f t="shared" si="5"/>
        <v>1.4951790544609767E-2</v>
      </c>
    </row>
    <row r="223" spans="21:22">
      <c r="U223" s="62">
        <v>10.9</v>
      </c>
      <c r="V223" s="128">
        <f t="shared" si="5"/>
        <v>1.4968072174678229E-2</v>
      </c>
    </row>
    <row r="224" spans="21:22">
      <c r="U224" s="62">
        <v>10.950000000000001</v>
      </c>
      <c r="V224" s="128">
        <f t="shared" si="5"/>
        <v>1.4984212506355427E-2</v>
      </c>
    </row>
    <row r="225" spans="21:22">
      <c r="U225" s="62">
        <v>11</v>
      </c>
      <c r="V225" s="128">
        <f t="shared" si="5"/>
        <v>1.5000210895017269E-2</v>
      </c>
    </row>
    <row r="226" spans="21:22">
      <c r="U226" s="62">
        <v>11.05</v>
      </c>
      <c r="V226" s="128">
        <f t="shared" si="5"/>
        <v>1.5016066725874536E-2</v>
      </c>
    </row>
    <row r="227" spans="21:22">
      <c r="U227" s="62">
        <v>11.100000000000001</v>
      </c>
      <c r="V227" s="128">
        <f t="shared" si="5"/>
        <v>1.5031779413450908E-2</v>
      </c>
    </row>
    <row r="228" spans="21:22">
      <c r="U228" s="62">
        <v>11.15</v>
      </c>
      <c r="V228" s="128">
        <f t="shared" si="5"/>
        <v>1.5047348401068222E-2</v>
      </c>
    </row>
    <row r="229" spans="21:22">
      <c r="U229" s="62">
        <v>11.200000000000001</v>
      </c>
      <c r="V229" s="128">
        <f t="shared" si="5"/>
        <v>1.5062773160338841E-2</v>
      </c>
    </row>
    <row r="230" spans="21:22">
      <c r="U230" s="62">
        <v>11.25</v>
      </c>
      <c r="V230" s="128">
        <f t="shared" si="5"/>
        <v>1.5078053190665019E-2</v>
      </c>
    </row>
    <row r="231" spans="21:22">
      <c r="U231" s="62">
        <v>11.3</v>
      </c>
      <c r="V231" s="128">
        <f t="shared" si="5"/>
        <v>1.5093188018745346E-2</v>
      </c>
    </row>
    <row r="232" spans="21:22">
      <c r="U232" s="62">
        <v>11.350000000000001</v>
      </c>
      <c r="V232" s="128">
        <f t="shared" si="5"/>
        <v>1.5108177198087949E-2</v>
      </c>
    </row>
    <row r="233" spans="21:22">
      <c r="U233" s="62">
        <v>11.4</v>
      </c>
      <c r="V233" s="128">
        <f t="shared" si="5"/>
        <v>1.5123020308530744E-2</v>
      </c>
    </row>
    <row r="234" spans="21:22">
      <c r="U234" s="62">
        <v>11.450000000000001</v>
      </c>
      <c r="V234" s="128">
        <f t="shared" si="5"/>
        <v>1.5137716955768182E-2</v>
      </c>
    </row>
    <row r="235" spans="21:22">
      <c r="U235" s="62">
        <v>11.5</v>
      </c>
      <c r="V235" s="128">
        <f t="shared" si="5"/>
        <v>1.5152266770884729E-2</v>
      </c>
    </row>
    <row r="236" spans="21:22">
      <c r="U236" s="62">
        <v>11.55</v>
      </c>
      <c r="V236" s="128">
        <f t="shared" si="5"/>
        <v>1.5166669409894695E-2</v>
      </c>
    </row>
    <row r="237" spans="21:22">
      <c r="U237" s="62">
        <v>11.600000000000001</v>
      </c>
      <c r="V237" s="128">
        <f t="shared" si="5"/>
        <v>1.5180924553289052E-2</v>
      </c>
    </row>
    <row r="238" spans="21:22">
      <c r="U238" s="62">
        <v>11.65</v>
      </c>
      <c r="V238" s="128">
        <f t="shared" si="5"/>
        <v>1.5195031905587936E-2</v>
      </c>
    </row>
    <row r="239" spans="21:22">
      <c r="U239" s="62">
        <v>11.700000000000001</v>
      </c>
      <c r="V239" s="128">
        <f t="shared" si="5"/>
        <v>1.5208991194900073E-2</v>
      </c>
    </row>
    <row r="240" spans="21:22">
      <c r="U240" s="62">
        <v>11.75</v>
      </c>
      <c r="V240" s="128">
        <f t="shared" si="5"/>
        <v>1.5222802172488031E-2</v>
      </c>
    </row>
    <row r="241" spans="21:22">
      <c r="U241" s="62">
        <v>11.8</v>
      </c>
      <c r="V241" s="128">
        <f t="shared" si="5"/>
        <v>1.5236464612339906E-2</v>
      </c>
    </row>
    <row r="242" spans="21:22">
      <c r="U242" s="62">
        <v>11.850000000000001</v>
      </c>
      <c r="V242" s="128">
        <f t="shared" si="5"/>
        <v>1.5249978310746717E-2</v>
      </c>
    </row>
    <row r="243" spans="21:22">
      <c r="U243" s="62">
        <v>11.9</v>
      </c>
      <c r="V243" s="128">
        <f t="shared" si="5"/>
        <v>1.5263343085886297E-2</v>
      </c>
    </row>
    <row r="244" spans="21:22">
      <c r="U244" s="62">
        <v>11.950000000000001</v>
      </c>
      <c r="V244" s="128">
        <f t="shared" si="5"/>
        <v>1.5276558777412616E-2</v>
      </c>
    </row>
    <row r="245" spans="21:22">
      <c r="U245" s="62">
        <v>12</v>
      </c>
      <c r="V245" s="128">
        <f t="shared" si="5"/>
        <v>1.5289625246051319E-2</v>
      </c>
    </row>
    <row r="246" spans="21:22">
      <c r="U246" s="62">
        <v>12.05</v>
      </c>
      <c r="V246" s="128">
        <f t="shared" si="5"/>
        <v>1.5302542373200792E-2</v>
      </c>
    </row>
    <row r="247" spans="21:22">
      <c r="U247" s="62">
        <v>12.100000000000001</v>
      </c>
      <c r="V247" s="128">
        <f t="shared" si="5"/>
        <v>1.5315310060539003E-2</v>
      </c>
    </row>
    <row r="248" spans="21:22">
      <c r="U248" s="62">
        <v>12.15</v>
      </c>
      <c r="V248" s="128">
        <f t="shared" si="5"/>
        <v>1.5327928229636079E-2</v>
      </c>
    </row>
    <row r="249" spans="21:22">
      <c r="U249" s="62">
        <v>12.200000000000001</v>
      </c>
      <c r="V249" s="128">
        <f t="shared" si="5"/>
        <v>1.5340396821572219E-2</v>
      </c>
    </row>
    <row r="250" spans="21:22">
      <c r="U250" s="62">
        <v>12.25</v>
      </c>
      <c r="V250" s="128">
        <f t="shared" si="5"/>
        <v>1.5352715796561403E-2</v>
      </c>
    </row>
    <row r="251" spans="21:22">
      <c r="U251" s="62">
        <v>12.3</v>
      </c>
      <c r="V251" s="128">
        <f t="shared" si="5"/>
        <v>1.53648851335801E-2</v>
      </c>
    </row>
    <row r="252" spans="21:22">
      <c r="U252" s="62">
        <v>12.350000000000001</v>
      </c>
      <c r="V252" s="128">
        <f t="shared" si="5"/>
        <v>1.5376904830001731E-2</v>
      </c>
    </row>
    <row r="253" spans="21:22">
      <c r="U253" s="62">
        <v>12.4</v>
      </c>
      <c r="V253" s="128">
        <f t="shared" si="5"/>
        <v>1.5388774901236177E-2</v>
      </c>
    </row>
    <row r="254" spans="21:22">
      <c r="U254" s="62">
        <v>12.450000000000001</v>
      </c>
      <c r="V254" s="128">
        <f t="shared" si="5"/>
        <v>1.5400495380374538E-2</v>
      </c>
    </row>
    <row r="255" spans="21:22">
      <c r="U255" s="62">
        <v>12.5</v>
      </c>
      <c r="V255" s="128">
        <f t="shared" si="5"/>
        <v>1.5412066317839021E-2</v>
      </c>
    </row>
    <row r="256" spans="21:22">
      <c r="U256" s="62">
        <v>12.55</v>
      </c>
      <c r="V256" s="128">
        <f t="shared" si="5"/>
        <v>1.542348778103815E-2</v>
      </c>
    </row>
    <row r="257" spans="21:22">
      <c r="U257" s="62">
        <v>12.600000000000001</v>
      </c>
      <c r="V257" s="128">
        <f t="shared" si="5"/>
        <v>1.5434759854026425E-2</v>
      </c>
    </row>
    <row r="258" spans="21:22">
      <c r="U258" s="62">
        <v>12.65</v>
      </c>
      <c r="V258" s="128">
        <f t="shared" si="5"/>
        <v>1.5445882637169631E-2</v>
      </c>
    </row>
    <row r="259" spans="21:22">
      <c r="U259" s="62">
        <v>12.700000000000001</v>
      </c>
      <c r="V259" s="128">
        <f t="shared" si="5"/>
        <v>1.5456856246814532E-2</v>
      </c>
    </row>
    <row r="260" spans="21:22">
      <c r="U260" s="62">
        <v>12.75</v>
      </c>
      <c r="V260" s="128">
        <f t="shared" si="5"/>
        <v>1.5467680814963566E-2</v>
      </c>
    </row>
    <row r="261" spans="21:22">
      <c r="U261" s="62">
        <v>12.8</v>
      </c>
      <c r="V261" s="128">
        <f t="shared" si="5"/>
        <v>1.5478356488954251E-2</v>
      </c>
    </row>
    <row r="262" spans="21:22">
      <c r="U262" s="62">
        <v>12.850000000000001</v>
      </c>
      <c r="V262" s="128">
        <f t="shared" si="5"/>
        <v>1.5488883431143463E-2</v>
      </c>
    </row>
    <row r="263" spans="21:22">
      <c r="U263" s="62">
        <v>12.9</v>
      </c>
      <c r="V263" s="128">
        <f t="shared" ref="V263:V326" si="6">$C$5 + $C$6*((1-EXP(-U263/$C$9)) / (U263/$C$9)) + $C$7*(((1-EXP(-U263/$C$9)) / (U263/$C$9)) - EXP(-U263/$C$9)) + $C$8*(((1-EXP(-U263/$C$10)) / (U263/$C$10)) - EXP(-U263/$C$10))</f>
        <v>1.5499261818596108E-2</v>
      </c>
    </row>
    <row r="264" spans="21:22">
      <c r="U264" s="62">
        <v>12.950000000000001</v>
      </c>
      <c r="V264" s="128">
        <f t="shared" si="6"/>
        <v>1.5509491842778556E-2</v>
      </c>
    </row>
    <row r="265" spans="21:22">
      <c r="U265" s="62">
        <v>13</v>
      </c>
      <c r="V265" s="128">
        <f t="shared" si="6"/>
        <v>1.551957370925644E-2</v>
      </c>
    </row>
    <row r="266" spans="21:22">
      <c r="U266" s="62">
        <v>13.05</v>
      </c>
      <c r="V266" s="128">
        <f t="shared" si="6"/>
        <v>1.5529507637397202E-2</v>
      </c>
    </row>
    <row r="267" spans="21:22">
      <c r="U267" s="62">
        <v>13.100000000000001</v>
      </c>
      <c r="V267" s="128">
        <f t="shared" si="6"/>
        <v>1.5539293860076631E-2</v>
      </c>
    </row>
    <row r="268" spans="21:22">
      <c r="U268" s="62">
        <v>13.15</v>
      </c>
      <c r="V268" s="128">
        <f t="shared" si="6"/>
        <v>1.5548932623390216E-2</v>
      </c>
    </row>
    <row r="269" spans="21:22">
      <c r="U269" s="62">
        <v>13.200000000000001</v>
      </c>
      <c r="V269" s="128">
        <f t="shared" si="6"/>
        <v>1.5558424186368422E-2</v>
      </c>
    </row>
    <row r="270" spans="21:22">
      <c r="U270" s="62">
        <v>13.25</v>
      </c>
      <c r="V270" s="128">
        <f t="shared" si="6"/>
        <v>1.5567768820696326E-2</v>
      </c>
    </row>
    <row r="271" spans="21:22">
      <c r="U271" s="62">
        <v>13.3</v>
      </c>
      <c r="V271" s="128">
        <f t="shared" si="6"/>
        <v>1.5576966810437548E-2</v>
      </c>
    </row>
    <row r="272" spans="21:22">
      <c r="U272" s="62">
        <v>13.350000000000001</v>
      </c>
      <c r="V272" s="128">
        <f t="shared" si="6"/>
        <v>1.558601845176219E-2</v>
      </c>
    </row>
    <row r="273" spans="21:22">
      <c r="U273" s="62">
        <v>13.4</v>
      </c>
      <c r="V273" s="128">
        <f t="shared" si="6"/>
        <v>1.5594924052678844E-2</v>
      </c>
    </row>
    <row r="274" spans="21:22">
      <c r="U274" s="62">
        <v>13.450000000000001</v>
      </c>
      <c r="V274" s="128">
        <f t="shared" si="6"/>
        <v>1.5603683932770798E-2</v>
      </c>
    </row>
    <row r="275" spans="21:22">
      <c r="U275" s="62">
        <v>13.5</v>
      </c>
      <c r="V275" s="128">
        <f t="shared" si="6"/>
        <v>1.5612298422935891E-2</v>
      </c>
    </row>
    <row r="276" spans="21:22">
      <c r="U276" s="62">
        <v>13.55</v>
      </c>
      <c r="V276" s="128">
        <f t="shared" si="6"/>
        <v>1.5620767865130544E-2</v>
      </c>
    </row>
    <row r="277" spans="21:22">
      <c r="U277" s="62">
        <v>13.600000000000001</v>
      </c>
      <c r="V277" s="128">
        <f t="shared" si="6"/>
        <v>1.5629092612117784E-2</v>
      </c>
    </row>
    <row r="278" spans="21:22">
      <c r="U278" s="62">
        <v>13.65</v>
      </c>
      <c r="V278" s="128">
        <f t="shared" si="6"/>
        <v>1.5637273027218596E-2</v>
      </c>
    </row>
    <row r="279" spans="21:22">
      <c r="U279" s="62">
        <v>13.700000000000001</v>
      </c>
      <c r="V279" s="128">
        <f t="shared" si="6"/>
        <v>1.5645309484067602E-2</v>
      </c>
    </row>
    <row r="280" spans="21:22">
      <c r="U280" s="62">
        <v>13.75</v>
      </c>
      <c r="V280" s="128">
        <f t="shared" si="6"/>
        <v>1.5653202366372007E-2</v>
      </c>
    </row>
    <row r="281" spans="21:22">
      <c r="U281" s="62">
        <v>13.8</v>
      </c>
      <c r="V281" s="128">
        <f t="shared" si="6"/>
        <v>1.5660952067674594E-2</v>
      </c>
    </row>
    <row r="282" spans="21:22">
      <c r="U282" s="62">
        <v>13.850000000000001</v>
      </c>
      <c r="V282" s="128">
        <f t="shared" si="6"/>
        <v>1.5668558991120116E-2</v>
      </c>
    </row>
    <row r="283" spans="21:22">
      <c r="U283" s="62">
        <v>13.9</v>
      </c>
      <c r="V283" s="128">
        <f t="shared" si="6"/>
        <v>1.5676023549225218E-2</v>
      </c>
    </row>
    <row r="284" spans="21:22">
      <c r="U284" s="62">
        <v>13.950000000000001</v>
      </c>
      <c r="V284" s="128">
        <f t="shared" si="6"/>
        <v>1.5683346163652079E-2</v>
      </c>
    </row>
    <row r="285" spans="21:22">
      <c r="U285" s="62">
        <v>14</v>
      </c>
      <c r="V285" s="128">
        <f t="shared" si="6"/>
        <v>1.5690527264985515E-2</v>
      </c>
    </row>
    <row r="286" spans="21:22">
      <c r="U286" s="62">
        <v>14.05</v>
      </c>
      <c r="V286" s="128">
        <f t="shared" si="6"/>
        <v>1.5697567292513273E-2</v>
      </c>
    </row>
    <row r="287" spans="21:22">
      <c r="U287" s="62">
        <v>14.100000000000001</v>
      </c>
      <c r="V287" s="128">
        <f t="shared" si="6"/>
        <v>1.5704466694009989E-2</v>
      </c>
    </row>
    <row r="288" spans="21:22">
      <c r="U288" s="62">
        <v>14.15</v>
      </c>
      <c r="V288" s="128">
        <f t="shared" si="6"/>
        <v>1.571122592552443E-2</v>
      </c>
    </row>
    <row r="289" spans="21:22">
      <c r="U289" s="62">
        <v>14.200000000000001</v>
      </c>
      <c r="V289" s="128">
        <f t="shared" si="6"/>
        <v>1.5717845451170026E-2</v>
      </c>
    </row>
    <row r="290" spans="21:22">
      <c r="U290" s="62">
        <v>14.25</v>
      </c>
      <c r="V290" s="128">
        <f t="shared" si="6"/>
        <v>1.5724325742918543E-2</v>
      </c>
    </row>
    <row r="291" spans="21:22">
      <c r="U291" s="62">
        <v>14.3</v>
      </c>
      <c r="V291" s="128">
        <f t="shared" si="6"/>
        <v>1.5730667280397168E-2</v>
      </c>
    </row>
    <row r="292" spans="21:22">
      <c r="U292" s="62">
        <v>14.350000000000001</v>
      </c>
      <c r="V292" s="128">
        <f t="shared" si="6"/>
        <v>1.5736870550688675E-2</v>
      </c>
    </row>
    <row r="293" spans="21:22">
      <c r="U293" s="62">
        <v>14.4</v>
      </c>
      <c r="V293" s="128">
        <f t="shared" si="6"/>
        <v>1.5742936048134648E-2</v>
      </c>
    </row>
    <row r="294" spans="21:22">
      <c r="U294" s="62">
        <v>14.450000000000001</v>
      </c>
      <c r="V294" s="128">
        <f t="shared" si="6"/>
        <v>1.5748864274142058E-2</v>
      </c>
    </row>
    <row r="295" spans="21:22">
      <c r="U295" s="62">
        <v>14.5</v>
      </c>
      <c r="V295" s="128">
        <f t="shared" si="6"/>
        <v>1.5754655736992446E-2</v>
      </c>
    </row>
    <row r="296" spans="21:22">
      <c r="U296" s="62">
        <v>14.55</v>
      </c>
      <c r="V296" s="128">
        <f t="shared" si="6"/>
        <v>1.576031095165463E-2</v>
      </c>
    </row>
    <row r="297" spans="21:22">
      <c r="U297" s="62">
        <v>14.600000000000001</v>
      </c>
      <c r="V297" s="128">
        <f t="shared" si="6"/>
        <v>1.5765830439600045E-2</v>
      </c>
    </row>
    <row r="298" spans="21:22">
      <c r="U298" s="62">
        <v>14.65</v>
      </c>
      <c r="V298" s="128">
        <f t="shared" si="6"/>
        <v>1.5771214728621044E-2</v>
      </c>
    </row>
    <row r="299" spans="21:22">
      <c r="U299" s="62">
        <v>14.700000000000001</v>
      </c>
      <c r="V299" s="128">
        <f t="shared" si="6"/>
        <v>1.5776464352652231E-2</v>
      </c>
    </row>
    <row r="300" spans="21:22">
      <c r="U300" s="62">
        <v>14.75</v>
      </c>
      <c r="V300" s="128">
        <f t="shared" si="6"/>
        <v>1.5781579851594452E-2</v>
      </c>
    </row>
    <row r="301" spans="21:22">
      <c r="U301" s="62">
        <v>14.8</v>
      </c>
      <c r="V301" s="128">
        <f t="shared" si="6"/>
        <v>1.578656177114196E-2</v>
      </c>
    </row>
    <row r="302" spans="21:22">
      <c r="U302" s="62">
        <v>14.850000000000001</v>
      </c>
      <c r="V302" s="128">
        <f t="shared" si="6"/>
        <v>1.5791410662611749E-2</v>
      </c>
    </row>
    <row r="303" spans="21:22">
      <c r="U303" s="62">
        <v>14.9</v>
      </c>
      <c r="V303" s="128">
        <f t="shared" si="6"/>
        <v>1.5796127082776404E-2</v>
      </c>
    </row>
    <row r="304" spans="21:22">
      <c r="U304" s="62">
        <v>14.950000000000001</v>
      </c>
      <c r="V304" s="128">
        <f t="shared" si="6"/>
        <v>1.5800711593698932E-2</v>
      </c>
    </row>
    <row r="305" spans="21:22">
      <c r="U305" s="62">
        <v>15</v>
      </c>
      <c r="V305" s="128">
        <f t="shared" si="6"/>
        <v>1.5805164762570628E-2</v>
      </c>
    </row>
    <row r="306" spans="21:22">
      <c r="U306" s="62">
        <v>15.05</v>
      </c>
      <c r="V306" s="128">
        <f t="shared" si="6"/>
        <v>1.58094871615517E-2</v>
      </c>
    </row>
    <row r="307" spans="21:22">
      <c r="U307" s="62">
        <v>15.100000000000001</v>
      </c>
      <c r="V307" s="128">
        <f t="shared" si="6"/>
        <v>1.5813679367614089E-2</v>
      </c>
    </row>
    <row r="308" spans="21:22">
      <c r="U308" s="62">
        <v>15.15</v>
      </c>
      <c r="V308" s="128">
        <f t="shared" si="6"/>
        <v>1.5817741962387249E-2</v>
      </c>
    </row>
    <row r="309" spans="21:22">
      <c r="U309" s="62">
        <v>15.200000000000001</v>
      </c>
      <c r="V309" s="128">
        <f t="shared" si="6"/>
        <v>1.5821675532006113E-2</v>
      </c>
    </row>
    <row r="310" spans="21:22">
      <c r="U310" s="62">
        <v>15.25</v>
      </c>
      <c r="V310" s="128">
        <f t="shared" si="6"/>
        <v>1.5825480666961836E-2</v>
      </c>
    </row>
    <row r="311" spans="21:22">
      <c r="U311" s="62">
        <v>15.3</v>
      </c>
      <c r="V311" s="128">
        <f t="shared" si="6"/>
        <v>1.5829157961954859E-2</v>
      </c>
    </row>
    <row r="312" spans="21:22">
      <c r="U312" s="62">
        <v>15.350000000000001</v>
      </c>
      <c r="V312" s="128">
        <f t="shared" si="6"/>
        <v>1.5832708015750402E-2</v>
      </c>
    </row>
    <row r="313" spans="21:22">
      <c r="U313" s="62">
        <v>15.4</v>
      </c>
      <c r="V313" s="128">
        <f t="shared" si="6"/>
        <v>1.5836131431036321E-2</v>
      </c>
    </row>
    <row r="314" spans="21:22">
      <c r="U314" s="62">
        <v>15.450000000000001</v>
      </c>
      <c r="V314" s="128">
        <f t="shared" si="6"/>
        <v>1.5839428814283532E-2</v>
      </c>
    </row>
    <row r="315" spans="21:22">
      <c r="U315" s="62">
        <v>15.5</v>
      </c>
      <c r="V315" s="128">
        <f t="shared" si="6"/>
        <v>1.5842600775608312E-2</v>
      </c>
    </row>
    <row r="316" spans="21:22">
      <c r="U316" s="62">
        <v>15.55</v>
      </c>
      <c r="V316" s="128">
        <f t="shared" si="6"/>
        <v>1.584564792863756E-2</v>
      </c>
    </row>
    <row r="317" spans="21:22">
      <c r="U317" s="62">
        <v>15.600000000000001</v>
      </c>
      <c r="V317" s="128">
        <f t="shared" si="6"/>
        <v>1.5848570890375668E-2</v>
      </c>
    </row>
    <row r="318" spans="21:22">
      <c r="U318" s="62">
        <v>15.65</v>
      </c>
      <c r="V318" s="128">
        <f t="shared" si="6"/>
        <v>1.5851370281074084E-2</v>
      </c>
    </row>
    <row r="319" spans="21:22">
      <c r="U319" s="62">
        <v>15.700000000000001</v>
      </c>
      <c r="V319" s="128">
        <f t="shared" si="6"/>
        <v>1.5854046724102719E-2</v>
      </c>
    </row>
    <row r="320" spans="21:22">
      <c r="U320" s="62">
        <v>15.75</v>
      </c>
      <c r="V320" s="128">
        <f t="shared" si="6"/>
        <v>1.585660084582402E-2</v>
      </c>
    </row>
    <row r="321" spans="21:22">
      <c r="U321" s="62">
        <v>15.8</v>
      </c>
      <c r="V321" s="128">
        <f t="shared" si="6"/>
        <v>1.5859033275468559E-2</v>
      </c>
    </row>
    <row r="322" spans="21:22">
      <c r="U322" s="62">
        <v>15.850000000000001</v>
      </c>
      <c r="V322" s="128">
        <f t="shared" si="6"/>
        <v>1.586134464501332E-2</v>
      </c>
    </row>
    <row r="323" spans="21:22">
      <c r="U323" s="62">
        <v>15.9</v>
      </c>
      <c r="V323" s="128">
        <f t="shared" si="6"/>
        <v>1.5863535589061686E-2</v>
      </c>
    </row>
    <row r="324" spans="21:22">
      <c r="U324" s="62">
        <v>15.950000000000001</v>
      </c>
      <c r="V324" s="128">
        <f t="shared" si="6"/>
        <v>1.5865606744725647E-2</v>
      </c>
    </row>
    <row r="325" spans="21:22">
      <c r="U325" s="62">
        <v>16</v>
      </c>
      <c r="V325" s="128">
        <f t="shared" si="6"/>
        <v>1.5867558751510108E-2</v>
      </c>
    </row>
    <row r="326" spans="21:22">
      <c r="U326" s="62">
        <v>16.05</v>
      </c>
      <c r="V326" s="128">
        <f t="shared" si="6"/>
        <v>1.5869392251198877E-2</v>
      </c>
    </row>
    <row r="327" spans="21:22">
      <c r="U327" s="62">
        <v>16.100000000000001</v>
      </c>
      <c r="V327" s="128">
        <f t="shared" ref="V327:V390" si="7">$C$5 + $C$6*((1-EXP(-U327/$C$9)) / (U327/$C$9)) + $C$7*(((1-EXP(-U327/$C$9)) / (U327/$C$9)) - EXP(-U327/$C$9)) + $C$8*(((1-EXP(-U327/$C$10)) / (U327/$C$10)) - EXP(-U327/$C$10))</f>
        <v>1.5871107887743138E-2</v>
      </c>
    </row>
    <row r="328" spans="21:22">
      <c r="U328" s="62">
        <v>16.150000000000002</v>
      </c>
      <c r="V328" s="128">
        <f t="shared" si="7"/>
        <v>1.5872706307151319E-2</v>
      </c>
    </row>
    <row r="329" spans="21:22">
      <c r="U329" s="62">
        <v>16.2</v>
      </c>
      <c r="V329" s="128">
        <f t="shared" si="7"/>
        <v>1.5874188157381314E-2</v>
      </c>
    </row>
    <row r="330" spans="21:22">
      <c r="U330" s="62">
        <v>16.25</v>
      </c>
      <c r="V330" s="128">
        <f t="shared" si="7"/>
        <v>1.5875554088234392E-2</v>
      </c>
    </row>
    <row r="331" spans="21:22">
      <c r="U331" s="62">
        <v>16.3</v>
      </c>
      <c r="V331" s="128">
        <f t="shared" si="7"/>
        <v>1.5876804751250986E-2</v>
      </c>
    </row>
    <row r="332" spans="21:22">
      <c r="U332" s="62">
        <v>16.350000000000001</v>
      </c>
      <c r="V332" s="128">
        <f t="shared" si="7"/>
        <v>1.5877940799608387E-2</v>
      </c>
    </row>
    <row r="333" spans="21:22">
      <c r="U333" s="62">
        <v>16.400000000000002</v>
      </c>
      <c r="V333" s="128">
        <f t="shared" si="7"/>
        <v>1.5878962888020154E-2</v>
      </c>
    </row>
    <row r="334" spans="21:22">
      <c r="U334" s="62">
        <v>16.45</v>
      </c>
      <c r="V334" s="128">
        <f t="shared" si="7"/>
        <v>1.5879871672637505E-2</v>
      </c>
    </row>
    <row r="335" spans="21:22">
      <c r="U335" s="62">
        <v>16.5</v>
      </c>
      <c r="V335" s="128">
        <f t="shared" si="7"/>
        <v>1.588066781095214E-2</v>
      </c>
    </row>
    <row r="336" spans="21:22">
      <c r="U336" s="62">
        <v>16.55</v>
      </c>
      <c r="V336" s="128">
        <f t="shared" si="7"/>
        <v>1.5881351961701207E-2</v>
      </c>
    </row>
    <row r="337" spans="21:22">
      <c r="U337" s="62">
        <v>16.600000000000001</v>
      </c>
      <c r="V337" s="128">
        <f t="shared" si="7"/>
        <v>1.5881924784773807E-2</v>
      </c>
    </row>
    <row r="338" spans="21:22">
      <c r="U338" s="62">
        <v>16.650000000000002</v>
      </c>
      <c r="V338" s="128">
        <f t="shared" si="7"/>
        <v>1.5882386941118889E-2</v>
      </c>
    </row>
    <row r="339" spans="21:22">
      <c r="U339" s="62">
        <v>16.7</v>
      </c>
      <c r="V339" s="128">
        <f t="shared" si="7"/>
        <v>1.588273909265546E-2</v>
      </c>
    </row>
    <row r="340" spans="21:22">
      <c r="U340" s="62">
        <v>16.75</v>
      </c>
      <c r="V340" s="128">
        <f t="shared" si="7"/>
        <v>1.588298190218386E-2</v>
      </c>
    </row>
    <row r="341" spans="21:22">
      <c r="U341" s="62">
        <v>16.8</v>
      </c>
      <c r="V341" s="128">
        <f t="shared" si="7"/>
        <v>1.588311603329888E-2</v>
      </c>
    </row>
    <row r="342" spans="21:22">
      <c r="U342" s="62">
        <v>16.850000000000001</v>
      </c>
      <c r="V342" s="128">
        <f t="shared" si="7"/>
        <v>1.5883142150304619E-2</v>
      </c>
    </row>
    <row r="343" spans="21:22">
      <c r="U343" s="62">
        <v>16.900000000000002</v>
      </c>
      <c r="V343" s="128">
        <f t="shared" si="7"/>
        <v>1.5883060918130701E-2</v>
      </c>
    </row>
    <row r="344" spans="21:22">
      <c r="U344" s="62">
        <v>16.95</v>
      </c>
      <c r="V344" s="128">
        <f t="shared" si="7"/>
        <v>1.5882873002250053E-2</v>
      </c>
    </row>
    <row r="345" spans="21:22">
      <c r="U345" s="62">
        <v>17</v>
      </c>
      <c r="V345" s="128">
        <f t="shared" si="7"/>
        <v>1.5882579068598357E-2</v>
      </c>
    </row>
    <row r="346" spans="21:22">
      <c r="U346" s="62">
        <v>17.05</v>
      </c>
      <c r="V346" s="128">
        <f t="shared" si="7"/>
        <v>1.5882179783495029E-2</v>
      </c>
    </row>
    <row r="347" spans="21:22">
      <c r="U347" s="62">
        <v>17.100000000000001</v>
      </c>
      <c r="V347" s="128">
        <f t="shared" si="7"/>
        <v>1.5881675813565366E-2</v>
      </c>
    </row>
    <row r="348" spans="21:22">
      <c r="U348" s="62">
        <v>17.150000000000002</v>
      </c>
      <c r="V348" s="128">
        <f t="shared" si="7"/>
        <v>1.5881067825664688E-2</v>
      </c>
    </row>
    <row r="349" spans="21:22">
      <c r="U349" s="62">
        <v>17.2</v>
      </c>
      <c r="V349" s="128">
        <f t="shared" si="7"/>
        <v>1.588035648680336E-2</v>
      </c>
    </row>
    <row r="350" spans="21:22">
      <c r="U350" s="62">
        <v>17.25</v>
      </c>
      <c r="V350" s="128">
        <f t="shared" si="7"/>
        <v>1.5879542464073776E-2</v>
      </c>
    </row>
    <row r="351" spans="21:22">
      <c r="U351" s="62">
        <v>17.3</v>
      </c>
      <c r="V351" s="128">
        <f t="shared" si="7"/>
        <v>1.587862642457824E-2</v>
      </c>
    </row>
    <row r="352" spans="21:22">
      <c r="U352" s="62">
        <v>17.350000000000001</v>
      </c>
      <c r="V352" s="128">
        <f t="shared" si="7"/>
        <v>1.5877609035358675E-2</v>
      </c>
    </row>
    <row r="353" spans="21:22">
      <c r="U353" s="62">
        <v>17.400000000000002</v>
      </c>
      <c r="V353" s="128">
        <f t="shared" si="7"/>
        <v>1.5876490963327466E-2</v>
      </c>
    </row>
    <row r="354" spans="21:22">
      <c r="U354" s="62">
        <v>17.45</v>
      </c>
      <c r="V354" s="128">
        <f t="shared" si="7"/>
        <v>1.5875272875199603E-2</v>
      </c>
    </row>
    <row r="355" spans="21:22">
      <c r="U355" s="62">
        <v>17.5</v>
      </c>
      <c r="V355" s="128">
        <f t="shared" si="7"/>
        <v>1.5873955437426368E-2</v>
      </c>
    </row>
    <row r="356" spans="21:22">
      <c r="U356" s="62">
        <v>17.55</v>
      </c>
      <c r="V356" s="128">
        <f t="shared" si="7"/>
        <v>1.5872539316129974E-2</v>
      </c>
    </row>
    <row r="357" spans="21:22">
      <c r="U357" s="62">
        <v>17.600000000000001</v>
      </c>
      <c r="V357" s="128">
        <f t="shared" si="7"/>
        <v>1.5871025177040171E-2</v>
      </c>
    </row>
    <row r="358" spans="21:22">
      <c r="U358" s="62">
        <v>17.650000000000002</v>
      </c>
      <c r="V358" s="128">
        <f t="shared" si="7"/>
        <v>1.5869413685431114E-2</v>
      </c>
    </row>
    <row r="359" spans="21:22">
      <c r="U359" s="62">
        <v>17.7</v>
      </c>
      <c r="V359" s="128">
        <f t="shared" si="7"/>
        <v>1.5867705506060467E-2</v>
      </c>
    </row>
    <row r="360" spans="21:22">
      <c r="U360" s="62">
        <v>17.75</v>
      </c>
      <c r="V360" s="128">
        <f t="shared" si="7"/>
        <v>1.5865901303109123E-2</v>
      </c>
    </row>
    <row r="361" spans="21:22">
      <c r="U361" s="62">
        <v>17.8</v>
      </c>
      <c r="V361" s="128">
        <f t="shared" si="7"/>
        <v>1.5864001740122369E-2</v>
      </c>
    </row>
    <row r="362" spans="21:22">
      <c r="U362" s="62">
        <v>17.850000000000001</v>
      </c>
      <c r="V362" s="128">
        <f t="shared" si="7"/>
        <v>1.5862007479952284E-2</v>
      </c>
    </row>
    <row r="363" spans="21:22">
      <c r="U363" s="62">
        <v>17.900000000000002</v>
      </c>
      <c r="V363" s="128">
        <f t="shared" si="7"/>
        <v>1.5859919184701102E-2</v>
      </c>
    </row>
    <row r="364" spans="21:22">
      <c r="U364" s="62">
        <v>17.95</v>
      </c>
      <c r="V364" s="128">
        <f t="shared" si="7"/>
        <v>1.5857737515666048E-2</v>
      </c>
    </row>
    <row r="365" spans="21:22">
      <c r="U365" s="62">
        <v>18</v>
      </c>
      <c r="V365" s="128">
        <f t="shared" si="7"/>
        <v>1.5855463133285064E-2</v>
      </c>
    </row>
    <row r="366" spans="21:22">
      <c r="U366" s="62">
        <v>18.05</v>
      </c>
      <c r="V366" s="128">
        <f t="shared" si="7"/>
        <v>1.5853096697083735E-2</v>
      </c>
    </row>
    <row r="367" spans="21:22">
      <c r="U367" s="62">
        <v>18.100000000000001</v>
      </c>
      <c r="V367" s="128">
        <f t="shared" si="7"/>
        <v>1.5850638865623518E-2</v>
      </c>
    </row>
    <row r="368" spans="21:22">
      <c r="U368" s="62">
        <v>18.150000000000002</v>
      </c>
      <c r="V368" s="128">
        <f t="shared" si="7"/>
        <v>1.5848090296450637E-2</v>
      </c>
    </row>
    <row r="369" spans="21:22">
      <c r="U369" s="62">
        <v>18.2</v>
      </c>
      <c r="V369" s="128">
        <f t="shared" si="7"/>
        <v>1.5845451646046588E-2</v>
      </c>
    </row>
    <row r="370" spans="21:22">
      <c r="U370" s="62">
        <v>18.25</v>
      </c>
      <c r="V370" s="128">
        <f t="shared" si="7"/>
        <v>1.5842723569779268E-2</v>
      </c>
    </row>
    <row r="371" spans="21:22">
      <c r="U371" s="62">
        <v>18.3</v>
      </c>
      <c r="V371" s="128">
        <f t="shared" si="7"/>
        <v>1.5839906721855465E-2</v>
      </c>
    </row>
    <row r="372" spans="21:22">
      <c r="U372" s="62">
        <v>18.350000000000001</v>
      </c>
      <c r="V372" s="128">
        <f t="shared" si="7"/>
        <v>1.5837001755274124E-2</v>
      </c>
    </row>
    <row r="373" spans="21:22">
      <c r="U373" s="62">
        <v>18.400000000000002</v>
      </c>
      <c r="V373" s="128">
        <f t="shared" si="7"/>
        <v>1.5834009321780779E-2</v>
      </c>
    </row>
    <row r="374" spans="21:22">
      <c r="U374" s="62">
        <v>18.45</v>
      </c>
      <c r="V374" s="128">
        <f t="shared" si="7"/>
        <v>1.5830930071823082E-2</v>
      </c>
    </row>
    <row r="375" spans="21:22">
      <c r="U375" s="62">
        <v>18.5</v>
      </c>
      <c r="V375" s="128">
        <f t="shared" si="7"/>
        <v>1.5827764654507019E-2</v>
      </c>
    </row>
    <row r="376" spans="21:22">
      <c r="U376" s="62">
        <v>18.55</v>
      </c>
      <c r="V376" s="128">
        <f t="shared" si="7"/>
        <v>1.5824513717554431E-2</v>
      </c>
    </row>
    <row r="377" spans="21:22">
      <c r="U377" s="62">
        <v>18.600000000000001</v>
      </c>
      <c r="V377" s="128">
        <f t="shared" si="7"/>
        <v>1.5821177907261293E-2</v>
      </c>
    </row>
    <row r="378" spans="21:22">
      <c r="U378" s="62">
        <v>18.650000000000002</v>
      </c>
      <c r="V378" s="128">
        <f t="shared" si="7"/>
        <v>1.5817757868456933E-2</v>
      </c>
    </row>
    <row r="379" spans="21:22">
      <c r="U379" s="62">
        <v>18.7</v>
      </c>
      <c r="V379" s="128">
        <f t="shared" si="7"/>
        <v>1.5814254244464324E-2</v>
      </c>
    </row>
    <row r="380" spans="21:22">
      <c r="U380" s="62">
        <v>18.75</v>
      </c>
      <c r="V380" s="128">
        <f t="shared" si="7"/>
        <v>1.5810667677061178E-2</v>
      </c>
    </row>
    <row r="381" spans="21:22">
      <c r="U381" s="62">
        <v>18.8</v>
      </c>
      <c r="V381" s="128">
        <f t="shared" si="7"/>
        <v>1.5806998806441888E-2</v>
      </c>
    </row>
    <row r="382" spans="21:22">
      <c r="U382" s="62">
        <v>18.850000000000001</v>
      </c>
      <c r="V382" s="128">
        <f t="shared" si="7"/>
        <v>1.5803248271180598E-2</v>
      </c>
    </row>
    <row r="383" spans="21:22">
      <c r="U383" s="62">
        <v>18.900000000000002</v>
      </c>
      <c r="V383" s="128">
        <f t="shared" si="7"/>
        <v>1.579941670819484E-2</v>
      </c>
    </row>
    <row r="384" spans="21:22">
      <c r="U384" s="62">
        <v>18.95</v>
      </c>
      <c r="V384" s="128">
        <f t="shared" si="7"/>
        <v>1.5795504752710236E-2</v>
      </c>
    </row>
    <row r="385" spans="21:22">
      <c r="U385" s="62">
        <v>19</v>
      </c>
      <c r="V385" s="128">
        <f t="shared" si="7"/>
        <v>1.5791513038226047E-2</v>
      </c>
    </row>
    <row r="386" spans="21:22">
      <c r="U386" s="62">
        <v>19.05</v>
      </c>
      <c r="V386" s="128">
        <f t="shared" si="7"/>
        <v>1.5787442196481379E-2</v>
      </c>
    </row>
    <row r="387" spans="21:22">
      <c r="U387" s="62">
        <v>19.100000000000001</v>
      </c>
      <c r="V387" s="128">
        <f t="shared" si="7"/>
        <v>1.5783292857422478E-2</v>
      </c>
    </row>
    <row r="388" spans="21:22">
      <c r="U388" s="62">
        <v>19.150000000000002</v>
      </c>
      <c r="V388" s="128">
        <f t="shared" si="7"/>
        <v>1.5779065649170587E-2</v>
      </c>
    </row>
    <row r="389" spans="21:22">
      <c r="U389" s="62">
        <v>19.200000000000003</v>
      </c>
      <c r="V389" s="128">
        <f t="shared" si="7"/>
        <v>1.5774761197990726E-2</v>
      </c>
    </row>
    <row r="390" spans="21:22">
      <c r="U390" s="62">
        <v>19.25</v>
      </c>
      <c r="V390" s="128">
        <f t="shared" si="7"/>
        <v>1.5770380128261319E-2</v>
      </c>
    </row>
    <row r="391" spans="21:22">
      <c r="U391" s="62">
        <v>19.3</v>
      </c>
      <c r="V391" s="128">
        <f t="shared" ref="V391:V454" si="8">$C$5 + $C$6*((1-EXP(-U391/$C$9)) / (U391/$C$9)) + $C$7*(((1-EXP(-U391/$C$9)) / (U391/$C$9)) - EXP(-U391/$C$9)) + $C$8*(((1-EXP(-U391/$C$10)) / (U391/$C$10)) - EXP(-U391/$C$10))</f>
        <v>1.576592306244444E-2</v>
      </c>
    </row>
    <row r="392" spans="21:22">
      <c r="U392" s="62">
        <v>19.350000000000001</v>
      </c>
      <c r="V392" s="128">
        <f t="shared" si="8"/>
        <v>1.5761390621056866E-2</v>
      </c>
    </row>
    <row r="393" spans="21:22">
      <c r="U393" s="62">
        <v>19.400000000000002</v>
      </c>
      <c r="V393" s="128">
        <f t="shared" si="8"/>
        <v>1.5756783422641966E-2</v>
      </c>
    </row>
    <row r="394" spans="21:22">
      <c r="U394" s="62">
        <v>19.450000000000003</v>
      </c>
      <c r="V394" s="128">
        <f t="shared" si="8"/>
        <v>1.5752102083742267E-2</v>
      </c>
    </row>
    <row r="395" spans="21:22">
      <c r="U395" s="62">
        <v>19.5</v>
      </c>
      <c r="V395" s="128">
        <f t="shared" si="8"/>
        <v>1.5747347218872706E-2</v>
      </c>
    </row>
    <row r="396" spans="21:22">
      <c r="U396" s="62">
        <v>19.55</v>
      </c>
      <c r="V396" s="128">
        <f t="shared" si="8"/>
        <v>1.5742519440494714E-2</v>
      </c>
    </row>
    <row r="397" spans="21:22">
      <c r="U397" s="62">
        <v>19.600000000000001</v>
      </c>
      <c r="V397" s="128">
        <f t="shared" si="8"/>
        <v>1.5737619358990831E-2</v>
      </c>
    </row>
    <row r="398" spans="21:22">
      <c r="U398" s="62">
        <v>19.650000000000002</v>
      </c>
      <c r="V398" s="128">
        <f t="shared" si="8"/>
        <v>1.5732647582640182E-2</v>
      </c>
    </row>
    <row r="399" spans="21:22">
      <c r="U399" s="62">
        <v>19.700000000000003</v>
      </c>
      <c r="V399" s="128">
        <f t="shared" si="8"/>
        <v>1.5727604717594511E-2</v>
      </c>
    </row>
    <row r="400" spans="21:22">
      <c r="U400" s="62">
        <v>19.75</v>
      </c>
      <c r="V400" s="128">
        <f t="shared" si="8"/>
        <v>1.5722491367855022E-2</v>
      </c>
    </row>
    <row r="401" spans="21:22">
      <c r="U401" s="62">
        <v>19.8</v>
      </c>
      <c r="V401" s="128">
        <f t="shared" si="8"/>
        <v>1.5717308135249686E-2</v>
      </c>
    </row>
    <row r="402" spans="21:22">
      <c r="U402" s="62">
        <v>19.850000000000001</v>
      </c>
      <c r="V402" s="128">
        <f t="shared" si="8"/>
        <v>1.5712055619411358E-2</v>
      </c>
    </row>
    <row r="403" spans="21:22">
      <c r="U403" s="62">
        <v>19.900000000000002</v>
      </c>
      <c r="V403" s="128">
        <f t="shared" si="8"/>
        <v>1.5706734417756545E-2</v>
      </c>
    </row>
    <row r="404" spans="21:22">
      <c r="U404" s="62">
        <v>19.950000000000003</v>
      </c>
      <c r="V404" s="128">
        <f t="shared" si="8"/>
        <v>1.5701345125464665E-2</v>
      </c>
    </row>
    <row r="405" spans="21:22">
      <c r="U405" s="62">
        <v>20</v>
      </c>
      <c r="V405" s="128">
        <f t="shared" si="8"/>
        <v>1.5695888335457986E-2</v>
      </c>
    </row>
    <row r="406" spans="21:22">
      <c r="U406" s="62">
        <v>20.05</v>
      </c>
      <c r="V406" s="128">
        <f t="shared" si="8"/>
        <v>1.5690364638382255E-2</v>
      </c>
    </row>
    <row r="407" spans="21:22">
      <c r="U407" s="62">
        <v>20.100000000000001</v>
      </c>
      <c r="V407" s="128">
        <f t="shared" si="8"/>
        <v>1.5684774622587799E-2</v>
      </c>
    </row>
    <row r="408" spans="21:22">
      <c r="U408" s="62">
        <v>20.150000000000002</v>
      </c>
      <c r="V408" s="128">
        <f t="shared" si="8"/>
        <v>1.5679118874111379E-2</v>
      </c>
    </row>
    <row r="409" spans="21:22">
      <c r="U409" s="62">
        <v>20.200000000000003</v>
      </c>
      <c r="V409" s="128">
        <f t="shared" si="8"/>
        <v>1.5673397976658336E-2</v>
      </c>
    </row>
    <row r="410" spans="21:22">
      <c r="U410" s="62">
        <v>20.25</v>
      </c>
      <c r="V410" s="128">
        <f t="shared" si="8"/>
        <v>1.5667612511585716E-2</v>
      </c>
    </row>
    <row r="411" spans="21:22">
      <c r="U411" s="62">
        <v>20.3</v>
      </c>
      <c r="V411" s="128">
        <f t="shared" si="8"/>
        <v>1.5661763057885553E-2</v>
      </c>
    </row>
    <row r="412" spans="21:22">
      <c r="U412" s="62">
        <v>20.350000000000001</v>
      </c>
      <c r="V412" s="128">
        <f t="shared" si="8"/>
        <v>1.5655850192169002E-2</v>
      </c>
    </row>
    <row r="413" spans="21:22">
      <c r="U413" s="62">
        <v>20.400000000000002</v>
      </c>
      <c r="V413" s="128">
        <f t="shared" si="8"/>
        <v>1.5649874488650836E-2</v>
      </c>
    </row>
    <row r="414" spans="21:22">
      <c r="U414" s="62">
        <v>20.450000000000003</v>
      </c>
      <c r="V414" s="128">
        <f t="shared" si="8"/>
        <v>1.5643836519134563E-2</v>
      </c>
    </row>
    <row r="415" spans="21:22">
      <c r="U415" s="62">
        <v>20.5</v>
      </c>
      <c r="V415" s="128">
        <f t="shared" si="8"/>
        <v>1.5637736852997991E-2</v>
      </c>
    </row>
    <row r="416" spans="21:22">
      <c r="U416" s="62">
        <v>20.55</v>
      </c>
      <c r="V416" s="128">
        <f t="shared" si="8"/>
        <v>1.5631576057179512E-2</v>
      </c>
    </row>
    <row r="417" spans="21:22">
      <c r="U417" s="62">
        <v>20.6</v>
      </c>
      <c r="V417" s="128">
        <f t="shared" si="8"/>
        <v>1.5625354696164558E-2</v>
      </c>
    </row>
    <row r="418" spans="21:22">
      <c r="U418" s="62">
        <v>20.650000000000002</v>
      </c>
      <c r="V418" s="128">
        <f t="shared" si="8"/>
        <v>1.5619073331972863E-2</v>
      </c>
    </row>
    <row r="419" spans="21:22">
      <c r="U419" s="62">
        <v>20.700000000000003</v>
      </c>
      <c r="V419" s="128">
        <f t="shared" si="8"/>
        <v>1.5612732524146071E-2</v>
      </c>
    </row>
    <row r="420" spans="21:22">
      <c r="U420" s="62">
        <v>20.75</v>
      </c>
      <c r="V420" s="128">
        <f t="shared" si="8"/>
        <v>1.5606332829735822E-2</v>
      </c>
    </row>
    <row r="421" spans="21:22">
      <c r="U421" s="62">
        <v>20.8</v>
      </c>
      <c r="V421" s="128">
        <f t="shared" si="8"/>
        <v>1.5599874803292384E-2</v>
      </c>
    </row>
    <row r="422" spans="21:22">
      <c r="U422" s="62">
        <v>20.85</v>
      </c>
      <c r="V422" s="128">
        <f t="shared" si="8"/>
        <v>1.5593358996853685E-2</v>
      </c>
    </row>
    <row r="423" spans="21:22">
      <c r="U423" s="62">
        <v>20.900000000000002</v>
      </c>
      <c r="V423" s="128">
        <f t="shared" si="8"/>
        <v>1.5586785959934894E-2</v>
      </c>
    </row>
    <row r="424" spans="21:22">
      <c r="U424" s="62">
        <v>20.950000000000003</v>
      </c>
      <c r="V424" s="128">
        <f t="shared" si="8"/>
        <v>1.5580156239518299E-2</v>
      </c>
    </row>
    <row r="425" spans="21:22">
      <c r="U425" s="62">
        <v>21</v>
      </c>
      <c r="V425" s="128">
        <f t="shared" si="8"/>
        <v>1.5573470380043718E-2</v>
      </c>
    </row>
    <row r="426" spans="21:22">
      <c r="U426" s="62">
        <v>21.05</v>
      </c>
      <c r="V426" s="128">
        <f t="shared" si="8"/>
        <v>1.556672892339947E-2</v>
      </c>
    </row>
    <row r="427" spans="21:22">
      <c r="U427" s="62">
        <v>21.1</v>
      </c>
      <c r="V427" s="128">
        <f t="shared" si="8"/>
        <v>1.5559932408913554E-2</v>
      </c>
    </row>
    <row r="428" spans="21:22">
      <c r="U428" s="62">
        <v>21.150000000000002</v>
      </c>
      <c r="V428" s="128">
        <f t="shared" si="8"/>
        <v>1.5553081373345351E-2</v>
      </c>
    </row>
    <row r="429" spans="21:22">
      <c r="U429" s="62">
        <v>21.200000000000003</v>
      </c>
      <c r="V429" s="128">
        <f t="shared" si="8"/>
        <v>1.5546176350877711E-2</v>
      </c>
    </row>
    <row r="430" spans="21:22">
      <c r="U430" s="62">
        <v>21.25</v>
      </c>
      <c r="V430" s="128">
        <f t="shared" si="8"/>
        <v>1.5539217873109634E-2</v>
      </c>
    </row>
    <row r="431" spans="21:22">
      <c r="U431" s="62">
        <v>21.3</v>
      </c>
      <c r="V431" s="128">
        <f t="shared" si="8"/>
        <v>1.5532206469048959E-2</v>
      </c>
    </row>
    <row r="432" spans="21:22">
      <c r="U432" s="62">
        <v>21.35</v>
      </c>
      <c r="V432" s="128">
        <f t="shared" si="8"/>
        <v>1.5525142665105809E-2</v>
      </c>
    </row>
    <row r="433" spans="21:22">
      <c r="U433" s="62">
        <v>21.400000000000002</v>
      </c>
      <c r="V433" s="128">
        <f t="shared" si="8"/>
        <v>1.5518026985086329E-2</v>
      </c>
    </row>
    <row r="434" spans="21:22">
      <c r="U434" s="62">
        <v>21.450000000000003</v>
      </c>
      <c r="V434" s="128">
        <f t="shared" si="8"/>
        <v>1.551085995018657E-2</v>
      </c>
    </row>
    <row r="435" spans="21:22">
      <c r="U435" s="62">
        <v>21.5</v>
      </c>
      <c r="V435" s="128">
        <f t="shared" si="8"/>
        <v>1.5503642078987231E-2</v>
      </c>
    </row>
    <row r="436" spans="21:22">
      <c r="U436" s="62">
        <v>21.55</v>
      </c>
      <c r="V436" s="128">
        <f t="shared" si="8"/>
        <v>1.5496373887448192E-2</v>
      </c>
    </row>
    <row r="437" spans="21:22">
      <c r="U437" s="62">
        <v>21.6</v>
      </c>
      <c r="V437" s="128">
        <f t="shared" si="8"/>
        <v>1.5489055888903799E-2</v>
      </c>
    </row>
    <row r="438" spans="21:22">
      <c r="U438" s="62">
        <v>21.650000000000002</v>
      </c>
      <c r="V438" s="128">
        <f t="shared" si="8"/>
        <v>1.5481688594058518E-2</v>
      </c>
    </row>
    <row r="439" spans="21:22">
      <c r="U439" s="62">
        <v>21.700000000000003</v>
      </c>
      <c r="V439" s="128">
        <f t="shared" si="8"/>
        <v>1.5474272510982545E-2</v>
      </c>
    </row>
    <row r="440" spans="21:22">
      <c r="U440" s="62">
        <v>21.75</v>
      </c>
      <c r="V440" s="128">
        <f t="shared" si="8"/>
        <v>1.5466808145108202E-2</v>
      </c>
    </row>
    <row r="441" spans="21:22">
      <c r="U441" s="62">
        <v>21.8</v>
      </c>
      <c r="V441" s="128">
        <f t="shared" si="8"/>
        <v>1.5459295999226519E-2</v>
      </c>
    </row>
    <row r="442" spans="21:22">
      <c r="U442" s="62">
        <v>21.85</v>
      </c>
      <c r="V442" s="128">
        <f t="shared" si="8"/>
        <v>1.5451736573483935E-2</v>
      </c>
    </row>
    <row r="443" spans="21:22">
      <c r="U443" s="62">
        <v>21.900000000000002</v>
      </c>
      <c r="V443" s="128">
        <f t="shared" si="8"/>
        <v>1.5444130365379644E-2</v>
      </c>
    </row>
    <row r="444" spans="21:22">
      <c r="U444" s="62">
        <v>21.950000000000003</v>
      </c>
      <c r="V444" s="128">
        <f t="shared" si="8"/>
        <v>1.5436477869763002E-2</v>
      </c>
    </row>
    <row r="445" spans="21:22">
      <c r="U445" s="62">
        <v>22</v>
      </c>
      <c r="V445" s="128">
        <f t="shared" si="8"/>
        <v>1.5428779578831514E-2</v>
      </c>
    </row>
    <row r="446" spans="21:22">
      <c r="U446" s="62">
        <v>22.05</v>
      </c>
      <c r="V446" s="128">
        <f t="shared" si="8"/>
        <v>1.5421035982128753E-2</v>
      </c>
    </row>
    <row r="447" spans="21:22">
      <c r="U447" s="62">
        <v>22.1</v>
      </c>
      <c r="V447" s="128">
        <f t="shared" si="8"/>
        <v>1.5413247566542942E-2</v>
      </c>
    </row>
    <row r="448" spans="21:22">
      <c r="U448" s="62">
        <v>22.150000000000002</v>
      </c>
      <c r="V448" s="128">
        <f t="shared" si="8"/>
        <v>1.5405414816305578E-2</v>
      </c>
    </row>
    <row r="449" spans="21:22">
      <c r="U449" s="62">
        <v>22.200000000000003</v>
      </c>
      <c r="V449" s="128">
        <f t="shared" si="8"/>
        <v>1.5397538212990558E-2</v>
      </c>
    </row>
    <row r="450" spans="21:22">
      <c r="U450" s="62">
        <v>22.25</v>
      </c>
      <c r="V450" s="128">
        <f t="shared" si="8"/>
        <v>1.5389618235513297E-2</v>
      </c>
    </row>
    <row r="451" spans="21:22">
      <c r="U451" s="62">
        <v>22.3</v>
      </c>
      <c r="V451" s="128">
        <f t="shared" si="8"/>
        <v>1.5381655360130531E-2</v>
      </c>
    </row>
    <row r="452" spans="21:22">
      <c r="U452" s="62">
        <v>22.35</v>
      </c>
      <c r="V452" s="128">
        <f t="shared" si="8"/>
        <v>1.5373650060439864E-2</v>
      </c>
    </row>
    <row r="453" spans="21:22">
      <c r="U453" s="62">
        <v>22.400000000000002</v>
      </c>
      <c r="V453" s="128">
        <f t="shared" si="8"/>
        <v>1.5365602807380183E-2</v>
      </c>
    </row>
    <row r="454" spans="21:22">
      <c r="U454" s="62">
        <v>22.450000000000003</v>
      </c>
      <c r="V454" s="128">
        <f t="shared" si="8"/>
        <v>1.5357514069231748E-2</v>
      </c>
    </row>
    <row r="455" spans="21:22">
      <c r="U455" s="62">
        <v>22.5</v>
      </c>
      <c r="V455" s="128">
        <f t="shared" ref="V455:V518" si="9">$C$5 + $C$6*((1-EXP(-U455/$C$9)) / (U455/$C$9)) + $C$7*(((1-EXP(-U455/$C$9)) / (U455/$C$9)) - EXP(-U455/$C$9)) + $C$8*(((1-EXP(-U455/$C$10)) / (U455/$C$10)) - EXP(-U455/$C$10))</f>
        <v>1.5349384311617038E-2</v>
      </c>
    </row>
    <row r="456" spans="21:22">
      <c r="U456" s="62">
        <v>22.55</v>
      </c>
      <c r="V456" s="128">
        <f t="shared" si="9"/>
        <v>1.5341213997501504E-2</v>
      </c>
    </row>
    <row r="457" spans="21:22">
      <c r="U457" s="62">
        <v>22.6</v>
      </c>
      <c r="V457" s="128">
        <f t="shared" si="9"/>
        <v>1.5333003587194742E-2</v>
      </c>
    </row>
    <row r="458" spans="21:22">
      <c r="U458" s="62">
        <v>22.650000000000002</v>
      </c>
      <c r="V458" s="128">
        <f t="shared" si="9"/>
        <v>1.532475353835179E-2</v>
      </c>
    </row>
    <row r="459" spans="21:22">
      <c r="U459" s="62">
        <v>22.700000000000003</v>
      </c>
      <c r="V459" s="128">
        <f t="shared" si="9"/>
        <v>1.5316464305974838E-2</v>
      </c>
    </row>
    <row r="460" spans="21:22">
      <c r="U460" s="62">
        <v>22.75</v>
      </c>
      <c r="V460" s="128">
        <f t="shared" si="9"/>
        <v>1.5308136342415006E-2</v>
      </c>
    </row>
    <row r="461" spans="21:22">
      <c r="U461" s="62">
        <v>22.8</v>
      </c>
      <c r="V461" s="128">
        <f t="shared" si="9"/>
        <v>1.5299770097374363E-2</v>
      </c>
    </row>
    <row r="462" spans="21:22">
      <c r="U462" s="62">
        <v>22.85</v>
      </c>
      <c r="V462" s="128">
        <f t="shared" si="9"/>
        <v>1.5291366017908252E-2</v>
      </c>
    </row>
    <row r="463" spans="21:22">
      <c r="U463" s="62">
        <v>22.900000000000002</v>
      </c>
      <c r="V463" s="128">
        <f t="shared" si="9"/>
        <v>1.5282924548427855E-2</v>
      </c>
    </row>
    <row r="464" spans="21:22">
      <c r="U464" s="62">
        <v>22.950000000000003</v>
      </c>
      <c r="V464" s="128">
        <f t="shared" si="9"/>
        <v>1.5274446130702848E-2</v>
      </c>
    </row>
    <row r="465" spans="21:22">
      <c r="U465" s="62">
        <v>23</v>
      </c>
      <c r="V465" s="128">
        <f t="shared" si="9"/>
        <v>1.5265931203864283E-2</v>
      </c>
    </row>
    <row r="466" spans="21:22">
      <c r="U466" s="62">
        <v>23.05</v>
      </c>
      <c r="V466" s="128">
        <f t="shared" si="9"/>
        <v>1.5257380204407839E-2</v>
      </c>
    </row>
    <row r="467" spans="21:22">
      <c r="U467" s="62">
        <v>23.1</v>
      </c>
      <c r="V467" s="128">
        <f t="shared" si="9"/>
        <v>1.5248793566197037E-2</v>
      </c>
    </row>
    <row r="468" spans="21:22">
      <c r="U468" s="62">
        <v>23.150000000000002</v>
      </c>
      <c r="V468" s="128">
        <f t="shared" si="9"/>
        <v>1.5240171720466898E-2</v>
      </c>
    </row>
    <row r="469" spans="21:22">
      <c r="U469" s="62">
        <v>23.200000000000003</v>
      </c>
      <c r="V469" s="128">
        <f t="shared" si="9"/>
        <v>1.5231515095827583E-2</v>
      </c>
    </row>
    <row r="470" spans="21:22">
      <c r="U470" s="62">
        <v>23.25</v>
      </c>
      <c r="V470" s="128">
        <f t="shared" si="9"/>
        <v>1.5222824118268294E-2</v>
      </c>
    </row>
    <row r="471" spans="21:22">
      <c r="U471" s="62">
        <v>23.3</v>
      </c>
      <c r="V471" s="128">
        <f t="shared" si="9"/>
        <v>1.5214099211161451E-2</v>
      </c>
    </row>
    <row r="472" spans="21:22">
      <c r="U472" s="62">
        <v>23.35</v>
      </c>
      <c r="V472" s="128">
        <f t="shared" si="9"/>
        <v>1.5205340795266906E-2</v>
      </c>
    </row>
    <row r="473" spans="21:22">
      <c r="U473" s="62">
        <v>23.400000000000002</v>
      </c>
      <c r="V473" s="128">
        <f t="shared" si="9"/>
        <v>1.5196549288736483E-2</v>
      </c>
    </row>
    <row r="474" spans="21:22">
      <c r="U474" s="62">
        <v>23.450000000000003</v>
      </c>
      <c r="V474" s="128">
        <f t="shared" si="9"/>
        <v>1.5187725107118494E-2</v>
      </c>
    </row>
    <row r="475" spans="21:22">
      <c r="U475" s="62">
        <v>23.5</v>
      </c>
      <c r="V475" s="128">
        <f t="shared" si="9"/>
        <v>1.5178868663362662E-2</v>
      </c>
    </row>
    <row r="476" spans="21:22">
      <c r="U476" s="62">
        <v>23.55</v>
      </c>
      <c r="V476" s="128">
        <f t="shared" si="9"/>
        <v>1.5169980367824992E-2</v>
      </c>
    </row>
    <row r="477" spans="21:22">
      <c r="U477" s="62">
        <v>23.6</v>
      </c>
      <c r="V477" s="128">
        <f t="shared" si="9"/>
        <v>1.5161060628272938E-2</v>
      </c>
    </row>
    <row r="478" spans="21:22">
      <c r="U478" s="62">
        <v>23.650000000000002</v>
      </c>
      <c r="V478" s="128">
        <f t="shared" si="9"/>
        <v>1.515210984989078E-2</v>
      </c>
    </row>
    <row r="479" spans="21:22">
      <c r="U479" s="62">
        <v>23.700000000000003</v>
      </c>
      <c r="V479" s="128">
        <f t="shared" si="9"/>
        <v>1.514312843528489E-2</v>
      </c>
    </row>
    <row r="480" spans="21:22">
      <c r="U480" s="62">
        <v>23.75</v>
      </c>
      <c r="V480" s="128">
        <f t="shared" si="9"/>
        <v>1.5134116784489449E-2</v>
      </c>
    </row>
    <row r="481" spans="21:22">
      <c r="U481" s="62">
        <v>23.8</v>
      </c>
      <c r="V481" s="128">
        <f t="shared" si="9"/>
        <v>1.5125075294972257E-2</v>
      </c>
    </row>
    <row r="482" spans="21:22">
      <c r="U482" s="62">
        <v>23.85</v>
      </c>
      <c r="V482" s="128">
        <f t="shared" si="9"/>
        <v>1.5116004361640373E-2</v>
      </c>
    </row>
    <row r="483" spans="21:22">
      <c r="U483" s="62">
        <v>23.900000000000002</v>
      </c>
      <c r="V483" s="128">
        <f t="shared" si="9"/>
        <v>1.5106904376846489E-2</v>
      </c>
    </row>
    <row r="484" spans="21:22">
      <c r="U484" s="62">
        <v>23.950000000000003</v>
      </c>
      <c r="V484" s="128">
        <f t="shared" si="9"/>
        <v>1.5097775730394794E-2</v>
      </c>
    </row>
    <row r="485" spans="21:22">
      <c r="U485" s="62">
        <v>24</v>
      </c>
      <c r="V485" s="128">
        <f t="shared" si="9"/>
        <v>1.508861880954751E-2</v>
      </c>
    </row>
    <row r="486" spans="21:22">
      <c r="U486" s="62">
        <v>24.05</v>
      </c>
      <c r="V486" s="128">
        <f t="shared" si="9"/>
        <v>1.5079433999031083E-2</v>
      </c>
    </row>
    <row r="487" spans="21:22">
      <c r="U487" s="62">
        <v>24.1</v>
      </c>
      <c r="V487" s="128">
        <f t="shared" si="9"/>
        <v>1.5070221681043064E-2</v>
      </c>
    </row>
    <row r="488" spans="21:22">
      <c r="U488" s="62">
        <v>24.150000000000002</v>
      </c>
      <c r="V488" s="128">
        <f t="shared" si="9"/>
        <v>1.5060982235258487E-2</v>
      </c>
    </row>
    <row r="489" spans="21:22">
      <c r="U489" s="62">
        <v>24.200000000000003</v>
      </c>
      <c r="V489" s="128">
        <f t="shared" si="9"/>
        <v>1.5051716038836892E-2</v>
      </c>
    </row>
    <row r="490" spans="21:22">
      <c r="U490" s="62">
        <v>24.25</v>
      </c>
      <c r="V490" s="128">
        <f t="shared" si="9"/>
        <v>1.5042423466429221E-2</v>
      </c>
    </row>
    <row r="491" spans="21:22">
      <c r="U491" s="62">
        <v>24.3</v>
      </c>
      <c r="V491" s="128">
        <f t="shared" si="9"/>
        <v>1.5033104890184786E-2</v>
      </c>
    </row>
    <row r="492" spans="21:22">
      <c r="U492" s="62">
        <v>24.35</v>
      </c>
      <c r="V492" s="128">
        <f t="shared" si="9"/>
        <v>1.5023760679758483E-2</v>
      </c>
    </row>
    <row r="493" spans="21:22">
      <c r="U493" s="62">
        <v>24.400000000000002</v>
      </c>
      <c r="V493" s="128">
        <f t="shared" si="9"/>
        <v>1.501439120231815E-2</v>
      </c>
    </row>
    <row r="494" spans="21:22">
      <c r="U494" s="62">
        <v>24.450000000000003</v>
      </c>
      <c r="V494" s="128">
        <f t="shared" si="9"/>
        <v>1.5004996822551797E-2</v>
      </c>
    </row>
    <row r="495" spans="21:22">
      <c r="U495" s="62">
        <v>24.5</v>
      </c>
      <c r="V495" s="128">
        <f t="shared" si="9"/>
        <v>1.4995577902675195E-2</v>
      </c>
    </row>
    <row r="496" spans="21:22">
      <c r="U496" s="62">
        <v>24.55</v>
      </c>
      <c r="V496" s="128">
        <f t="shared" si="9"/>
        <v>1.4986134802439453E-2</v>
      </c>
    </row>
    <row r="497" spans="21:22">
      <c r="U497" s="62">
        <v>24.6</v>
      </c>
      <c r="V497" s="128">
        <f t="shared" si="9"/>
        <v>1.4976667879138657E-2</v>
      </c>
    </row>
    <row r="498" spans="21:22">
      <c r="U498" s="62">
        <v>24.650000000000002</v>
      </c>
      <c r="V498" s="128">
        <f t="shared" si="9"/>
        <v>1.4967177487617819E-2</v>
      </c>
    </row>
    <row r="499" spans="21:22">
      <c r="U499" s="62">
        <v>24.700000000000003</v>
      </c>
      <c r="V499" s="128">
        <f t="shared" si="9"/>
        <v>1.4957663980280513E-2</v>
      </c>
    </row>
    <row r="500" spans="21:22">
      <c r="U500" s="62">
        <v>24.75</v>
      </c>
      <c r="V500" s="128">
        <f t="shared" si="9"/>
        <v>1.4948127707097067E-2</v>
      </c>
    </row>
    <row r="501" spans="21:22">
      <c r="U501" s="62">
        <v>24.8</v>
      </c>
      <c r="V501" s="128">
        <f t="shared" si="9"/>
        <v>1.4938569015612496E-2</v>
      </c>
    </row>
    <row r="502" spans="21:22">
      <c r="U502" s="62">
        <v>24.85</v>
      </c>
      <c r="V502" s="128">
        <f t="shared" si="9"/>
        <v>1.4928988250954726E-2</v>
      </c>
    </row>
    <row r="503" spans="21:22">
      <c r="U503" s="62">
        <v>24.900000000000002</v>
      </c>
      <c r="V503" s="128">
        <f t="shared" si="9"/>
        <v>1.4919385755842854E-2</v>
      </c>
    </row>
    <row r="504" spans="21:22">
      <c r="U504" s="62">
        <v>24.950000000000003</v>
      </c>
      <c r="V504" s="128">
        <f t="shared" si="9"/>
        <v>1.4909761870595326E-2</v>
      </c>
    </row>
    <row r="505" spans="21:22">
      <c r="U505" s="62">
        <v>25</v>
      </c>
      <c r="V505" s="128">
        <f t="shared" si="9"/>
        <v>1.4900116933138467E-2</v>
      </c>
    </row>
    <row r="506" spans="21:22">
      <c r="U506" s="62">
        <v>25.05</v>
      </c>
      <c r="V506" s="128">
        <f t="shared" si="9"/>
        <v>1.4890451279015005E-2</v>
      </c>
    </row>
    <row r="507" spans="21:22">
      <c r="U507" s="62">
        <v>25.1</v>
      </c>
      <c r="V507" s="128">
        <f t="shared" si="9"/>
        <v>1.4880765241392445E-2</v>
      </c>
    </row>
    <row r="508" spans="21:22">
      <c r="U508" s="62">
        <v>25.150000000000002</v>
      </c>
      <c r="V508" s="128">
        <f t="shared" si="9"/>
        <v>1.4871059151071814E-2</v>
      </c>
    </row>
    <row r="509" spans="21:22">
      <c r="U509" s="62">
        <v>25.200000000000003</v>
      </c>
      <c r="V509" s="128">
        <f t="shared" si="9"/>
        <v>1.4861333336496342E-2</v>
      </c>
    </row>
    <row r="510" spans="21:22">
      <c r="U510" s="62">
        <v>25.25</v>
      </c>
      <c r="V510" s="128">
        <f t="shared" si="9"/>
        <v>1.4851588123760251E-2</v>
      </c>
    </row>
    <row r="511" spans="21:22">
      <c r="U511" s="62">
        <v>25.3</v>
      </c>
      <c r="V511" s="128">
        <f t="shared" si="9"/>
        <v>1.4841823836617515E-2</v>
      </c>
    </row>
    <row r="512" spans="21:22">
      <c r="U512" s="62">
        <v>25.35</v>
      </c>
      <c r="V512" s="128">
        <f t="shared" si="9"/>
        <v>1.4832040796490809E-2</v>
      </c>
    </row>
    <row r="513" spans="21:22">
      <c r="U513" s="62">
        <v>25.400000000000002</v>
      </c>
      <c r="V513" s="128">
        <f t="shared" si="9"/>
        <v>1.482223932248046E-2</v>
      </c>
    </row>
    <row r="514" spans="21:22">
      <c r="U514" s="62">
        <v>25.450000000000003</v>
      </c>
      <c r="V514" s="128">
        <f t="shared" si="9"/>
        <v>1.4812419731373434E-2</v>
      </c>
    </row>
    <row r="515" spans="21:22">
      <c r="U515" s="62">
        <v>25.5</v>
      </c>
      <c r="V515" s="128">
        <f t="shared" si="9"/>
        <v>1.4802582337652512E-2</v>
      </c>
    </row>
    <row r="516" spans="21:22">
      <c r="U516" s="62">
        <v>25.55</v>
      </c>
      <c r="V516" s="128">
        <f t="shared" si="9"/>
        <v>1.4792727453505253E-2</v>
      </c>
    </row>
    <row r="517" spans="21:22">
      <c r="U517" s="62">
        <v>25.6</v>
      </c>
      <c r="V517" s="128">
        <f t="shared" si="9"/>
        <v>1.4782855388833324E-2</v>
      </c>
    </row>
    <row r="518" spans="21:22">
      <c r="U518" s="62">
        <v>25.650000000000002</v>
      </c>
      <c r="V518" s="128">
        <f t="shared" si="9"/>
        <v>1.4772966451261714E-2</v>
      </c>
    </row>
    <row r="519" spans="21:22">
      <c r="U519" s="62">
        <v>25.700000000000003</v>
      </c>
      <c r="V519" s="128">
        <f t="shared" ref="V519:V582" si="10">$C$5 + $C$6*((1-EXP(-U519/$C$9)) / (U519/$C$9)) + $C$7*(((1-EXP(-U519/$C$9)) / (U519/$C$9)) - EXP(-U519/$C$9)) + $C$8*(((1-EXP(-U519/$C$10)) / (U519/$C$10)) - EXP(-U519/$C$10))</f>
        <v>1.4763060946147946E-2</v>
      </c>
    </row>
    <row r="520" spans="21:22">
      <c r="U520" s="62">
        <v>25.75</v>
      </c>
      <c r="V520" s="128">
        <f t="shared" si="10"/>
        <v>1.4753139176591566E-2</v>
      </c>
    </row>
    <row r="521" spans="21:22">
      <c r="U521" s="62">
        <v>25.8</v>
      </c>
      <c r="V521" s="128">
        <f t="shared" si="10"/>
        <v>1.4743201443443314E-2</v>
      </c>
    </row>
    <row r="522" spans="21:22">
      <c r="U522" s="62">
        <v>25.85</v>
      </c>
      <c r="V522" s="128">
        <f t="shared" si="10"/>
        <v>1.473324804531477E-2</v>
      </c>
    </row>
    <row r="523" spans="21:22">
      <c r="U523" s="62">
        <v>25.900000000000002</v>
      </c>
      <c r="V523" s="128">
        <f t="shared" si="10"/>
        <v>1.4723279278587728E-2</v>
      </c>
    </row>
    <row r="524" spans="21:22">
      <c r="U524" s="62">
        <v>25.950000000000003</v>
      </c>
      <c r="V524" s="128">
        <f t="shared" si="10"/>
        <v>1.4713295437423668E-2</v>
      </c>
    </row>
    <row r="525" spans="21:22">
      <c r="U525" s="62">
        <v>26</v>
      </c>
      <c r="V525" s="128">
        <f t="shared" si="10"/>
        <v>1.4703296813773394E-2</v>
      </c>
    </row>
    <row r="526" spans="21:22">
      <c r="U526" s="62">
        <v>26.05</v>
      </c>
      <c r="V526" s="128">
        <f t="shared" si="10"/>
        <v>1.469328369738658E-2</v>
      </c>
    </row>
    <row r="527" spans="21:22">
      <c r="U527" s="62">
        <v>26.1</v>
      </c>
      <c r="V527" s="128">
        <f t="shared" si="10"/>
        <v>1.4683256375821414E-2</v>
      </c>
    </row>
    <row r="528" spans="21:22">
      <c r="U528" s="62">
        <v>26.150000000000002</v>
      </c>
      <c r="V528" s="128">
        <f t="shared" si="10"/>
        <v>1.4673215134454312E-2</v>
      </c>
    </row>
    <row r="529" spans="21:22">
      <c r="U529" s="62">
        <v>26.200000000000003</v>
      </c>
      <c r="V529" s="128">
        <f t="shared" si="10"/>
        <v>1.466316025648947E-2</v>
      </c>
    </row>
    <row r="530" spans="21:22">
      <c r="U530" s="62">
        <v>26.25</v>
      </c>
      <c r="V530" s="128">
        <f t="shared" si="10"/>
        <v>1.46530920229688E-2</v>
      </c>
    </row>
    <row r="531" spans="21:22">
      <c r="U531" s="62">
        <v>26.3</v>
      </c>
      <c r="V531" s="128">
        <f t="shared" si="10"/>
        <v>1.4643010712781512E-2</v>
      </c>
    </row>
    <row r="532" spans="21:22">
      <c r="U532" s="62">
        <v>26.35</v>
      </c>
      <c r="V532" s="128">
        <f t="shared" si="10"/>
        <v>1.4632916602674018E-2</v>
      </c>
    </row>
    <row r="533" spans="21:22">
      <c r="U533" s="62">
        <v>26.400000000000002</v>
      </c>
      <c r="V533" s="128">
        <f t="shared" si="10"/>
        <v>1.4622809967259634E-2</v>
      </c>
    </row>
    <row r="534" spans="21:22">
      <c r="U534" s="62">
        <v>26.450000000000003</v>
      </c>
      <c r="V534" s="128">
        <f t="shared" si="10"/>
        <v>1.4612691079028531E-2</v>
      </c>
    </row>
    <row r="535" spans="21:22">
      <c r="U535" s="62">
        <v>26.5</v>
      </c>
      <c r="V535" s="128">
        <f t="shared" si="10"/>
        <v>1.4602560208357616E-2</v>
      </c>
    </row>
    <row r="536" spans="21:22">
      <c r="U536" s="62">
        <v>26.55</v>
      </c>
      <c r="V536" s="128">
        <f t="shared" si="10"/>
        <v>1.4592417623520267E-2</v>
      </c>
    </row>
    <row r="537" spans="21:22">
      <c r="U537" s="62">
        <v>26.6</v>
      </c>
      <c r="V537" s="128">
        <f t="shared" si="10"/>
        <v>1.4582263590696434E-2</v>
      </c>
    </row>
    <row r="538" spans="21:22">
      <c r="U538" s="62">
        <v>26.650000000000002</v>
      </c>
      <c r="V538" s="128">
        <f t="shared" si="10"/>
        <v>1.4572098373982413E-2</v>
      </c>
    </row>
    <row r="539" spans="21:22">
      <c r="U539" s="62">
        <v>26.700000000000003</v>
      </c>
      <c r="V539" s="128">
        <f t="shared" si="10"/>
        <v>1.4561922235400891E-2</v>
      </c>
    </row>
    <row r="540" spans="21:22">
      <c r="U540" s="62">
        <v>26.75</v>
      </c>
      <c r="V540" s="128">
        <f t="shared" si="10"/>
        <v>1.4551735434910854E-2</v>
      </c>
    </row>
    <row r="541" spans="21:22">
      <c r="U541" s="62">
        <v>26.8</v>
      </c>
      <c r="V541" s="128">
        <f t="shared" si="10"/>
        <v>1.4541538230417671E-2</v>
      </c>
    </row>
    <row r="542" spans="21:22">
      <c r="U542" s="62">
        <v>26.85</v>
      </c>
      <c r="V542" s="128">
        <f t="shared" si="10"/>
        <v>1.4531330877782939E-2</v>
      </c>
    </row>
    <row r="543" spans="21:22">
      <c r="U543" s="62">
        <v>26.900000000000002</v>
      </c>
      <c r="V543" s="128">
        <f t="shared" si="10"/>
        <v>1.4521113630834623E-2</v>
      </c>
    </row>
    <row r="544" spans="21:22">
      <c r="U544" s="62">
        <v>26.950000000000003</v>
      </c>
      <c r="V544" s="128">
        <f t="shared" si="10"/>
        <v>1.4510886741377023E-2</v>
      </c>
    </row>
    <row r="545" spans="21:22">
      <c r="U545" s="62">
        <v>27</v>
      </c>
      <c r="V545" s="128">
        <f t="shared" si="10"/>
        <v>1.4500650459200862E-2</v>
      </c>
    </row>
    <row r="546" spans="21:22">
      <c r="U546" s="62">
        <v>27.05</v>
      </c>
      <c r="V546" s="128">
        <f t="shared" si="10"/>
        <v>1.4490405032093194E-2</v>
      </c>
    </row>
    <row r="547" spans="21:22">
      <c r="U547" s="62">
        <v>27.1</v>
      </c>
      <c r="V547" s="128">
        <f t="shared" si="10"/>
        <v>1.4480150705847676E-2</v>
      </c>
    </row>
    <row r="548" spans="21:22">
      <c r="U548" s="62">
        <v>27.150000000000002</v>
      </c>
      <c r="V548" s="128">
        <f t="shared" si="10"/>
        <v>1.4469887724274426E-2</v>
      </c>
    </row>
    <row r="549" spans="21:22">
      <c r="U549" s="62">
        <v>27.200000000000003</v>
      </c>
      <c r="V549" s="128">
        <f t="shared" si="10"/>
        <v>1.4459616329210251E-2</v>
      </c>
    </row>
    <row r="550" spans="21:22">
      <c r="U550" s="62">
        <v>27.25</v>
      </c>
      <c r="V550" s="128">
        <f t="shared" si="10"/>
        <v>1.4449336760528578E-2</v>
      </c>
    </row>
    <row r="551" spans="21:22">
      <c r="U551" s="62">
        <v>27.3</v>
      </c>
      <c r="V551" s="128">
        <f t="shared" si="10"/>
        <v>1.4439049256149653E-2</v>
      </c>
    </row>
    <row r="552" spans="21:22">
      <c r="U552" s="62">
        <v>27.35</v>
      </c>
      <c r="V552" s="128">
        <f t="shared" si="10"/>
        <v>1.4428754052050546E-2</v>
      </c>
    </row>
    <row r="553" spans="21:22">
      <c r="U553" s="62">
        <v>27.400000000000002</v>
      </c>
      <c r="V553" s="128">
        <f t="shared" si="10"/>
        <v>1.4418451382275335E-2</v>
      </c>
    </row>
    <row r="554" spans="21:22">
      <c r="U554" s="62">
        <v>27.450000000000003</v>
      </c>
      <c r="V554" s="128">
        <f t="shared" si="10"/>
        <v>1.440814147894507E-2</v>
      </c>
    </row>
    <row r="555" spans="21:22">
      <c r="U555" s="62">
        <v>27.5</v>
      </c>
      <c r="V555" s="128">
        <f t="shared" si="10"/>
        <v>1.4397824572267903E-2</v>
      </c>
    </row>
    <row r="556" spans="21:22">
      <c r="U556" s="62">
        <v>27.55</v>
      </c>
      <c r="V556" s="128">
        <f t="shared" si="10"/>
        <v>1.4387500890549229E-2</v>
      </c>
    </row>
    <row r="557" spans="21:22">
      <c r="U557" s="62">
        <v>27.6</v>
      </c>
      <c r="V557" s="128">
        <f t="shared" si="10"/>
        <v>1.4377170660201735E-2</v>
      </c>
    </row>
    <row r="558" spans="21:22">
      <c r="U558" s="62">
        <v>27.650000000000002</v>
      </c>
      <c r="V558" s="128">
        <f t="shared" si="10"/>
        <v>1.4366834105755483E-2</v>
      </c>
    </row>
    <row r="559" spans="21:22">
      <c r="U559" s="62">
        <v>27.700000000000003</v>
      </c>
      <c r="V559" s="128">
        <f t="shared" si="10"/>
        <v>1.4356491449867947E-2</v>
      </c>
    </row>
    <row r="560" spans="21:22">
      <c r="U560" s="62">
        <v>27.75</v>
      </c>
      <c r="V560" s="128">
        <f t="shared" si="10"/>
        <v>1.4346142913334192E-2</v>
      </c>
    </row>
    <row r="561" spans="21:22">
      <c r="U561" s="62">
        <v>27.8</v>
      </c>
      <c r="V561" s="128">
        <f t="shared" si="10"/>
        <v>1.4335788715096824E-2</v>
      </c>
    </row>
    <row r="562" spans="21:22">
      <c r="U562" s="62">
        <v>27.85</v>
      </c>
      <c r="V562" s="128">
        <f t="shared" si="10"/>
        <v>1.4325429072256167E-2</v>
      </c>
    </row>
    <row r="563" spans="21:22">
      <c r="U563" s="62">
        <v>27.900000000000002</v>
      </c>
      <c r="V563" s="128">
        <f t="shared" si="10"/>
        <v>1.4315064200080239E-2</v>
      </c>
    </row>
    <row r="564" spans="21:22">
      <c r="U564" s="62">
        <v>27.950000000000003</v>
      </c>
      <c r="V564" s="128">
        <f t="shared" si="10"/>
        <v>1.4304694312014851E-2</v>
      </c>
    </row>
    <row r="565" spans="21:22">
      <c r="U565" s="62">
        <v>28</v>
      </c>
      <c r="V565" s="128">
        <f t="shared" si="10"/>
        <v>1.4294319619693609E-2</v>
      </c>
    </row>
    <row r="566" spans="21:22">
      <c r="U566" s="62">
        <v>28.05</v>
      </c>
      <c r="V566" s="128">
        <f t="shared" si="10"/>
        <v>1.4283940332948004E-2</v>
      </c>
    </row>
    <row r="567" spans="21:22">
      <c r="U567" s="62">
        <v>28.1</v>
      </c>
      <c r="V567" s="128">
        <f t="shared" si="10"/>
        <v>1.4273556659817319E-2</v>
      </c>
    </row>
    <row r="568" spans="21:22">
      <c r="U568" s="62">
        <v>28.150000000000002</v>
      </c>
      <c r="V568" s="128">
        <f t="shared" si="10"/>
        <v>1.4263168806558826E-2</v>
      </c>
    </row>
    <row r="569" spans="21:22">
      <c r="U569" s="62">
        <v>28.200000000000003</v>
      </c>
      <c r="V569" s="128">
        <f t="shared" si="10"/>
        <v>1.4252776977657616E-2</v>
      </c>
    </row>
    <row r="570" spans="21:22">
      <c r="U570" s="62">
        <v>28.25</v>
      </c>
      <c r="V570" s="128">
        <f t="shared" si="10"/>
        <v>1.4242381375836659E-2</v>
      </c>
    </row>
    <row r="571" spans="21:22">
      <c r="U571" s="62">
        <v>28.3</v>
      </c>
      <c r="V571" s="128">
        <f t="shared" si="10"/>
        <v>1.4231982202066791E-2</v>
      </c>
    </row>
    <row r="572" spans="21:22">
      <c r="U572" s="62">
        <v>28.35</v>
      </c>
      <c r="V572" s="128">
        <f t="shared" si="10"/>
        <v>1.4221579655576591E-2</v>
      </c>
    </row>
    <row r="573" spans="21:22">
      <c r="U573" s="62">
        <v>28.400000000000002</v>
      </c>
      <c r="V573" s="128">
        <f t="shared" si="10"/>
        <v>1.4211173933862509E-2</v>
      </c>
    </row>
    <row r="574" spans="21:22">
      <c r="U574" s="62">
        <v>28.450000000000003</v>
      </c>
      <c r="V574" s="128">
        <f t="shared" si="10"/>
        <v>1.4200765232698545E-2</v>
      </c>
    </row>
    <row r="575" spans="21:22">
      <c r="U575" s="62">
        <v>28.5</v>
      </c>
      <c r="V575" s="128">
        <f t="shared" si="10"/>
        <v>1.4190353746146453E-2</v>
      </c>
    </row>
    <row r="576" spans="21:22">
      <c r="U576" s="62">
        <v>28.55</v>
      </c>
      <c r="V576" s="128">
        <f t="shared" si="10"/>
        <v>1.4179939666565333E-2</v>
      </c>
    </row>
    <row r="577" spans="21:22">
      <c r="U577" s="62">
        <v>28.6</v>
      </c>
      <c r="V577" s="128">
        <f t="shared" si="10"/>
        <v>1.4169523184621731E-2</v>
      </c>
    </row>
    <row r="578" spans="21:22">
      <c r="U578" s="62">
        <v>28.650000000000002</v>
      </c>
      <c r="V578" s="128">
        <f t="shared" si="10"/>
        <v>1.4159104489299482E-2</v>
      </c>
    </row>
    <row r="579" spans="21:22">
      <c r="U579" s="62">
        <v>28.700000000000003</v>
      </c>
      <c r="V579" s="128">
        <f t="shared" si="10"/>
        <v>1.4148683767909453E-2</v>
      </c>
    </row>
    <row r="580" spans="21:22">
      <c r="U580" s="62">
        <v>28.75</v>
      </c>
      <c r="V580" s="128">
        <f t="shared" si="10"/>
        <v>1.413826120609947E-2</v>
      </c>
    </row>
    <row r="581" spans="21:22">
      <c r="U581" s="62">
        <v>28.8</v>
      </c>
      <c r="V581" s="128">
        <f t="shared" si="10"/>
        <v>1.4127836987864052E-2</v>
      </c>
    </row>
    <row r="582" spans="21:22">
      <c r="U582" s="62">
        <v>28.85</v>
      </c>
      <c r="V582" s="128">
        <f t="shared" si="10"/>
        <v>1.4117411295554244E-2</v>
      </c>
    </row>
    <row r="583" spans="21:22">
      <c r="U583" s="62">
        <v>28.900000000000002</v>
      </c>
      <c r="V583" s="128">
        <f t="shared" ref="V583:V605" si="11">$C$5 + $C$6*((1-EXP(-U583/$C$9)) / (U583/$C$9)) + $C$7*(((1-EXP(-U583/$C$9)) / (U583/$C$9)) - EXP(-U583/$C$9)) + $C$8*(((1-EXP(-U583/$C$10)) / (U583/$C$10)) - EXP(-U583/$C$10))</f>
        <v>1.4106984309887376E-2</v>
      </c>
    </row>
    <row r="584" spans="21:22">
      <c r="U584" s="62">
        <v>28.950000000000003</v>
      </c>
      <c r="V584" s="128">
        <f t="shared" si="11"/>
        <v>1.4096556209956854E-2</v>
      </c>
    </row>
    <row r="585" spans="21:22">
      <c r="U585" s="62">
        <v>29</v>
      </c>
      <c r="V585" s="128">
        <f t="shared" si="11"/>
        <v>1.4086127173241751E-2</v>
      </c>
    </row>
    <row r="586" spans="21:22">
      <c r="U586" s="62">
        <v>29.05</v>
      </c>
      <c r="V586" s="128">
        <f t="shared" si="11"/>
        <v>1.4075697375616647E-2</v>
      </c>
    </row>
    <row r="587" spans="21:22">
      <c r="U587" s="62">
        <v>29.1</v>
      </c>
      <c r="V587" s="128">
        <f t="shared" si="11"/>
        <v>1.4065266991361222E-2</v>
      </c>
    </row>
    <row r="588" spans="21:22">
      <c r="U588" s="62">
        <v>29.150000000000002</v>
      </c>
      <c r="V588" s="128">
        <f t="shared" si="11"/>
        <v>1.4054836193170016E-2</v>
      </c>
    </row>
    <row r="589" spans="21:22">
      <c r="U589" s="62">
        <v>29.200000000000003</v>
      </c>
      <c r="V589" s="128">
        <f t="shared" si="11"/>
        <v>1.404440515216189E-2</v>
      </c>
    </row>
    <row r="590" spans="21:22">
      <c r="U590" s="62">
        <v>29.25</v>
      </c>
      <c r="V590" s="128">
        <f t="shared" si="11"/>
        <v>1.4033974037889828E-2</v>
      </c>
    </row>
    <row r="591" spans="21:22">
      <c r="U591" s="62">
        <v>29.3</v>
      </c>
      <c r="V591" s="128">
        <f t="shared" si="11"/>
        <v>1.4023543018350355E-2</v>
      </c>
    </row>
    <row r="592" spans="21:22">
      <c r="U592" s="62">
        <v>29.35</v>
      </c>
      <c r="V592" s="128">
        <f t="shared" si="11"/>
        <v>1.4013112259993223E-2</v>
      </c>
    </row>
    <row r="593" spans="21:22">
      <c r="U593" s="62">
        <v>29.400000000000002</v>
      </c>
      <c r="V593" s="128">
        <f t="shared" si="11"/>
        <v>1.4002681927730853E-2</v>
      </c>
    </row>
    <row r="594" spans="21:22">
      <c r="U594" s="62">
        <v>29.450000000000003</v>
      </c>
      <c r="V594" s="128">
        <f t="shared" si="11"/>
        <v>1.3992252184947887E-2</v>
      </c>
    </row>
    <row r="595" spans="21:22">
      <c r="U595" s="62">
        <v>29.5</v>
      </c>
      <c r="V595" s="128">
        <f t="shared" si="11"/>
        <v>1.3981823193510677E-2</v>
      </c>
    </row>
    <row r="596" spans="21:22">
      <c r="U596" s="62">
        <v>29.55</v>
      </c>
      <c r="V596" s="128">
        <f t="shared" si="11"/>
        <v>1.3971395113776715E-2</v>
      </c>
    </row>
    <row r="597" spans="21:22">
      <c r="U597" s="62">
        <v>29.6</v>
      </c>
      <c r="V597" s="128">
        <f t="shared" si="11"/>
        <v>1.3960968104604024E-2</v>
      </c>
    </row>
    <row r="598" spans="21:22">
      <c r="U598" s="62">
        <v>29.650000000000002</v>
      </c>
      <c r="V598" s="128">
        <f t="shared" si="11"/>
        <v>1.3950542323360661E-2</v>
      </c>
    </row>
    <row r="599" spans="21:22">
      <c r="U599" s="62">
        <v>29.700000000000003</v>
      </c>
      <c r="V599" s="128">
        <f t="shared" si="11"/>
        <v>1.3940117925933991E-2</v>
      </c>
    </row>
    <row r="600" spans="21:22">
      <c r="U600" s="62">
        <v>29.75</v>
      </c>
      <c r="V600" s="128">
        <f t="shared" si="11"/>
        <v>1.3929695066740085E-2</v>
      </c>
    </row>
    <row r="601" spans="21:22">
      <c r="U601" s="62">
        <v>29.8</v>
      </c>
      <c r="V601" s="128">
        <f t="shared" si="11"/>
        <v>1.391927389873298E-2</v>
      </c>
    </row>
    <row r="602" spans="21:22">
      <c r="U602" s="62">
        <v>29.85</v>
      </c>
      <c r="V602" s="128">
        <f t="shared" si="11"/>
        <v>1.3908854573414037E-2</v>
      </c>
    </row>
    <row r="603" spans="21:22">
      <c r="U603" s="62">
        <v>29.900000000000002</v>
      </c>
      <c r="V603" s="128">
        <f t="shared" si="11"/>
        <v>1.3898437240841131E-2</v>
      </c>
    </row>
    <row r="604" spans="21:22">
      <c r="U604" s="62">
        <v>29.950000000000003</v>
      </c>
      <c r="V604" s="128">
        <f t="shared" si="11"/>
        <v>1.3888022049637905E-2</v>
      </c>
    </row>
    <row r="605" spans="21:22" ht="15.6" thickBot="1">
      <c r="U605" s="63">
        <v>30</v>
      </c>
      <c r="V605" s="129">
        <f t="shared" si="11"/>
        <v>1.3877609147002999E-2</v>
      </c>
    </row>
  </sheetData>
  <mergeCells count="5">
    <mergeCell ref="B4:C4"/>
    <mergeCell ref="E4:E5"/>
    <mergeCell ref="F4:F5"/>
    <mergeCell ref="G4:G5"/>
    <mergeCell ref="H4:H5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 Sheet - Original</vt:lpstr>
      <vt:lpstr>Main Sheet - Modified</vt:lpstr>
      <vt:lpstr>R(0, T)</vt:lpstr>
      <vt:lpstr>R(0, T) with NSS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2020-04-29T08:41:50Z</cp:lastPrinted>
  <dcterms:created xsi:type="dcterms:W3CDTF">2020-04-26T10:11:20Z</dcterms:created>
  <dcterms:modified xsi:type="dcterms:W3CDTF">2020-07-14T10:14:09Z</dcterms:modified>
</cp:coreProperties>
</file>