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fileSharing readOnlyRecommended="1" userName="Eric" reservationPassword="C4A9"/>
  <workbookPr date1904="1" codeName="ThisWorkbook" defaultThemeVersion="124226"/>
  <bookViews>
    <workbookView xWindow="4716" yWindow="-12" windowWidth="14568" windowHeight="9120" tabRatio="956"/>
  </bookViews>
  <sheets>
    <sheet name="_Main menu" sheetId="36" r:id="rId1"/>
    <sheet name="Array" sheetId="1" r:id="rId2"/>
    <sheet name="Balance Sheet" sheetId="2" r:id="rId3"/>
    <sheet name="Consolidation" sheetId="38" r:id="rId4"/>
    <sheet name="CONSOLI1" sheetId="39" r:id="rId5"/>
    <sheet name="CONSOLI2" sheetId="40" r:id="rId6"/>
    <sheet name="CONSOLI3" sheetId="41" r:id="rId7"/>
    <sheet name="Chart Data" sheetId="3" r:id="rId8"/>
    <sheet name="Data Table" sheetId="16" r:id="rId9"/>
    <sheet name="Database Data" sheetId="4" r:id="rId10"/>
    <sheet name="Database Function" sheetId="7" r:id="rId11"/>
    <sheet name="Hlookup" sheetId="6" r:id="rId12"/>
    <sheet name="IF" sheetId="8" r:id="rId13"/>
    <sheet name="Income" sheetId="9" r:id="rId14"/>
    <sheet name="Index" sheetId="20" state="hidden" r:id="rId15"/>
    <sheet name="Link Data" sheetId="10" r:id="rId16"/>
    <sheet name="Lookup Table" sheetId="11" r:id="rId17"/>
    <sheet name="Match" sheetId="18" state="hidden" r:id="rId18"/>
    <sheet name="Match_2" sheetId="19" state="hidden" r:id="rId19"/>
    <sheet name="Offset" sheetId="21" state="hidden" r:id="rId20"/>
    <sheet name="Sales" sheetId="12" r:id="rId21"/>
    <sheet name="Sales (Paste Special)" sheetId="13" r:id="rId22"/>
    <sheet name="subtotal" sheetId="15" r:id="rId23"/>
    <sheet name="Sum" sheetId="14" r:id="rId24"/>
    <sheet name="Tool Bar Data" sheetId="37" r:id="rId25"/>
    <sheet name="Tool Bar Data (s) " sheetId="17" r:id="rId26"/>
    <sheet name="drop down box" sheetId="23" r:id="rId27"/>
    <sheet name="mortgage" sheetId="24" r:id="rId28"/>
    <sheet name="number format" sheetId="5" r:id="rId29"/>
    <sheet name="Sheet16" sheetId="22" state="hidden" r:id="rId30"/>
  </sheets>
  <externalReferences>
    <externalReference r:id="rId31"/>
  </externalReferences>
  <definedNames>
    <definedName name="_xlnm._FilterDatabase" localSheetId="9" hidden="1">'Database Data'!$A$11:$F$26</definedName>
    <definedName name="_menu">'_Main menu'!$B$16</definedName>
    <definedName name="header">[1]AdvancedFilter_VBA!$A$11:$D$11</definedName>
    <definedName name="mychoice">[1]AdvancedFilter_VBA!$K$28:$K$31</definedName>
  </definedNames>
  <calcPr calcId="145621"/>
</workbook>
</file>

<file path=xl/calcChain.xml><?xml version="1.0" encoding="utf-8"?>
<calcChain xmlns="http://schemas.openxmlformats.org/spreadsheetml/2006/main">
  <c r="P13" i="37" l="1"/>
  <c r="O13" i="37"/>
  <c r="N13" i="37"/>
  <c r="L13" i="37"/>
  <c r="K13" i="37"/>
  <c r="J13" i="37"/>
  <c r="H13" i="37"/>
  <c r="G13" i="37"/>
  <c r="F13" i="37"/>
  <c r="D13" i="37"/>
  <c r="C13" i="37"/>
  <c r="B13" i="37"/>
  <c r="P7" i="37"/>
  <c r="O7" i="37"/>
  <c r="N7" i="37"/>
  <c r="L7" i="37"/>
  <c r="K7" i="37"/>
  <c r="J7" i="37"/>
  <c r="H7" i="37"/>
  <c r="G7" i="37"/>
  <c r="F7" i="37"/>
  <c r="D7" i="37"/>
  <c r="C7" i="37"/>
  <c r="B7" i="37"/>
  <c r="R15" i="17" l="1"/>
  <c r="R14" i="17"/>
  <c r="R13" i="17"/>
  <c r="R9" i="17"/>
  <c r="R8" i="17"/>
  <c r="R7" i="17"/>
  <c r="N15" i="17"/>
  <c r="N14" i="17"/>
  <c r="N13" i="17"/>
  <c r="N9" i="17"/>
  <c r="N8" i="17"/>
  <c r="N7" i="17"/>
  <c r="J15" i="17"/>
  <c r="J14" i="17"/>
  <c r="J13" i="17"/>
  <c r="J9" i="17"/>
  <c r="J8" i="17"/>
  <c r="J7" i="17"/>
  <c r="F15" i="17"/>
  <c r="F14" i="17"/>
  <c r="F13" i="17"/>
  <c r="F9" i="17"/>
  <c r="F8" i="17"/>
  <c r="F7" i="17"/>
  <c r="C31" i="11" l="1"/>
  <c r="C13" i="6"/>
  <c r="C55" i="24" l="1"/>
  <c r="A11" i="23"/>
  <c r="C11" i="23" s="1"/>
  <c r="A11" i="19"/>
  <c r="C11" i="19" s="1"/>
  <c r="F4" i="1"/>
  <c r="F5" i="1"/>
  <c r="F6" i="1"/>
  <c r="F7" i="1"/>
  <c r="F8" i="1"/>
  <c r="B5" i="2"/>
  <c r="A8" i="6"/>
  <c r="C8" i="6"/>
  <c r="A9" i="6"/>
  <c r="B6" i="20"/>
  <c r="E4" i="10"/>
  <c r="E5" i="10"/>
  <c r="E6" i="10"/>
  <c r="B7" i="10"/>
  <c r="C7" i="10"/>
  <c r="C15" i="10" s="1"/>
  <c r="D7" i="10"/>
  <c r="E10" i="10"/>
  <c r="E11" i="10"/>
  <c r="E12" i="10"/>
  <c r="B13" i="10"/>
  <c r="C13" i="10"/>
  <c r="D13" i="10"/>
  <c r="E13" i="10"/>
  <c r="C11" i="11"/>
  <c r="C7" i="18"/>
  <c r="A11" i="21"/>
  <c r="B12" i="21"/>
  <c r="B13" i="21"/>
  <c r="F17" i="21"/>
  <c r="F18" i="21"/>
  <c r="C10" i="22" a="1"/>
  <c r="C10" i="22" s="1"/>
  <c r="C10" i="17"/>
  <c r="D10" i="17"/>
  <c r="E10" i="17"/>
  <c r="G10" i="17"/>
  <c r="H10" i="17"/>
  <c r="I10" i="17"/>
  <c r="K10" i="17"/>
  <c r="L10" i="17"/>
  <c r="M10" i="17"/>
  <c r="O10" i="17"/>
  <c r="P10" i="17"/>
  <c r="Q10" i="17"/>
  <c r="C16" i="17"/>
  <c r="D16" i="17"/>
  <c r="D18" i="17" s="1"/>
  <c r="E16" i="17"/>
  <c r="E18" i="17" s="1"/>
  <c r="G16" i="17"/>
  <c r="G18" i="17" s="1"/>
  <c r="H16" i="17"/>
  <c r="H18" i="17" s="1"/>
  <c r="I16" i="17"/>
  <c r="I18" i="17" s="1"/>
  <c r="K16" i="17"/>
  <c r="K18" i="17" s="1"/>
  <c r="L16" i="17"/>
  <c r="L18" i="17" s="1"/>
  <c r="M16" i="17"/>
  <c r="M18" i="17" s="1"/>
  <c r="O16" i="17"/>
  <c r="O18" i="17" s="1"/>
  <c r="P16" i="17"/>
  <c r="P18" i="17" s="1"/>
  <c r="Q16" i="17"/>
  <c r="Q18" i="17" s="1"/>
  <c r="C18" i="17" l="1"/>
  <c r="F16" i="17"/>
  <c r="N10" i="17"/>
  <c r="F10" i="17"/>
  <c r="R10" i="17"/>
  <c r="J10" i="17"/>
  <c r="N16" i="17"/>
  <c r="R16" i="17"/>
  <c r="J16" i="17"/>
  <c r="D15" i="10"/>
  <c r="E7" i="10"/>
  <c r="B15" i="10"/>
  <c r="E15" i="10" s="1"/>
  <c r="N18" i="17" l="1"/>
  <c r="J18" i="17"/>
  <c r="R18" i="17"/>
  <c r="F18" i="17"/>
</calcChain>
</file>

<file path=xl/sharedStrings.xml><?xml version="1.0" encoding="utf-8"?>
<sst xmlns="http://schemas.openxmlformats.org/spreadsheetml/2006/main" count="1186" uniqueCount="449">
  <si>
    <t>Name</t>
  </si>
  <si>
    <t>OT hours</t>
  </si>
  <si>
    <t>OT rate</t>
  </si>
  <si>
    <t>OT Pay</t>
  </si>
  <si>
    <t>Peter</t>
  </si>
  <si>
    <t xml:space="preserve">John </t>
  </si>
  <si>
    <t>Mary</t>
  </si>
  <si>
    <t>May</t>
  </si>
  <si>
    <t>Tom</t>
  </si>
  <si>
    <t>QTR 1</t>
  </si>
  <si>
    <t>QTR 2</t>
  </si>
  <si>
    <t>QTR 3</t>
  </si>
  <si>
    <t>Cash</t>
  </si>
  <si>
    <t>Inventory</t>
  </si>
  <si>
    <t>Accounts Receivable</t>
  </si>
  <si>
    <t>Total</t>
  </si>
  <si>
    <t>1st Quarter</t>
  </si>
  <si>
    <t>2nd Quarter</t>
  </si>
  <si>
    <t>3rd Quarter</t>
  </si>
  <si>
    <t>4th Quarter</t>
  </si>
  <si>
    <t>Projected</t>
  </si>
  <si>
    <t>Actual</t>
  </si>
  <si>
    <t>LAST</t>
  </si>
  <si>
    <t>FIRST</t>
  </si>
  <si>
    <t>TARGET</t>
  </si>
  <si>
    <t>REGION</t>
  </si>
  <si>
    <t>Linn</t>
  </si>
  <si>
    <t>Vera</t>
  </si>
  <si>
    <t>Midwest</t>
  </si>
  <si>
    <t>Glenn</t>
  </si>
  <si>
    <t>John</t>
  </si>
  <si>
    <t>South</t>
  </si>
  <si>
    <t>Allen</t>
  </si>
  <si>
    <t>Ellen</t>
  </si>
  <si>
    <t>East</t>
  </si>
  <si>
    <t>Peterson</t>
  </si>
  <si>
    <t>Keller</t>
  </si>
  <si>
    <t>Janet</t>
  </si>
  <si>
    <t>West</t>
  </si>
  <si>
    <t>Stevens</t>
  </si>
  <si>
    <t>Carls</t>
  </si>
  <si>
    <t>Jackson</t>
  </si>
  <si>
    <t>Robert</t>
  </si>
  <si>
    <t>Atkins</t>
  </si>
  <si>
    <t>Lee</t>
  </si>
  <si>
    <t>Adams</t>
  </si>
  <si>
    <t>Chunk</t>
  </si>
  <si>
    <t>Ellis</t>
  </si>
  <si>
    <t>Nancy</t>
  </si>
  <si>
    <t>Kennedy</t>
  </si>
  <si>
    <t>Sandra</t>
  </si>
  <si>
    <t>Conners</t>
  </si>
  <si>
    <t>Paul</t>
  </si>
  <si>
    <t>Harris</t>
  </si>
  <si>
    <t>Ken</t>
  </si>
  <si>
    <t>Ford</t>
  </si>
  <si>
    <t>Carl</t>
  </si>
  <si>
    <t>Parker</t>
  </si>
  <si>
    <t>Greg</t>
  </si>
  <si>
    <t>Axles</t>
  </si>
  <si>
    <t>Bearings</t>
  </si>
  <si>
    <t>Bolts</t>
  </si>
  <si>
    <t>east</t>
  </si>
  <si>
    <t>Database function</t>
  </si>
  <si>
    <t>Dsum()</t>
  </si>
  <si>
    <t>Dmax()</t>
  </si>
  <si>
    <t>Daverage()</t>
  </si>
  <si>
    <t>Staff</t>
  </si>
  <si>
    <t>Eric</t>
  </si>
  <si>
    <t>Amy</t>
  </si>
  <si>
    <t xml:space="preserve"> if(test,true,false)</t>
  </si>
  <si>
    <t>Income Analysis</t>
  </si>
  <si>
    <t>Sales</t>
  </si>
  <si>
    <t>Cost of Good Sold</t>
  </si>
  <si>
    <t>Gross Margin</t>
  </si>
  <si>
    <t>Operating Expenses</t>
  </si>
  <si>
    <t>Net Income</t>
  </si>
  <si>
    <t>Jan</t>
  </si>
  <si>
    <t>Feb</t>
  </si>
  <si>
    <t>Mar</t>
  </si>
  <si>
    <t>Qtr1</t>
  </si>
  <si>
    <t>Car</t>
  </si>
  <si>
    <t>Compact</t>
  </si>
  <si>
    <t>Midsize</t>
  </si>
  <si>
    <t>Fullsize</t>
  </si>
  <si>
    <t>Total Car</t>
  </si>
  <si>
    <t>Trucks</t>
  </si>
  <si>
    <t>Minivans</t>
  </si>
  <si>
    <t>Full vans</t>
  </si>
  <si>
    <t>Total Trucks</t>
  </si>
  <si>
    <t>Total Sales</t>
  </si>
  <si>
    <t>Invoice</t>
  </si>
  <si>
    <t>Partno</t>
  </si>
  <si>
    <t>Description</t>
  </si>
  <si>
    <t>Price</t>
  </si>
  <si>
    <t>EPA</t>
  </si>
  <si>
    <t>Bill To</t>
  </si>
  <si>
    <t>Date</t>
  </si>
  <si>
    <t>Calcium</t>
  </si>
  <si>
    <t>Invoice #</t>
  </si>
  <si>
    <t>Iron</t>
  </si>
  <si>
    <t xml:space="preserve">ABC Computer </t>
  </si>
  <si>
    <t>Zinc</t>
  </si>
  <si>
    <t>123 Hennessy Road</t>
  </si>
  <si>
    <t>B Complex</t>
  </si>
  <si>
    <t>Wanchai</t>
  </si>
  <si>
    <t>Hong Kong</t>
  </si>
  <si>
    <t>item #</t>
  </si>
  <si>
    <t>Qty</t>
  </si>
  <si>
    <t>Net Total</t>
  </si>
  <si>
    <t>Sub-Total</t>
  </si>
  <si>
    <t>Less Discount</t>
  </si>
  <si>
    <t>Grand Total</t>
  </si>
  <si>
    <t>Salesman</t>
  </si>
  <si>
    <t>Quarter 1</t>
  </si>
  <si>
    <t>Quarter2</t>
  </si>
  <si>
    <t>Quarter3</t>
  </si>
  <si>
    <t>Quarter4</t>
  </si>
  <si>
    <t>Helen</t>
  </si>
  <si>
    <t>Bird</t>
  </si>
  <si>
    <t>William</t>
  </si>
  <si>
    <t>Wilson</t>
  </si>
  <si>
    <t>Year 2012</t>
  </si>
  <si>
    <t>Year 2013</t>
  </si>
  <si>
    <t>SUM</t>
  </si>
  <si>
    <t>Average</t>
  </si>
  <si>
    <t>Max</t>
  </si>
  <si>
    <t>Min</t>
  </si>
  <si>
    <t>City</t>
  </si>
  <si>
    <t>Office No</t>
  </si>
  <si>
    <t>In. #</t>
  </si>
  <si>
    <t>Customer</t>
  </si>
  <si>
    <t>Invoice total</t>
  </si>
  <si>
    <t>State</t>
  </si>
  <si>
    <t>Boston</t>
  </si>
  <si>
    <t>Mark Kalbfell</t>
  </si>
  <si>
    <t>Mixing Systems &amp; Company</t>
  </si>
  <si>
    <t>MA</t>
  </si>
  <si>
    <t>New York</t>
  </si>
  <si>
    <t>Jay Kennedy</t>
  </si>
  <si>
    <t>Torey L. Bogg Inc</t>
  </si>
  <si>
    <t>NY</t>
  </si>
  <si>
    <t>Howard Schneider</t>
  </si>
  <si>
    <t>Znanie Inc.</t>
  </si>
  <si>
    <t>Tom Caravello</t>
  </si>
  <si>
    <t>Glen C Data Centre Technologies</t>
  </si>
  <si>
    <t>Dallas</t>
  </si>
  <si>
    <t>Stan Pipe</t>
  </si>
  <si>
    <t>Dr. Softlight Corp</t>
  </si>
  <si>
    <t>TX</t>
  </si>
  <si>
    <t>Ken C Dutcher</t>
  </si>
  <si>
    <t>I &amp; S Programming</t>
  </si>
  <si>
    <t>Atlanta</t>
  </si>
  <si>
    <t>Kim Baer</t>
  </si>
  <si>
    <t>BoreMax Computer Thrills</t>
  </si>
  <si>
    <t>GA</t>
  </si>
  <si>
    <t>Software White Truck</t>
  </si>
  <si>
    <t>Paretta Center</t>
  </si>
  <si>
    <t>Eaton Of Association</t>
  </si>
  <si>
    <t>Micro LTD.</t>
  </si>
  <si>
    <t>Cleveland</t>
  </si>
  <si>
    <t>Sharon Gifford</t>
  </si>
  <si>
    <t>Calif Beauty Inc.</t>
  </si>
  <si>
    <t>OH</t>
  </si>
  <si>
    <t>John Savage</t>
  </si>
  <si>
    <t>Print State TV</t>
  </si>
  <si>
    <t>Letters Computing &amp; Associates</t>
  </si>
  <si>
    <t>Countryland Master</t>
  </si>
  <si>
    <t>Software Associates</t>
  </si>
  <si>
    <t>Financial Computer Masters</t>
  </si>
  <si>
    <t>Fuji Retell</t>
  </si>
  <si>
    <t>PC Works</t>
  </si>
  <si>
    <t>E. Faulkner</t>
  </si>
  <si>
    <t>Maguey Real Inc.</t>
  </si>
  <si>
    <t>Douglas Inc.</t>
  </si>
  <si>
    <t>T Staziola Townsend</t>
  </si>
  <si>
    <t>Boehringer PCA</t>
  </si>
  <si>
    <t>Spectrum Computer</t>
  </si>
  <si>
    <t>John Miller</t>
  </si>
  <si>
    <t>Raymond Computing</t>
  </si>
  <si>
    <t>KLK Pharr Systems Inc.</t>
  </si>
  <si>
    <t>Lucas Services</t>
  </si>
  <si>
    <t>Jim Surbrook</t>
  </si>
  <si>
    <t>Min/Max Builders</t>
  </si>
  <si>
    <t>Carolyn Macioce</t>
  </si>
  <si>
    <t>Numerical Furniture</t>
  </si>
  <si>
    <t>Comsof State DSSD</t>
  </si>
  <si>
    <t>Bill Diaddigo</t>
  </si>
  <si>
    <t>Wright L. Tither &amp; Sons.</t>
  </si>
  <si>
    <t>Robert Angelo</t>
  </si>
  <si>
    <t>R. Systems</t>
  </si>
  <si>
    <t>Excello Inc.</t>
  </si>
  <si>
    <t>Graphic Chip Computing</t>
  </si>
  <si>
    <t>Ned Hicks</t>
  </si>
  <si>
    <t>Deaufort Office Associates</t>
  </si>
  <si>
    <t>Tony Baer</t>
  </si>
  <si>
    <t>The Automated Associates</t>
  </si>
  <si>
    <t>Cortez Glaze &amp; Pool</t>
  </si>
  <si>
    <t>B-J Astra</t>
  </si>
  <si>
    <t>Keith Sutherland</t>
  </si>
  <si>
    <t>Hill Companies Of Marin</t>
  </si>
  <si>
    <t>John Hodge</t>
  </si>
  <si>
    <t>Wilson Solutions</t>
  </si>
  <si>
    <t>Town Computer Systems</t>
  </si>
  <si>
    <t>Robert Watters</t>
  </si>
  <si>
    <t>Silicon Computer Calgary</t>
  </si>
  <si>
    <t>Doris Dupuy</t>
  </si>
  <si>
    <t>A. Arts Computers</t>
  </si>
  <si>
    <t>Maximal Computing Prosthesis</t>
  </si>
  <si>
    <t>Vaultec Studies</t>
  </si>
  <si>
    <t>Ned Auch</t>
  </si>
  <si>
    <t>JLS Consulting</t>
  </si>
  <si>
    <t>Canadian Ease Systems</t>
  </si>
  <si>
    <t>PC Creations</t>
  </si>
  <si>
    <t>Clover Office Shooters</t>
  </si>
  <si>
    <t>P. Technology Incorporated</t>
  </si>
  <si>
    <t>Hearth &amp; Color Farm</t>
  </si>
  <si>
    <t>Softlight Carolina Jenrette</t>
  </si>
  <si>
    <t>SOFTWARE Computer Service</t>
  </si>
  <si>
    <t>RPW Tell's Floor Inc</t>
  </si>
  <si>
    <t>Mary Ammonia Corportation</t>
  </si>
  <si>
    <t>Cox Rock SDA Systems</t>
  </si>
  <si>
    <t>LA Computer Associates</t>
  </si>
  <si>
    <t>K Computer Consultants</t>
  </si>
  <si>
    <t>Star Acctg Consultants</t>
  </si>
  <si>
    <t>Soltis Systems Trouble Systems</t>
  </si>
  <si>
    <t>First Computer</t>
  </si>
  <si>
    <t>Us County</t>
  </si>
  <si>
    <t>Bechtel's Department Inc.</t>
  </si>
  <si>
    <t>Great Form</t>
  </si>
  <si>
    <t>Herring Inc.</t>
  </si>
  <si>
    <t>Janet A. McCarthy</t>
  </si>
  <si>
    <t>Snow Aerial Realtors</t>
  </si>
  <si>
    <t>Award Ammonia Greenhouses</t>
  </si>
  <si>
    <t>Dinettes Ltd</t>
  </si>
  <si>
    <t>Kirk Ease Types</t>
  </si>
  <si>
    <t>Info Management MCS</t>
  </si>
  <si>
    <t>Yellow Ridge Management</t>
  </si>
  <si>
    <t>Custom Systems Trouble Forum</t>
  </si>
  <si>
    <t>Processing Tech. Times</t>
  </si>
  <si>
    <t>Raybank Services &amp; Computing</t>
  </si>
  <si>
    <t>Aspen Planning &amp; Inc.</t>
  </si>
  <si>
    <t>Harris Acusystems</t>
  </si>
  <si>
    <t>Life Systems Trouble Co</t>
  </si>
  <si>
    <t>Daily Thorne</t>
  </si>
  <si>
    <t>Business State Computers</t>
  </si>
  <si>
    <t>International Business Solutions</t>
  </si>
  <si>
    <t>Ross &amp; Associates Products Inc.</t>
  </si>
  <si>
    <t>Powell Mirror Cable Inc.</t>
  </si>
  <si>
    <t>Ski Computing &amp; Systems</t>
  </si>
  <si>
    <t>Nacom of Mclean Schenker</t>
  </si>
  <si>
    <t>Vector Computer Inc.</t>
  </si>
  <si>
    <t>Rubber &amp; Designs</t>
  </si>
  <si>
    <t>Data White Truck Steel</t>
  </si>
  <si>
    <t>Acres Tree Solutions</t>
  </si>
  <si>
    <t>LPS Films Products</t>
  </si>
  <si>
    <t>Paul Powell</t>
  </si>
  <si>
    <t>Price's Supply</t>
  </si>
  <si>
    <t>Print Mayo Consultation</t>
  </si>
  <si>
    <t>Richard Marketing "Coaching"</t>
  </si>
  <si>
    <t>Balance Computing Systems</t>
  </si>
  <si>
    <t>Dennis and Incorporated</t>
  </si>
  <si>
    <t>Systems Inc</t>
  </si>
  <si>
    <t>For The Associates</t>
  </si>
  <si>
    <t>Malmberg Engineering</t>
  </si>
  <si>
    <t>1st Data Reductions</t>
  </si>
  <si>
    <t>Citco Ltd</t>
  </si>
  <si>
    <t>Rent-A-Tool</t>
  </si>
  <si>
    <t>Software Corporate Forms Systems</t>
  </si>
  <si>
    <t>Info Ltd</t>
  </si>
  <si>
    <t>The Circle Distributing Shop</t>
  </si>
  <si>
    <t>Micro Test &amp; Assembly Corporation</t>
  </si>
  <si>
    <t>Blue Solutions</t>
  </si>
  <si>
    <t>Philadelphia Alarm</t>
  </si>
  <si>
    <t>Paretta of the Sea Inc.</t>
  </si>
  <si>
    <t>Farhill Films Gallery</t>
  </si>
  <si>
    <t>DPCS Produce</t>
  </si>
  <si>
    <t>City &amp; Corp</t>
  </si>
  <si>
    <t>Bob Produce</t>
  </si>
  <si>
    <t>Mike M. Business Equipment Corp.</t>
  </si>
  <si>
    <t>Root Micro Kinetics</t>
  </si>
  <si>
    <t>Crescent Software</t>
  </si>
  <si>
    <t>Ryan-givens Corp</t>
  </si>
  <si>
    <t>Memorial Data</t>
  </si>
  <si>
    <t>Systems Poetics and Polemics</t>
  </si>
  <si>
    <t>Posna Associates</t>
  </si>
  <si>
    <t>Johnson Mahtnai</t>
  </si>
  <si>
    <t>1st Software Systems Ltd.</t>
  </si>
  <si>
    <t>Data Inc.</t>
  </si>
  <si>
    <t>Thompson Equipment</t>
  </si>
  <si>
    <t>Computing Consultants</t>
  </si>
  <si>
    <t>a</t>
  </si>
  <si>
    <t>Y =aX + b</t>
  </si>
  <si>
    <t>b</t>
  </si>
  <si>
    <t>x</t>
  </si>
  <si>
    <t>X</t>
  </si>
  <si>
    <t>Y</t>
  </si>
  <si>
    <t>Y = aX + bZ</t>
  </si>
  <si>
    <t>z</t>
  </si>
  <si>
    <t>Apr</t>
  </si>
  <si>
    <t>Jun</t>
  </si>
  <si>
    <t>Qtr2</t>
  </si>
  <si>
    <t>July</t>
  </si>
  <si>
    <t>Aug</t>
  </si>
  <si>
    <t>Sept</t>
  </si>
  <si>
    <t>Qtr3</t>
  </si>
  <si>
    <t>Oct</t>
  </si>
  <si>
    <t>Nov</t>
  </si>
  <si>
    <t>Dec</t>
  </si>
  <si>
    <t>Qtr 4</t>
  </si>
  <si>
    <t>Total Cars</t>
  </si>
  <si>
    <t>Small</t>
  </si>
  <si>
    <t>Med</t>
  </si>
  <si>
    <t>Large</t>
  </si>
  <si>
    <t>Sweater</t>
  </si>
  <si>
    <t>Jacket</t>
  </si>
  <si>
    <t>Pants</t>
  </si>
  <si>
    <t xml:space="preserve">Size </t>
  </si>
  <si>
    <t>Item</t>
  </si>
  <si>
    <t>Code</t>
  </si>
  <si>
    <t>SW001</t>
  </si>
  <si>
    <t>JK002</t>
  </si>
  <si>
    <t>PN001</t>
  </si>
  <si>
    <t>Jackets</t>
  </si>
  <si>
    <t>wk1</t>
  </si>
  <si>
    <t>WK2</t>
  </si>
  <si>
    <t>wk3</t>
  </si>
  <si>
    <t>wk4</t>
  </si>
  <si>
    <t>MONDAY</t>
  </si>
  <si>
    <t>TUESDAY</t>
  </si>
  <si>
    <t>WEDNESDAY</t>
  </si>
  <si>
    <t>THURSDAY</t>
  </si>
  <si>
    <t>FRIDAY</t>
  </si>
  <si>
    <t>Size</t>
  </si>
  <si>
    <t>small</t>
  </si>
  <si>
    <t>JK001</t>
  </si>
  <si>
    <t>AB103</t>
    <phoneticPr fontId="7" type="noConversion"/>
  </si>
  <si>
    <t>AB234</t>
    <phoneticPr fontId="7" type="noConversion"/>
  </si>
  <si>
    <t>EF723</t>
    <phoneticPr fontId="7" type="noConversion"/>
  </si>
  <si>
    <t>YT1</t>
    <phoneticPr fontId="7" type="noConversion"/>
  </si>
  <si>
    <t>GR8</t>
    <phoneticPr fontId="7" type="noConversion"/>
  </si>
  <si>
    <t>Mortgage Loan Analysis 1</t>
  </si>
  <si>
    <t>Down Payment</t>
  </si>
  <si>
    <t>none</t>
  </si>
  <si>
    <t>Interest Rate</t>
  </si>
  <si>
    <t>Term</t>
  </si>
  <si>
    <t>Loan Amount</t>
  </si>
  <si>
    <t>Payment</t>
  </si>
  <si>
    <t>Mortgage Loan Analysis 2</t>
  </si>
  <si>
    <t>Mortgage Loan Analysis 3</t>
  </si>
  <si>
    <t>Principal</t>
  </si>
  <si>
    <t>Annual interest rate</t>
  </si>
  <si>
    <t>Term (years)</t>
  </si>
  <si>
    <t>Periods (per year)</t>
  </si>
  <si>
    <t>No. of payments</t>
  </si>
  <si>
    <t>Monthly payment</t>
  </si>
  <si>
    <t>Alternative writing</t>
    <phoneticPr fontId="7" type="noConversion"/>
  </si>
  <si>
    <t xml:space="preserve"> -----&gt;</t>
    <phoneticPr fontId="7" type="noConversion"/>
  </si>
  <si>
    <t>Payment No.</t>
  </si>
  <si>
    <t>Begining balance</t>
  </si>
  <si>
    <t>Interest</t>
  </si>
  <si>
    <t>Ending balance</t>
  </si>
  <si>
    <t>Cumulative interest</t>
  </si>
  <si>
    <t>example --&gt;</t>
    <phoneticPr fontId="7" type="noConversion"/>
  </si>
  <si>
    <t>Jan</t>
    <phoneticPr fontId="7" type="noConversion"/>
  </si>
  <si>
    <t>Feb</t>
    <phoneticPr fontId="7" type="noConversion"/>
  </si>
  <si>
    <t>Mar</t>
    <phoneticPr fontId="7" type="noConversion"/>
  </si>
  <si>
    <t>Product</t>
    <phoneticPr fontId="7" type="noConversion"/>
  </si>
  <si>
    <t>Volume</t>
    <phoneticPr fontId="7" type="noConversion"/>
  </si>
  <si>
    <t>Bearings</t>
    <phoneticPr fontId="7" type="noConversion"/>
  </si>
  <si>
    <t>Month</t>
    <phoneticPr fontId="7" type="noConversion"/>
  </si>
  <si>
    <t>syntax --&gt;</t>
    <phoneticPr fontId="7" type="noConversion"/>
  </si>
  <si>
    <t>Total  ( Year 2012 + Year 2013 )</t>
    <phoneticPr fontId="7" type="noConversion"/>
  </si>
  <si>
    <t>Discount</t>
    <phoneticPr fontId="7" type="noConversion"/>
  </si>
  <si>
    <t>Discount Table</t>
    <phoneticPr fontId="7" type="noConversion"/>
  </si>
  <si>
    <t>Qty</t>
    <phoneticPr fontId="7" type="noConversion"/>
  </si>
  <si>
    <t>Discount off</t>
    <phoneticPr fontId="7" type="noConversion"/>
  </si>
  <si>
    <t>&lt;10</t>
    <phoneticPr fontId="7" type="noConversion"/>
  </si>
  <si>
    <t>&gt;50</t>
    <phoneticPr fontId="7" type="noConversion"/>
  </si>
  <si>
    <t xml:space="preserve"> 10-29</t>
    <phoneticPr fontId="7" type="noConversion"/>
  </si>
  <si>
    <t xml:space="preserve"> 30-49</t>
    <phoneticPr fontId="7" type="noConversion"/>
  </si>
  <si>
    <t>Array</t>
  </si>
  <si>
    <t>Balance Sheet</t>
  </si>
  <si>
    <t>Chart Data</t>
  </si>
  <si>
    <t>Data Table</t>
  </si>
  <si>
    <t>Database Data</t>
  </si>
  <si>
    <t>Database Function</t>
  </si>
  <si>
    <t>Hlookup</t>
  </si>
  <si>
    <t>IF</t>
  </si>
  <si>
    <t>Income</t>
  </si>
  <si>
    <t>Link Data</t>
  </si>
  <si>
    <t>Lookup Table</t>
  </si>
  <si>
    <t>Sales (Paste Special)</t>
  </si>
  <si>
    <t>Sum</t>
  </si>
  <si>
    <t>Tool Bar Data</t>
  </si>
  <si>
    <t>drop down box</t>
  </si>
  <si>
    <t>mortgage</t>
  </si>
  <si>
    <t>number format</t>
  </si>
  <si>
    <t>OT hour</t>
    <phoneticPr fontId="7" type="noConversion"/>
  </si>
  <si>
    <t>OT Hour</t>
    <phoneticPr fontId="7" type="noConversion"/>
  </si>
  <si>
    <t>OT Rate</t>
    <phoneticPr fontId="7" type="noConversion"/>
  </si>
  <si>
    <t>&lt;10</t>
    <phoneticPr fontId="7" type="noConversion"/>
  </si>
  <si>
    <t>&gt;=10</t>
    <phoneticPr fontId="7" type="noConversion"/>
  </si>
  <si>
    <t>Code</t>
    <phoneticPr fontId="7" type="noConversion"/>
  </si>
  <si>
    <t xml:space="preserve">Tel : 2838 6687    </t>
    <phoneticPr fontId="7" type="noConversion"/>
  </si>
  <si>
    <t xml:space="preserve">URL : </t>
    <phoneticPr fontId="7" type="noConversion"/>
  </si>
  <si>
    <t>http://www.computeracademy.com.hk</t>
  </si>
  <si>
    <t>Subtotal</t>
    <phoneticPr fontId="7" type="noConversion"/>
  </si>
  <si>
    <t>Dmin()</t>
    <phoneticPr fontId="7" type="noConversion"/>
  </si>
  <si>
    <t>Dcount()</t>
    <phoneticPr fontId="7" type="noConversion"/>
  </si>
  <si>
    <t>Example</t>
    <phoneticPr fontId="7" type="noConversion"/>
  </si>
  <si>
    <t>Region</t>
    <phoneticPr fontId="7" type="noConversion"/>
  </si>
  <si>
    <t>East</t>
    <phoneticPr fontId="7" type="noConversion"/>
  </si>
  <si>
    <t>Dsum</t>
    <phoneticPr fontId="7" type="noConversion"/>
  </si>
  <si>
    <t>Dmax</t>
    <phoneticPr fontId="7" type="noConversion"/>
  </si>
  <si>
    <t>Dmin</t>
    <phoneticPr fontId="7" type="noConversion"/>
  </si>
  <si>
    <t>Dcount</t>
    <phoneticPr fontId="7" type="noConversion"/>
  </si>
  <si>
    <t>Daverage</t>
    <phoneticPr fontId="7" type="noConversion"/>
  </si>
  <si>
    <t>&lt;--- Criteria Area</t>
    <phoneticPr fontId="7" type="noConversion"/>
  </si>
  <si>
    <t>&lt;--- Database</t>
    <phoneticPr fontId="7" type="noConversion"/>
  </si>
  <si>
    <t>Data Table</t>
    <phoneticPr fontId="7" type="noConversion"/>
  </si>
  <si>
    <t>One variable data table</t>
    <phoneticPr fontId="7" type="noConversion"/>
  </si>
  <si>
    <t>Two variables data table</t>
    <phoneticPr fontId="7" type="noConversion"/>
  </si>
  <si>
    <t>&lt; ---Z</t>
    <phoneticPr fontId="7" type="noConversion"/>
  </si>
  <si>
    <t>Array</t>
    <phoneticPr fontId="7" type="noConversion"/>
  </si>
  <si>
    <t xml:space="preserve"> </t>
    <phoneticPr fontId="7" type="noConversion"/>
  </si>
  <si>
    <t>OT Pay  ( formula using array )</t>
    <phoneticPr fontId="7" type="noConversion"/>
  </si>
  <si>
    <t>Products - B</t>
    <phoneticPr fontId="7" type="noConversion"/>
  </si>
  <si>
    <t>Products - A</t>
    <phoneticPr fontId="7" type="noConversion"/>
  </si>
  <si>
    <t xml:space="preserve"> </t>
    <phoneticPr fontId="7" type="noConversion"/>
  </si>
  <si>
    <t>Frequently used functions</t>
    <phoneticPr fontId="7" type="noConversion"/>
  </si>
  <si>
    <t>count</t>
    <phoneticPr fontId="7" type="noConversion"/>
  </si>
  <si>
    <t xml:space="preserve"> </t>
    <phoneticPr fontId="7" type="noConversion"/>
  </si>
  <si>
    <t>Consolidation</t>
    <phoneticPr fontId="23" type="noConversion"/>
  </si>
  <si>
    <t>Quarter 3</t>
  </si>
  <si>
    <t>Quarter 2</t>
  </si>
  <si>
    <t>Profits</t>
  </si>
  <si>
    <t>Orange</t>
    <phoneticPr fontId="7" type="noConversion"/>
  </si>
  <si>
    <t>Apple</t>
    <phoneticPr fontId="7" type="noConversion"/>
  </si>
  <si>
    <t>Japan</t>
    <phoneticPr fontId="7" type="noConversion"/>
  </si>
  <si>
    <t>Quarter 4</t>
    <phoneticPr fontId="7" type="noConversion"/>
  </si>
  <si>
    <t>Pinapple</t>
    <phoneticPr fontId="7" type="noConversion"/>
  </si>
  <si>
    <t>Orange</t>
    <phoneticPr fontId="7" type="noConversion"/>
  </si>
  <si>
    <t>Korea</t>
    <phoneticPr fontId="7" type="noConversion"/>
  </si>
  <si>
    <t>Quarter4</t>
    <phoneticPr fontId="7" type="noConversion"/>
  </si>
  <si>
    <t>Pinapple</t>
    <phoneticPr fontId="7" type="noConversion"/>
  </si>
  <si>
    <t>Apple</t>
    <phoneticPr fontId="7" type="noConversion"/>
  </si>
  <si>
    <t>China</t>
    <phoneticPr fontId="7" type="noConversion"/>
  </si>
  <si>
    <t>Consolidation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</si>
</sst>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HK$&quot;#,##0.00_);[Red]\(&quot;HK$&quot;#,##0.00\)"/>
    <numFmt numFmtId="43" formatCode="_(* #,##0.00_);_(* \(#,##0.00\);_(* &quot;-&quot;??_);_(@_)"/>
    <numFmt numFmtId="23" formatCode="&quot;US$&quot;#,##0_);\(&quot;US$&quot;#,##0\)"/>
    <numFmt numFmtId="26" formatCode="&quot;US$&quot;#,##0.00_);[Red]\(&quot;US$&quot;#,##0.00\)"/>
    <numFmt numFmtId="176" formatCode="&quot;$&quot;#,##0.00_);\(&quot;$&quot;#,##0.00\)"/>
    <numFmt numFmtId="177" formatCode="\$#,##0,\k"/>
    <numFmt numFmtId="178" formatCode="&quot;$&quot;#,##0_);[Red]\(&quot;$&quot;#,##0\)"/>
    <numFmt numFmtId="179" formatCode="&quot;$&quot;#,##0.00_);[Red]\(&quot;$&quot;#,##0.00\)"/>
    <numFmt numFmtId="180" formatCode="_(* #,##0_);_(* \(#,##0\);_(* &quot;-&quot;??_);_(@_)"/>
  </numFmts>
  <fonts count="24">
    <font>
      <sz val="10"/>
      <name val="Geneva"/>
      <family val="2"/>
    </font>
    <font>
      <b/>
      <sz val="10"/>
      <name val="Geneva"/>
      <family val="2"/>
    </font>
    <font>
      <sz val="10"/>
      <name val="Geneva"/>
      <family val="2"/>
    </font>
    <font>
      <b/>
      <sz val="14"/>
      <name val="Helv"/>
      <family val="2"/>
    </font>
    <font>
      <b/>
      <sz val="12"/>
      <name val="Geneva"/>
      <family val="2"/>
    </font>
    <font>
      <sz val="12"/>
      <name val="Geneva"/>
      <family val="2"/>
    </font>
    <font>
      <sz val="20"/>
      <name val="Geneva"/>
      <family val="2"/>
    </font>
    <font>
      <sz val="9"/>
      <name val="細明體"/>
      <family val="3"/>
      <charset val="136"/>
    </font>
    <font>
      <b/>
      <sz val="10"/>
      <color indexed="9"/>
      <name val="Geneva"/>
      <family val="2"/>
    </font>
    <font>
      <sz val="10"/>
      <color indexed="10"/>
      <name val="Geneva"/>
      <family val="2"/>
    </font>
    <font>
      <sz val="11"/>
      <color theme="1"/>
      <name val="新細明體"/>
      <family val="2"/>
      <charset val="136"/>
      <scheme val="minor"/>
    </font>
    <font>
      <sz val="10"/>
      <name val="Arial"/>
      <family val="2"/>
    </font>
    <font>
      <b/>
      <sz val="20"/>
      <color theme="0"/>
      <name val="Calibri"/>
      <family val="2"/>
    </font>
    <font>
      <sz val="10"/>
      <color theme="9" tint="-0.249977111117893"/>
      <name val="Geneva"/>
      <family val="2"/>
    </font>
    <font>
      <u/>
      <sz val="10"/>
      <color theme="10"/>
      <name val="Geneva"/>
      <family val="2"/>
    </font>
    <font>
      <sz val="12"/>
      <name val="Geneva"/>
    </font>
    <font>
      <b/>
      <sz val="12"/>
      <color rgb="FFFF0000"/>
      <name val="Geneva"/>
      <family val="2"/>
    </font>
    <font>
      <b/>
      <sz val="12"/>
      <color theme="0"/>
      <name val="Geneva"/>
      <family val="2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0"/>
      <name val="Geneva"/>
    </font>
    <font>
      <b/>
      <sz val="10"/>
      <color rgb="FFFF0000"/>
      <name val="Geneva"/>
    </font>
    <font>
      <b/>
      <sz val="13"/>
      <color rgb="FFFF0000"/>
      <name val="新細明體"/>
      <family val="2"/>
      <charset val="136"/>
      <scheme val="minor"/>
    </font>
    <font>
      <sz val="9"/>
      <name val="MingLiU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gradientFill degree="180">
        <stop position="0">
          <color theme="0"/>
        </stop>
        <stop position="1">
          <color theme="4" tint="-0.49803155613879818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1" fillId="0" borderId="0"/>
    <xf numFmtId="0" fontId="10" fillId="0" borderId="0">
      <alignment vertical="center"/>
    </xf>
    <xf numFmtId="0" fontId="12" fillId="4" borderId="0">
      <alignment horizontal="left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" fillId="0" borderId="0">
      <alignment vertical="center"/>
    </xf>
  </cellStyleXfs>
  <cellXfs count="124">
    <xf numFmtId="0" fontId="0" fillId="0" borderId="0" xfId="0"/>
    <xf numFmtId="0" fontId="3" fillId="0" borderId="0" xfId="0" applyFont="1"/>
    <xf numFmtId="176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2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5" fillId="0" borderId="0" xfId="0" applyFont="1" applyFill="1"/>
    <xf numFmtId="0" fontId="2" fillId="0" borderId="0" xfId="0" applyFont="1" applyFill="1"/>
    <xf numFmtId="26" fontId="0" fillId="0" borderId="0" xfId="0" applyNumberFormat="1"/>
    <xf numFmtId="0" fontId="8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177" fontId="9" fillId="0" borderId="0" xfId="0" applyNumberFormat="1" applyFont="1"/>
    <xf numFmtId="0" fontId="0" fillId="0" borderId="9" xfId="0" applyBorder="1"/>
    <xf numFmtId="10" fontId="0" fillId="0" borderId="0" xfId="1" applyNumberFormat="1" applyFont="1"/>
    <xf numFmtId="178" fontId="0" fillId="0" borderId="6" xfId="2" applyNumberFormat="1" applyFont="1" applyBorder="1"/>
    <xf numFmtId="179" fontId="0" fillId="0" borderId="0" xfId="0" applyNumberFormat="1"/>
    <xf numFmtId="10" fontId="0" fillId="0" borderId="0" xfId="0" applyNumberFormat="1"/>
    <xf numFmtId="179" fontId="0" fillId="0" borderId="0" xfId="3" applyNumberFormat="1" applyFont="1"/>
    <xf numFmtId="178" fontId="0" fillId="0" borderId="0" xfId="2" applyNumberFormat="1" applyFont="1"/>
    <xf numFmtId="0" fontId="9" fillId="0" borderId="0" xfId="0" applyFont="1"/>
    <xf numFmtId="8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3" fillId="0" borderId="0" xfId="0" applyFont="1"/>
    <xf numFmtId="0" fontId="13" fillId="0" borderId="0" xfId="0" quotePrefix="1" applyFon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1" xfId="0" applyBorder="1"/>
    <xf numFmtId="0" fontId="0" fillId="0" borderId="10" xfId="0" applyBorder="1"/>
    <xf numFmtId="0" fontId="14" fillId="0" borderId="0" xfId="8"/>
    <xf numFmtId="0" fontId="14" fillId="0" borderId="0" xfId="8" quotePrefix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1" fillId="0" borderId="0" xfId="0" applyFont="1" applyProtection="1"/>
    <xf numFmtId="0" fontId="14" fillId="0" borderId="0" xfId="8" applyProtection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5" borderId="3" xfId="0" applyFont="1" applyFill="1" applyBorder="1"/>
    <xf numFmtId="0" fontId="16" fillId="0" borderId="3" xfId="0" applyFont="1" applyBorder="1"/>
    <xf numFmtId="180" fontId="15" fillId="0" borderId="0" xfId="9" applyNumberFormat="1" applyFont="1" applyAlignment="1"/>
    <xf numFmtId="180" fontId="15" fillId="5" borderId="3" xfId="9" applyNumberFormat="1" applyFont="1" applyFill="1" applyBorder="1" applyAlignment="1"/>
    <xf numFmtId="180" fontId="4" fillId="5" borderId="1" xfId="9" applyNumberFormat="1" applyFont="1" applyFill="1" applyBorder="1" applyAlignment="1"/>
    <xf numFmtId="180" fontId="4" fillId="0" borderId="0" xfId="9" applyNumberFormat="1" applyFont="1" applyAlignment="1"/>
    <xf numFmtId="180" fontId="4" fillId="5" borderId="3" xfId="9" applyNumberFormat="1" applyFont="1" applyFill="1" applyBorder="1" applyAlignment="1"/>
    <xf numFmtId="0" fontId="4" fillId="5" borderId="1" xfId="0" applyFont="1" applyFill="1" applyBorder="1" applyAlignment="1">
      <alignment horizontal="right"/>
    </xf>
    <xf numFmtId="180" fontId="4" fillId="5" borderId="12" xfId="9" applyNumberFormat="1" applyFont="1" applyFill="1" applyBorder="1" applyAlignment="1"/>
    <xf numFmtId="0" fontId="17" fillId="6" borderId="12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4" fillId="0" borderId="7" xfId="0" applyFont="1" applyBorder="1"/>
    <xf numFmtId="180" fontId="4" fillId="5" borderId="13" xfId="9" applyNumberFormat="1" applyFont="1" applyFill="1" applyBorder="1" applyAlignment="1"/>
    <xf numFmtId="180" fontId="4" fillId="5" borderId="14" xfId="9" applyNumberFormat="1" applyFont="1" applyFill="1" applyBorder="1" applyAlignment="1"/>
    <xf numFmtId="0" fontId="16" fillId="5" borderId="13" xfId="0" applyFont="1" applyFill="1" applyBorder="1" applyAlignment="1">
      <alignment horizontal="right"/>
    </xf>
    <xf numFmtId="0" fontId="20" fillId="0" borderId="0" xfId="0" applyFont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NumberFormat="1" applyFill="1" applyBorder="1"/>
    <xf numFmtId="0" fontId="0" fillId="0" borderId="0" xfId="0" applyNumberFormat="1"/>
    <xf numFmtId="0" fontId="18" fillId="0" borderId="15" xfId="10" applyAlignment="1"/>
    <xf numFmtId="0" fontId="0" fillId="0" borderId="0" xfId="0" applyBorder="1"/>
    <xf numFmtId="0" fontId="21" fillId="0" borderId="0" xfId="0" applyFont="1" applyAlignment="1">
      <alignment horizontal="right"/>
    </xf>
    <xf numFmtId="0" fontId="0" fillId="9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7" xfId="0" applyBorder="1"/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7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8" borderId="10" xfId="0" applyNumberFormat="1" applyFill="1" applyBorder="1" applyAlignment="1">
      <alignment horizontal="right"/>
    </xf>
    <xf numFmtId="0" fontId="0" fillId="8" borderId="1" xfId="0" applyNumberFormat="1" applyFill="1" applyBorder="1" applyAlignment="1">
      <alignment horizontal="righ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0" xfId="0" applyFont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21" fillId="0" borderId="34" xfId="0" applyFont="1" applyBorder="1" applyAlignment="1">
      <alignment horizontal="center"/>
    </xf>
    <xf numFmtId="0" fontId="22" fillId="0" borderId="0" xfId="11" applyFont="1" applyBorder="1" applyAlignment="1"/>
    <xf numFmtId="0" fontId="1" fillId="0" borderId="8" xfId="0" applyFont="1" applyBorder="1" applyAlignment="1">
      <alignment horizontal="center"/>
    </xf>
    <xf numFmtId="0" fontId="2" fillId="0" borderId="0" xfId="12">
      <alignment vertical="center"/>
    </xf>
  </cellXfs>
  <cellStyles count="13">
    <cellStyle name="Comma" xfId="9" builtinId="3"/>
    <cellStyle name="Currency [0] 2" xfId="2"/>
    <cellStyle name="Currency 2" xfId="3"/>
    <cellStyle name="Heading 1" xfId="10" builtinId="16"/>
    <cellStyle name="Heading 2" xfId="11" builtinId="17"/>
    <cellStyle name="Hyperlink" xfId="8" builtinId="8"/>
    <cellStyle name="Normal" xfId="0" builtinId="0"/>
    <cellStyle name="Normal 2" xfId="4"/>
    <cellStyle name="Normal 3" xfId="5"/>
    <cellStyle name="Normal 4" xfId="12"/>
    <cellStyle name="Percent 2" xfId="1"/>
    <cellStyle name="Percent 3" xfId="7"/>
    <cellStyle name="Sheet Title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38101</xdr:rowOff>
    </xdr:from>
    <xdr:to>
      <xdr:col>10</xdr:col>
      <xdr:colOff>466725</xdr:colOff>
      <xdr:row>10</xdr:row>
      <xdr:rowOff>133350</xdr:rowOff>
    </xdr:to>
    <xdr:sp macro="" textlink="">
      <xdr:nvSpPr>
        <xdr:cNvPr id="3" name="TextBox 2"/>
        <xdr:cNvSpPr txBox="1"/>
      </xdr:nvSpPr>
      <xdr:spPr>
        <a:xfrm>
          <a:off x="304800" y="200026"/>
          <a:ext cx="6257925" cy="1552574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2800" b="1" baseline="0"/>
            <a:t>Excel Training </a:t>
          </a:r>
        </a:p>
        <a:p>
          <a:pPr algn="ctr"/>
          <a:r>
            <a:rPr lang="en-US" altLang="zh-TW" sz="2800" b="1" baseline="0"/>
            <a:t>by</a:t>
          </a:r>
        </a:p>
        <a:p>
          <a:pPr algn="ctr"/>
          <a:r>
            <a:rPr lang="en-US" altLang="zh-TW" sz="2800" b="1" baseline="0"/>
            <a:t>Computer Academy</a:t>
          </a:r>
        </a:p>
        <a:p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933450</xdr:colOff>
      <xdr:row>2</xdr:row>
      <xdr:rowOff>66675</xdr:rowOff>
    </xdr:from>
    <xdr:to>
      <xdr:col>9</xdr:col>
      <xdr:colOff>361950</xdr:colOff>
      <xdr:row>4</xdr:row>
      <xdr:rowOff>114300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4914900" y="390525"/>
          <a:ext cx="40481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altLang="zh-TW" sz="1000" b="0" i="0" strike="noStrike">
            <a:solidFill>
              <a:srgbClr val="000000"/>
            </a:solidFill>
            <a:latin typeface="Geneva"/>
          </a:endParaRPr>
        </a:p>
        <a:p>
          <a:pPr algn="ctr" rtl="1">
            <a:defRPr sz="1000"/>
          </a:pPr>
          <a:r>
            <a:rPr lang="en-US" altLang="zh-TW" sz="1000" b="0" i="0" strike="noStrike">
              <a:solidFill>
                <a:srgbClr val="000000"/>
              </a:solidFill>
              <a:latin typeface="Geneva"/>
            </a:rPr>
            <a:t>PMT(interest per month, total no. of payment, loan amount)</a:t>
          </a:r>
        </a:p>
        <a:p>
          <a:pPr algn="ctr" rtl="1">
            <a:defRPr sz="1000"/>
          </a:pPr>
          <a:endParaRPr lang="en-US" altLang="zh-TW" sz="1000" b="0" i="0" strike="noStrike">
            <a:solidFill>
              <a:srgbClr val="000000"/>
            </a:solidFill>
            <a:latin typeface="Genev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Main menu"/>
      <sheetName val="Array"/>
      <sheetName val="Balance Sheet"/>
      <sheetName val="Chart Data"/>
      <sheetName val="Data Table"/>
      <sheetName val="Database Data"/>
      <sheetName val="Tool Bar Data (s) "/>
      <sheetName val="AdvancedFilter_VBA"/>
      <sheetName val="Database Function"/>
      <sheetName val="Hlookup"/>
      <sheetName val="IF"/>
      <sheetName val="Income"/>
      <sheetName val="Index"/>
      <sheetName val="Link Data"/>
      <sheetName val="Lookup Table"/>
      <sheetName val="Match"/>
      <sheetName val="Match_2"/>
      <sheetName val="Offset"/>
      <sheetName val="Sales"/>
      <sheetName val="Sales (Paste Special)"/>
      <sheetName val="subtotal"/>
      <sheetName val="Sum"/>
      <sheetName val="ConditionalFormat"/>
      <sheetName val="Tool Bar Data"/>
      <sheetName val="drop down box"/>
      <sheetName val="mortgage"/>
      <sheetName val="number format"/>
      <sheetName val="DataValidation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 t="str">
            <v>LAST</v>
          </cell>
          <cell r="B11" t="str">
            <v>FIRST</v>
          </cell>
          <cell r="C11" t="str">
            <v>TARGET</v>
          </cell>
          <cell r="D11" t="str">
            <v>REGION</v>
          </cell>
        </row>
        <row r="28">
          <cell r="K28" t="str">
            <v>Midwest</v>
          </cell>
        </row>
        <row r="29">
          <cell r="K29" t="str">
            <v>South</v>
          </cell>
        </row>
        <row r="30">
          <cell r="K30" t="str">
            <v>East</v>
          </cell>
        </row>
        <row r="31">
          <cell r="K31" t="str">
            <v>West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omputeracademy.com.h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showGridLines="0" showRowColHeaders="0" tabSelected="1" workbookViewId="0">
      <pane ySplit="14" topLeftCell="A15" activePane="bottomLeft" state="frozenSplit"/>
      <selection pane="bottomLeft" activeCell="J29" sqref="J29"/>
    </sheetView>
  </sheetViews>
  <sheetFormatPr defaultColWidth="9.109375" defaultRowHeight="13.2"/>
  <cols>
    <col min="1" max="2" width="9.109375" style="49"/>
    <col min="3" max="3" width="25.33203125" style="50" customWidth="1"/>
    <col min="4" max="16384" width="9.109375" style="49"/>
  </cols>
  <sheetData>
    <row r="1" spans="1:12">
      <c r="A1" s="51"/>
      <c r="B1" s="51"/>
      <c r="C1" s="52"/>
      <c r="D1" s="51"/>
      <c r="E1" s="51"/>
      <c r="F1" s="51"/>
      <c r="G1" s="51"/>
      <c r="H1" s="51"/>
      <c r="I1" s="51"/>
      <c r="J1" s="51"/>
      <c r="K1" s="51"/>
      <c r="L1" s="51"/>
    </row>
    <row r="2" spans="1:12">
      <c r="A2" s="51"/>
      <c r="B2" s="51"/>
      <c r="C2" s="52"/>
      <c r="D2" s="51"/>
      <c r="E2" s="51"/>
      <c r="F2" s="51"/>
      <c r="G2" s="51"/>
      <c r="H2" s="51"/>
      <c r="I2" s="51"/>
      <c r="J2" s="51"/>
      <c r="K2" s="51"/>
      <c r="L2" s="51"/>
    </row>
    <row r="3" spans="1:12">
      <c r="A3" s="51"/>
      <c r="B3" s="51"/>
      <c r="C3" s="52"/>
      <c r="D3" s="51"/>
      <c r="E3" s="51"/>
      <c r="F3" s="51"/>
      <c r="G3" s="51"/>
      <c r="H3" s="51"/>
      <c r="I3" s="51"/>
      <c r="J3" s="51"/>
      <c r="K3" s="51"/>
      <c r="L3" s="51"/>
    </row>
    <row r="4" spans="1:12">
      <c r="A4" s="51"/>
      <c r="B4" s="51"/>
      <c r="C4" s="52"/>
      <c r="D4" s="51"/>
      <c r="E4" s="51"/>
      <c r="F4" s="51"/>
      <c r="G4" s="51"/>
      <c r="H4" s="51"/>
      <c r="I4" s="51"/>
      <c r="J4" s="51"/>
      <c r="K4" s="51"/>
      <c r="L4" s="51"/>
    </row>
    <row r="5" spans="1:12">
      <c r="A5" s="51"/>
      <c r="B5" s="51"/>
      <c r="C5" s="52"/>
      <c r="D5" s="51"/>
      <c r="E5" s="51"/>
      <c r="F5" s="51"/>
      <c r="G5" s="51"/>
      <c r="H5" s="51"/>
      <c r="I5" s="51"/>
      <c r="J5" s="51"/>
      <c r="K5" s="51"/>
      <c r="L5" s="51"/>
    </row>
    <row r="6" spans="1:12">
      <c r="A6" s="51"/>
      <c r="B6" s="51"/>
      <c r="C6" s="52"/>
      <c r="D6" s="51"/>
      <c r="E6" s="51"/>
      <c r="F6" s="51"/>
      <c r="G6" s="51"/>
      <c r="H6" s="51"/>
      <c r="I6" s="51"/>
      <c r="J6" s="51"/>
      <c r="K6" s="51"/>
      <c r="L6" s="51"/>
    </row>
    <row r="7" spans="1:12">
      <c r="A7" s="51"/>
      <c r="B7" s="51"/>
      <c r="C7" s="52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51"/>
      <c r="B8" s="51"/>
      <c r="C8" s="52"/>
      <c r="D8" s="51"/>
      <c r="E8" s="51"/>
      <c r="F8" s="51"/>
      <c r="G8" s="51"/>
      <c r="H8" s="51"/>
      <c r="I8" s="51"/>
      <c r="J8" s="51"/>
      <c r="K8" s="51"/>
      <c r="L8" s="51"/>
    </row>
    <row r="9" spans="1:12">
      <c r="A9" s="51"/>
      <c r="B9" s="51"/>
      <c r="C9" s="52"/>
      <c r="D9" s="51"/>
      <c r="E9" s="51"/>
      <c r="F9" s="51"/>
      <c r="G9" s="51"/>
      <c r="H9" s="51"/>
      <c r="I9" s="51"/>
      <c r="J9" s="51"/>
      <c r="K9" s="51"/>
      <c r="L9" s="51"/>
    </row>
    <row r="10" spans="1:12">
      <c r="A10" s="51"/>
      <c r="B10" s="51"/>
      <c r="C10" s="52"/>
      <c r="D10" s="51"/>
      <c r="E10" s="51"/>
      <c r="F10" s="51"/>
      <c r="G10" s="51"/>
      <c r="H10" s="51"/>
      <c r="I10" s="51"/>
      <c r="J10" s="51"/>
      <c r="K10" s="51"/>
      <c r="L10" s="51"/>
    </row>
    <row r="11" spans="1:12">
      <c r="A11" s="51"/>
      <c r="B11" s="51"/>
      <c r="C11" s="52"/>
      <c r="D11" s="51"/>
      <c r="E11" s="51"/>
      <c r="F11" s="51"/>
      <c r="G11" s="51"/>
      <c r="H11" s="51"/>
      <c r="I11" s="51"/>
      <c r="J11" s="51"/>
      <c r="K11" s="51"/>
      <c r="L11" s="51"/>
    </row>
    <row r="12" spans="1:12">
      <c r="A12" s="51"/>
      <c r="B12" s="51"/>
      <c r="C12" s="52"/>
      <c r="D12" s="51"/>
      <c r="E12" s="51"/>
      <c r="F12" s="51"/>
      <c r="G12" s="51"/>
      <c r="H12" s="51"/>
      <c r="I12" s="51"/>
      <c r="J12" s="51"/>
      <c r="K12" s="51"/>
      <c r="L12" s="51"/>
    </row>
    <row r="13" spans="1:12">
      <c r="A13" s="51"/>
      <c r="B13" s="51" t="s">
        <v>405</v>
      </c>
      <c r="C13" s="53" t="s">
        <v>406</v>
      </c>
      <c r="D13" s="51"/>
      <c r="E13" s="51"/>
      <c r="F13" s="51" t="s">
        <v>404</v>
      </c>
      <c r="G13" s="51"/>
      <c r="H13" s="51"/>
      <c r="I13" s="51"/>
      <c r="J13" s="51"/>
      <c r="K13" s="51"/>
      <c r="L13" s="51"/>
    </row>
    <row r="14" spans="1:12">
      <c r="A14" s="51"/>
      <c r="B14" s="53"/>
      <c r="C14" s="52"/>
      <c r="D14" s="51"/>
      <c r="E14" s="51"/>
      <c r="F14" s="51"/>
      <c r="G14" s="51"/>
      <c r="H14" s="51"/>
      <c r="I14" s="51"/>
      <c r="J14" s="51"/>
      <c r="K14" s="51"/>
      <c r="L14" s="51"/>
    </row>
    <row r="15" spans="1:12">
      <c r="A15" s="51"/>
      <c r="B15" s="51"/>
      <c r="C15" s="52"/>
      <c r="D15" s="51"/>
      <c r="E15" s="51"/>
      <c r="F15" s="51"/>
      <c r="G15" s="51"/>
      <c r="H15" s="51"/>
      <c r="I15" s="51"/>
      <c r="J15" s="51"/>
      <c r="K15" s="51"/>
    </row>
    <row r="16" spans="1:12">
      <c r="A16" s="51"/>
      <c r="B16" s="51"/>
      <c r="C16" s="53" t="s">
        <v>381</v>
      </c>
      <c r="D16" s="51"/>
      <c r="E16" s="51"/>
      <c r="F16" s="51"/>
      <c r="G16" s="53" t="s">
        <v>390</v>
      </c>
      <c r="H16" s="51"/>
      <c r="I16" s="51"/>
      <c r="J16" s="51"/>
      <c r="K16" s="51"/>
    </row>
    <row r="17" spans="1:11">
      <c r="A17" s="51"/>
      <c r="B17" s="51"/>
      <c r="C17" s="52"/>
      <c r="D17" s="51"/>
      <c r="E17" s="51"/>
      <c r="F17" s="51"/>
      <c r="G17" s="53" t="s">
        <v>391</v>
      </c>
      <c r="H17" s="51"/>
      <c r="I17" s="51"/>
      <c r="J17" s="51"/>
      <c r="K17" s="51"/>
    </row>
    <row r="18" spans="1:11">
      <c r="A18" s="51"/>
      <c r="B18" s="51"/>
      <c r="C18" s="53" t="s">
        <v>382</v>
      </c>
      <c r="D18" s="51"/>
      <c r="E18" s="51"/>
      <c r="F18" s="51"/>
      <c r="G18" s="51"/>
      <c r="H18" s="51"/>
      <c r="I18" s="51"/>
      <c r="J18" s="51"/>
      <c r="K18" s="51"/>
    </row>
    <row r="19" spans="1:11">
      <c r="A19" s="51"/>
      <c r="B19" s="51"/>
      <c r="C19" s="52"/>
      <c r="D19" s="51"/>
      <c r="E19" s="51"/>
      <c r="F19" s="51"/>
      <c r="G19" s="53" t="s">
        <v>396</v>
      </c>
      <c r="H19" s="51"/>
      <c r="I19" s="51"/>
      <c r="J19" s="51"/>
      <c r="K19" s="51"/>
    </row>
    <row r="20" spans="1:11">
      <c r="A20" s="51"/>
      <c r="B20" s="51"/>
      <c r="C20" s="53" t="s">
        <v>383</v>
      </c>
      <c r="D20" s="51"/>
      <c r="E20" s="51"/>
      <c r="F20" s="51"/>
      <c r="G20" s="53" t="s">
        <v>397</v>
      </c>
      <c r="H20" s="51"/>
      <c r="I20" s="51"/>
      <c r="J20" s="51"/>
      <c r="K20" s="51"/>
    </row>
    <row r="21" spans="1:11">
      <c r="A21" s="51"/>
      <c r="B21" s="51"/>
      <c r="C21" s="53" t="s">
        <v>448</v>
      </c>
      <c r="D21" s="51"/>
      <c r="E21" s="51"/>
      <c r="F21" s="51"/>
      <c r="G21" s="51"/>
      <c r="H21" s="51"/>
      <c r="I21" s="51"/>
      <c r="J21" s="51"/>
      <c r="K21" s="51"/>
    </row>
    <row r="22" spans="1:11">
      <c r="A22" s="51"/>
      <c r="B22" s="51"/>
      <c r="C22" s="52"/>
      <c r="D22" s="51"/>
      <c r="E22" s="51"/>
      <c r="F22" s="51"/>
      <c r="G22" s="53" t="s">
        <v>72</v>
      </c>
      <c r="H22" s="51"/>
      <c r="I22" s="51"/>
      <c r="J22" s="51"/>
      <c r="K22" s="51"/>
    </row>
    <row r="23" spans="1:11">
      <c r="A23" s="51"/>
      <c r="B23" s="51" t="s">
        <v>432</v>
      </c>
      <c r="C23" s="53" t="s">
        <v>384</v>
      </c>
      <c r="D23" s="51"/>
      <c r="E23" s="51"/>
      <c r="F23" s="51"/>
      <c r="G23" s="53" t="s">
        <v>392</v>
      </c>
      <c r="H23" s="51"/>
      <c r="I23" s="51"/>
      <c r="J23" s="51"/>
      <c r="K23" s="51"/>
    </row>
    <row r="24" spans="1:11">
      <c r="A24" s="51"/>
      <c r="B24" s="51"/>
      <c r="C24" s="53" t="s">
        <v>385</v>
      </c>
      <c r="D24" s="51"/>
      <c r="E24" s="51"/>
      <c r="F24" s="51"/>
      <c r="G24" s="53" t="s">
        <v>393</v>
      </c>
      <c r="H24" s="51"/>
      <c r="I24" s="51"/>
      <c r="J24" s="51"/>
      <c r="K24" s="51"/>
    </row>
    <row r="25" spans="1:11">
      <c r="A25" s="51"/>
      <c r="B25" s="51"/>
      <c r="C25" s="53" t="s">
        <v>386</v>
      </c>
      <c r="D25" s="51"/>
      <c r="E25" s="51"/>
      <c r="F25" s="51"/>
      <c r="G25" s="53" t="s">
        <v>407</v>
      </c>
      <c r="H25" s="51"/>
      <c r="I25" s="51"/>
      <c r="J25" s="51"/>
      <c r="K25" s="51"/>
    </row>
    <row r="26" spans="1:11">
      <c r="A26" s="51"/>
      <c r="B26" s="51"/>
      <c r="C26" s="53" t="s">
        <v>395</v>
      </c>
      <c r="D26" s="51"/>
      <c r="E26" s="51"/>
      <c r="F26" s="51"/>
      <c r="G26" s="51"/>
      <c r="H26" s="51"/>
      <c r="I26" s="51"/>
      <c r="J26" s="51"/>
      <c r="K26" s="51"/>
    </row>
    <row r="27" spans="1:11">
      <c r="A27" s="51"/>
      <c r="B27" s="51"/>
      <c r="C27" s="52"/>
      <c r="D27" s="51"/>
      <c r="E27" s="51"/>
      <c r="F27" s="51"/>
      <c r="G27" s="53" t="s">
        <v>394</v>
      </c>
      <c r="H27" s="51"/>
      <c r="I27" s="51"/>
      <c r="J27" s="51"/>
      <c r="K27" s="51"/>
    </row>
    <row r="28" spans="1:11">
      <c r="A28" s="51"/>
      <c r="B28" s="51"/>
      <c r="C28" s="53" t="s">
        <v>387</v>
      </c>
      <c r="D28" s="51"/>
      <c r="E28" s="51"/>
      <c r="F28" s="51"/>
      <c r="G28" s="51"/>
      <c r="H28" s="51"/>
      <c r="I28" s="51"/>
      <c r="J28" s="51"/>
      <c r="K28" s="51"/>
    </row>
    <row r="29" spans="1:11">
      <c r="A29" s="51"/>
      <c r="B29" s="51"/>
      <c r="C29" s="52"/>
      <c r="D29" s="51"/>
      <c r="E29" s="51"/>
      <c r="F29" s="51"/>
      <c r="G29" s="51"/>
      <c r="H29" s="51"/>
      <c r="I29" s="51"/>
      <c r="J29" s="51"/>
      <c r="K29" s="51"/>
    </row>
    <row r="30" spans="1:11">
      <c r="A30" s="51"/>
      <c r="B30" s="51"/>
      <c r="C30" s="53" t="s">
        <v>388</v>
      </c>
      <c r="D30" s="51"/>
      <c r="E30" s="51"/>
      <c r="F30" s="51"/>
      <c r="G30" s="51"/>
      <c r="H30" s="51"/>
      <c r="I30" s="51"/>
      <c r="J30" s="51"/>
      <c r="K30" s="51"/>
    </row>
    <row r="31" spans="1:11">
      <c r="A31" s="51"/>
      <c r="B31" s="51"/>
      <c r="C31" s="53" t="s">
        <v>389</v>
      </c>
      <c r="D31" s="51"/>
      <c r="E31" s="51"/>
      <c r="F31" s="51"/>
      <c r="G31" s="51"/>
      <c r="H31" s="51"/>
      <c r="I31" s="51"/>
      <c r="J31" s="51"/>
      <c r="K31" s="51"/>
    </row>
    <row r="32" spans="1:11">
      <c r="C32" s="49"/>
    </row>
  </sheetData>
  <sheetProtection password="C4A9" sheet="1" objects="1" scenarios="1"/>
  <dataConsolidate/>
  <phoneticPr fontId="7" type="noConversion"/>
  <hyperlinks>
    <hyperlink ref="G20" location="'number format'!A1" display="number format"/>
    <hyperlink ref="G19" location="'mortgage'!A1" display="mortgage"/>
    <hyperlink ref="C26" location="'drop down box'!A1" display="drop down box"/>
    <hyperlink ref="G27" location="'Tool Bar Data'!A1" display="Tool Bar Data"/>
    <hyperlink ref="G24" location="'Sum'!A1" display="Sum"/>
    <hyperlink ref="G23" location="'Sales (Paste Special)'!A1" display="Sales (Paste Special)"/>
    <hyperlink ref="G22" location="'Sales'!A1" display="Sales"/>
    <hyperlink ref="G17" location="'Lookup Table'!A1" display="Lookup Table"/>
    <hyperlink ref="G16" location="'Link Data'!A1" display="Link Data"/>
    <hyperlink ref="C31" location="'Income'!A1" display="Income"/>
    <hyperlink ref="C30" location="'IF'!A1" display="IF"/>
    <hyperlink ref="C28" location="'Hlookup'!A1" display="Hlookup"/>
    <hyperlink ref="C25" location="'Database Function'!A1" display="Database Function"/>
    <hyperlink ref="C24" location="'Database Data'!A1" display="Database Data"/>
    <hyperlink ref="C23" location="'Data Table'!A1" display="Data Table"/>
    <hyperlink ref="C20" location="'Chart Data'!A1" display="Chart Data"/>
    <hyperlink ref="C18" location="'Balance Sheet'!A1" display="Balance Sheet"/>
    <hyperlink ref="C16" location="'Array'!A1" display="Array"/>
    <hyperlink ref="C13" r:id="rId1"/>
    <hyperlink ref="G25" location="subtotal!A1" display="Subtotal"/>
    <hyperlink ref="C21" location="Consolidation!A1" display="Consolidation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6"/>
  <sheetViews>
    <sheetView showGridLines="0" workbookViewId="0">
      <selection activeCell="F7" sqref="F7"/>
    </sheetView>
  </sheetViews>
  <sheetFormatPr defaultColWidth="11.44140625" defaultRowHeight="13.2"/>
  <cols>
    <col min="1" max="1" width="7.21875" customWidth="1"/>
    <col min="2" max="2" width="2" customWidth="1"/>
    <col min="6" max="6" width="9.21875" customWidth="1"/>
    <col min="7" max="7" width="14.21875" customWidth="1"/>
  </cols>
  <sheetData>
    <row r="1" spans="1:7" ht="21.6" thickBot="1">
      <c r="A1" s="77" t="s">
        <v>424</v>
      </c>
    </row>
    <row r="2" spans="1:7" ht="14.4" thickTop="1" thickBot="1"/>
    <row r="3" spans="1:7" ht="48" customHeight="1" thickBot="1">
      <c r="C3" s="97" t="s">
        <v>0</v>
      </c>
      <c r="D3" s="98" t="s">
        <v>1</v>
      </c>
      <c r="E3" s="98" t="s">
        <v>2</v>
      </c>
      <c r="F3" s="98" t="s">
        <v>3</v>
      </c>
      <c r="G3" s="99" t="s">
        <v>426</v>
      </c>
    </row>
    <row r="4" spans="1:7">
      <c r="C4" s="82" t="s">
        <v>4</v>
      </c>
      <c r="D4" s="83">
        <v>0</v>
      </c>
      <c r="E4" s="83">
        <v>30</v>
      </c>
      <c r="F4" s="83">
        <f>E4*D4</f>
        <v>0</v>
      </c>
      <c r="G4" s="94"/>
    </row>
    <row r="5" spans="1:7">
      <c r="C5" s="85" t="s">
        <v>5</v>
      </c>
      <c r="D5" s="74">
        <v>5</v>
      </c>
      <c r="E5" s="74">
        <v>20</v>
      </c>
      <c r="F5" s="74">
        <f>E5*D5</f>
        <v>100</v>
      </c>
      <c r="G5" s="95"/>
    </row>
    <row r="6" spans="1:7">
      <c r="C6" s="85" t="s">
        <v>6</v>
      </c>
      <c r="D6" s="74">
        <v>10</v>
      </c>
      <c r="E6" s="74">
        <v>20</v>
      </c>
      <c r="F6" s="74">
        <f>E6*D6</f>
        <v>200</v>
      </c>
      <c r="G6" s="95"/>
    </row>
    <row r="7" spans="1:7">
      <c r="C7" s="85" t="s">
        <v>7</v>
      </c>
      <c r="D7" s="74">
        <v>5</v>
      </c>
      <c r="E7" s="74">
        <v>30</v>
      </c>
      <c r="F7" s="74">
        <f>E7*D7</f>
        <v>150</v>
      </c>
      <c r="G7" s="95"/>
    </row>
    <row r="8" spans="1:7" ht="13.8" thickBot="1">
      <c r="C8" s="87" t="s">
        <v>8</v>
      </c>
      <c r="D8" s="88">
        <v>10</v>
      </c>
      <c r="E8" s="88">
        <v>30</v>
      </c>
      <c r="F8" s="88">
        <f>E8*D8</f>
        <v>300</v>
      </c>
      <c r="G8" s="96"/>
    </row>
    <row r="12" spans="1:7">
      <c r="C12" t="s">
        <v>425</v>
      </c>
    </row>
    <row r="14" spans="1:7">
      <c r="C14" t="s">
        <v>425</v>
      </c>
    </row>
    <row r="15" spans="1:7">
      <c r="C15" t="s">
        <v>425</v>
      </c>
    </row>
    <row r="16" spans="1:7">
      <c r="C16" t="s">
        <v>425</v>
      </c>
    </row>
    <row r="20" spans="8:11">
      <c r="H20" s="48"/>
    </row>
    <row r="28" spans="8:11">
      <c r="K28" s="47"/>
    </row>
    <row r="29" spans="8:11">
      <c r="K29" s="47"/>
    </row>
    <row r="30" spans="8:11">
      <c r="K30" s="47"/>
    </row>
    <row r="31" spans="8:11">
      <c r="K31" s="47"/>
    </row>
    <row r="32" spans="8:11">
      <c r="K32" s="47"/>
    </row>
    <row r="33" spans="11:11">
      <c r="K33" s="47"/>
    </row>
    <row r="34" spans="11:11">
      <c r="K34" s="47"/>
    </row>
    <row r="35" spans="11:11">
      <c r="K35" s="47"/>
    </row>
    <row r="36" spans="11:11">
      <c r="K36" s="47"/>
    </row>
  </sheetData>
  <phoneticPr fontId="7" type="noConversion"/>
  <printOptions gridLinesSet="0"/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"/>
  <sheetViews>
    <sheetView workbookViewId="0">
      <selection activeCell="B8" sqref="B8"/>
    </sheetView>
  </sheetViews>
  <sheetFormatPr defaultColWidth="11.44140625" defaultRowHeight="13.2"/>
  <cols>
    <col min="1" max="1" width="18.21875" customWidth="1"/>
  </cols>
  <sheetData>
    <row r="1" spans="1:7">
      <c r="B1" t="s">
        <v>9</v>
      </c>
      <c r="C1" t="s">
        <v>10</v>
      </c>
      <c r="D1" s="2" t="s">
        <v>11</v>
      </c>
    </row>
    <row r="2" spans="1:7">
      <c r="A2" t="s">
        <v>12</v>
      </c>
      <c r="B2">
        <v>28653</v>
      </c>
      <c r="C2">
        <v>42894</v>
      </c>
      <c r="D2">
        <v>64882</v>
      </c>
    </row>
    <row r="3" spans="1:7">
      <c r="A3" t="s">
        <v>13</v>
      </c>
      <c r="B3">
        <v>11440</v>
      </c>
      <c r="C3">
        <v>12930</v>
      </c>
      <c r="D3">
        <v>14500</v>
      </c>
    </row>
    <row r="4" spans="1:7">
      <c r="A4" t="s">
        <v>14</v>
      </c>
      <c r="B4">
        <v>35700</v>
      </c>
      <c r="C4">
        <v>44150</v>
      </c>
      <c r="D4">
        <v>48450</v>
      </c>
    </row>
    <row r="5" spans="1:7">
      <c r="A5" t="s">
        <v>15</v>
      </c>
      <c r="B5">
        <f>B2+B4+B3</f>
        <v>75793</v>
      </c>
    </row>
    <row r="10" spans="1:7">
      <c r="G10" s="2"/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2"/>
  <sheetData>
    <row r="1" spans="1:1" ht="21.6" thickBot="1">
      <c r="A1" s="77" t="s">
        <v>433</v>
      </c>
    </row>
    <row r="2" spans="1:1" ht="13.8" thickTop="1"/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ColWidth="11.44140625" defaultRowHeight="13.2"/>
  <cols>
    <col min="1" max="16384" width="11.44140625" style="123"/>
  </cols>
  <sheetData>
    <row r="1" spans="1:4">
      <c r="A1" s="123" t="s">
        <v>439</v>
      </c>
    </row>
    <row r="3" spans="1:4">
      <c r="B3" s="123" t="s">
        <v>438</v>
      </c>
      <c r="C3" s="123" t="s">
        <v>437</v>
      </c>
      <c r="D3" s="123" t="s">
        <v>436</v>
      </c>
    </row>
    <row r="4" spans="1:4">
      <c r="A4" s="123" t="s">
        <v>114</v>
      </c>
      <c r="B4" s="123">
        <v>1409</v>
      </c>
      <c r="C4" s="123">
        <v>234</v>
      </c>
      <c r="D4" s="123">
        <v>281.8</v>
      </c>
    </row>
    <row r="5" spans="1:4">
      <c r="A5" s="123" t="s">
        <v>435</v>
      </c>
      <c r="B5" s="123">
        <v>1442</v>
      </c>
      <c r="C5" s="123">
        <v>342</v>
      </c>
      <c r="D5" s="123">
        <v>288.39999999999998</v>
      </c>
    </row>
    <row r="6" spans="1:4">
      <c r="A6" s="123" t="s">
        <v>434</v>
      </c>
      <c r="B6" s="123">
        <v>1840</v>
      </c>
      <c r="C6" s="123">
        <v>3243</v>
      </c>
      <c r="D6" s="123">
        <v>368</v>
      </c>
    </row>
  </sheetData>
  <phoneticPr fontId="23" type="noConversion"/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defaultColWidth="11.44140625" defaultRowHeight="13.2"/>
  <cols>
    <col min="1" max="16384" width="11.44140625" style="123"/>
  </cols>
  <sheetData>
    <row r="1" spans="1:4">
      <c r="A1" s="123" t="s">
        <v>443</v>
      </c>
    </row>
    <row r="3" spans="1:4">
      <c r="B3" s="123" t="s">
        <v>442</v>
      </c>
      <c r="C3" s="123" t="s">
        <v>441</v>
      </c>
      <c r="D3" s="123" t="s">
        <v>436</v>
      </c>
    </row>
    <row r="4" spans="1:4">
      <c r="A4" s="123" t="s">
        <v>114</v>
      </c>
      <c r="B4" s="123">
        <v>1067</v>
      </c>
      <c r="C4" s="123">
        <v>234</v>
      </c>
      <c r="D4" s="123">
        <v>213.4</v>
      </c>
    </row>
    <row r="5" spans="1:4">
      <c r="A5" s="123" t="s">
        <v>435</v>
      </c>
      <c r="B5" s="123">
        <v>1179</v>
      </c>
      <c r="C5" s="123">
        <v>456</v>
      </c>
      <c r="D5" s="123">
        <v>235.8</v>
      </c>
    </row>
    <row r="6" spans="1:4">
      <c r="A6" s="123" t="s">
        <v>434</v>
      </c>
      <c r="B6" s="123">
        <v>1491</v>
      </c>
      <c r="C6" s="123">
        <v>7456</v>
      </c>
      <c r="D6" s="123">
        <v>298.2</v>
      </c>
    </row>
    <row r="7" spans="1:4">
      <c r="A7" s="123" t="s">
        <v>440</v>
      </c>
      <c r="B7" s="123">
        <v>23424</v>
      </c>
      <c r="C7" s="123">
        <v>2324</v>
      </c>
      <c r="D7" s="123">
        <v>3345</v>
      </c>
    </row>
  </sheetData>
  <phoneticPr fontId="23" type="noConversion"/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4" sqref="E24"/>
    </sheetView>
  </sheetViews>
  <sheetFormatPr defaultColWidth="11.44140625" defaultRowHeight="13.2"/>
  <cols>
    <col min="1" max="16384" width="11.44140625" style="123"/>
  </cols>
  <sheetData>
    <row r="1" spans="1:4">
      <c r="A1" s="123" t="s">
        <v>447</v>
      </c>
    </row>
    <row r="3" spans="1:4">
      <c r="B3" s="123" t="s">
        <v>446</v>
      </c>
      <c r="C3" s="123" t="s">
        <v>445</v>
      </c>
      <c r="D3" s="123" t="s">
        <v>436</v>
      </c>
    </row>
    <row r="4" spans="1:4">
      <c r="A4" s="123" t="s">
        <v>114</v>
      </c>
      <c r="B4" s="123">
        <v>0</v>
      </c>
      <c r="C4" s="123">
        <v>2322</v>
      </c>
      <c r="D4" s="123">
        <v>252.6</v>
      </c>
    </row>
    <row r="5" spans="1:4">
      <c r="A5" s="123" t="s">
        <v>435</v>
      </c>
      <c r="B5" s="123">
        <v>1109</v>
      </c>
      <c r="C5" s="123">
        <v>34322</v>
      </c>
      <c r="D5" s="123">
        <v>221.8</v>
      </c>
    </row>
    <row r="6" spans="1:4">
      <c r="A6" s="123" t="s">
        <v>434</v>
      </c>
      <c r="B6" s="123">
        <v>1205</v>
      </c>
      <c r="C6" s="123">
        <v>23434</v>
      </c>
      <c r="D6" s="123">
        <v>241</v>
      </c>
    </row>
    <row r="7" spans="1:4">
      <c r="A7" s="123" t="s">
        <v>444</v>
      </c>
    </row>
  </sheetData>
  <phoneticPr fontId="23" type="noConversion"/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"/>
  <sheetViews>
    <sheetView workbookViewId="0"/>
  </sheetViews>
  <sheetFormatPr defaultColWidth="11.44140625" defaultRowHeight="13.2"/>
  <sheetData>
    <row r="1" spans="1:5"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>
        <v>75000</v>
      </c>
      <c r="C2">
        <v>85000</v>
      </c>
      <c r="D2">
        <v>92000</v>
      </c>
      <c r="E2">
        <v>101000</v>
      </c>
    </row>
    <row r="3" spans="1:5">
      <c r="A3" t="s">
        <v>21</v>
      </c>
      <c r="B3">
        <v>84819</v>
      </c>
      <c r="C3">
        <v>99123</v>
      </c>
      <c r="D3">
        <v>108000</v>
      </c>
      <c r="E3">
        <v>120000</v>
      </c>
    </row>
  </sheetData>
  <phoneticPr fontId="7" type="noConversion"/>
  <printOptions gridLines="1"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0"/>
  <sheetViews>
    <sheetView showGridLines="0" workbookViewId="0"/>
  </sheetViews>
  <sheetFormatPr defaultColWidth="11.44140625" defaultRowHeight="13.2"/>
  <cols>
    <col min="1" max="1" width="13.33203125" customWidth="1"/>
    <col min="2" max="2" width="2.6640625" customWidth="1"/>
  </cols>
  <sheetData>
    <row r="1" spans="1:8" ht="21.6" thickBot="1">
      <c r="A1" s="77" t="s">
        <v>420</v>
      </c>
    </row>
    <row r="2" spans="1:8" ht="14.4" thickTop="1" thickBot="1"/>
    <row r="3" spans="1:8">
      <c r="B3" s="111"/>
      <c r="C3" s="112"/>
      <c r="D3" s="112"/>
      <c r="E3" s="112"/>
      <c r="F3" s="112"/>
      <c r="G3" s="112"/>
      <c r="H3" s="113"/>
    </row>
    <row r="4" spans="1:8" ht="17.399999999999999">
      <c r="B4" s="114"/>
      <c r="C4" s="121" t="s">
        <v>421</v>
      </c>
      <c r="D4" s="78"/>
      <c r="E4" s="78"/>
      <c r="F4" s="78"/>
      <c r="G4" s="78"/>
      <c r="H4" s="115"/>
    </row>
    <row r="5" spans="1:8">
      <c r="B5" s="114"/>
      <c r="C5" s="78"/>
      <c r="D5" s="78"/>
      <c r="E5" s="78"/>
      <c r="F5" s="78"/>
      <c r="G5" s="78"/>
      <c r="H5" s="115"/>
    </row>
    <row r="6" spans="1:8">
      <c r="B6" s="114"/>
      <c r="C6" s="78"/>
      <c r="D6" s="78"/>
      <c r="E6" s="78"/>
      <c r="F6" s="78"/>
      <c r="G6" s="78"/>
      <c r="H6" s="115"/>
    </row>
    <row r="7" spans="1:8">
      <c r="B7" s="114"/>
      <c r="C7" s="78" t="s">
        <v>292</v>
      </c>
      <c r="D7" s="78"/>
      <c r="E7" s="80" t="s">
        <v>291</v>
      </c>
      <c r="F7" s="74">
        <v>25</v>
      </c>
      <c r="G7" s="78"/>
      <c r="H7" s="115"/>
    </row>
    <row r="8" spans="1:8">
      <c r="B8" s="114"/>
      <c r="C8" s="78"/>
      <c r="D8" s="78"/>
      <c r="E8" s="80" t="s">
        <v>293</v>
      </c>
      <c r="F8" s="74">
        <v>12</v>
      </c>
      <c r="G8" s="78"/>
      <c r="H8" s="115"/>
    </row>
    <row r="9" spans="1:8">
      <c r="B9" s="114"/>
      <c r="C9" s="78"/>
      <c r="D9" s="78"/>
      <c r="E9" s="80" t="s">
        <v>294</v>
      </c>
      <c r="F9" s="74">
        <v>5</v>
      </c>
      <c r="G9" s="78"/>
      <c r="H9" s="115"/>
    </row>
    <row r="10" spans="1:8">
      <c r="B10" s="114"/>
      <c r="C10" s="78"/>
      <c r="D10" s="78"/>
      <c r="E10" s="78"/>
      <c r="F10" s="78"/>
      <c r="G10" s="78"/>
      <c r="H10" s="115"/>
    </row>
    <row r="11" spans="1:8">
      <c r="B11" s="114"/>
      <c r="C11" s="122" t="s">
        <v>295</v>
      </c>
      <c r="D11" s="116" t="s">
        <v>296</v>
      </c>
      <c r="E11" s="78"/>
      <c r="F11" s="78"/>
      <c r="G11" s="78"/>
      <c r="H11" s="115"/>
    </row>
    <row r="12" spans="1:8">
      <c r="B12" s="114"/>
      <c r="C12" s="18"/>
      <c r="D12" s="16"/>
      <c r="E12" s="78"/>
      <c r="F12" s="78"/>
      <c r="G12" s="78"/>
      <c r="H12" s="115"/>
    </row>
    <row r="13" spans="1:8">
      <c r="B13" s="114"/>
      <c r="C13" s="20">
        <v>5</v>
      </c>
      <c r="D13" s="17"/>
      <c r="E13" s="78"/>
      <c r="F13" s="78"/>
      <c r="G13" s="78"/>
      <c r="H13" s="115"/>
    </row>
    <row r="14" spans="1:8">
      <c r="B14" s="114"/>
      <c r="C14" s="20">
        <v>2</v>
      </c>
      <c r="D14" s="17"/>
      <c r="E14" s="78"/>
      <c r="F14" s="78"/>
      <c r="G14" s="78"/>
      <c r="H14" s="115"/>
    </row>
    <row r="15" spans="1:8">
      <c r="B15" s="114"/>
      <c r="C15" s="20">
        <v>3</v>
      </c>
      <c r="D15" s="17"/>
      <c r="E15" s="78"/>
      <c r="F15" s="78"/>
      <c r="G15" s="78"/>
      <c r="H15" s="115"/>
    </row>
    <row r="16" spans="1:8">
      <c r="B16" s="114"/>
      <c r="C16" s="20">
        <v>4</v>
      </c>
      <c r="D16" s="17"/>
      <c r="E16" s="78"/>
      <c r="F16" s="78"/>
      <c r="G16" s="78"/>
      <c r="H16" s="115"/>
    </row>
    <row r="17" spans="1:8">
      <c r="B17" s="114"/>
      <c r="C17" s="20">
        <v>5</v>
      </c>
      <c r="D17" s="17"/>
      <c r="E17" s="78"/>
      <c r="F17" s="78"/>
      <c r="G17" s="78"/>
      <c r="H17" s="115"/>
    </row>
    <row r="18" spans="1:8">
      <c r="B18" s="114"/>
      <c r="C18" s="20">
        <v>6</v>
      </c>
      <c r="D18" s="17"/>
      <c r="E18" s="78"/>
      <c r="F18" s="78"/>
      <c r="G18" s="78"/>
      <c r="H18" s="115"/>
    </row>
    <row r="19" spans="1:8">
      <c r="B19" s="114"/>
      <c r="C19" s="20">
        <v>7</v>
      </c>
      <c r="D19" s="17"/>
      <c r="E19" s="78"/>
      <c r="F19" s="78"/>
      <c r="G19" s="78"/>
      <c r="H19" s="115"/>
    </row>
    <row r="20" spans="1:8" ht="13.8" thickBot="1">
      <c r="B20" s="117"/>
      <c r="C20" s="118"/>
      <c r="D20" s="118"/>
      <c r="E20" s="118"/>
      <c r="F20" s="118"/>
      <c r="G20" s="118"/>
      <c r="H20" s="119"/>
    </row>
    <row r="21" spans="1:8" ht="21.6" customHeight="1" thickBot="1"/>
    <row r="22" spans="1:8">
      <c r="B22" s="111"/>
      <c r="C22" s="112"/>
      <c r="D22" s="112"/>
      <c r="E22" s="112"/>
      <c r="F22" s="112"/>
      <c r="G22" s="112"/>
      <c r="H22" s="113"/>
    </row>
    <row r="23" spans="1:8" ht="17.399999999999999">
      <c r="B23" s="114"/>
      <c r="C23" s="121" t="s">
        <v>422</v>
      </c>
      <c r="D23" s="78"/>
      <c r="E23" s="78"/>
      <c r="F23" s="78"/>
      <c r="G23" s="78"/>
      <c r="H23" s="115"/>
    </row>
    <row r="24" spans="1:8">
      <c r="B24" s="114"/>
      <c r="C24" s="78"/>
      <c r="D24" s="78"/>
      <c r="E24" s="78"/>
      <c r="F24" s="78"/>
      <c r="G24" s="78"/>
      <c r="H24" s="115"/>
    </row>
    <row r="25" spans="1:8">
      <c r="B25" s="114"/>
      <c r="C25" s="78" t="s">
        <v>297</v>
      </c>
      <c r="D25" s="78"/>
      <c r="E25" s="80" t="s">
        <v>291</v>
      </c>
      <c r="F25" s="74">
        <v>25</v>
      </c>
      <c r="G25" s="78"/>
      <c r="H25" s="115"/>
    </row>
    <row r="26" spans="1:8">
      <c r="B26" s="114"/>
      <c r="C26" s="78"/>
      <c r="D26" s="78"/>
      <c r="E26" s="80" t="s">
        <v>293</v>
      </c>
      <c r="F26" s="74">
        <v>12</v>
      </c>
      <c r="G26" s="78"/>
      <c r="H26" s="115"/>
    </row>
    <row r="27" spans="1:8">
      <c r="B27" s="114"/>
      <c r="C27" s="78"/>
      <c r="D27" s="78"/>
      <c r="E27" s="80" t="s">
        <v>298</v>
      </c>
      <c r="F27" s="74">
        <v>1</v>
      </c>
      <c r="G27" s="78"/>
      <c r="H27" s="115"/>
    </row>
    <row r="28" spans="1:8">
      <c r="B28" s="114"/>
      <c r="C28" s="78"/>
      <c r="D28" s="78"/>
      <c r="E28" s="80" t="s">
        <v>294</v>
      </c>
      <c r="F28" s="74">
        <v>1</v>
      </c>
      <c r="G28" s="78"/>
      <c r="H28" s="115"/>
    </row>
    <row r="29" spans="1:8">
      <c r="B29" s="114"/>
      <c r="C29" s="78"/>
      <c r="D29" s="78"/>
      <c r="E29" s="78"/>
      <c r="F29" s="78"/>
      <c r="G29" s="78"/>
      <c r="H29" s="115"/>
    </row>
    <row r="30" spans="1:8">
      <c r="B30" s="114"/>
      <c r="C30" s="78"/>
      <c r="D30" s="78"/>
      <c r="E30" s="78"/>
      <c r="F30" s="78"/>
      <c r="G30" s="78"/>
      <c r="H30" s="115"/>
    </row>
    <row r="31" spans="1:8">
      <c r="B31" s="114"/>
      <c r="C31" s="18"/>
      <c r="D31" s="19">
        <v>15</v>
      </c>
      <c r="E31" s="19">
        <v>20</v>
      </c>
      <c r="F31" s="19">
        <v>25</v>
      </c>
      <c r="G31" s="19">
        <v>30</v>
      </c>
      <c r="H31" s="120" t="s">
        <v>423</v>
      </c>
    </row>
    <row r="32" spans="1:8">
      <c r="A32" s="79"/>
      <c r="B32" s="114"/>
      <c r="C32" s="20">
        <v>1</v>
      </c>
      <c r="D32" s="78"/>
      <c r="E32" s="78"/>
      <c r="F32" s="78"/>
      <c r="G32" s="78"/>
      <c r="H32" s="115"/>
    </row>
    <row r="33" spans="2:8">
      <c r="B33" s="114"/>
      <c r="C33" s="20">
        <v>2</v>
      </c>
      <c r="D33" s="78"/>
      <c r="E33" s="78"/>
      <c r="F33" s="78"/>
      <c r="G33" s="78"/>
      <c r="H33" s="115"/>
    </row>
    <row r="34" spans="2:8">
      <c r="B34" s="114"/>
      <c r="C34" s="20">
        <v>3</v>
      </c>
      <c r="D34" s="78"/>
      <c r="E34" s="78"/>
      <c r="F34" s="78"/>
      <c r="G34" s="78"/>
      <c r="H34" s="115"/>
    </row>
    <row r="35" spans="2:8">
      <c r="B35" s="114"/>
      <c r="C35" s="20">
        <v>4</v>
      </c>
      <c r="D35" s="78"/>
      <c r="E35" s="78"/>
      <c r="F35" s="78"/>
      <c r="G35" s="78"/>
      <c r="H35" s="115"/>
    </row>
    <row r="36" spans="2:8">
      <c r="B36" s="114"/>
      <c r="C36" s="20">
        <v>5</v>
      </c>
      <c r="D36" s="78"/>
      <c r="E36" s="78"/>
      <c r="F36" s="78"/>
      <c r="G36" s="78"/>
      <c r="H36" s="115"/>
    </row>
    <row r="37" spans="2:8">
      <c r="B37" s="114"/>
      <c r="C37" s="20">
        <v>6</v>
      </c>
      <c r="D37" s="78"/>
      <c r="E37" s="78"/>
      <c r="F37" s="78"/>
      <c r="G37" s="78"/>
      <c r="H37" s="115"/>
    </row>
    <row r="38" spans="2:8">
      <c r="B38" s="114"/>
      <c r="C38" s="20">
        <v>7</v>
      </c>
      <c r="D38" s="78"/>
      <c r="E38" s="78"/>
      <c r="F38" s="78"/>
      <c r="G38" s="78"/>
      <c r="H38" s="115"/>
    </row>
    <row r="39" spans="2:8">
      <c r="B39" s="114"/>
      <c r="C39" s="78"/>
      <c r="D39" s="78"/>
      <c r="E39" s="78"/>
      <c r="F39" s="78"/>
      <c r="G39" s="78"/>
      <c r="H39" s="115"/>
    </row>
    <row r="40" spans="2:8" ht="13.8" thickBot="1">
      <c r="B40" s="117"/>
      <c r="C40" s="118"/>
      <c r="D40" s="118"/>
      <c r="E40" s="118"/>
      <c r="F40" s="118"/>
      <c r="G40" s="118"/>
      <c r="H40" s="119"/>
    </row>
  </sheetData>
  <phoneticPr fontId="7" type="noConversion"/>
  <printOptions gridLinesSet="0"/>
  <pageMargins left="0.75" right="0.75" top="1" bottom="1" header="0.5" footer="0.5"/>
  <pageSetup paperSize="9" orientation="portrait" horizontalDpi="4294967292" verticalDpi="0" r:id="rId1"/>
  <headerFooter alignWithMargins="0">
    <oddHeader>&amp;F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6"/>
  <sheetViews>
    <sheetView zoomScaleNormal="100" workbookViewId="0">
      <selection activeCell="G10" sqref="G10"/>
    </sheetView>
  </sheetViews>
  <sheetFormatPr defaultColWidth="11.44140625" defaultRowHeight="13.2"/>
  <cols>
    <col min="5" max="5" width="17.5546875" style="76" customWidth="1"/>
    <col min="6" max="8" width="12.33203125" style="76" customWidth="1"/>
    <col min="9" max="9" width="11.44140625" style="76"/>
  </cols>
  <sheetData>
    <row r="1" spans="1:5" ht="13.8" thickBot="1">
      <c r="A1" s="106" t="s">
        <v>22</v>
      </c>
      <c r="B1" s="107" t="s">
        <v>23</v>
      </c>
      <c r="C1" s="107" t="s">
        <v>24</v>
      </c>
      <c r="D1" s="108" t="s">
        <v>25</v>
      </c>
      <c r="E1" s="110" t="s">
        <v>418</v>
      </c>
    </row>
    <row r="10" spans="1:5" ht="13.8" thickBot="1"/>
    <row r="11" spans="1:5" ht="13.8" thickBot="1">
      <c r="A11" s="106" t="s">
        <v>22</v>
      </c>
      <c r="B11" s="107" t="s">
        <v>23</v>
      </c>
      <c r="C11" s="107" t="s">
        <v>24</v>
      </c>
      <c r="D11" s="108" t="s">
        <v>25</v>
      </c>
      <c r="E11" s="109" t="s">
        <v>419</v>
      </c>
    </row>
    <row r="12" spans="1:5">
      <c r="A12" s="82" t="s">
        <v>26</v>
      </c>
      <c r="B12" s="83" t="s">
        <v>27</v>
      </c>
      <c r="C12" s="83">
        <v>80000</v>
      </c>
      <c r="D12" s="84" t="s">
        <v>28</v>
      </c>
    </row>
    <row r="13" spans="1:5">
      <c r="A13" s="85" t="s">
        <v>29</v>
      </c>
      <c r="B13" s="74" t="s">
        <v>30</v>
      </c>
      <c r="C13" s="74">
        <v>80000</v>
      </c>
      <c r="D13" s="86" t="s">
        <v>31</v>
      </c>
    </row>
    <row r="14" spans="1:5">
      <c r="A14" s="85" t="s">
        <v>32</v>
      </c>
      <c r="B14" s="74" t="s">
        <v>33</v>
      </c>
      <c r="C14" s="74">
        <v>90000</v>
      </c>
      <c r="D14" s="86" t="s">
        <v>34</v>
      </c>
    </row>
    <row r="15" spans="1:5">
      <c r="A15" s="85" t="s">
        <v>35</v>
      </c>
      <c r="B15" s="74" t="s">
        <v>8</v>
      </c>
      <c r="C15" s="74">
        <v>98000</v>
      </c>
      <c r="D15" s="86" t="s">
        <v>28</v>
      </c>
    </row>
    <row r="16" spans="1:5">
      <c r="A16" s="85" t="s">
        <v>36</v>
      </c>
      <c r="B16" s="74" t="s">
        <v>37</v>
      </c>
      <c r="C16" s="74">
        <v>105000</v>
      </c>
      <c r="D16" s="86" t="s">
        <v>38</v>
      </c>
    </row>
    <row r="17" spans="1:4">
      <c r="A17" s="85" t="s">
        <v>39</v>
      </c>
      <c r="B17" s="74" t="s">
        <v>40</v>
      </c>
      <c r="C17" s="74">
        <v>110000</v>
      </c>
      <c r="D17" s="86" t="s">
        <v>34</v>
      </c>
    </row>
    <row r="18" spans="1:4">
      <c r="A18" s="85" t="s">
        <v>41</v>
      </c>
      <c r="B18" s="74" t="s">
        <v>42</v>
      </c>
      <c r="C18" s="74">
        <v>112000</v>
      </c>
      <c r="D18" s="86" t="s">
        <v>34</v>
      </c>
    </row>
    <row r="19" spans="1:4">
      <c r="A19" s="85" t="s">
        <v>43</v>
      </c>
      <c r="B19" s="74" t="s">
        <v>44</v>
      </c>
      <c r="C19" s="74">
        <v>113000</v>
      </c>
      <c r="D19" s="86" t="s">
        <v>34</v>
      </c>
    </row>
    <row r="20" spans="1:4">
      <c r="A20" s="85" t="s">
        <v>45</v>
      </c>
      <c r="B20" s="74" t="s">
        <v>46</v>
      </c>
      <c r="C20" s="74">
        <v>118000</v>
      </c>
      <c r="D20" s="86" t="s">
        <v>31</v>
      </c>
    </row>
    <row r="21" spans="1:4">
      <c r="A21" s="85" t="s">
        <v>47</v>
      </c>
      <c r="B21" s="74" t="s">
        <v>48</v>
      </c>
      <c r="C21" s="74">
        <v>122000</v>
      </c>
      <c r="D21" s="86" t="s">
        <v>34</v>
      </c>
    </row>
    <row r="22" spans="1:4">
      <c r="A22" s="85" t="s">
        <v>49</v>
      </c>
      <c r="B22" s="74" t="s">
        <v>50</v>
      </c>
      <c r="C22" s="74">
        <v>135000</v>
      </c>
      <c r="D22" s="86" t="s">
        <v>34</v>
      </c>
    </row>
    <row r="23" spans="1:4">
      <c r="A23" s="85" t="s">
        <v>51</v>
      </c>
      <c r="B23" s="74" t="s">
        <v>52</v>
      </c>
      <c r="C23" s="74">
        <v>142000</v>
      </c>
      <c r="D23" s="86" t="s">
        <v>38</v>
      </c>
    </row>
    <row r="24" spans="1:4">
      <c r="A24" s="85" t="s">
        <v>53</v>
      </c>
      <c r="B24" s="74" t="s">
        <v>54</v>
      </c>
      <c r="C24" s="74">
        <v>176000</v>
      </c>
      <c r="D24" s="86" t="s">
        <v>38</v>
      </c>
    </row>
    <row r="25" spans="1:4">
      <c r="A25" s="85" t="s">
        <v>55</v>
      </c>
      <c r="B25" s="74" t="s">
        <v>56</v>
      </c>
      <c r="C25" s="74">
        <v>191000</v>
      </c>
      <c r="D25" s="86" t="s">
        <v>28</v>
      </c>
    </row>
    <row r="26" spans="1:4" ht="13.8" thickBot="1">
      <c r="A26" s="87" t="s">
        <v>57</v>
      </c>
      <c r="B26" s="88" t="s">
        <v>58</v>
      </c>
      <c r="C26" s="88">
        <v>196000</v>
      </c>
      <c r="D26" s="89" t="s">
        <v>31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26"/>
  <sheetViews>
    <sheetView workbookViewId="0"/>
  </sheetViews>
  <sheetFormatPr defaultColWidth="11.44140625" defaultRowHeight="13.2"/>
  <cols>
    <col min="5" max="5" width="15" customWidth="1"/>
    <col min="6" max="6" width="3.77734375" customWidth="1"/>
  </cols>
  <sheetData>
    <row r="1" spans="1:12" ht="13.8" thickBot="1">
      <c r="A1" s="106" t="s">
        <v>22</v>
      </c>
      <c r="B1" s="107" t="s">
        <v>23</v>
      </c>
      <c r="C1" s="107" t="s">
        <v>24</v>
      </c>
      <c r="D1" s="108" t="s">
        <v>25</v>
      </c>
      <c r="E1" s="75" t="s">
        <v>418</v>
      </c>
      <c r="G1" s="9" t="s">
        <v>63</v>
      </c>
    </row>
    <row r="2" spans="1:12">
      <c r="D2" t="s">
        <v>62</v>
      </c>
      <c r="G2" t="s">
        <v>64</v>
      </c>
    </row>
    <row r="3" spans="1:12">
      <c r="G3" t="s">
        <v>65</v>
      </c>
    </row>
    <row r="4" spans="1:12">
      <c r="G4" t="s">
        <v>408</v>
      </c>
    </row>
    <row r="5" spans="1:12">
      <c r="G5" t="s">
        <v>66</v>
      </c>
    </row>
    <row r="6" spans="1:12">
      <c r="G6" t="s">
        <v>409</v>
      </c>
    </row>
    <row r="9" spans="1:12">
      <c r="G9" s="72" t="s">
        <v>410</v>
      </c>
    </row>
    <row r="10" spans="1:12" ht="13.8" thickBot="1"/>
    <row r="11" spans="1:12" ht="13.8" thickBot="1">
      <c r="A11" s="106" t="s">
        <v>22</v>
      </c>
      <c r="B11" s="107" t="s">
        <v>23</v>
      </c>
      <c r="C11" s="107" t="s">
        <v>24</v>
      </c>
      <c r="D11" s="108" t="s">
        <v>25</v>
      </c>
      <c r="E11" s="75" t="s">
        <v>419</v>
      </c>
      <c r="G11" s="73" t="s">
        <v>411</v>
      </c>
      <c r="H11" s="73" t="s">
        <v>413</v>
      </c>
      <c r="I11" s="73" t="s">
        <v>414</v>
      </c>
      <c r="J11" s="73" t="s">
        <v>415</v>
      </c>
      <c r="K11" s="73" t="s">
        <v>416</v>
      </c>
      <c r="L11" s="73" t="s">
        <v>417</v>
      </c>
    </row>
    <row r="12" spans="1:12">
      <c r="A12" s="82" t="s">
        <v>26</v>
      </c>
      <c r="B12" s="83" t="s">
        <v>27</v>
      </c>
      <c r="C12" s="83">
        <v>80000</v>
      </c>
      <c r="D12" s="84" t="s">
        <v>28</v>
      </c>
      <c r="G12" s="74" t="s">
        <v>412</v>
      </c>
      <c r="H12" s="5"/>
      <c r="I12" s="5"/>
      <c r="J12" s="5"/>
      <c r="K12" s="5"/>
      <c r="L12" s="5"/>
    </row>
    <row r="13" spans="1:12">
      <c r="A13" s="85" t="s">
        <v>29</v>
      </c>
      <c r="B13" s="74" t="s">
        <v>30</v>
      </c>
      <c r="C13" s="74">
        <v>80000</v>
      </c>
      <c r="D13" s="86" t="s">
        <v>31</v>
      </c>
    </row>
    <row r="14" spans="1:12">
      <c r="A14" s="85" t="s">
        <v>32</v>
      </c>
      <c r="B14" s="74" t="s">
        <v>33</v>
      </c>
      <c r="C14" s="74">
        <v>90000</v>
      </c>
      <c r="D14" s="86" t="s">
        <v>34</v>
      </c>
    </row>
    <row r="15" spans="1:12">
      <c r="A15" s="85" t="s">
        <v>35</v>
      </c>
      <c r="B15" s="74" t="s">
        <v>8</v>
      </c>
      <c r="C15" s="74">
        <v>98000</v>
      </c>
      <c r="D15" s="86" t="s">
        <v>28</v>
      </c>
    </row>
    <row r="16" spans="1:12">
      <c r="A16" s="85" t="s">
        <v>36</v>
      </c>
      <c r="B16" s="74" t="s">
        <v>37</v>
      </c>
      <c r="C16" s="74">
        <v>105000</v>
      </c>
      <c r="D16" s="86" t="s">
        <v>38</v>
      </c>
    </row>
    <row r="17" spans="1:4">
      <c r="A17" s="85" t="s">
        <v>39</v>
      </c>
      <c r="B17" s="74" t="s">
        <v>40</v>
      </c>
      <c r="C17" s="74">
        <v>110000</v>
      </c>
      <c r="D17" s="86" t="s">
        <v>34</v>
      </c>
    </row>
    <row r="18" spans="1:4">
      <c r="A18" s="85" t="s">
        <v>41</v>
      </c>
      <c r="B18" s="74" t="s">
        <v>42</v>
      </c>
      <c r="C18" s="74">
        <v>112000</v>
      </c>
      <c r="D18" s="86" t="s">
        <v>34</v>
      </c>
    </row>
    <row r="19" spans="1:4">
      <c r="A19" s="85" t="s">
        <v>43</v>
      </c>
      <c r="B19" s="74" t="s">
        <v>44</v>
      </c>
      <c r="C19" s="74">
        <v>113000</v>
      </c>
      <c r="D19" s="86" t="s">
        <v>34</v>
      </c>
    </row>
    <row r="20" spans="1:4">
      <c r="A20" s="85" t="s">
        <v>45</v>
      </c>
      <c r="B20" s="74" t="s">
        <v>46</v>
      </c>
      <c r="C20" s="74">
        <v>118000</v>
      </c>
      <c r="D20" s="86" t="s">
        <v>31</v>
      </c>
    </row>
    <row r="21" spans="1:4">
      <c r="A21" s="85" t="s">
        <v>47</v>
      </c>
      <c r="B21" s="74" t="s">
        <v>48</v>
      </c>
      <c r="C21" s="74">
        <v>122000</v>
      </c>
      <c r="D21" s="86" t="s">
        <v>34</v>
      </c>
    </row>
    <row r="22" spans="1:4">
      <c r="A22" s="85" t="s">
        <v>49</v>
      </c>
      <c r="B22" s="74" t="s">
        <v>50</v>
      </c>
      <c r="C22" s="74">
        <v>135000</v>
      </c>
      <c r="D22" s="86" t="s">
        <v>34</v>
      </c>
    </row>
    <row r="23" spans="1:4">
      <c r="A23" s="85" t="s">
        <v>51</v>
      </c>
      <c r="B23" s="74" t="s">
        <v>52</v>
      </c>
      <c r="C23" s="74">
        <v>142000</v>
      </c>
      <c r="D23" s="86" t="s">
        <v>38</v>
      </c>
    </row>
    <row r="24" spans="1:4">
      <c r="A24" s="85" t="s">
        <v>53</v>
      </c>
      <c r="B24" s="74" t="s">
        <v>54</v>
      </c>
      <c r="C24" s="74">
        <v>176000</v>
      </c>
      <c r="D24" s="86" t="s">
        <v>38</v>
      </c>
    </row>
    <row r="25" spans="1:4">
      <c r="A25" s="85" t="s">
        <v>55</v>
      </c>
      <c r="B25" s="74" t="s">
        <v>56</v>
      </c>
      <c r="C25" s="74">
        <v>191000</v>
      </c>
      <c r="D25" s="86" t="s">
        <v>28</v>
      </c>
    </row>
    <row r="26" spans="1:4" ht="13.8" thickBot="1">
      <c r="A26" s="87" t="s">
        <v>57</v>
      </c>
      <c r="B26" s="88" t="s">
        <v>58</v>
      </c>
      <c r="C26" s="88">
        <v>196000</v>
      </c>
      <c r="D26" s="89" t="s">
        <v>31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"/>
  <sheetViews>
    <sheetView workbookViewId="0"/>
  </sheetViews>
  <sheetFormatPr defaultRowHeight="13.2"/>
  <sheetData>
    <row r="1" spans="1:4">
      <c r="B1" s="27" t="s">
        <v>59</v>
      </c>
      <c r="C1" s="27" t="s">
        <v>60</v>
      </c>
      <c r="D1" s="27" t="s">
        <v>61</v>
      </c>
    </row>
    <row r="2" spans="1:4">
      <c r="A2" t="s">
        <v>364</v>
      </c>
      <c r="B2" s="28">
        <v>4</v>
      </c>
      <c r="C2" s="28">
        <v>4</v>
      </c>
      <c r="D2" s="28">
        <v>9</v>
      </c>
    </row>
    <row r="3" spans="1:4">
      <c r="A3" t="s">
        <v>365</v>
      </c>
      <c r="B3" s="28">
        <v>5</v>
      </c>
      <c r="C3" s="28">
        <v>7</v>
      </c>
      <c r="D3" s="28">
        <v>10</v>
      </c>
    </row>
    <row r="4" spans="1:4">
      <c r="A4" t="s">
        <v>366</v>
      </c>
      <c r="B4" s="28">
        <v>6</v>
      </c>
      <c r="C4" s="28">
        <v>8</v>
      </c>
      <c r="D4" s="28">
        <v>11</v>
      </c>
    </row>
    <row r="8" spans="1:4">
      <c r="A8">
        <f>HLOOKUP("Axles",B1:D4,2,TRUE)</f>
        <v>4</v>
      </c>
      <c r="C8">
        <f>HLOOKUP("Axles",B1:D4,3,TRUE)</f>
        <v>5</v>
      </c>
    </row>
    <row r="9" spans="1:4">
      <c r="A9">
        <f>HLOOKUP("Bearings",B1:D4,3,FALSE)</f>
        <v>7</v>
      </c>
    </row>
    <row r="12" spans="1:4">
      <c r="A12" t="s">
        <v>367</v>
      </c>
      <c r="B12" t="s">
        <v>370</v>
      </c>
      <c r="C12" t="s">
        <v>368</v>
      </c>
    </row>
    <row r="13" spans="1:4">
      <c r="A13" t="s">
        <v>369</v>
      </c>
      <c r="B13" t="s">
        <v>365</v>
      </c>
      <c r="C13">
        <f>HLOOKUP(A13,A1:D4,3,3)</f>
        <v>7</v>
      </c>
    </row>
  </sheetData>
  <phoneticPr fontId="7" type="noConversion"/>
  <pageMargins left="0.7" right="0.7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8"/>
  <sheetViews>
    <sheetView zoomScaleNormal="100" workbookViewId="0">
      <selection activeCell="I24" sqref="I24"/>
    </sheetView>
  </sheetViews>
  <sheetFormatPr defaultColWidth="11.44140625" defaultRowHeight="13.2"/>
  <cols>
    <col min="5" max="5" width="18.6640625" customWidth="1"/>
    <col min="6" max="6" width="7.6640625" customWidth="1"/>
  </cols>
  <sheetData>
    <row r="1" spans="1:6">
      <c r="A1" t="s">
        <v>67</v>
      </c>
      <c r="B1" t="s">
        <v>398</v>
      </c>
      <c r="C1" t="s">
        <v>2</v>
      </c>
    </row>
    <row r="2" spans="1:6">
      <c r="A2" t="s">
        <v>68</v>
      </c>
      <c r="B2">
        <v>19</v>
      </c>
    </row>
    <row r="3" spans="1:6">
      <c r="A3" t="s">
        <v>4</v>
      </c>
      <c r="B3">
        <v>1</v>
      </c>
    </row>
    <row r="4" spans="1:6">
      <c r="A4" t="s">
        <v>6</v>
      </c>
      <c r="B4">
        <v>9</v>
      </c>
    </row>
    <row r="5" spans="1:6">
      <c r="A5" t="s">
        <v>69</v>
      </c>
      <c r="B5">
        <v>11</v>
      </c>
    </row>
    <row r="6" spans="1:6">
      <c r="E6" t="s">
        <v>399</v>
      </c>
      <c r="F6" t="s">
        <v>400</v>
      </c>
    </row>
    <row r="7" spans="1:6">
      <c r="E7" s="3" t="s">
        <v>401</v>
      </c>
      <c r="F7" s="15">
        <v>25</v>
      </c>
    </row>
    <row r="8" spans="1:6">
      <c r="B8" s="41" t="s">
        <v>371</v>
      </c>
      <c r="C8" s="42" t="s">
        <v>70</v>
      </c>
      <c r="E8" s="3" t="s">
        <v>402</v>
      </c>
      <c r="F8" s="15">
        <v>30</v>
      </c>
    </row>
  </sheetData>
  <phoneticPr fontId="7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2"/>
  <sheetViews>
    <sheetView workbookViewId="0"/>
  </sheetViews>
  <sheetFormatPr defaultColWidth="11.44140625" defaultRowHeight="13.2"/>
  <cols>
    <col min="1" max="1" width="31.5546875" customWidth="1"/>
    <col min="4" max="4" width="28.6640625" customWidth="1"/>
  </cols>
  <sheetData>
    <row r="1" spans="1:4">
      <c r="C1" s="9" t="s">
        <v>71</v>
      </c>
    </row>
    <row r="4" spans="1:4">
      <c r="B4">
        <v>1990</v>
      </c>
      <c r="C4">
        <v>1991</v>
      </c>
      <c r="D4">
        <v>1992</v>
      </c>
    </row>
    <row r="5" spans="1:4">
      <c r="A5" s="9" t="s">
        <v>72</v>
      </c>
      <c r="B5">
        <v>800000</v>
      </c>
      <c r="C5">
        <v>850000</v>
      </c>
      <c r="D5">
        <v>830000</v>
      </c>
    </row>
    <row r="6" spans="1:4">
      <c r="A6" s="9" t="s">
        <v>73</v>
      </c>
      <c r="B6">
        <v>560000</v>
      </c>
      <c r="C6">
        <v>590000</v>
      </c>
      <c r="D6">
        <v>580000</v>
      </c>
    </row>
    <row r="7" spans="1:4">
      <c r="A7" s="9"/>
    </row>
    <row r="8" spans="1:4">
      <c r="A8" s="9" t="s">
        <v>74</v>
      </c>
    </row>
    <row r="9" spans="1:4">
      <c r="A9" s="9"/>
    </row>
    <row r="10" spans="1:4">
      <c r="A10" s="9" t="s">
        <v>75</v>
      </c>
      <c r="B10">
        <v>170000</v>
      </c>
      <c r="C10">
        <v>190000</v>
      </c>
      <c r="D10">
        <v>184000</v>
      </c>
    </row>
    <row r="11" spans="1:4">
      <c r="A11" s="9"/>
    </row>
    <row r="12" spans="1:4">
      <c r="A12" s="9" t="s">
        <v>76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6"/>
  <sheetViews>
    <sheetView workbookViewId="0"/>
  </sheetViews>
  <sheetFormatPr defaultColWidth="11.44140625" defaultRowHeight="13.2"/>
  <sheetData>
    <row r="1" spans="1:2">
      <c r="A1" t="s">
        <v>319</v>
      </c>
      <c r="B1" t="s">
        <v>318</v>
      </c>
    </row>
    <row r="2" spans="1:2">
      <c r="A2" t="s">
        <v>320</v>
      </c>
      <c r="B2" t="s">
        <v>314</v>
      </c>
    </row>
    <row r="3" spans="1:2">
      <c r="A3" t="s">
        <v>321</v>
      </c>
      <c r="B3" t="s">
        <v>315</v>
      </c>
    </row>
    <row r="4" spans="1:2">
      <c r="A4" t="s">
        <v>322</v>
      </c>
      <c r="B4" t="s">
        <v>316</v>
      </c>
    </row>
    <row r="6" spans="1:2">
      <c r="A6" t="s">
        <v>323</v>
      </c>
      <c r="B6" t="str">
        <f>INDEX(A2:B4,2,2)</f>
        <v>Jacket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selection activeCell="E11" sqref="E11"/>
    </sheetView>
  </sheetViews>
  <sheetFormatPr defaultColWidth="11.44140625" defaultRowHeight="13.2"/>
  <sheetData>
    <row r="1" spans="1:5">
      <c r="A1" s="10"/>
      <c r="B1" t="s">
        <v>77</v>
      </c>
      <c r="C1" t="s">
        <v>78</v>
      </c>
      <c r="D1" t="s">
        <v>79</v>
      </c>
      <c r="E1" t="s">
        <v>80</v>
      </c>
    </row>
    <row r="2" spans="1:5">
      <c r="A2" s="10" t="s">
        <v>72</v>
      </c>
    </row>
    <row r="3" spans="1:5">
      <c r="A3" s="10" t="s">
        <v>81</v>
      </c>
    </row>
    <row r="4" spans="1:5">
      <c r="A4" s="10" t="s">
        <v>82</v>
      </c>
      <c r="B4">
        <v>6098</v>
      </c>
      <c r="C4">
        <v>29662</v>
      </c>
      <c r="D4">
        <v>4903</v>
      </c>
      <c r="E4">
        <f>SUM(B4:D4)</f>
        <v>40663</v>
      </c>
    </row>
    <row r="5" spans="1:5">
      <c r="A5" s="10" t="s">
        <v>83</v>
      </c>
      <c r="B5">
        <v>27126</v>
      </c>
      <c r="C5">
        <v>1036</v>
      </c>
      <c r="D5">
        <v>68261</v>
      </c>
      <c r="E5">
        <f>SUM(B5:D5)</f>
        <v>96423</v>
      </c>
    </row>
    <row r="6" spans="1:5">
      <c r="A6" s="10" t="s">
        <v>84</v>
      </c>
      <c r="B6">
        <v>62625</v>
      </c>
      <c r="C6">
        <v>7060</v>
      </c>
      <c r="D6">
        <v>87029</v>
      </c>
      <c r="E6">
        <f>SUM(B6:D6)</f>
        <v>156714</v>
      </c>
    </row>
    <row r="7" spans="1:5">
      <c r="A7" s="10" t="s">
        <v>85</v>
      </c>
      <c r="B7">
        <f>SUM(B3:B6)</f>
        <v>95849</v>
      </c>
      <c r="C7">
        <f>SUM(C3:C6)</f>
        <v>37758</v>
      </c>
      <c r="D7">
        <f>SUM(D3:D6)</f>
        <v>160193</v>
      </c>
      <c r="E7">
        <f>SUM(B7:D7)</f>
        <v>293800</v>
      </c>
    </row>
    <row r="8" spans="1:5">
      <c r="A8" s="10"/>
    </row>
    <row r="9" spans="1:5">
      <c r="A9" s="10" t="s">
        <v>86</v>
      </c>
    </row>
    <row r="10" spans="1:5">
      <c r="A10" s="10" t="s">
        <v>87</v>
      </c>
      <c r="B10">
        <v>13524</v>
      </c>
      <c r="C10">
        <v>79250</v>
      </c>
      <c r="D10">
        <v>2013</v>
      </c>
      <c r="E10">
        <f>SUM(B10:D10)</f>
        <v>94787</v>
      </c>
    </row>
    <row r="11" spans="1:5">
      <c r="A11" s="10" t="s">
        <v>88</v>
      </c>
      <c r="B11">
        <v>59593</v>
      </c>
      <c r="C11">
        <v>60495</v>
      </c>
      <c r="D11">
        <v>31766</v>
      </c>
      <c r="E11">
        <f>SUM(B11:D11)</f>
        <v>151854</v>
      </c>
    </row>
    <row r="12" spans="1:5">
      <c r="A12" s="10" t="s">
        <v>86</v>
      </c>
      <c r="B12">
        <v>32229</v>
      </c>
      <c r="C12">
        <v>66660</v>
      </c>
      <c r="D12">
        <v>89766</v>
      </c>
      <c r="E12">
        <f>SUM(B12:D12)</f>
        <v>188655</v>
      </c>
    </row>
    <row r="13" spans="1:5">
      <c r="A13" s="10" t="s">
        <v>89</v>
      </c>
      <c r="B13">
        <f>SUM(B10:B12)</f>
        <v>105346</v>
      </c>
      <c r="C13">
        <f>SUM(C9:C12)</f>
        <v>206405</v>
      </c>
      <c r="D13">
        <f>SUM(D9:D12)</f>
        <v>123545</v>
      </c>
      <c r="E13">
        <f>SUM(B13:D13)</f>
        <v>435296</v>
      </c>
    </row>
    <row r="14" spans="1:5">
      <c r="A14" s="10"/>
    </row>
    <row r="15" spans="1:5">
      <c r="A15" s="10" t="s">
        <v>90</v>
      </c>
      <c r="B15">
        <f>B7+B13</f>
        <v>201195</v>
      </c>
      <c r="C15">
        <f>C7+C13</f>
        <v>244163</v>
      </c>
      <c r="D15">
        <f>D7+D13</f>
        <v>283738</v>
      </c>
      <c r="E15">
        <f>SUM(B15:D15)</f>
        <v>729096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K45"/>
  <sheetViews>
    <sheetView workbookViewId="0"/>
  </sheetViews>
  <sheetFormatPr defaultColWidth="11.44140625" defaultRowHeight="13.2"/>
  <sheetData>
    <row r="1" spans="2:11">
      <c r="D1" t="s">
        <v>91</v>
      </c>
    </row>
    <row r="3" spans="2:11">
      <c r="B3" t="s">
        <v>96</v>
      </c>
      <c r="E3" t="s">
        <v>97</v>
      </c>
      <c r="F3" s="4">
        <v>32236</v>
      </c>
    </row>
    <row r="4" spans="2:11">
      <c r="E4" t="s">
        <v>99</v>
      </c>
    </row>
    <row r="5" spans="2:11">
      <c r="B5" t="s">
        <v>101</v>
      </c>
    </row>
    <row r="6" spans="2:11">
      <c r="B6" t="s">
        <v>103</v>
      </c>
    </row>
    <row r="7" spans="2:11">
      <c r="B7" t="s">
        <v>105</v>
      </c>
    </row>
    <row r="8" spans="2:11">
      <c r="B8" t="s">
        <v>106</v>
      </c>
    </row>
    <row r="9" spans="2:11">
      <c r="I9" s="72" t="s">
        <v>428</v>
      </c>
    </row>
    <row r="10" spans="2:11" ht="13.8" thickBot="1">
      <c r="B10" s="73" t="s">
        <v>107</v>
      </c>
      <c r="C10" s="73" t="s">
        <v>93</v>
      </c>
      <c r="D10" s="73" t="s">
        <v>94</v>
      </c>
      <c r="E10" s="73" t="s">
        <v>108</v>
      </c>
      <c r="F10" s="73" t="s">
        <v>109</v>
      </c>
      <c r="I10" s="78"/>
      <c r="J10" s="78"/>
      <c r="K10" s="78"/>
    </row>
    <row r="11" spans="2:11" ht="13.8" thickBot="1">
      <c r="B11" s="81">
        <v>34917</v>
      </c>
      <c r="C11" s="81" t="str">
        <f>LOOKUP(B11,I12:K16,J12:J16)</f>
        <v>Zinc</v>
      </c>
      <c r="D11" s="6"/>
      <c r="E11" s="6"/>
      <c r="F11" s="6"/>
      <c r="I11" s="90" t="s">
        <v>92</v>
      </c>
      <c r="J11" s="91" t="s">
        <v>93</v>
      </c>
      <c r="K11" s="92" t="s">
        <v>94</v>
      </c>
    </row>
    <row r="12" spans="2:11">
      <c r="B12" s="7"/>
      <c r="C12" s="7"/>
      <c r="D12" s="7"/>
      <c r="E12" s="7"/>
      <c r="F12" s="7"/>
      <c r="I12" s="82">
        <v>30450</v>
      </c>
      <c r="J12" s="83" t="s">
        <v>95</v>
      </c>
      <c r="K12" s="84">
        <v>32</v>
      </c>
    </row>
    <row r="13" spans="2:11">
      <c r="B13" s="7"/>
      <c r="C13" s="7"/>
      <c r="D13" s="7"/>
      <c r="E13" s="7"/>
      <c r="F13" s="7"/>
      <c r="I13" s="85">
        <v>32767</v>
      </c>
      <c r="J13" s="74" t="s">
        <v>98</v>
      </c>
      <c r="K13" s="86">
        <v>22</v>
      </c>
    </row>
    <row r="14" spans="2:11">
      <c r="B14" s="7"/>
      <c r="C14" s="7"/>
      <c r="D14" s="7"/>
      <c r="E14" s="7"/>
      <c r="F14" s="7"/>
      <c r="I14" s="85">
        <v>33014</v>
      </c>
      <c r="J14" s="74" t="s">
        <v>100</v>
      </c>
      <c r="K14" s="86">
        <v>54</v>
      </c>
    </row>
    <row r="15" spans="2:11">
      <c r="B15" s="7"/>
      <c r="C15" s="7"/>
      <c r="D15" s="7"/>
      <c r="E15" s="7"/>
      <c r="F15" s="7"/>
      <c r="I15" s="85">
        <v>34917</v>
      </c>
      <c r="J15" s="74" t="s">
        <v>102</v>
      </c>
      <c r="K15" s="86">
        <v>12</v>
      </c>
    </row>
    <row r="16" spans="2:11" ht="13.8" thickBot="1">
      <c r="B16" s="7"/>
      <c r="C16" s="7"/>
      <c r="D16" s="7"/>
      <c r="E16" s="7"/>
      <c r="F16" s="7"/>
      <c r="I16" s="87">
        <v>34932</v>
      </c>
      <c r="J16" s="88" t="s">
        <v>104</v>
      </c>
      <c r="K16" s="89">
        <v>10</v>
      </c>
    </row>
    <row r="17" spans="2:11">
      <c r="B17" s="7"/>
      <c r="C17" s="7"/>
      <c r="D17" s="7"/>
      <c r="E17" s="7"/>
      <c r="F17" s="7"/>
    </row>
    <row r="18" spans="2:11">
      <c r="B18" s="7"/>
      <c r="C18" s="7"/>
      <c r="D18" s="7"/>
      <c r="E18" s="7"/>
      <c r="F18" s="7"/>
    </row>
    <row r="19" spans="2:11">
      <c r="B19" s="7"/>
      <c r="C19" s="7"/>
      <c r="D19" s="7"/>
      <c r="E19" s="7"/>
      <c r="F19" s="7"/>
      <c r="I19" s="72" t="s">
        <v>427</v>
      </c>
    </row>
    <row r="20" spans="2:11" ht="13.8" thickBot="1">
      <c r="B20" s="7"/>
      <c r="C20" s="7"/>
      <c r="D20" s="7"/>
      <c r="E20" s="7"/>
      <c r="F20" s="7"/>
    </row>
    <row r="21" spans="2:11" ht="13.8" thickBot="1">
      <c r="B21" s="7"/>
      <c r="C21" s="7"/>
      <c r="D21" s="7"/>
      <c r="E21" s="7"/>
      <c r="F21" s="7"/>
      <c r="I21" s="90" t="s">
        <v>92</v>
      </c>
      <c r="J21" s="91" t="s">
        <v>93</v>
      </c>
      <c r="K21" s="92" t="s">
        <v>94</v>
      </c>
    </row>
    <row r="22" spans="2:11">
      <c r="B22" s="8"/>
      <c r="C22" s="8"/>
      <c r="D22" s="8"/>
      <c r="E22" s="8"/>
      <c r="F22" s="8"/>
      <c r="I22" s="82" t="s">
        <v>336</v>
      </c>
      <c r="J22" s="83" t="s">
        <v>95</v>
      </c>
      <c r="K22" s="84">
        <v>32</v>
      </c>
    </row>
    <row r="23" spans="2:11">
      <c r="E23" s="5" t="s">
        <v>110</v>
      </c>
      <c r="F23" s="5"/>
      <c r="I23" s="85" t="s">
        <v>337</v>
      </c>
      <c r="J23" s="74" t="s">
        <v>98</v>
      </c>
      <c r="K23" s="86">
        <v>22</v>
      </c>
    </row>
    <row r="24" spans="2:11">
      <c r="E24" s="5" t="s">
        <v>111</v>
      </c>
      <c r="F24" s="5"/>
      <c r="I24" s="85" t="s">
        <v>338</v>
      </c>
      <c r="J24" s="74" t="s">
        <v>100</v>
      </c>
      <c r="K24" s="86">
        <v>54</v>
      </c>
    </row>
    <row r="25" spans="2:11">
      <c r="E25" s="5" t="s">
        <v>112</v>
      </c>
      <c r="F25" s="5"/>
      <c r="I25" s="85" t="s">
        <v>340</v>
      </c>
      <c r="J25" s="74" t="s">
        <v>104</v>
      </c>
      <c r="K25" s="86">
        <v>10</v>
      </c>
    </row>
    <row r="26" spans="2:11" ht="13.8" thickBot="1">
      <c r="I26" s="87" t="s">
        <v>339</v>
      </c>
      <c r="J26" s="88" t="s">
        <v>102</v>
      </c>
      <c r="K26" s="89">
        <v>12</v>
      </c>
    </row>
    <row r="30" spans="2:11">
      <c r="B30" s="5" t="s">
        <v>107</v>
      </c>
      <c r="C30" s="5" t="s">
        <v>93</v>
      </c>
      <c r="D30" s="5" t="s">
        <v>94</v>
      </c>
      <c r="E30" s="5" t="s">
        <v>108</v>
      </c>
      <c r="F30" s="5" t="s">
        <v>373</v>
      </c>
      <c r="G30" s="5" t="s">
        <v>109</v>
      </c>
      <c r="I30" s="72" t="s">
        <v>374</v>
      </c>
    </row>
    <row r="31" spans="2:11" ht="13.8" thickBot="1">
      <c r="B31" s="6">
        <v>34917</v>
      </c>
      <c r="C31" s="6" t="e">
        <f>LOOKUP(B31,H22:H26,#REF!)</f>
        <v>#REF!</v>
      </c>
      <c r="D31" s="6"/>
      <c r="E31" s="6"/>
      <c r="F31" s="6"/>
      <c r="G31" s="7"/>
    </row>
    <row r="32" spans="2:11" ht="13.8" thickBot="1">
      <c r="B32" s="7"/>
      <c r="C32" s="7"/>
      <c r="D32" s="7"/>
      <c r="E32" s="7"/>
      <c r="F32" s="7"/>
      <c r="G32" s="7"/>
      <c r="I32" s="90" t="s">
        <v>375</v>
      </c>
      <c r="J32" s="92" t="s">
        <v>376</v>
      </c>
    </row>
    <row r="33" spans="2:10">
      <c r="B33" s="7"/>
      <c r="C33" s="7"/>
      <c r="D33" s="7"/>
      <c r="E33" s="7"/>
      <c r="F33" s="7"/>
      <c r="G33" s="7"/>
      <c r="I33" s="82" t="s">
        <v>377</v>
      </c>
      <c r="J33" s="84">
        <v>0</v>
      </c>
    </row>
    <row r="34" spans="2:10">
      <c r="B34" s="7"/>
      <c r="C34" s="7"/>
      <c r="D34" s="7"/>
      <c r="E34" s="7"/>
      <c r="F34" s="7"/>
      <c r="G34" s="7"/>
      <c r="I34" s="85" t="s">
        <v>379</v>
      </c>
      <c r="J34" s="86">
        <v>0.1</v>
      </c>
    </row>
    <row r="35" spans="2:10">
      <c r="B35" s="7"/>
      <c r="C35" s="7"/>
      <c r="D35" s="7"/>
      <c r="E35" s="7"/>
      <c r="F35" s="7"/>
      <c r="G35" s="7"/>
      <c r="I35" s="85" t="s">
        <v>380</v>
      </c>
      <c r="J35" s="86">
        <v>0.2</v>
      </c>
    </row>
    <row r="36" spans="2:10" ht="13.8" thickBot="1">
      <c r="B36" s="7"/>
      <c r="C36" s="7"/>
      <c r="D36" s="7"/>
      <c r="E36" s="7"/>
      <c r="F36" s="7"/>
      <c r="G36" s="7"/>
      <c r="I36" s="87" t="s">
        <v>378</v>
      </c>
      <c r="J36" s="89">
        <v>0.3</v>
      </c>
    </row>
    <row r="37" spans="2:10">
      <c r="B37" s="7"/>
      <c r="C37" s="7"/>
      <c r="D37" s="7"/>
      <c r="E37" s="7"/>
      <c r="F37" s="7"/>
      <c r="G37" s="7"/>
    </row>
    <row r="38" spans="2:10">
      <c r="B38" s="7"/>
      <c r="C38" s="7"/>
      <c r="D38" s="7"/>
      <c r="E38" s="7"/>
      <c r="F38" s="7"/>
      <c r="G38" s="7"/>
    </row>
    <row r="39" spans="2:10">
      <c r="B39" s="7"/>
      <c r="C39" s="7"/>
      <c r="D39" s="7"/>
      <c r="E39" s="7"/>
      <c r="F39" s="7"/>
      <c r="G39" s="7"/>
    </row>
    <row r="40" spans="2:10">
      <c r="B40" s="7"/>
      <c r="C40" s="7"/>
      <c r="D40" s="7"/>
      <c r="E40" s="7"/>
      <c r="F40" s="7"/>
      <c r="G40" s="7"/>
    </row>
    <row r="41" spans="2:10">
      <c r="B41" s="7"/>
      <c r="C41" s="7"/>
      <c r="D41" s="7"/>
      <c r="E41" s="7"/>
      <c r="F41" s="7"/>
      <c r="G41" s="7"/>
    </row>
    <row r="42" spans="2:10">
      <c r="B42" s="8"/>
      <c r="C42" s="8"/>
      <c r="D42" s="8"/>
      <c r="E42" s="8"/>
      <c r="F42" s="8"/>
      <c r="G42" s="8"/>
    </row>
    <row r="43" spans="2:10">
      <c r="E43" s="45" t="s">
        <v>110</v>
      </c>
      <c r="F43" s="46"/>
      <c r="G43" s="5"/>
    </row>
    <row r="44" spans="2:10">
      <c r="E44" s="5" t="s">
        <v>111</v>
      </c>
      <c r="F44" s="45"/>
      <c r="G44" s="5"/>
    </row>
    <row r="45" spans="2:10">
      <c r="E45" s="45" t="s">
        <v>112</v>
      </c>
      <c r="F45" s="46"/>
      <c r="G45" s="5"/>
    </row>
  </sheetData>
  <sortState ref="I22:K26">
    <sortCondition ref="I2:I6"/>
  </sortState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17"/>
  <sheetViews>
    <sheetView workbookViewId="0">
      <selection activeCell="K33" sqref="K33"/>
    </sheetView>
  </sheetViews>
  <sheetFormatPr defaultColWidth="11.44140625" defaultRowHeight="13.2"/>
  <sheetData>
    <row r="1" spans="1:5">
      <c r="B1" t="s">
        <v>311</v>
      </c>
      <c r="C1" t="s">
        <v>312</v>
      </c>
      <c r="D1" t="s">
        <v>313</v>
      </c>
    </row>
    <row r="2" spans="1:5">
      <c r="A2" t="s">
        <v>314</v>
      </c>
      <c r="B2">
        <v>10</v>
      </c>
      <c r="C2">
        <v>12</v>
      </c>
      <c r="D2">
        <v>15</v>
      </c>
    </row>
    <row r="3" spans="1:5">
      <c r="A3" t="s">
        <v>315</v>
      </c>
      <c r="B3">
        <v>20</v>
      </c>
      <c r="C3">
        <v>35</v>
      </c>
      <c r="D3">
        <v>40</v>
      </c>
    </row>
    <row r="4" spans="1:5">
      <c r="A4" t="s">
        <v>316</v>
      </c>
      <c r="B4">
        <v>25</v>
      </c>
      <c r="C4">
        <v>30</v>
      </c>
      <c r="D4">
        <v>35</v>
      </c>
    </row>
    <row r="6" spans="1:5">
      <c r="A6" t="s">
        <v>317</v>
      </c>
      <c r="B6" t="s">
        <v>318</v>
      </c>
      <c r="C6" t="s">
        <v>94</v>
      </c>
    </row>
    <row r="7" spans="1:5">
      <c r="A7" t="s">
        <v>313</v>
      </c>
      <c r="B7" t="s">
        <v>315</v>
      </c>
      <c r="C7">
        <f>INDEX(A2:D4,MATCH(B7,A2:A4),MATCH(A7,A1:D1,0))</f>
        <v>40</v>
      </c>
    </row>
    <row r="8" spans="1:5">
      <c r="A8" t="s">
        <v>312</v>
      </c>
      <c r="B8" t="s">
        <v>314</v>
      </c>
    </row>
    <row r="16" spans="1:5">
      <c r="E16" s="26"/>
    </row>
    <row r="17" spans="5:5">
      <c r="E17" s="26"/>
    </row>
  </sheetData>
  <scenarios current="2" show="3">
    <scenario name="x=10,y=2-" locked="1" count="2" user="red" comment="Created by red on 10/05/2011">
      <inputCells r="B12" val="3"/>
      <inputCells r="B13" val="5"/>
    </scenario>
    <scenario name="x=20, y=20" locked="1" count="2" user="red" comment="Created by red on 10/05/2011">
      <inputCells r="B12" val="20"/>
      <inputCells r="B13" val="20"/>
    </scenario>
    <scenario name="8% Interest on $130,000" locked="1" count="2" user="Jinjer Simon" comment="Created by Jinjer Simon on 1/3/2003">
      <inputCells r="B2" val="0.08" numFmtId="10"/>
      <inputCells r="B3" val="130000" numFmtId="23"/>
    </scenario>
    <scenario name="7.5% Interest on $125000" locked="1" count="2" user="Jinjer Simon" comment="Created by Jinjer Simon on 1/3/2003_x000a_Modified by Jinjer Simon on 1/3/2003">
      <inputCells r="B2" val="0.075" numFmtId="10"/>
      <inputCells r="B3" val="125000" numFmtId="23"/>
    </scenario>
  </scenarios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25"/>
  <sheetViews>
    <sheetView workbookViewId="0"/>
  </sheetViews>
  <sheetFormatPr defaultColWidth="11.44140625" defaultRowHeight="13.2"/>
  <sheetData>
    <row r="1" spans="1:10">
      <c r="D1" t="s">
        <v>91</v>
      </c>
      <c r="H1" t="s">
        <v>92</v>
      </c>
      <c r="I1" t="s">
        <v>93</v>
      </c>
      <c r="J1" t="s">
        <v>94</v>
      </c>
    </row>
    <row r="2" spans="1:10">
      <c r="H2">
        <v>34932</v>
      </c>
      <c r="I2" t="s">
        <v>104</v>
      </c>
      <c r="J2">
        <v>10</v>
      </c>
    </row>
    <row r="3" spans="1:10">
      <c r="B3" t="s">
        <v>96</v>
      </c>
      <c r="E3" t="s">
        <v>97</v>
      </c>
      <c r="F3" s="4">
        <v>32236</v>
      </c>
      <c r="H3">
        <v>34917</v>
      </c>
      <c r="I3" t="s">
        <v>102</v>
      </c>
      <c r="J3">
        <v>12</v>
      </c>
    </row>
    <row r="4" spans="1:10">
      <c r="E4" t="s">
        <v>99</v>
      </c>
      <c r="H4">
        <v>33014</v>
      </c>
      <c r="I4" t="s">
        <v>100</v>
      </c>
      <c r="J4">
        <v>54</v>
      </c>
    </row>
    <row r="5" spans="1:10">
      <c r="B5" t="s">
        <v>101</v>
      </c>
      <c r="H5">
        <v>32767</v>
      </c>
      <c r="I5" t="s">
        <v>98</v>
      </c>
      <c r="J5">
        <v>22</v>
      </c>
    </row>
    <row r="6" spans="1:10">
      <c r="B6" t="s">
        <v>103</v>
      </c>
      <c r="H6">
        <v>30450</v>
      </c>
      <c r="I6" t="s">
        <v>95</v>
      </c>
      <c r="J6">
        <v>32</v>
      </c>
    </row>
    <row r="7" spans="1:10">
      <c r="B7" t="s">
        <v>105</v>
      </c>
    </row>
    <row r="8" spans="1:10">
      <c r="B8" t="s">
        <v>106</v>
      </c>
    </row>
    <row r="10" spans="1:10">
      <c r="B10" s="5" t="s">
        <v>107</v>
      </c>
      <c r="C10" s="5" t="s">
        <v>93</v>
      </c>
      <c r="D10" s="5" t="s">
        <v>94</v>
      </c>
      <c r="E10" s="5" t="s">
        <v>108</v>
      </c>
      <c r="F10" s="5" t="s">
        <v>109</v>
      </c>
    </row>
    <row r="11" spans="1:10">
      <c r="A11">
        <f>MATCH(B11,H2:H6,0)</f>
        <v>3</v>
      </c>
      <c r="B11">
        <v>33014</v>
      </c>
      <c r="C11" s="6" t="str">
        <f>INDEX(H2:J6,A11,2)</f>
        <v>Iron</v>
      </c>
      <c r="D11" s="6"/>
      <c r="E11" s="6"/>
      <c r="F11" s="6"/>
    </row>
    <row r="12" spans="1:10">
      <c r="B12" s="7"/>
      <c r="C12" s="7"/>
      <c r="D12" s="7"/>
      <c r="E12" s="7"/>
      <c r="F12" s="7"/>
    </row>
    <row r="13" spans="1:10">
      <c r="B13" s="7"/>
      <c r="C13" s="7"/>
      <c r="D13" s="7"/>
      <c r="E13" s="7"/>
      <c r="F13" s="7"/>
    </row>
    <row r="14" spans="1:10">
      <c r="B14" s="7"/>
      <c r="C14" s="7"/>
      <c r="D14" s="7"/>
      <c r="E14" s="7"/>
      <c r="F14" s="7"/>
    </row>
    <row r="15" spans="1:10">
      <c r="B15" s="7"/>
      <c r="C15" s="7"/>
      <c r="D15" s="7"/>
      <c r="E15" s="7"/>
      <c r="F15" s="7"/>
    </row>
    <row r="16" spans="1:10">
      <c r="B16" s="7"/>
      <c r="C16" s="7"/>
      <c r="D16" s="7"/>
      <c r="E16" s="7"/>
      <c r="F16" s="7"/>
    </row>
    <row r="17" spans="2:6">
      <c r="B17" s="7"/>
      <c r="C17" s="7"/>
      <c r="D17" s="7"/>
      <c r="E17" s="7"/>
      <c r="F17" s="7"/>
    </row>
    <row r="18" spans="2:6">
      <c r="B18" s="7"/>
      <c r="C18" s="7"/>
      <c r="D18" s="7"/>
      <c r="E18" s="7"/>
      <c r="F18" s="7"/>
    </row>
    <row r="19" spans="2:6">
      <c r="B19" s="7"/>
      <c r="C19" s="7"/>
      <c r="D19" s="7"/>
      <c r="E19" s="7"/>
      <c r="F19" s="7"/>
    </row>
    <row r="20" spans="2:6">
      <c r="B20" s="7"/>
      <c r="C20" s="7"/>
      <c r="D20" s="7"/>
      <c r="E20" s="7"/>
      <c r="F20" s="7"/>
    </row>
    <row r="21" spans="2:6">
      <c r="B21" s="7"/>
      <c r="C21" s="7"/>
      <c r="D21" s="7"/>
      <c r="E21" s="7"/>
      <c r="F21" s="7"/>
    </row>
    <row r="22" spans="2:6">
      <c r="B22" s="8"/>
      <c r="C22" s="8"/>
      <c r="D22" s="8"/>
      <c r="E22" s="8"/>
      <c r="F22" s="8"/>
    </row>
    <row r="23" spans="2:6">
      <c r="E23" s="5" t="s">
        <v>110</v>
      </c>
      <c r="F23" s="5"/>
    </row>
    <row r="24" spans="2:6">
      <c r="E24" s="5" t="s">
        <v>111</v>
      </c>
      <c r="F24" s="5"/>
    </row>
    <row r="25" spans="2:6">
      <c r="E25" s="5" t="s">
        <v>112</v>
      </c>
      <c r="F25" s="5"/>
    </row>
  </sheetData>
  <phoneticPr fontId="7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20"/>
  <sheetViews>
    <sheetView workbookViewId="0">
      <selection activeCell="C18" sqref="C18"/>
    </sheetView>
  </sheetViews>
  <sheetFormatPr defaultColWidth="11.44140625" defaultRowHeight="13.2"/>
  <sheetData>
    <row r="1" spans="1:5">
      <c r="A1">
        <v>1</v>
      </c>
    </row>
    <row r="2" spans="1:5">
      <c r="A2">
        <v>2</v>
      </c>
    </row>
    <row r="3" spans="1:5">
      <c r="A3">
        <v>3</v>
      </c>
    </row>
    <row r="4" spans="1:5">
      <c r="A4">
        <v>4</v>
      </c>
    </row>
    <row r="5" spans="1:5">
      <c r="A5">
        <v>5</v>
      </c>
    </row>
    <row r="6" spans="1:5">
      <c r="A6">
        <v>6</v>
      </c>
    </row>
    <row r="7" spans="1:5">
      <c r="A7">
        <v>7</v>
      </c>
    </row>
    <row r="8" spans="1:5">
      <c r="A8">
        <v>8</v>
      </c>
    </row>
    <row r="9" spans="1:5">
      <c r="A9">
        <v>9</v>
      </c>
    </row>
    <row r="10" spans="1:5">
      <c r="A10">
        <v>10</v>
      </c>
    </row>
    <row r="11" spans="1:5">
      <c r="A11">
        <f ca="1">SUM(A1,OFFSET(A11,-1,0))</f>
        <v>11</v>
      </c>
    </row>
    <row r="12" spans="1:5">
      <c r="B12">
        <f ca="1">OFFSET(A16,1,1)</f>
        <v>16</v>
      </c>
    </row>
    <row r="13" spans="1:5">
      <c r="B13">
        <f ca="1">SUM(OFFSET(A16,1,1,2,4))</f>
        <v>100</v>
      </c>
    </row>
    <row r="15" spans="1:5">
      <c r="B15" t="s">
        <v>324</v>
      </c>
      <c r="C15" t="s">
        <v>325</v>
      </c>
      <c r="D15" t="s">
        <v>326</v>
      </c>
      <c r="E15" t="s">
        <v>327</v>
      </c>
    </row>
    <row r="16" spans="1:5">
      <c r="A16" t="s">
        <v>328</v>
      </c>
      <c r="B16">
        <v>10</v>
      </c>
      <c r="C16">
        <v>15</v>
      </c>
      <c r="D16">
        <v>16</v>
      </c>
      <c r="E16">
        <v>15</v>
      </c>
    </row>
    <row r="17" spans="1:6">
      <c r="A17" t="s">
        <v>329</v>
      </c>
      <c r="B17">
        <v>16</v>
      </c>
      <c r="C17">
        <v>10</v>
      </c>
      <c r="D17">
        <v>16</v>
      </c>
      <c r="E17">
        <v>11</v>
      </c>
      <c r="F17">
        <f>SUM(B17:E17)</f>
        <v>53</v>
      </c>
    </row>
    <row r="18" spans="1:6">
      <c r="A18" t="s">
        <v>330</v>
      </c>
      <c r="B18">
        <v>12</v>
      </c>
      <c r="C18">
        <v>10</v>
      </c>
      <c r="D18">
        <v>10</v>
      </c>
      <c r="E18">
        <v>15</v>
      </c>
      <c r="F18">
        <f>SUM(B18:E18)</f>
        <v>47</v>
      </c>
    </row>
    <row r="19" spans="1:6">
      <c r="A19" t="s">
        <v>331</v>
      </c>
      <c r="B19">
        <v>11</v>
      </c>
      <c r="C19">
        <v>19</v>
      </c>
      <c r="D19">
        <v>16</v>
      </c>
      <c r="E19">
        <v>12</v>
      </c>
    </row>
    <row r="20" spans="1:6">
      <c r="A20" t="s">
        <v>332</v>
      </c>
      <c r="B20">
        <v>12</v>
      </c>
      <c r="C20">
        <v>16</v>
      </c>
      <c r="D20">
        <v>12</v>
      </c>
      <c r="E20">
        <v>12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E13"/>
  <sheetViews>
    <sheetView workbookViewId="0">
      <selection activeCell="J29" sqref="J29"/>
    </sheetView>
  </sheetViews>
  <sheetFormatPr defaultColWidth="11.44140625" defaultRowHeight="13.2"/>
  <cols>
    <col min="1" max="1" width="11.5546875" customWidth="1"/>
    <col min="2" max="2" width="10.88671875" customWidth="1"/>
    <col min="3" max="5" width="10.33203125" customWidth="1"/>
  </cols>
  <sheetData>
    <row r="1" spans="1:5" s="21" customFormat="1" ht="15">
      <c r="A1" s="21" t="s">
        <v>113</v>
      </c>
      <c r="B1" s="21" t="s">
        <v>114</v>
      </c>
      <c r="C1" s="21" t="s">
        <v>115</v>
      </c>
      <c r="D1" s="24" t="s">
        <v>116</v>
      </c>
      <c r="E1" s="21" t="s">
        <v>117</v>
      </c>
    </row>
    <row r="2" spans="1:5">
      <c r="A2" s="23" t="s">
        <v>68</v>
      </c>
      <c r="B2" s="23">
        <v>10</v>
      </c>
      <c r="C2" s="23">
        <v>15</v>
      </c>
      <c r="D2" s="23">
        <v>62</v>
      </c>
      <c r="E2" s="23">
        <v>83</v>
      </c>
    </row>
    <row r="3" spans="1:5">
      <c r="A3" s="23" t="s">
        <v>6</v>
      </c>
      <c r="B3" s="23">
        <v>33</v>
      </c>
      <c r="C3" s="23">
        <v>80</v>
      </c>
      <c r="D3" s="23">
        <v>54</v>
      </c>
      <c r="E3" s="23">
        <v>35</v>
      </c>
    </row>
    <row r="4" spans="1:5">
      <c r="A4" s="23" t="s">
        <v>118</v>
      </c>
      <c r="B4" s="23">
        <v>50</v>
      </c>
      <c r="C4" s="23">
        <v>71</v>
      </c>
      <c r="D4" s="23">
        <v>0</v>
      </c>
      <c r="E4" s="23">
        <v>22</v>
      </c>
    </row>
    <row r="5" spans="1:5">
      <c r="A5" s="23" t="s">
        <v>119</v>
      </c>
      <c r="B5" s="23">
        <v>76</v>
      </c>
      <c r="C5" s="23">
        <v>94</v>
      </c>
      <c r="D5" s="23">
        <v>91</v>
      </c>
      <c r="E5" s="23">
        <v>89</v>
      </c>
    </row>
    <row r="6" spans="1:5">
      <c r="A6" s="23" t="s">
        <v>30</v>
      </c>
      <c r="B6" s="25">
        <v>92</v>
      </c>
      <c r="C6" s="23">
        <v>47</v>
      </c>
      <c r="D6" s="23">
        <v>49</v>
      </c>
      <c r="E6" s="23">
        <v>27</v>
      </c>
    </row>
    <row r="7" spans="1:5">
      <c r="A7" s="23" t="s">
        <v>120</v>
      </c>
      <c r="B7" s="23">
        <v>4</v>
      </c>
      <c r="C7" s="23">
        <v>30</v>
      </c>
      <c r="D7" s="23">
        <v>49</v>
      </c>
      <c r="E7" s="23">
        <v>17</v>
      </c>
    </row>
    <row r="8" spans="1:5">
      <c r="A8" s="23" t="s">
        <v>121</v>
      </c>
      <c r="B8" s="23">
        <v>6</v>
      </c>
      <c r="C8" s="23">
        <v>85</v>
      </c>
      <c r="D8" s="23">
        <v>84</v>
      </c>
      <c r="E8" s="23">
        <v>41</v>
      </c>
    </row>
    <row r="9" spans="1:5">
      <c r="A9" s="23" t="s">
        <v>69</v>
      </c>
      <c r="B9" s="23">
        <v>84</v>
      </c>
      <c r="C9" s="23">
        <v>44</v>
      </c>
      <c r="D9">
        <v>40</v>
      </c>
      <c r="E9" s="23">
        <v>20</v>
      </c>
    </row>
    <row r="13" spans="1:5" ht="15" customHeight="1">
      <c r="A13" s="22"/>
    </row>
  </sheetData>
  <phoneticPr fontId="7" type="noConversion"/>
  <printOptions horizontalCentered="1" gridLines="1" gridLinesSet="0"/>
  <pageMargins left="0.86614173228346458" right="0.74803149606299213" top="0.78740157480314965" bottom="0.98425196850393704" header="0.51181102362204722" footer="0.51181102362204722"/>
  <pageSetup paperSize="9" orientation="portrait" horizontalDpi="4294967292" r:id="rId1"/>
  <headerFooter alignWithMargins="0">
    <oddHeader>&amp;L&amp;20Lam&amp;C&amp;20computer Academy&amp;R&amp;24&amp;D</oddHeader>
    <oddFooter>&amp;L&amp;P&amp;N&amp;F&amp;A&amp;CP.&amp;Pof&amp;N</oddFooter>
  </headerFooter>
  <rowBreaks count="1" manualBreakCount="1">
    <brk id="6" max="65535" man="1"/>
  </rowBreaks>
  <colBreaks count="1" manualBreakCount="1">
    <brk id="2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8"/>
  <sheetViews>
    <sheetView workbookViewId="0">
      <selection activeCell="A29" sqref="A29"/>
    </sheetView>
  </sheetViews>
  <sheetFormatPr defaultColWidth="11.44140625" defaultRowHeight="13.2"/>
  <sheetData>
    <row r="1" spans="1:5" ht="16.2">
      <c r="A1" s="1" t="s">
        <v>122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117</v>
      </c>
    </row>
    <row r="4" spans="1:5">
      <c r="A4" t="s">
        <v>68</v>
      </c>
      <c r="B4">
        <v>10</v>
      </c>
      <c r="C4">
        <v>15</v>
      </c>
      <c r="D4">
        <v>62</v>
      </c>
      <c r="E4">
        <v>83</v>
      </c>
    </row>
    <row r="5" spans="1:5">
      <c r="A5" t="s">
        <v>6</v>
      </c>
      <c r="B5">
        <v>33</v>
      </c>
      <c r="C5">
        <v>80</v>
      </c>
      <c r="D5">
        <v>54</v>
      </c>
      <c r="E5">
        <v>35</v>
      </c>
    </row>
    <row r="6" spans="1:5">
      <c r="A6" t="s">
        <v>118</v>
      </c>
      <c r="B6">
        <v>50</v>
      </c>
      <c r="C6">
        <v>71</v>
      </c>
      <c r="D6">
        <v>0</v>
      </c>
      <c r="E6">
        <v>22</v>
      </c>
    </row>
    <row r="7" spans="1:5">
      <c r="A7" t="s">
        <v>4</v>
      </c>
      <c r="B7">
        <v>76</v>
      </c>
      <c r="C7">
        <v>94</v>
      </c>
      <c r="D7">
        <v>91</v>
      </c>
      <c r="E7">
        <v>89</v>
      </c>
    </row>
    <row r="8" spans="1:5">
      <c r="A8" t="s">
        <v>30</v>
      </c>
      <c r="B8">
        <v>92</v>
      </c>
      <c r="C8">
        <v>47</v>
      </c>
      <c r="D8">
        <v>49</v>
      </c>
      <c r="E8">
        <v>27</v>
      </c>
    </row>
    <row r="9" spans="1:5">
      <c r="A9" t="s">
        <v>120</v>
      </c>
      <c r="B9">
        <v>4</v>
      </c>
      <c r="C9">
        <v>30</v>
      </c>
      <c r="D9">
        <v>49</v>
      </c>
      <c r="E9">
        <v>17</v>
      </c>
    </row>
    <row r="10" spans="1:5">
      <c r="A10" t="s">
        <v>121</v>
      </c>
      <c r="B10">
        <v>6</v>
      </c>
      <c r="C10">
        <v>85</v>
      </c>
      <c r="D10">
        <v>84</v>
      </c>
      <c r="E10">
        <v>41</v>
      </c>
    </row>
    <row r="11" spans="1:5">
      <c r="A11" t="s">
        <v>69</v>
      </c>
      <c r="B11">
        <v>84</v>
      </c>
      <c r="C11">
        <v>44</v>
      </c>
      <c r="D11">
        <v>40</v>
      </c>
      <c r="E11">
        <v>20</v>
      </c>
    </row>
    <row r="15" spans="1:5" ht="16.2">
      <c r="A15" s="1" t="s">
        <v>123</v>
      </c>
    </row>
    <row r="17" spans="1:5">
      <c r="A17" t="s">
        <v>113</v>
      </c>
      <c r="B17" t="s">
        <v>114</v>
      </c>
      <c r="C17" t="s">
        <v>115</v>
      </c>
      <c r="D17" t="s">
        <v>116</v>
      </c>
      <c r="E17" t="s">
        <v>117</v>
      </c>
    </row>
    <row r="18" spans="1:5">
      <c r="A18" t="s">
        <v>68</v>
      </c>
      <c r="B18">
        <v>11</v>
      </c>
      <c r="C18">
        <v>16</v>
      </c>
      <c r="D18">
        <v>63</v>
      </c>
      <c r="E18">
        <v>84</v>
      </c>
    </row>
    <row r="19" spans="1:5">
      <c r="A19" t="s">
        <v>6</v>
      </c>
      <c r="B19">
        <v>34</v>
      </c>
      <c r="C19">
        <v>81</v>
      </c>
      <c r="D19">
        <v>55</v>
      </c>
      <c r="E19">
        <v>36</v>
      </c>
    </row>
    <row r="20" spans="1:5">
      <c r="A20" t="s">
        <v>118</v>
      </c>
      <c r="B20">
        <v>51</v>
      </c>
      <c r="C20">
        <v>72</v>
      </c>
      <c r="D20">
        <v>1</v>
      </c>
      <c r="E20">
        <v>23</v>
      </c>
    </row>
    <row r="21" spans="1:5">
      <c r="A21" t="s">
        <v>4</v>
      </c>
      <c r="B21">
        <v>77</v>
      </c>
      <c r="C21">
        <v>95</v>
      </c>
      <c r="D21">
        <v>92</v>
      </c>
      <c r="E21">
        <v>90</v>
      </c>
    </row>
    <row r="22" spans="1:5">
      <c r="A22" t="s">
        <v>30</v>
      </c>
      <c r="B22">
        <v>93</v>
      </c>
      <c r="C22">
        <v>48</v>
      </c>
      <c r="D22">
        <v>50</v>
      </c>
      <c r="E22">
        <v>28</v>
      </c>
    </row>
    <row r="23" spans="1:5">
      <c r="A23" t="s">
        <v>120</v>
      </c>
      <c r="B23">
        <v>5</v>
      </c>
      <c r="C23">
        <v>31</v>
      </c>
      <c r="D23">
        <v>50</v>
      </c>
      <c r="E23">
        <v>18</v>
      </c>
    </row>
    <row r="24" spans="1:5">
      <c r="A24" t="s">
        <v>121</v>
      </c>
      <c r="B24">
        <v>7</v>
      </c>
      <c r="C24">
        <v>86</v>
      </c>
      <c r="D24">
        <v>85</v>
      </c>
      <c r="E24">
        <v>42</v>
      </c>
    </row>
    <row r="25" spans="1:5">
      <c r="A25" t="s">
        <v>69</v>
      </c>
      <c r="B25">
        <v>85</v>
      </c>
      <c r="C25">
        <v>45</v>
      </c>
      <c r="D25">
        <v>41</v>
      </c>
      <c r="E25">
        <v>21</v>
      </c>
    </row>
    <row r="28" spans="1:5">
      <c r="A28" t="s">
        <v>372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44"/>
  <sheetViews>
    <sheetView workbookViewId="0"/>
  </sheetViews>
  <sheetFormatPr defaultColWidth="11.44140625" defaultRowHeight="13.2"/>
  <cols>
    <col min="1" max="1" width="13.44140625" style="11" customWidth="1"/>
    <col min="2" max="2" width="11.6640625" style="44" customWidth="1"/>
    <col min="3" max="3" width="14.44140625" style="15" customWidth="1"/>
    <col min="4" max="4" width="21.6640625" style="11" customWidth="1"/>
    <col min="5" max="5" width="11.33203125" style="11" customWidth="1"/>
    <col min="6" max="6" width="28.33203125" style="11" customWidth="1"/>
    <col min="7" max="7" width="16.5546875" style="12" customWidth="1"/>
    <col min="8" max="8" width="8.109375" style="11" customWidth="1"/>
  </cols>
  <sheetData>
    <row r="1" spans="1:8">
      <c r="A1" s="11" t="s">
        <v>128</v>
      </c>
      <c r="B1" s="44" t="s">
        <v>129</v>
      </c>
      <c r="C1" s="15" t="s">
        <v>97</v>
      </c>
      <c r="D1" s="11" t="s">
        <v>72</v>
      </c>
      <c r="E1" s="11" t="s">
        <v>130</v>
      </c>
      <c r="F1" s="11" t="s">
        <v>131</v>
      </c>
      <c r="G1" s="12" t="s">
        <v>132</v>
      </c>
      <c r="H1" s="11" t="s">
        <v>133</v>
      </c>
    </row>
    <row r="2" spans="1:8">
      <c r="A2" s="11" t="s">
        <v>134</v>
      </c>
      <c r="B2" s="44">
        <v>2</v>
      </c>
      <c r="C2" s="43">
        <v>39574</v>
      </c>
      <c r="D2" s="11" t="s">
        <v>135</v>
      </c>
      <c r="E2" s="11">
        <v>1056</v>
      </c>
      <c r="F2" s="11" t="s">
        <v>136</v>
      </c>
      <c r="G2" s="12">
        <v>2615.58</v>
      </c>
      <c r="H2" s="11" t="s">
        <v>137</v>
      </c>
    </row>
    <row r="3" spans="1:8">
      <c r="A3" s="11" t="s">
        <v>138</v>
      </c>
      <c r="B3" s="44">
        <v>4</v>
      </c>
      <c r="C3" s="43">
        <v>39574</v>
      </c>
      <c r="D3" s="11" t="s">
        <v>139</v>
      </c>
      <c r="E3" s="11">
        <v>1058</v>
      </c>
      <c r="F3" s="11" t="s">
        <v>140</v>
      </c>
      <c r="G3" s="12">
        <v>121.48</v>
      </c>
      <c r="H3" s="11" t="s">
        <v>141</v>
      </c>
    </row>
    <row r="4" spans="1:8">
      <c r="A4" s="11" t="s">
        <v>138</v>
      </c>
      <c r="B4" s="44">
        <v>4</v>
      </c>
      <c r="C4" s="43">
        <v>39574</v>
      </c>
      <c r="D4" s="11" t="s">
        <v>142</v>
      </c>
      <c r="E4" s="11">
        <v>1059</v>
      </c>
      <c r="F4" s="11" t="s">
        <v>143</v>
      </c>
      <c r="G4" s="12">
        <v>1673.21</v>
      </c>
      <c r="H4" s="11" t="s">
        <v>141</v>
      </c>
    </row>
    <row r="5" spans="1:8">
      <c r="A5" s="11" t="s">
        <v>138</v>
      </c>
      <c r="B5" s="44">
        <v>4</v>
      </c>
      <c r="C5" s="43">
        <v>39574</v>
      </c>
      <c r="D5" s="11" t="s">
        <v>144</v>
      </c>
      <c r="E5" s="11">
        <v>1060</v>
      </c>
      <c r="F5" s="11" t="s">
        <v>145</v>
      </c>
      <c r="G5" s="12">
        <v>253.98</v>
      </c>
      <c r="H5" s="11" t="s">
        <v>141</v>
      </c>
    </row>
    <row r="6" spans="1:8">
      <c r="A6" s="11" t="s">
        <v>146</v>
      </c>
      <c r="B6" s="44">
        <v>10</v>
      </c>
      <c r="C6" s="43">
        <v>39575</v>
      </c>
      <c r="D6" s="11" t="s">
        <v>147</v>
      </c>
      <c r="E6" s="11">
        <v>1061</v>
      </c>
      <c r="F6" s="11" t="s">
        <v>148</v>
      </c>
      <c r="G6" s="12">
        <v>476.27</v>
      </c>
      <c r="H6" s="11" t="s">
        <v>149</v>
      </c>
    </row>
    <row r="7" spans="1:8">
      <c r="A7" s="11" t="s">
        <v>146</v>
      </c>
      <c r="B7" s="44">
        <v>10</v>
      </c>
      <c r="C7" s="43">
        <v>39575</v>
      </c>
      <c r="D7" s="11" t="s">
        <v>150</v>
      </c>
      <c r="E7" s="11">
        <v>1062</v>
      </c>
      <c r="F7" s="11" t="s">
        <v>148</v>
      </c>
      <c r="G7" s="12">
        <v>946.37</v>
      </c>
      <c r="H7" s="11" t="s">
        <v>149</v>
      </c>
    </row>
    <row r="8" spans="1:8">
      <c r="A8" s="11" t="s">
        <v>146</v>
      </c>
      <c r="B8" s="44">
        <v>10</v>
      </c>
      <c r="C8" s="43">
        <v>39575</v>
      </c>
      <c r="D8" s="11" t="s">
        <v>147</v>
      </c>
      <c r="E8" s="11">
        <v>1065</v>
      </c>
      <c r="F8" s="11" t="s">
        <v>151</v>
      </c>
      <c r="G8" s="12">
        <v>1076.32</v>
      </c>
      <c r="H8" s="11" t="s">
        <v>149</v>
      </c>
    </row>
    <row r="9" spans="1:8">
      <c r="A9" s="11" t="s">
        <v>152</v>
      </c>
      <c r="B9" s="44">
        <v>6</v>
      </c>
      <c r="C9" s="43">
        <v>39575</v>
      </c>
      <c r="D9" s="11" t="s">
        <v>153</v>
      </c>
      <c r="E9" s="11">
        <v>1066</v>
      </c>
      <c r="F9" s="11" t="s">
        <v>154</v>
      </c>
      <c r="G9" s="12">
        <v>784.64</v>
      </c>
      <c r="H9" s="11" t="s">
        <v>155</v>
      </c>
    </row>
    <row r="10" spans="1:8">
      <c r="A10" s="11" t="s">
        <v>134</v>
      </c>
      <c r="B10" s="44">
        <v>2</v>
      </c>
      <c r="C10" s="43">
        <v>39575</v>
      </c>
      <c r="D10" s="11" t="s">
        <v>135</v>
      </c>
      <c r="E10" s="11">
        <v>1067</v>
      </c>
      <c r="F10" s="11" t="s">
        <v>156</v>
      </c>
      <c r="G10" s="12">
        <v>859.01</v>
      </c>
      <c r="H10" s="11" t="s">
        <v>137</v>
      </c>
    </row>
    <row r="11" spans="1:8">
      <c r="A11" s="11" t="s">
        <v>138</v>
      </c>
      <c r="B11" s="44">
        <v>4</v>
      </c>
      <c r="C11" s="43">
        <v>39575</v>
      </c>
      <c r="D11" s="11" t="s">
        <v>142</v>
      </c>
      <c r="E11" s="11">
        <v>1069</v>
      </c>
      <c r="F11" s="11" t="s">
        <v>157</v>
      </c>
      <c r="G11" s="12">
        <v>874.41</v>
      </c>
      <c r="H11" s="11" t="s">
        <v>141</v>
      </c>
    </row>
    <row r="12" spans="1:8">
      <c r="A12" s="11" t="s">
        <v>146</v>
      </c>
      <c r="B12" s="44">
        <v>10</v>
      </c>
      <c r="C12" s="43">
        <v>39575</v>
      </c>
      <c r="D12" s="11" t="s">
        <v>150</v>
      </c>
      <c r="E12" s="11">
        <v>1070</v>
      </c>
      <c r="F12" s="11" t="s">
        <v>158</v>
      </c>
      <c r="G12" s="12">
        <v>1167.17</v>
      </c>
      <c r="H12" s="11" t="s">
        <v>149</v>
      </c>
    </row>
    <row r="13" spans="1:8">
      <c r="A13" s="11" t="s">
        <v>152</v>
      </c>
      <c r="B13" s="44">
        <v>6</v>
      </c>
      <c r="C13" s="43">
        <v>39575</v>
      </c>
      <c r="D13" s="11" t="s">
        <v>153</v>
      </c>
      <c r="E13" s="11">
        <v>1073</v>
      </c>
      <c r="F13" s="11" t="s">
        <v>159</v>
      </c>
      <c r="G13" s="12">
        <v>970.27</v>
      </c>
      <c r="H13" s="11" t="s">
        <v>155</v>
      </c>
    </row>
    <row r="14" spans="1:8">
      <c r="A14" s="11" t="s">
        <v>160</v>
      </c>
      <c r="B14" s="44">
        <v>8</v>
      </c>
      <c r="C14" s="43">
        <v>39575</v>
      </c>
      <c r="D14" s="11" t="s">
        <v>161</v>
      </c>
      <c r="E14" s="11">
        <v>1074</v>
      </c>
      <c r="F14" s="11" t="s">
        <v>162</v>
      </c>
      <c r="G14" s="12">
        <v>168.84</v>
      </c>
      <c r="H14" s="11" t="s">
        <v>163</v>
      </c>
    </row>
    <row r="15" spans="1:8">
      <c r="A15" s="11" t="s">
        <v>160</v>
      </c>
      <c r="B15" s="44">
        <v>8</v>
      </c>
      <c r="C15" s="43">
        <v>39575</v>
      </c>
      <c r="D15" s="11" t="s">
        <v>164</v>
      </c>
      <c r="E15" s="11">
        <v>1075</v>
      </c>
      <c r="F15" s="11" t="s">
        <v>165</v>
      </c>
      <c r="G15" s="12">
        <v>1709.86</v>
      </c>
      <c r="H15" s="11" t="s">
        <v>163</v>
      </c>
    </row>
    <row r="16" spans="1:8">
      <c r="A16" s="11" t="s">
        <v>146</v>
      </c>
      <c r="B16" s="44">
        <v>10</v>
      </c>
      <c r="C16" s="43">
        <v>39576</v>
      </c>
      <c r="D16" s="11" t="s">
        <v>147</v>
      </c>
      <c r="E16" s="11">
        <v>1076</v>
      </c>
      <c r="F16" s="11" t="s">
        <v>166</v>
      </c>
      <c r="G16" s="12">
        <v>1249.0899999999999</v>
      </c>
      <c r="H16" s="11" t="s">
        <v>149</v>
      </c>
    </row>
    <row r="17" spans="1:8">
      <c r="A17" s="11" t="s">
        <v>152</v>
      </c>
      <c r="B17" s="44">
        <v>6</v>
      </c>
      <c r="C17" s="43">
        <v>39576</v>
      </c>
      <c r="D17" s="11" t="s">
        <v>153</v>
      </c>
      <c r="E17" s="11">
        <v>1077</v>
      </c>
      <c r="F17" s="11" t="s">
        <v>167</v>
      </c>
      <c r="G17" s="12">
        <v>1626.49</v>
      </c>
      <c r="H17" s="11" t="s">
        <v>155</v>
      </c>
    </row>
    <row r="18" spans="1:8">
      <c r="A18" s="11" t="s">
        <v>134</v>
      </c>
      <c r="B18" s="44">
        <v>2</v>
      </c>
      <c r="C18" s="43">
        <v>39576</v>
      </c>
      <c r="D18" s="11" t="s">
        <v>135</v>
      </c>
      <c r="E18" s="11">
        <v>1078</v>
      </c>
      <c r="F18" s="11" t="s">
        <v>168</v>
      </c>
      <c r="G18" s="12">
        <v>2407.79</v>
      </c>
      <c r="H18" s="11" t="s">
        <v>137</v>
      </c>
    </row>
    <row r="19" spans="1:8">
      <c r="A19" s="11" t="s">
        <v>152</v>
      </c>
      <c r="B19" s="44">
        <v>6</v>
      </c>
      <c r="C19" s="43">
        <v>39576</v>
      </c>
      <c r="D19" s="11" t="s">
        <v>153</v>
      </c>
      <c r="E19" s="11">
        <v>1079</v>
      </c>
      <c r="F19" s="11" t="s">
        <v>169</v>
      </c>
      <c r="G19" s="12">
        <v>1878.62</v>
      </c>
      <c r="H19" s="11" t="s">
        <v>155</v>
      </c>
    </row>
    <row r="20" spans="1:8">
      <c r="A20" s="11" t="s">
        <v>146</v>
      </c>
      <c r="B20" s="44">
        <v>10</v>
      </c>
      <c r="C20" s="43">
        <v>39576</v>
      </c>
      <c r="D20" s="11" t="s">
        <v>170</v>
      </c>
      <c r="E20" s="11">
        <v>1080</v>
      </c>
      <c r="F20" s="11" t="s">
        <v>171</v>
      </c>
      <c r="G20" s="12">
        <v>528.27</v>
      </c>
      <c r="H20" s="11" t="s">
        <v>149</v>
      </c>
    </row>
    <row r="21" spans="1:8">
      <c r="A21" s="11" t="s">
        <v>134</v>
      </c>
      <c r="B21" s="44">
        <v>2</v>
      </c>
      <c r="C21" s="43">
        <v>39576</v>
      </c>
      <c r="D21" s="11" t="s">
        <v>172</v>
      </c>
      <c r="E21" s="11">
        <v>1082</v>
      </c>
      <c r="F21" s="11" t="s">
        <v>173</v>
      </c>
      <c r="G21" s="12">
        <v>999.81</v>
      </c>
      <c r="H21" s="11" t="s">
        <v>137</v>
      </c>
    </row>
    <row r="22" spans="1:8">
      <c r="A22" s="11" t="s">
        <v>138</v>
      </c>
      <c r="B22" s="44">
        <v>4</v>
      </c>
      <c r="C22" s="43">
        <v>39576</v>
      </c>
      <c r="D22" s="11" t="s">
        <v>144</v>
      </c>
      <c r="E22" s="11">
        <v>1083</v>
      </c>
      <c r="F22" s="11" t="s">
        <v>174</v>
      </c>
      <c r="G22" s="12">
        <v>1315.58</v>
      </c>
      <c r="H22" s="11" t="s">
        <v>141</v>
      </c>
    </row>
    <row r="23" spans="1:8">
      <c r="A23" s="11" t="s">
        <v>134</v>
      </c>
      <c r="B23" s="44">
        <v>2</v>
      </c>
      <c r="C23" s="43">
        <v>39576</v>
      </c>
      <c r="D23" s="11" t="s">
        <v>175</v>
      </c>
      <c r="E23" s="11">
        <v>1085</v>
      </c>
      <c r="F23" s="11" t="s">
        <v>176</v>
      </c>
      <c r="G23" s="12">
        <v>1282.23</v>
      </c>
      <c r="H23" s="11" t="s">
        <v>137</v>
      </c>
    </row>
    <row r="24" spans="1:8">
      <c r="A24" s="11" t="s">
        <v>146</v>
      </c>
      <c r="B24" s="44">
        <v>10</v>
      </c>
      <c r="C24" s="43">
        <v>39576</v>
      </c>
      <c r="D24" s="11" t="s">
        <v>147</v>
      </c>
      <c r="E24" s="11">
        <v>1086</v>
      </c>
      <c r="F24" s="11" t="s">
        <v>177</v>
      </c>
      <c r="G24" s="12">
        <v>2148.61</v>
      </c>
      <c r="H24" s="11" t="s">
        <v>149</v>
      </c>
    </row>
    <row r="25" spans="1:8">
      <c r="A25" s="11" t="s">
        <v>160</v>
      </c>
      <c r="B25" s="44">
        <v>8</v>
      </c>
      <c r="C25" s="43">
        <v>39576</v>
      </c>
      <c r="D25" s="11" t="s">
        <v>178</v>
      </c>
      <c r="E25" s="11">
        <v>1087</v>
      </c>
      <c r="F25" s="11" t="s">
        <v>179</v>
      </c>
      <c r="G25" s="12">
        <v>644.16999999999996</v>
      </c>
      <c r="H25" s="11" t="s">
        <v>163</v>
      </c>
    </row>
    <row r="26" spans="1:8">
      <c r="A26" s="11" t="s">
        <v>160</v>
      </c>
      <c r="B26" s="44">
        <v>8</v>
      </c>
      <c r="C26" s="43">
        <v>39576</v>
      </c>
      <c r="D26" s="11" t="s">
        <v>178</v>
      </c>
      <c r="E26" s="11">
        <v>1088</v>
      </c>
      <c r="F26" s="11" t="s">
        <v>180</v>
      </c>
      <c r="G26" s="12">
        <v>799.87</v>
      </c>
      <c r="H26" s="11" t="s">
        <v>163</v>
      </c>
    </row>
    <row r="27" spans="1:8">
      <c r="A27" s="11" t="s">
        <v>146</v>
      </c>
      <c r="B27" s="44">
        <v>10</v>
      </c>
      <c r="C27" s="43">
        <v>39576</v>
      </c>
      <c r="D27" s="11" t="s">
        <v>150</v>
      </c>
      <c r="E27" s="11">
        <v>1089</v>
      </c>
      <c r="F27" s="11" t="s">
        <v>181</v>
      </c>
      <c r="G27" s="12">
        <v>1664.67</v>
      </c>
      <c r="H27" s="11" t="s">
        <v>149</v>
      </c>
    </row>
    <row r="28" spans="1:8">
      <c r="A28" s="11" t="s">
        <v>152</v>
      </c>
      <c r="B28" s="44">
        <v>6</v>
      </c>
      <c r="C28" s="43">
        <v>39576</v>
      </c>
      <c r="D28" s="11" t="s">
        <v>182</v>
      </c>
      <c r="E28" s="11">
        <v>1091</v>
      </c>
      <c r="F28" s="11" t="s">
        <v>183</v>
      </c>
      <c r="G28" s="12">
        <v>1317.57</v>
      </c>
      <c r="H28" s="11" t="s">
        <v>155</v>
      </c>
    </row>
    <row r="29" spans="1:8">
      <c r="A29" s="11" t="s">
        <v>146</v>
      </c>
      <c r="B29" s="44">
        <v>10</v>
      </c>
      <c r="C29" s="43">
        <v>39576</v>
      </c>
      <c r="D29" s="11" t="s">
        <v>184</v>
      </c>
      <c r="E29" s="11">
        <v>1092</v>
      </c>
      <c r="F29" s="11" t="s">
        <v>185</v>
      </c>
      <c r="G29" s="12">
        <v>171.15</v>
      </c>
      <c r="H29" s="11" t="s">
        <v>149</v>
      </c>
    </row>
    <row r="30" spans="1:8">
      <c r="A30" s="11" t="s">
        <v>152</v>
      </c>
      <c r="B30" s="44">
        <v>6</v>
      </c>
      <c r="C30" s="43">
        <v>39577</v>
      </c>
      <c r="D30" s="11" t="s">
        <v>153</v>
      </c>
      <c r="E30" s="11">
        <v>1094</v>
      </c>
      <c r="F30" s="11" t="s">
        <v>186</v>
      </c>
      <c r="G30" s="12">
        <v>2726.63</v>
      </c>
      <c r="H30" s="11" t="s">
        <v>155</v>
      </c>
    </row>
    <row r="31" spans="1:8">
      <c r="A31" s="11" t="s">
        <v>160</v>
      </c>
      <c r="B31" s="44">
        <v>8</v>
      </c>
      <c r="C31" s="43">
        <v>39577</v>
      </c>
      <c r="D31" s="11" t="s">
        <v>187</v>
      </c>
      <c r="E31" s="11">
        <v>1097</v>
      </c>
      <c r="F31" s="11" t="s">
        <v>188</v>
      </c>
      <c r="G31" s="12">
        <v>2256.81</v>
      </c>
      <c r="H31" s="11" t="s">
        <v>163</v>
      </c>
    </row>
    <row r="32" spans="1:8">
      <c r="A32" s="11" t="s">
        <v>152</v>
      </c>
      <c r="B32" s="44">
        <v>6</v>
      </c>
      <c r="C32" s="43">
        <v>39577</v>
      </c>
      <c r="D32" s="11" t="s">
        <v>189</v>
      </c>
      <c r="E32" s="11">
        <v>1099</v>
      </c>
      <c r="F32" s="11" t="s">
        <v>190</v>
      </c>
      <c r="G32" s="12">
        <v>759.9</v>
      </c>
      <c r="H32" s="11" t="s">
        <v>155</v>
      </c>
    </row>
    <row r="33" spans="1:8">
      <c r="A33" s="11" t="s">
        <v>138</v>
      </c>
      <c r="B33" s="44">
        <v>4</v>
      </c>
      <c r="C33" s="43">
        <v>39577</v>
      </c>
      <c r="D33" s="11" t="s">
        <v>139</v>
      </c>
      <c r="E33" s="11">
        <v>1100</v>
      </c>
      <c r="F33" s="11" t="s">
        <v>191</v>
      </c>
      <c r="G33" s="12">
        <v>952.05</v>
      </c>
      <c r="H33" s="11" t="s">
        <v>141</v>
      </c>
    </row>
    <row r="34" spans="1:8">
      <c r="A34" s="11" t="s">
        <v>152</v>
      </c>
      <c r="B34" s="44">
        <v>6</v>
      </c>
      <c r="C34" s="43">
        <v>39577</v>
      </c>
      <c r="D34" s="11" t="s">
        <v>182</v>
      </c>
      <c r="E34" s="11">
        <v>1102</v>
      </c>
      <c r="F34" s="11" t="s">
        <v>192</v>
      </c>
      <c r="G34" s="12">
        <v>785.44</v>
      </c>
      <c r="H34" s="11" t="s">
        <v>155</v>
      </c>
    </row>
    <row r="35" spans="1:8">
      <c r="A35" s="11" t="s">
        <v>152</v>
      </c>
      <c r="B35" s="44">
        <v>6</v>
      </c>
      <c r="C35" s="43">
        <v>39577</v>
      </c>
      <c r="D35" s="11" t="s">
        <v>193</v>
      </c>
      <c r="E35" s="11">
        <v>1103</v>
      </c>
      <c r="F35" s="11" t="s">
        <v>194</v>
      </c>
      <c r="G35" s="12">
        <v>1845.25</v>
      </c>
      <c r="H35" s="11" t="s">
        <v>155</v>
      </c>
    </row>
    <row r="36" spans="1:8">
      <c r="A36" s="11" t="s">
        <v>146</v>
      </c>
      <c r="B36" s="44">
        <v>10</v>
      </c>
      <c r="C36" s="43">
        <v>39577</v>
      </c>
      <c r="D36" s="11" t="s">
        <v>195</v>
      </c>
      <c r="E36" s="11">
        <v>1104</v>
      </c>
      <c r="F36" s="11" t="s">
        <v>196</v>
      </c>
      <c r="G36" s="12">
        <v>2538.1799999999998</v>
      </c>
      <c r="H36" s="11" t="s">
        <v>149</v>
      </c>
    </row>
    <row r="37" spans="1:8">
      <c r="A37" s="11" t="s">
        <v>146</v>
      </c>
      <c r="B37" s="44">
        <v>10</v>
      </c>
      <c r="C37" s="43">
        <v>39577</v>
      </c>
      <c r="D37" s="11" t="s">
        <v>184</v>
      </c>
      <c r="E37" s="11">
        <v>1105</v>
      </c>
      <c r="F37" s="11" t="s">
        <v>197</v>
      </c>
      <c r="G37" s="12">
        <v>1052.81</v>
      </c>
      <c r="H37" s="11" t="s">
        <v>149</v>
      </c>
    </row>
    <row r="38" spans="1:8">
      <c r="A38" s="11" t="s">
        <v>138</v>
      </c>
      <c r="B38" s="44">
        <v>4</v>
      </c>
      <c r="C38" s="43">
        <v>39577</v>
      </c>
      <c r="D38" s="11" t="s">
        <v>139</v>
      </c>
      <c r="E38" s="11">
        <v>1106</v>
      </c>
      <c r="F38" s="11" t="s">
        <v>198</v>
      </c>
      <c r="G38" s="12">
        <v>1080.3900000000001</v>
      </c>
      <c r="H38" s="11" t="s">
        <v>141</v>
      </c>
    </row>
    <row r="39" spans="1:8">
      <c r="A39" s="11" t="s">
        <v>152</v>
      </c>
      <c r="B39" s="44">
        <v>6</v>
      </c>
      <c r="C39" s="43">
        <v>39577</v>
      </c>
      <c r="D39" s="11" t="s">
        <v>199</v>
      </c>
      <c r="E39" s="11">
        <v>1107</v>
      </c>
      <c r="F39" s="11" t="s">
        <v>200</v>
      </c>
      <c r="G39" s="12">
        <v>1711.4</v>
      </c>
      <c r="H39" s="11" t="s">
        <v>155</v>
      </c>
    </row>
    <row r="40" spans="1:8">
      <c r="A40" s="11" t="s">
        <v>138</v>
      </c>
      <c r="B40" s="44">
        <v>4</v>
      </c>
      <c r="C40" s="43">
        <v>39577</v>
      </c>
      <c r="D40" s="11" t="s">
        <v>201</v>
      </c>
      <c r="E40" s="11">
        <v>1108</v>
      </c>
      <c r="F40" s="11" t="s">
        <v>202</v>
      </c>
      <c r="G40" s="12">
        <v>1012.37</v>
      </c>
      <c r="H40" s="11" t="s">
        <v>141</v>
      </c>
    </row>
    <row r="41" spans="1:8">
      <c r="A41" s="11" t="s">
        <v>160</v>
      </c>
      <c r="B41" s="44">
        <v>8</v>
      </c>
      <c r="C41" s="43">
        <v>39577</v>
      </c>
      <c r="D41" s="11" t="s">
        <v>187</v>
      </c>
      <c r="E41" s="11">
        <v>1109</v>
      </c>
      <c r="F41" s="11" t="s">
        <v>203</v>
      </c>
      <c r="G41" s="12">
        <v>15.48</v>
      </c>
      <c r="H41" s="11" t="s">
        <v>163</v>
      </c>
    </row>
    <row r="42" spans="1:8">
      <c r="A42" s="11" t="s">
        <v>134</v>
      </c>
      <c r="B42" s="44">
        <v>2</v>
      </c>
      <c r="C42" s="43">
        <v>39577</v>
      </c>
      <c r="D42" s="11" t="s">
        <v>204</v>
      </c>
      <c r="E42" s="11">
        <v>1110</v>
      </c>
      <c r="F42" s="11" t="s">
        <v>205</v>
      </c>
      <c r="G42" s="12">
        <v>996.95</v>
      </c>
      <c r="H42" s="11" t="s">
        <v>137</v>
      </c>
    </row>
    <row r="43" spans="1:8">
      <c r="A43" s="11" t="s">
        <v>134</v>
      </c>
      <c r="B43" s="44">
        <v>2</v>
      </c>
      <c r="C43" s="43">
        <v>39577</v>
      </c>
      <c r="D43" s="11" t="s">
        <v>206</v>
      </c>
      <c r="E43" s="11">
        <v>1111</v>
      </c>
      <c r="F43" s="11" t="s">
        <v>207</v>
      </c>
      <c r="G43" s="12">
        <v>1493.34</v>
      </c>
      <c r="H43" s="11" t="s">
        <v>137</v>
      </c>
    </row>
    <row r="44" spans="1:8">
      <c r="A44" s="11" t="s">
        <v>160</v>
      </c>
      <c r="B44" s="44">
        <v>8</v>
      </c>
      <c r="C44" s="43">
        <v>39577</v>
      </c>
      <c r="D44" s="11" t="s">
        <v>178</v>
      </c>
      <c r="E44" s="11">
        <v>1112</v>
      </c>
      <c r="F44" s="11" t="s">
        <v>188</v>
      </c>
      <c r="G44" s="12">
        <v>863.96</v>
      </c>
      <c r="H44" s="11" t="s">
        <v>163</v>
      </c>
    </row>
    <row r="45" spans="1:8">
      <c r="A45" s="11" t="s">
        <v>160</v>
      </c>
      <c r="B45" s="44">
        <v>8</v>
      </c>
      <c r="C45" s="43">
        <v>39578</v>
      </c>
      <c r="D45" s="11" t="s">
        <v>178</v>
      </c>
      <c r="E45" s="11">
        <v>1113</v>
      </c>
      <c r="F45" s="11" t="s">
        <v>208</v>
      </c>
      <c r="G45" s="12">
        <v>1890.75</v>
      </c>
      <c r="H45" s="11" t="s">
        <v>163</v>
      </c>
    </row>
    <row r="46" spans="1:8">
      <c r="A46" s="11" t="s">
        <v>134</v>
      </c>
      <c r="B46" s="44">
        <v>2</v>
      </c>
      <c r="C46" s="43">
        <v>39578</v>
      </c>
      <c r="D46" s="11" t="s">
        <v>135</v>
      </c>
      <c r="E46" s="11">
        <v>1114</v>
      </c>
      <c r="F46" s="11" t="s">
        <v>209</v>
      </c>
      <c r="G46" s="12">
        <v>2174.81</v>
      </c>
      <c r="H46" s="11" t="s">
        <v>137</v>
      </c>
    </row>
    <row r="47" spans="1:8">
      <c r="A47" s="11" t="s">
        <v>160</v>
      </c>
      <c r="B47" s="44">
        <v>8</v>
      </c>
      <c r="C47" s="43">
        <v>39578</v>
      </c>
      <c r="D47" s="11" t="s">
        <v>210</v>
      </c>
      <c r="E47" s="11">
        <v>1117</v>
      </c>
      <c r="F47" s="11" t="s">
        <v>136</v>
      </c>
      <c r="G47" s="12">
        <v>1085.32</v>
      </c>
      <c r="H47" s="11" t="s">
        <v>163</v>
      </c>
    </row>
    <row r="48" spans="1:8">
      <c r="A48" s="11" t="s">
        <v>152</v>
      </c>
      <c r="B48" s="44">
        <v>6</v>
      </c>
      <c r="C48" s="43">
        <v>39578</v>
      </c>
      <c r="D48" s="11" t="s">
        <v>193</v>
      </c>
      <c r="E48" s="11">
        <v>1119</v>
      </c>
      <c r="F48" s="11" t="s">
        <v>211</v>
      </c>
      <c r="G48" s="12">
        <v>1528.47</v>
      </c>
      <c r="H48" s="11" t="s">
        <v>155</v>
      </c>
    </row>
    <row r="49" spans="1:8">
      <c r="A49" s="11" t="s">
        <v>146</v>
      </c>
      <c r="B49" s="44">
        <v>10</v>
      </c>
      <c r="C49" s="43">
        <v>39578</v>
      </c>
      <c r="D49" s="11" t="s">
        <v>170</v>
      </c>
      <c r="E49" s="11">
        <v>1120</v>
      </c>
      <c r="F49" s="11" t="s">
        <v>212</v>
      </c>
      <c r="G49" s="12">
        <v>2333</v>
      </c>
      <c r="H49" s="11" t="s">
        <v>149</v>
      </c>
    </row>
    <row r="50" spans="1:8">
      <c r="A50" s="11" t="s">
        <v>134</v>
      </c>
      <c r="B50" s="44">
        <v>2</v>
      </c>
      <c r="C50" s="43">
        <v>39578</v>
      </c>
      <c r="D50" s="11" t="s">
        <v>135</v>
      </c>
      <c r="E50" s="11">
        <v>1122</v>
      </c>
      <c r="F50" s="11" t="s">
        <v>209</v>
      </c>
      <c r="G50" s="12">
        <v>253.52</v>
      </c>
      <c r="H50" s="11" t="s">
        <v>137</v>
      </c>
    </row>
    <row r="51" spans="1:8">
      <c r="A51" s="11" t="s">
        <v>152</v>
      </c>
      <c r="B51" s="44">
        <v>6</v>
      </c>
      <c r="C51" s="43">
        <v>39578</v>
      </c>
      <c r="D51" s="11" t="s">
        <v>153</v>
      </c>
      <c r="E51" s="11">
        <v>1125</v>
      </c>
      <c r="F51" s="11" t="s">
        <v>213</v>
      </c>
      <c r="G51" s="12">
        <v>739.36</v>
      </c>
      <c r="H51" s="11" t="s">
        <v>155</v>
      </c>
    </row>
    <row r="52" spans="1:8">
      <c r="A52" s="11" t="s">
        <v>138</v>
      </c>
      <c r="B52" s="44">
        <v>4</v>
      </c>
      <c r="C52" s="43">
        <v>39579</v>
      </c>
      <c r="D52" s="11" t="s">
        <v>142</v>
      </c>
      <c r="E52" s="11">
        <v>1126</v>
      </c>
      <c r="F52" s="11" t="s">
        <v>214</v>
      </c>
      <c r="G52" s="12">
        <v>1590.64</v>
      </c>
      <c r="H52" s="11" t="s">
        <v>141</v>
      </c>
    </row>
    <row r="53" spans="1:8">
      <c r="A53" s="11" t="s">
        <v>160</v>
      </c>
      <c r="B53" s="44">
        <v>8</v>
      </c>
      <c r="C53" s="43">
        <v>39579</v>
      </c>
      <c r="D53" s="11" t="s">
        <v>210</v>
      </c>
      <c r="E53" s="11">
        <v>1127</v>
      </c>
      <c r="F53" s="11" t="s">
        <v>215</v>
      </c>
      <c r="G53" s="12">
        <v>2048.88</v>
      </c>
      <c r="H53" s="11" t="s">
        <v>163</v>
      </c>
    </row>
    <row r="54" spans="1:8">
      <c r="A54" s="11" t="s">
        <v>134</v>
      </c>
      <c r="B54" s="44">
        <v>2</v>
      </c>
      <c r="C54" s="43">
        <v>39579</v>
      </c>
      <c r="D54" s="11" t="s">
        <v>135</v>
      </c>
      <c r="E54" s="11">
        <v>1128</v>
      </c>
      <c r="F54" s="11" t="s">
        <v>216</v>
      </c>
      <c r="G54" s="12">
        <v>882.8</v>
      </c>
      <c r="H54" s="11" t="s">
        <v>137</v>
      </c>
    </row>
    <row r="55" spans="1:8">
      <c r="A55" s="11" t="s">
        <v>138</v>
      </c>
      <c r="B55" s="44">
        <v>4</v>
      </c>
      <c r="C55" s="43">
        <v>39579</v>
      </c>
      <c r="D55" s="11" t="s">
        <v>142</v>
      </c>
      <c r="E55" s="11">
        <v>1129</v>
      </c>
      <c r="F55" s="11" t="s">
        <v>217</v>
      </c>
      <c r="G55" s="12">
        <v>1528.32</v>
      </c>
      <c r="H55" s="11" t="s">
        <v>141</v>
      </c>
    </row>
    <row r="56" spans="1:8">
      <c r="A56" s="11" t="s">
        <v>160</v>
      </c>
      <c r="B56" s="44">
        <v>8</v>
      </c>
      <c r="C56" s="43">
        <v>39579</v>
      </c>
      <c r="D56" s="11" t="s">
        <v>164</v>
      </c>
      <c r="E56" s="11">
        <v>1130</v>
      </c>
      <c r="F56" s="11" t="s">
        <v>218</v>
      </c>
      <c r="G56" s="12">
        <v>1132.3</v>
      </c>
      <c r="H56" s="11" t="s">
        <v>163</v>
      </c>
    </row>
    <row r="57" spans="1:8">
      <c r="A57" s="11" t="s">
        <v>146</v>
      </c>
      <c r="B57" s="44">
        <v>10</v>
      </c>
      <c r="C57" s="43">
        <v>39579</v>
      </c>
      <c r="D57" s="11" t="s">
        <v>150</v>
      </c>
      <c r="E57" s="11">
        <v>1131</v>
      </c>
      <c r="F57" s="11" t="s">
        <v>219</v>
      </c>
      <c r="G57" s="12">
        <v>927.86</v>
      </c>
      <c r="H57" s="11" t="s">
        <v>149</v>
      </c>
    </row>
    <row r="58" spans="1:8">
      <c r="A58" s="11" t="s">
        <v>146</v>
      </c>
      <c r="B58" s="44">
        <v>10</v>
      </c>
      <c r="C58" s="43">
        <v>39579</v>
      </c>
      <c r="D58" s="11" t="s">
        <v>170</v>
      </c>
      <c r="E58" s="11">
        <v>1132</v>
      </c>
      <c r="F58" s="11" t="s">
        <v>220</v>
      </c>
      <c r="G58" s="12">
        <v>1980.28</v>
      </c>
      <c r="H58" s="11" t="s">
        <v>149</v>
      </c>
    </row>
    <row r="59" spans="1:8">
      <c r="A59" s="11" t="s">
        <v>160</v>
      </c>
      <c r="B59" s="44">
        <v>8</v>
      </c>
      <c r="C59" s="43">
        <v>39579</v>
      </c>
      <c r="D59" s="11" t="s">
        <v>178</v>
      </c>
      <c r="E59" s="11">
        <v>1134</v>
      </c>
      <c r="F59" s="11" t="s">
        <v>221</v>
      </c>
      <c r="G59" s="12">
        <v>166.12</v>
      </c>
      <c r="H59" s="11" t="s">
        <v>163</v>
      </c>
    </row>
    <row r="60" spans="1:8">
      <c r="A60" s="11" t="s">
        <v>152</v>
      </c>
      <c r="B60" s="44">
        <v>6</v>
      </c>
      <c r="C60" s="43">
        <v>39579</v>
      </c>
      <c r="D60" s="11" t="s">
        <v>193</v>
      </c>
      <c r="E60" s="11">
        <v>1135</v>
      </c>
      <c r="F60" s="11" t="s">
        <v>222</v>
      </c>
      <c r="G60" s="12">
        <v>1386.26</v>
      </c>
      <c r="H60" s="11" t="s">
        <v>155</v>
      </c>
    </row>
    <row r="61" spans="1:8">
      <c r="A61" s="11" t="s">
        <v>146</v>
      </c>
      <c r="B61" s="44">
        <v>10</v>
      </c>
      <c r="C61" s="43">
        <v>39579</v>
      </c>
      <c r="D61" s="11" t="s">
        <v>147</v>
      </c>
      <c r="E61" s="11">
        <v>1136</v>
      </c>
      <c r="F61" s="11" t="s">
        <v>223</v>
      </c>
      <c r="G61" s="12">
        <v>2388.9699999999998</v>
      </c>
      <c r="H61" s="11" t="s">
        <v>149</v>
      </c>
    </row>
    <row r="62" spans="1:8">
      <c r="A62" s="11" t="s">
        <v>160</v>
      </c>
      <c r="B62" s="44">
        <v>8</v>
      </c>
      <c r="C62" s="43">
        <v>39579</v>
      </c>
      <c r="D62" s="11" t="s">
        <v>178</v>
      </c>
      <c r="E62" s="11">
        <v>1137</v>
      </c>
      <c r="F62" s="11" t="s">
        <v>209</v>
      </c>
      <c r="G62" s="12">
        <v>3321.66</v>
      </c>
      <c r="H62" s="11" t="s">
        <v>163</v>
      </c>
    </row>
    <row r="63" spans="1:8">
      <c r="A63" s="11" t="s">
        <v>138</v>
      </c>
      <c r="B63" s="44">
        <v>4</v>
      </c>
      <c r="C63" s="43">
        <v>39579</v>
      </c>
      <c r="D63" s="11" t="s">
        <v>139</v>
      </c>
      <c r="E63" s="11">
        <v>1140</v>
      </c>
      <c r="F63" s="11" t="s">
        <v>224</v>
      </c>
      <c r="G63" s="12">
        <v>1309.52</v>
      </c>
      <c r="H63" s="11" t="s">
        <v>141</v>
      </c>
    </row>
    <row r="64" spans="1:8">
      <c r="A64" s="11" t="s">
        <v>146</v>
      </c>
      <c r="B64" s="44">
        <v>10</v>
      </c>
      <c r="C64" s="43">
        <v>39579</v>
      </c>
      <c r="D64" s="11" t="s">
        <v>150</v>
      </c>
      <c r="E64" s="11">
        <v>1141</v>
      </c>
      <c r="F64" s="11" t="s">
        <v>225</v>
      </c>
      <c r="G64" s="12">
        <v>1510.52</v>
      </c>
      <c r="H64" s="11" t="s">
        <v>149</v>
      </c>
    </row>
    <row r="65" spans="1:8">
      <c r="A65" s="11" t="s">
        <v>134</v>
      </c>
      <c r="B65" s="44">
        <v>2</v>
      </c>
      <c r="C65" s="43">
        <v>39579</v>
      </c>
      <c r="D65" s="11" t="s">
        <v>172</v>
      </c>
      <c r="E65" s="11">
        <v>1142</v>
      </c>
      <c r="F65" s="11" t="s">
        <v>226</v>
      </c>
      <c r="G65" s="12">
        <v>893.28</v>
      </c>
      <c r="H65" s="11" t="s">
        <v>137</v>
      </c>
    </row>
    <row r="66" spans="1:8">
      <c r="A66" s="11" t="s">
        <v>138</v>
      </c>
      <c r="B66" s="44">
        <v>4</v>
      </c>
      <c r="C66" s="43">
        <v>39579</v>
      </c>
      <c r="D66" s="11" t="s">
        <v>142</v>
      </c>
      <c r="E66" s="11">
        <v>1143</v>
      </c>
      <c r="F66" s="11" t="s">
        <v>227</v>
      </c>
      <c r="G66" s="12">
        <v>829.73</v>
      </c>
      <c r="H66" s="11" t="s">
        <v>141</v>
      </c>
    </row>
    <row r="67" spans="1:8">
      <c r="A67" s="11" t="s">
        <v>146</v>
      </c>
      <c r="B67" s="44">
        <v>10</v>
      </c>
      <c r="C67" s="43">
        <v>39579</v>
      </c>
      <c r="D67" s="11" t="s">
        <v>150</v>
      </c>
      <c r="E67" s="11">
        <v>1144</v>
      </c>
      <c r="F67" s="11" t="s">
        <v>228</v>
      </c>
      <c r="G67" s="12">
        <v>1138.6300000000001</v>
      </c>
      <c r="H67" s="11" t="s">
        <v>149</v>
      </c>
    </row>
    <row r="68" spans="1:8">
      <c r="A68" s="11" t="s">
        <v>146</v>
      </c>
      <c r="B68" s="44">
        <v>10</v>
      </c>
      <c r="C68" s="43">
        <v>39579</v>
      </c>
      <c r="D68" s="11" t="s">
        <v>184</v>
      </c>
      <c r="E68" s="11">
        <v>1145</v>
      </c>
      <c r="F68" s="11" t="s">
        <v>229</v>
      </c>
      <c r="G68" s="12">
        <v>1488.5</v>
      </c>
      <c r="H68" s="11" t="s">
        <v>149</v>
      </c>
    </row>
    <row r="69" spans="1:8">
      <c r="A69" s="11" t="s">
        <v>146</v>
      </c>
      <c r="B69" s="44">
        <v>10</v>
      </c>
      <c r="C69" s="43">
        <v>39580</v>
      </c>
      <c r="D69" s="11" t="s">
        <v>184</v>
      </c>
      <c r="E69" s="11">
        <v>1146</v>
      </c>
      <c r="F69" s="11" t="s">
        <v>230</v>
      </c>
      <c r="G69" s="12">
        <v>2525.09</v>
      </c>
      <c r="H69" s="11" t="s">
        <v>149</v>
      </c>
    </row>
    <row r="70" spans="1:8">
      <c r="A70" s="11" t="s">
        <v>134</v>
      </c>
      <c r="B70" s="44">
        <v>2</v>
      </c>
      <c r="C70" s="43">
        <v>39580</v>
      </c>
      <c r="D70" s="11" t="s">
        <v>231</v>
      </c>
      <c r="E70" s="11">
        <v>1148</v>
      </c>
      <c r="F70" s="11" t="s">
        <v>232</v>
      </c>
      <c r="G70" s="12">
        <v>282.22000000000003</v>
      </c>
      <c r="H70" s="11" t="s">
        <v>137</v>
      </c>
    </row>
    <row r="71" spans="1:8">
      <c r="A71" s="11" t="s">
        <v>134</v>
      </c>
      <c r="B71" s="44">
        <v>2</v>
      </c>
      <c r="C71" s="43">
        <v>39580</v>
      </c>
      <c r="D71" s="11" t="s">
        <v>206</v>
      </c>
      <c r="E71" s="11">
        <v>1149</v>
      </c>
      <c r="F71" s="11" t="s">
        <v>233</v>
      </c>
      <c r="G71" s="12">
        <v>175.55</v>
      </c>
      <c r="H71" s="11" t="s">
        <v>137</v>
      </c>
    </row>
    <row r="72" spans="1:8">
      <c r="A72" s="11" t="s">
        <v>134</v>
      </c>
      <c r="B72" s="44">
        <v>2</v>
      </c>
      <c r="C72" s="43">
        <v>39580</v>
      </c>
      <c r="D72" s="11" t="s">
        <v>135</v>
      </c>
      <c r="E72" s="11">
        <v>1151</v>
      </c>
      <c r="F72" s="11" t="s">
        <v>234</v>
      </c>
      <c r="G72" s="12">
        <v>85</v>
      </c>
      <c r="H72" s="11" t="s">
        <v>137</v>
      </c>
    </row>
    <row r="73" spans="1:8">
      <c r="A73" s="11" t="s">
        <v>152</v>
      </c>
      <c r="B73" s="44">
        <v>6</v>
      </c>
      <c r="C73" s="43">
        <v>39580</v>
      </c>
      <c r="D73" s="11" t="s">
        <v>153</v>
      </c>
      <c r="E73" s="11">
        <v>1152</v>
      </c>
      <c r="F73" s="11" t="s">
        <v>235</v>
      </c>
      <c r="G73" s="12">
        <v>840.39</v>
      </c>
      <c r="H73" s="11" t="s">
        <v>155</v>
      </c>
    </row>
    <row r="74" spans="1:8">
      <c r="A74" s="11" t="s">
        <v>152</v>
      </c>
      <c r="B74" s="44">
        <v>6</v>
      </c>
      <c r="C74" s="43">
        <v>39580</v>
      </c>
      <c r="D74" s="11" t="s">
        <v>193</v>
      </c>
      <c r="E74" s="11">
        <v>1153</v>
      </c>
      <c r="F74" s="11" t="s">
        <v>154</v>
      </c>
      <c r="G74" s="12">
        <v>1570.76</v>
      </c>
      <c r="H74" s="11" t="s">
        <v>155</v>
      </c>
    </row>
    <row r="75" spans="1:8">
      <c r="A75" s="11" t="s">
        <v>152</v>
      </c>
      <c r="B75" s="44">
        <v>6</v>
      </c>
      <c r="C75" s="43">
        <v>39580</v>
      </c>
      <c r="D75" s="11" t="s">
        <v>199</v>
      </c>
      <c r="E75" s="11">
        <v>1155</v>
      </c>
      <c r="F75" s="11" t="s">
        <v>236</v>
      </c>
      <c r="G75" s="12">
        <v>846.62</v>
      </c>
      <c r="H75" s="11" t="s">
        <v>155</v>
      </c>
    </row>
    <row r="76" spans="1:8">
      <c r="A76" s="11" t="s">
        <v>138</v>
      </c>
      <c r="B76" s="44">
        <v>4</v>
      </c>
      <c r="C76" s="43">
        <v>39580</v>
      </c>
      <c r="D76" s="11" t="s">
        <v>139</v>
      </c>
      <c r="E76" s="11">
        <v>1157</v>
      </c>
      <c r="F76" s="11" t="s">
        <v>237</v>
      </c>
      <c r="G76" s="12">
        <v>2485.34</v>
      </c>
      <c r="H76" s="11" t="s">
        <v>141</v>
      </c>
    </row>
    <row r="77" spans="1:8">
      <c r="A77" s="11" t="s">
        <v>160</v>
      </c>
      <c r="B77" s="44">
        <v>8</v>
      </c>
      <c r="C77" s="43">
        <v>39581</v>
      </c>
      <c r="D77" s="11" t="s">
        <v>178</v>
      </c>
      <c r="E77" s="11">
        <v>1160</v>
      </c>
      <c r="F77" s="11" t="s">
        <v>238</v>
      </c>
      <c r="G77" s="12">
        <v>878.27</v>
      </c>
      <c r="H77" s="11" t="s">
        <v>163</v>
      </c>
    </row>
    <row r="78" spans="1:8">
      <c r="A78" s="11" t="s">
        <v>160</v>
      </c>
      <c r="B78" s="44">
        <v>8</v>
      </c>
      <c r="C78" s="43">
        <v>39581</v>
      </c>
      <c r="D78" s="11" t="s">
        <v>210</v>
      </c>
      <c r="E78" s="11">
        <v>1162</v>
      </c>
      <c r="F78" s="11" t="s">
        <v>218</v>
      </c>
      <c r="G78" s="12">
        <v>328.88</v>
      </c>
      <c r="H78" s="11" t="s">
        <v>163</v>
      </c>
    </row>
    <row r="79" spans="1:8">
      <c r="A79" s="11" t="s">
        <v>152</v>
      </c>
      <c r="B79" s="44">
        <v>6</v>
      </c>
      <c r="C79" s="43">
        <v>39581</v>
      </c>
      <c r="D79" s="11" t="s">
        <v>199</v>
      </c>
      <c r="E79" s="11">
        <v>1163</v>
      </c>
      <c r="F79" s="11" t="s">
        <v>239</v>
      </c>
      <c r="G79" s="12">
        <v>1062.07</v>
      </c>
      <c r="H79" s="11" t="s">
        <v>155</v>
      </c>
    </row>
    <row r="80" spans="1:8">
      <c r="A80" s="11" t="s">
        <v>146</v>
      </c>
      <c r="B80" s="44">
        <v>10</v>
      </c>
      <c r="C80" s="43">
        <v>39582</v>
      </c>
      <c r="D80" s="11" t="s">
        <v>170</v>
      </c>
      <c r="E80" s="11">
        <v>1166</v>
      </c>
      <c r="F80" s="11" t="s">
        <v>240</v>
      </c>
      <c r="G80" s="12">
        <v>1540.03</v>
      </c>
      <c r="H80" s="11" t="s">
        <v>149</v>
      </c>
    </row>
    <row r="81" spans="1:8">
      <c r="A81" s="11" t="s">
        <v>152</v>
      </c>
      <c r="B81" s="44">
        <v>6</v>
      </c>
      <c r="C81" s="43">
        <v>39582</v>
      </c>
      <c r="D81" s="11" t="s">
        <v>182</v>
      </c>
      <c r="E81" s="11">
        <v>1168</v>
      </c>
      <c r="F81" s="11" t="s">
        <v>173</v>
      </c>
      <c r="G81" s="12">
        <v>1095.6300000000001</v>
      </c>
      <c r="H81" s="11" t="s">
        <v>155</v>
      </c>
    </row>
    <row r="82" spans="1:8">
      <c r="A82" s="11" t="s">
        <v>146</v>
      </c>
      <c r="B82" s="44">
        <v>10</v>
      </c>
      <c r="C82" s="43">
        <v>39582</v>
      </c>
      <c r="D82" s="11" t="s">
        <v>195</v>
      </c>
      <c r="E82" s="11">
        <v>1170</v>
      </c>
      <c r="F82" s="11" t="s">
        <v>241</v>
      </c>
      <c r="G82" s="12">
        <v>257.16000000000003</v>
      </c>
      <c r="H82" s="11" t="s">
        <v>149</v>
      </c>
    </row>
    <row r="83" spans="1:8">
      <c r="A83" s="11" t="s">
        <v>146</v>
      </c>
      <c r="B83" s="44">
        <v>10</v>
      </c>
      <c r="C83" s="43">
        <v>39582</v>
      </c>
      <c r="D83" s="11" t="s">
        <v>184</v>
      </c>
      <c r="E83" s="11">
        <v>1171</v>
      </c>
      <c r="F83" s="11" t="s">
        <v>158</v>
      </c>
      <c r="G83" s="12">
        <v>1146.56</v>
      </c>
      <c r="H83" s="11" t="s">
        <v>149</v>
      </c>
    </row>
    <row r="84" spans="1:8">
      <c r="A84" s="11" t="s">
        <v>146</v>
      </c>
      <c r="B84" s="44">
        <v>10</v>
      </c>
      <c r="C84" s="43">
        <v>39582</v>
      </c>
      <c r="D84" s="11" t="s">
        <v>150</v>
      </c>
      <c r="E84" s="11">
        <v>1172</v>
      </c>
      <c r="F84" s="11" t="s">
        <v>242</v>
      </c>
      <c r="G84" s="12">
        <v>2003.68</v>
      </c>
      <c r="H84" s="11" t="s">
        <v>149</v>
      </c>
    </row>
    <row r="85" spans="1:8">
      <c r="A85" s="11" t="s">
        <v>138</v>
      </c>
      <c r="B85" s="44">
        <v>4</v>
      </c>
      <c r="C85" s="43">
        <v>39582</v>
      </c>
      <c r="D85" s="11" t="s">
        <v>139</v>
      </c>
      <c r="E85" s="11">
        <v>1174</v>
      </c>
      <c r="F85" s="11" t="s">
        <v>174</v>
      </c>
      <c r="G85" s="12">
        <v>60.6</v>
      </c>
      <c r="H85" s="11" t="s">
        <v>141</v>
      </c>
    </row>
    <row r="86" spans="1:8">
      <c r="A86" s="11" t="s">
        <v>138</v>
      </c>
      <c r="B86" s="44">
        <v>4</v>
      </c>
      <c r="C86" s="43">
        <v>39582</v>
      </c>
      <c r="D86" s="11" t="s">
        <v>144</v>
      </c>
      <c r="E86" s="11">
        <v>1175</v>
      </c>
      <c r="F86" s="11" t="s">
        <v>243</v>
      </c>
      <c r="G86" s="12">
        <v>2114.56</v>
      </c>
      <c r="H86" s="11" t="s">
        <v>141</v>
      </c>
    </row>
    <row r="87" spans="1:8">
      <c r="A87" s="11" t="s">
        <v>152</v>
      </c>
      <c r="B87" s="44">
        <v>6</v>
      </c>
      <c r="C87" s="43">
        <v>39582</v>
      </c>
      <c r="D87" s="11" t="s">
        <v>189</v>
      </c>
      <c r="E87" s="11">
        <v>1177</v>
      </c>
      <c r="F87" s="11" t="s">
        <v>244</v>
      </c>
      <c r="G87" s="12">
        <v>990</v>
      </c>
      <c r="H87" s="11" t="s">
        <v>155</v>
      </c>
    </row>
    <row r="88" spans="1:8">
      <c r="A88" s="11" t="s">
        <v>138</v>
      </c>
      <c r="B88" s="44">
        <v>4</v>
      </c>
      <c r="C88" s="43">
        <v>39582</v>
      </c>
      <c r="D88" s="11" t="s">
        <v>142</v>
      </c>
      <c r="E88" s="11">
        <v>1178</v>
      </c>
      <c r="F88" s="11" t="s">
        <v>245</v>
      </c>
      <c r="G88" s="12">
        <v>2134.06</v>
      </c>
      <c r="H88" s="11" t="s">
        <v>141</v>
      </c>
    </row>
    <row r="89" spans="1:8">
      <c r="A89" s="11" t="s">
        <v>134</v>
      </c>
      <c r="B89" s="44">
        <v>2</v>
      </c>
      <c r="C89" s="43">
        <v>39583</v>
      </c>
      <c r="D89" s="11" t="s">
        <v>172</v>
      </c>
      <c r="E89" s="11">
        <v>1180</v>
      </c>
      <c r="F89" s="11" t="s">
        <v>246</v>
      </c>
      <c r="G89" s="12">
        <v>159.66999999999999</v>
      </c>
      <c r="H89" s="11" t="s">
        <v>137</v>
      </c>
    </row>
    <row r="90" spans="1:8">
      <c r="A90" s="11" t="s">
        <v>134</v>
      </c>
      <c r="B90" s="44">
        <v>2</v>
      </c>
      <c r="C90" s="43">
        <v>39583</v>
      </c>
      <c r="D90" s="11" t="s">
        <v>175</v>
      </c>
      <c r="E90" s="11">
        <v>1181</v>
      </c>
      <c r="F90" s="11" t="s">
        <v>247</v>
      </c>
      <c r="G90" s="12">
        <v>1670.32</v>
      </c>
      <c r="H90" s="11" t="s">
        <v>137</v>
      </c>
    </row>
    <row r="91" spans="1:8">
      <c r="A91" s="11" t="s">
        <v>146</v>
      </c>
      <c r="B91" s="44">
        <v>10</v>
      </c>
      <c r="C91" s="43">
        <v>39583</v>
      </c>
      <c r="D91" s="11" t="s">
        <v>147</v>
      </c>
      <c r="E91" s="11">
        <v>1182</v>
      </c>
      <c r="F91" s="11" t="s">
        <v>248</v>
      </c>
      <c r="G91" s="12">
        <v>1263.05</v>
      </c>
      <c r="H91" s="11" t="s">
        <v>149</v>
      </c>
    </row>
    <row r="92" spans="1:8">
      <c r="A92" s="11" t="s">
        <v>152</v>
      </c>
      <c r="B92" s="44">
        <v>6</v>
      </c>
      <c r="C92" s="43">
        <v>39583</v>
      </c>
      <c r="D92" s="11" t="s">
        <v>193</v>
      </c>
      <c r="E92" s="11">
        <v>1184</v>
      </c>
      <c r="F92" s="11" t="s">
        <v>249</v>
      </c>
      <c r="G92" s="12">
        <v>1253.5</v>
      </c>
      <c r="H92" s="11" t="s">
        <v>155</v>
      </c>
    </row>
    <row r="93" spans="1:8">
      <c r="A93" s="11" t="s">
        <v>138</v>
      </c>
      <c r="B93" s="44">
        <v>4</v>
      </c>
      <c r="C93" s="43">
        <v>39583</v>
      </c>
      <c r="D93" s="11" t="s">
        <v>139</v>
      </c>
      <c r="E93" s="11">
        <v>1186</v>
      </c>
      <c r="F93" s="11" t="s">
        <v>143</v>
      </c>
      <c r="G93" s="12">
        <v>1516.34</v>
      </c>
      <c r="H93" s="11" t="s">
        <v>141</v>
      </c>
    </row>
    <row r="94" spans="1:8">
      <c r="A94" s="11" t="s">
        <v>138</v>
      </c>
      <c r="B94" s="44">
        <v>4</v>
      </c>
      <c r="C94" s="43">
        <v>39584</v>
      </c>
      <c r="D94" s="11" t="s">
        <v>144</v>
      </c>
      <c r="E94" s="11">
        <v>1190</v>
      </c>
      <c r="F94" s="11" t="s">
        <v>250</v>
      </c>
      <c r="G94" s="12">
        <v>1167.6600000000001</v>
      </c>
      <c r="H94" s="11" t="s">
        <v>141</v>
      </c>
    </row>
    <row r="95" spans="1:8">
      <c r="A95" s="11" t="s">
        <v>160</v>
      </c>
      <c r="B95" s="44">
        <v>8</v>
      </c>
      <c r="C95" s="43">
        <v>39584</v>
      </c>
      <c r="D95" s="11" t="s">
        <v>187</v>
      </c>
      <c r="E95" s="11">
        <v>1191</v>
      </c>
      <c r="F95" s="11" t="s">
        <v>251</v>
      </c>
      <c r="G95" s="12">
        <v>2245.13</v>
      </c>
      <c r="H95" s="11" t="s">
        <v>163</v>
      </c>
    </row>
    <row r="96" spans="1:8">
      <c r="A96" s="11" t="s">
        <v>160</v>
      </c>
      <c r="B96" s="44">
        <v>8</v>
      </c>
      <c r="C96" s="43">
        <v>39584</v>
      </c>
      <c r="D96" s="11" t="s">
        <v>210</v>
      </c>
      <c r="E96" s="11">
        <v>1192</v>
      </c>
      <c r="F96" s="11" t="s">
        <v>252</v>
      </c>
      <c r="G96" s="12">
        <v>1435.36</v>
      </c>
      <c r="H96" s="11" t="s">
        <v>163</v>
      </c>
    </row>
    <row r="97" spans="1:8">
      <c r="A97" s="11" t="s">
        <v>160</v>
      </c>
      <c r="B97" s="44">
        <v>8</v>
      </c>
      <c r="C97" s="43">
        <v>39584</v>
      </c>
      <c r="D97" s="11" t="s">
        <v>187</v>
      </c>
      <c r="E97" s="11">
        <v>1193</v>
      </c>
      <c r="F97" s="11" t="s">
        <v>253</v>
      </c>
      <c r="G97" s="12">
        <v>774.58</v>
      </c>
      <c r="H97" s="11" t="s">
        <v>163</v>
      </c>
    </row>
    <row r="98" spans="1:8">
      <c r="A98" s="11" t="s">
        <v>138</v>
      </c>
      <c r="B98" s="44">
        <v>4</v>
      </c>
      <c r="C98" s="43">
        <v>39584</v>
      </c>
      <c r="D98" s="11" t="s">
        <v>144</v>
      </c>
      <c r="E98" s="11">
        <v>1194</v>
      </c>
      <c r="F98" s="11" t="s">
        <v>254</v>
      </c>
      <c r="G98" s="12">
        <v>769.22</v>
      </c>
      <c r="H98" s="11" t="s">
        <v>141</v>
      </c>
    </row>
    <row r="99" spans="1:8">
      <c r="A99" s="11" t="s">
        <v>152</v>
      </c>
      <c r="B99" s="44">
        <v>6</v>
      </c>
      <c r="C99" s="43">
        <v>39584</v>
      </c>
      <c r="D99" s="11" t="s">
        <v>182</v>
      </c>
      <c r="E99" s="11">
        <v>1196</v>
      </c>
      <c r="F99" s="11" t="s">
        <v>255</v>
      </c>
      <c r="G99" s="12">
        <v>1769.29</v>
      </c>
      <c r="H99" s="11" t="s">
        <v>155</v>
      </c>
    </row>
    <row r="100" spans="1:8">
      <c r="A100" s="11" t="s">
        <v>146</v>
      </c>
      <c r="B100" s="44">
        <v>10</v>
      </c>
      <c r="C100" s="43">
        <v>39584</v>
      </c>
      <c r="D100" s="11" t="s">
        <v>256</v>
      </c>
      <c r="E100" s="11">
        <v>1197</v>
      </c>
      <c r="F100" s="11" t="s">
        <v>257</v>
      </c>
      <c r="G100" s="12">
        <v>917.81</v>
      </c>
      <c r="H100" s="11" t="s">
        <v>149</v>
      </c>
    </row>
    <row r="101" spans="1:8">
      <c r="A101" s="11" t="s">
        <v>146</v>
      </c>
      <c r="B101" s="44">
        <v>10</v>
      </c>
      <c r="C101" s="43">
        <v>39585</v>
      </c>
      <c r="D101" s="11" t="s">
        <v>195</v>
      </c>
      <c r="E101" s="11">
        <v>1198</v>
      </c>
      <c r="F101" s="11" t="s">
        <v>230</v>
      </c>
      <c r="G101" s="12">
        <v>960.54</v>
      </c>
      <c r="H101" s="11" t="s">
        <v>149</v>
      </c>
    </row>
    <row r="102" spans="1:8">
      <c r="A102" s="11" t="s">
        <v>134</v>
      </c>
      <c r="B102" s="44">
        <v>2</v>
      </c>
      <c r="C102" s="43">
        <v>39585</v>
      </c>
      <c r="D102" s="11" t="s">
        <v>206</v>
      </c>
      <c r="E102" s="11">
        <v>1199</v>
      </c>
      <c r="F102" s="11" t="s">
        <v>258</v>
      </c>
      <c r="G102" s="12">
        <v>1353.51</v>
      </c>
      <c r="H102" s="11" t="s">
        <v>137</v>
      </c>
    </row>
    <row r="103" spans="1:8">
      <c r="A103" s="11" t="s">
        <v>138</v>
      </c>
      <c r="B103" s="44">
        <v>4</v>
      </c>
      <c r="C103" s="43">
        <v>39585</v>
      </c>
      <c r="D103" s="11" t="s">
        <v>139</v>
      </c>
      <c r="E103" s="11">
        <v>1200</v>
      </c>
      <c r="F103" s="11" t="s">
        <v>245</v>
      </c>
      <c r="G103" s="12">
        <v>271.66000000000003</v>
      </c>
      <c r="H103" s="11" t="s">
        <v>141</v>
      </c>
    </row>
    <row r="104" spans="1:8">
      <c r="A104" s="11" t="s">
        <v>146</v>
      </c>
      <c r="B104" s="44">
        <v>10</v>
      </c>
      <c r="C104" s="43">
        <v>39585</v>
      </c>
      <c r="D104" s="11" t="s">
        <v>147</v>
      </c>
      <c r="E104" s="11">
        <v>1201</v>
      </c>
      <c r="F104" s="11" t="s">
        <v>259</v>
      </c>
      <c r="G104" s="12">
        <v>1134.24</v>
      </c>
      <c r="H104" s="11" t="s">
        <v>149</v>
      </c>
    </row>
    <row r="105" spans="1:8">
      <c r="A105" s="11" t="s">
        <v>134</v>
      </c>
      <c r="B105" s="44">
        <v>2</v>
      </c>
      <c r="C105" s="43">
        <v>39585</v>
      </c>
      <c r="D105" s="11" t="s">
        <v>204</v>
      </c>
      <c r="E105" s="11">
        <v>1202</v>
      </c>
      <c r="F105" s="11" t="s">
        <v>260</v>
      </c>
      <c r="G105" s="12">
        <v>480.67</v>
      </c>
      <c r="H105" s="11" t="s">
        <v>137</v>
      </c>
    </row>
    <row r="106" spans="1:8">
      <c r="A106" s="11" t="s">
        <v>152</v>
      </c>
      <c r="B106" s="44">
        <v>6</v>
      </c>
      <c r="C106" s="43">
        <v>39585</v>
      </c>
      <c r="D106" s="11" t="s">
        <v>182</v>
      </c>
      <c r="E106" s="11">
        <v>1205</v>
      </c>
      <c r="F106" s="11" t="s">
        <v>261</v>
      </c>
      <c r="G106" s="12">
        <v>753.18</v>
      </c>
      <c r="H106" s="11" t="s">
        <v>155</v>
      </c>
    </row>
    <row r="107" spans="1:8">
      <c r="A107" s="11" t="s">
        <v>152</v>
      </c>
      <c r="B107" s="44">
        <v>6</v>
      </c>
      <c r="C107" s="43">
        <v>39585</v>
      </c>
      <c r="D107" s="11" t="s">
        <v>199</v>
      </c>
      <c r="E107" s="11">
        <v>1206</v>
      </c>
      <c r="F107" s="11" t="s">
        <v>262</v>
      </c>
      <c r="G107" s="12">
        <v>862.61</v>
      </c>
      <c r="H107" s="11" t="s">
        <v>155</v>
      </c>
    </row>
    <row r="108" spans="1:8">
      <c r="A108" s="11" t="s">
        <v>138</v>
      </c>
      <c r="B108" s="44">
        <v>4</v>
      </c>
      <c r="C108" s="43">
        <v>39585</v>
      </c>
      <c r="D108" s="11" t="s">
        <v>139</v>
      </c>
      <c r="E108" s="11">
        <v>1207</v>
      </c>
      <c r="F108" s="11" t="s">
        <v>263</v>
      </c>
      <c r="G108" s="12">
        <v>284.88</v>
      </c>
      <c r="H108" s="11" t="s">
        <v>141</v>
      </c>
    </row>
    <row r="109" spans="1:8">
      <c r="A109" s="11" t="s">
        <v>160</v>
      </c>
      <c r="B109" s="44">
        <v>8</v>
      </c>
      <c r="C109" s="43">
        <v>39585</v>
      </c>
      <c r="D109" s="11" t="s">
        <v>210</v>
      </c>
      <c r="E109" s="11">
        <v>1208</v>
      </c>
      <c r="F109" s="11" t="s">
        <v>216</v>
      </c>
      <c r="G109" s="12">
        <v>821.19</v>
      </c>
      <c r="H109" s="11" t="s">
        <v>163</v>
      </c>
    </row>
    <row r="110" spans="1:8">
      <c r="A110" s="11" t="s">
        <v>134</v>
      </c>
      <c r="B110" s="44">
        <v>2</v>
      </c>
      <c r="C110" s="43">
        <v>39585</v>
      </c>
      <c r="D110" s="11" t="s">
        <v>172</v>
      </c>
      <c r="E110" s="11">
        <v>1209</v>
      </c>
      <c r="F110" s="11" t="s">
        <v>211</v>
      </c>
      <c r="G110" s="12">
        <v>147.86000000000001</v>
      </c>
      <c r="H110" s="11" t="s">
        <v>137</v>
      </c>
    </row>
    <row r="111" spans="1:8">
      <c r="A111" s="11" t="s">
        <v>146</v>
      </c>
      <c r="B111" s="44">
        <v>10</v>
      </c>
      <c r="C111" s="43">
        <v>39585</v>
      </c>
      <c r="D111" s="11" t="s">
        <v>195</v>
      </c>
      <c r="E111" s="11">
        <v>1210</v>
      </c>
      <c r="F111" s="11" t="s">
        <v>264</v>
      </c>
      <c r="G111" s="12">
        <v>509.13</v>
      </c>
      <c r="H111" s="11" t="s">
        <v>149</v>
      </c>
    </row>
    <row r="112" spans="1:8">
      <c r="A112" s="11" t="s">
        <v>160</v>
      </c>
      <c r="B112" s="44">
        <v>8</v>
      </c>
      <c r="C112" s="43">
        <v>39585</v>
      </c>
      <c r="D112" s="11" t="s">
        <v>164</v>
      </c>
      <c r="E112" s="11">
        <v>1212</v>
      </c>
      <c r="F112" s="11" t="s">
        <v>265</v>
      </c>
      <c r="G112" s="12">
        <v>512.45000000000005</v>
      </c>
      <c r="H112" s="11" t="s">
        <v>163</v>
      </c>
    </row>
    <row r="113" spans="1:8">
      <c r="A113" s="11" t="s">
        <v>138</v>
      </c>
      <c r="B113" s="44">
        <v>4</v>
      </c>
      <c r="C113" s="43">
        <v>39586</v>
      </c>
      <c r="D113" s="11" t="s">
        <v>139</v>
      </c>
      <c r="E113" s="11">
        <v>1213</v>
      </c>
      <c r="F113" s="11" t="s">
        <v>266</v>
      </c>
      <c r="G113" s="12">
        <v>1248.4000000000001</v>
      </c>
      <c r="H113" s="11" t="s">
        <v>141</v>
      </c>
    </row>
    <row r="114" spans="1:8">
      <c r="A114" s="11" t="s">
        <v>146</v>
      </c>
      <c r="B114" s="44">
        <v>10</v>
      </c>
      <c r="C114" s="43">
        <v>39586</v>
      </c>
      <c r="D114" s="11" t="s">
        <v>195</v>
      </c>
      <c r="E114" s="11">
        <v>1214</v>
      </c>
      <c r="F114" s="11" t="s">
        <v>267</v>
      </c>
      <c r="G114" s="12">
        <v>1801.13</v>
      </c>
      <c r="H114" s="11" t="s">
        <v>149</v>
      </c>
    </row>
    <row r="115" spans="1:8">
      <c r="A115" s="11" t="s">
        <v>160</v>
      </c>
      <c r="B115" s="44">
        <v>8</v>
      </c>
      <c r="C115" s="43">
        <v>39586</v>
      </c>
      <c r="D115" s="11" t="s">
        <v>164</v>
      </c>
      <c r="E115" s="11">
        <v>1215</v>
      </c>
      <c r="F115" s="11" t="s">
        <v>203</v>
      </c>
      <c r="G115" s="12">
        <v>1367.38</v>
      </c>
      <c r="H115" s="11" t="s">
        <v>163</v>
      </c>
    </row>
    <row r="116" spans="1:8">
      <c r="A116" s="11" t="s">
        <v>152</v>
      </c>
      <c r="B116" s="44">
        <v>6</v>
      </c>
      <c r="C116" s="43">
        <v>39586</v>
      </c>
      <c r="D116" s="11" t="s">
        <v>153</v>
      </c>
      <c r="E116" s="11">
        <v>1217</v>
      </c>
      <c r="F116" s="11" t="s">
        <v>268</v>
      </c>
      <c r="G116" s="12">
        <v>1131.1400000000001</v>
      </c>
      <c r="H116" s="11" t="s">
        <v>155</v>
      </c>
    </row>
    <row r="117" spans="1:8">
      <c r="A117" s="11" t="s">
        <v>146</v>
      </c>
      <c r="B117" s="44">
        <v>10</v>
      </c>
      <c r="C117" s="43">
        <v>39586</v>
      </c>
      <c r="D117" s="11" t="s">
        <v>170</v>
      </c>
      <c r="E117" s="11">
        <v>1218</v>
      </c>
      <c r="F117" s="11" t="s">
        <v>264</v>
      </c>
      <c r="G117" s="12">
        <v>1655.56</v>
      </c>
      <c r="H117" s="11" t="s">
        <v>149</v>
      </c>
    </row>
    <row r="118" spans="1:8">
      <c r="A118" s="11" t="s">
        <v>138</v>
      </c>
      <c r="B118" s="44">
        <v>4</v>
      </c>
      <c r="C118" s="43">
        <v>39586</v>
      </c>
      <c r="D118" s="11" t="s">
        <v>139</v>
      </c>
      <c r="E118" s="11">
        <v>1219</v>
      </c>
      <c r="F118" s="11" t="s">
        <v>269</v>
      </c>
      <c r="G118" s="12">
        <v>1427.04</v>
      </c>
      <c r="H118" s="11" t="s">
        <v>141</v>
      </c>
    </row>
    <row r="119" spans="1:8">
      <c r="A119" s="11" t="s">
        <v>138</v>
      </c>
      <c r="B119" s="44">
        <v>4</v>
      </c>
      <c r="C119" s="43">
        <v>39586</v>
      </c>
      <c r="D119" s="11" t="s">
        <v>201</v>
      </c>
      <c r="E119" s="11">
        <v>1221</v>
      </c>
      <c r="F119" s="11" t="s">
        <v>270</v>
      </c>
      <c r="G119" s="12">
        <v>2086.46</v>
      </c>
      <c r="H119" s="11" t="s">
        <v>141</v>
      </c>
    </row>
    <row r="120" spans="1:8">
      <c r="A120" s="11" t="s">
        <v>152</v>
      </c>
      <c r="B120" s="44">
        <v>6</v>
      </c>
      <c r="C120" s="43">
        <v>39586</v>
      </c>
      <c r="D120" s="11" t="s">
        <v>199</v>
      </c>
      <c r="E120" s="11">
        <v>1222</v>
      </c>
      <c r="F120" s="11" t="s">
        <v>271</v>
      </c>
      <c r="G120" s="12">
        <v>1684.74</v>
      </c>
      <c r="H120" s="11" t="s">
        <v>155</v>
      </c>
    </row>
    <row r="121" spans="1:8">
      <c r="A121" s="11" t="s">
        <v>160</v>
      </c>
      <c r="B121" s="44">
        <v>8</v>
      </c>
      <c r="C121" s="43">
        <v>39586</v>
      </c>
      <c r="D121" s="11" t="s">
        <v>161</v>
      </c>
      <c r="E121" s="11">
        <v>1223</v>
      </c>
      <c r="F121" s="11" t="s">
        <v>218</v>
      </c>
      <c r="G121" s="12">
        <v>846.88</v>
      </c>
      <c r="H121" s="11" t="s">
        <v>163</v>
      </c>
    </row>
    <row r="122" spans="1:8">
      <c r="A122" s="11" t="s">
        <v>138</v>
      </c>
      <c r="B122" s="44">
        <v>4</v>
      </c>
      <c r="C122" s="43">
        <v>39586</v>
      </c>
      <c r="D122" s="11" t="s">
        <v>139</v>
      </c>
      <c r="E122" s="11">
        <v>1224</v>
      </c>
      <c r="F122" s="11" t="s">
        <v>272</v>
      </c>
      <c r="G122" s="12">
        <v>519.92999999999995</v>
      </c>
      <c r="H122" s="11" t="s">
        <v>141</v>
      </c>
    </row>
    <row r="123" spans="1:8">
      <c r="A123" s="11" t="s">
        <v>138</v>
      </c>
      <c r="B123" s="44">
        <v>4</v>
      </c>
      <c r="C123" s="43">
        <v>39587</v>
      </c>
      <c r="D123" s="11" t="s">
        <v>139</v>
      </c>
      <c r="E123" s="11">
        <v>1225</v>
      </c>
      <c r="F123" s="11" t="s">
        <v>273</v>
      </c>
      <c r="G123" s="12">
        <v>169.88</v>
      </c>
      <c r="H123" s="11" t="s">
        <v>141</v>
      </c>
    </row>
    <row r="124" spans="1:8">
      <c r="A124" s="11" t="s">
        <v>152</v>
      </c>
      <c r="B124" s="44">
        <v>6</v>
      </c>
      <c r="C124" s="43">
        <v>39587</v>
      </c>
      <c r="D124" s="11" t="s">
        <v>153</v>
      </c>
      <c r="E124" s="11">
        <v>1226</v>
      </c>
      <c r="F124" s="11" t="s">
        <v>239</v>
      </c>
      <c r="G124" s="12">
        <v>984.23</v>
      </c>
      <c r="H124" s="11" t="s">
        <v>155</v>
      </c>
    </row>
    <row r="125" spans="1:8">
      <c r="A125" s="11" t="s">
        <v>134</v>
      </c>
      <c r="B125" s="44">
        <v>2</v>
      </c>
      <c r="C125" s="43">
        <v>39587</v>
      </c>
      <c r="D125" s="11" t="s">
        <v>135</v>
      </c>
      <c r="E125" s="11">
        <v>1227</v>
      </c>
      <c r="F125" s="11" t="s">
        <v>274</v>
      </c>
      <c r="G125" s="12">
        <v>1582.16</v>
      </c>
      <c r="H125" s="11" t="s">
        <v>137</v>
      </c>
    </row>
    <row r="126" spans="1:8">
      <c r="A126" s="11" t="s">
        <v>160</v>
      </c>
      <c r="B126" s="44">
        <v>8</v>
      </c>
      <c r="C126" s="43">
        <v>39588</v>
      </c>
      <c r="D126" s="11" t="s">
        <v>210</v>
      </c>
      <c r="E126" s="11">
        <v>1229</v>
      </c>
      <c r="F126" s="11" t="s">
        <v>275</v>
      </c>
      <c r="G126" s="12">
        <v>1972.45</v>
      </c>
      <c r="H126" s="11" t="s">
        <v>163</v>
      </c>
    </row>
    <row r="127" spans="1:8">
      <c r="A127" s="11" t="s">
        <v>160</v>
      </c>
      <c r="B127" s="44">
        <v>8</v>
      </c>
      <c r="C127" s="43">
        <v>39588</v>
      </c>
      <c r="D127" s="11" t="s">
        <v>161</v>
      </c>
      <c r="E127" s="11">
        <v>1231</v>
      </c>
      <c r="F127" s="11" t="s">
        <v>276</v>
      </c>
      <c r="G127" s="12">
        <v>1720.17</v>
      </c>
      <c r="H127" s="11" t="s">
        <v>163</v>
      </c>
    </row>
    <row r="128" spans="1:8">
      <c r="A128" s="11" t="s">
        <v>146</v>
      </c>
      <c r="B128" s="44">
        <v>10</v>
      </c>
      <c r="C128" s="43">
        <v>39588</v>
      </c>
      <c r="D128" s="11" t="s">
        <v>150</v>
      </c>
      <c r="E128" s="11">
        <v>1233</v>
      </c>
      <c r="F128" s="11" t="s">
        <v>277</v>
      </c>
      <c r="G128" s="12">
        <v>1626.22</v>
      </c>
      <c r="H128" s="11" t="s">
        <v>149</v>
      </c>
    </row>
    <row r="129" spans="1:8">
      <c r="A129" s="11" t="s">
        <v>138</v>
      </c>
      <c r="B129" s="44">
        <v>4</v>
      </c>
      <c r="C129" s="43">
        <v>39588</v>
      </c>
      <c r="D129" s="11" t="s">
        <v>142</v>
      </c>
      <c r="E129" s="11">
        <v>1234</v>
      </c>
      <c r="F129" s="11" t="s">
        <v>278</v>
      </c>
      <c r="G129" s="12">
        <v>1557.79</v>
      </c>
      <c r="H129" s="11" t="s">
        <v>141</v>
      </c>
    </row>
    <row r="130" spans="1:8">
      <c r="A130" s="11" t="s">
        <v>160</v>
      </c>
      <c r="B130" s="44">
        <v>8</v>
      </c>
      <c r="C130" s="43">
        <v>39589</v>
      </c>
      <c r="D130" s="11" t="s">
        <v>178</v>
      </c>
      <c r="E130" s="11">
        <v>1236</v>
      </c>
      <c r="F130" s="11" t="s">
        <v>279</v>
      </c>
      <c r="G130" s="12">
        <v>249.53</v>
      </c>
      <c r="H130" s="11" t="s">
        <v>163</v>
      </c>
    </row>
    <row r="131" spans="1:8">
      <c r="A131" s="11" t="s">
        <v>138</v>
      </c>
      <c r="B131" s="44">
        <v>4</v>
      </c>
      <c r="C131" s="43">
        <v>39589</v>
      </c>
      <c r="D131" s="11" t="s">
        <v>144</v>
      </c>
      <c r="E131" s="11">
        <v>1237</v>
      </c>
      <c r="F131" s="11" t="s">
        <v>280</v>
      </c>
      <c r="G131" s="12">
        <v>127.2</v>
      </c>
      <c r="H131" s="11" t="s">
        <v>141</v>
      </c>
    </row>
    <row r="132" spans="1:8">
      <c r="A132" s="11" t="s">
        <v>134</v>
      </c>
      <c r="B132" s="44">
        <v>2</v>
      </c>
      <c r="C132" s="43">
        <v>39589</v>
      </c>
      <c r="D132" s="11" t="s">
        <v>135</v>
      </c>
      <c r="E132" s="11">
        <v>1241</v>
      </c>
      <c r="F132" s="11" t="s">
        <v>281</v>
      </c>
      <c r="G132" s="12">
        <v>417.13</v>
      </c>
      <c r="H132" s="11" t="s">
        <v>137</v>
      </c>
    </row>
    <row r="133" spans="1:8">
      <c r="A133" s="11" t="s">
        <v>160</v>
      </c>
      <c r="B133" s="44">
        <v>8</v>
      </c>
      <c r="C133" s="43">
        <v>39589</v>
      </c>
      <c r="D133" s="11" t="s">
        <v>161</v>
      </c>
      <c r="E133" s="11">
        <v>1242</v>
      </c>
      <c r="F133" s="11" t="s">
        <v>282</v>
      </c>
      <c r="G133" s="12">
        <v>494.82</v>
      </c>
      <c r="H133" s="11" t="s">
        <v>163</v>
      </c>
    </row>
    <row r="134" spans="1:8">
      <c r="A134" s="11" t="s">
        <v>152</v>
      </c>
      <c r="B134" s="44">
        <v>6</v>
      </c>
      <c r="C134" s="43">
        <v>39589</v>
      </c>
      <c r="D134" s="11" t="s">
        <v>193</v>
      </c>
      <c r="E134" s="11">
        <v>1243</v>
      </c>
      <c r="F134" s="11" t="s">
        <v>283</v>
      </c>
      <c r="G134" s="12">
        <v>1314.05</v>
      </c>
      <c r="H134" s="11" t="s">
        <v>155</v>
      </c>
    </row>
    <row r="135" spans="1:8">
      <c r="A135" s="11" t="s">
        <v>138</v>
      </c>
      <c r="B135" s="44">
        <v>4</v>
      </c>
      <c r="C135" s="43">
        <v>39589</v>
      </c>
      <c r="D135" s="11" t="s">
        <v>201</v>
      </c>
      <c r="E135" s="11">
        <v>1244</v>
      </c>
      <c r="F135" s="11" t="s">
        <v>284</v>
      </c>
      <c r="G135" s="12">
        <v>756.36</v>
      </c>
      <c r="H135" s="11" t="s">
        <v>141</v>
      </c>
    </row>
    <row r="136" spans="1:8">
      <c r="A136" s="11" t="s">
        <v>134</v>
      </c>
      <c r="B136" s="44">
        <v>2</v>
      </c>
      <c r="C136" s="43">
        <v>39589</v>
      </c>
      <c r="D136" s="11" t="s">
        <v>204</v>
      </c>
      <c r="E136" s="11">
        <v>1246</v>
      </c>
      <c r="F136" s="11" t="s">
        <v>285</v>
      </c>
      <c r="G136" s="12">
        <v>441.77</v>
      </c>
      <c r="H136" s="11" t="s">
        <v>137</v>
      </c>
    </row>
    <row r="137" spans="1:8">
      <c r="A137" s="11" t="s">
        <v>134</v>
      </c>
      <c r="B137" s="44">
        <v>2</v>
      </c>
      <c r="C137" s="43">
        <v>39589</v>
      </c>
      <c r="D137" s="11" t="s">
        <v>135</v>
      </c>
      <c r="E137" s="11">
        <v>1247</v>
      </c>
      <c r="F137" s="11" t="s">
        <v>286</v>
      </c>
      <c r="G137" s="12">
        <v>1323.65</v>
      </c>
      <c r="H137" s="11" t="s">
        <v>137</v>
      </c>
    </row>
    <row r="138" spans="1:8">
      <c r="A138" s="11" t="s">
        <v>160</v>
      </c>
      <c r="B138" s="44">
        <v>8</v>
      </c>
      <c r="C138" s="43">
        <v>39589</v>
      </c>
      <c r="D138" s="11" t="s">
        <v>161</v>
      </c>
      <c r="E138" s="11">
        <v>1248</v>
      </c>
      <c r="F138" s="11" t="s">
        <v>234</v>
      </c>
      <c r="G138" s="12">
        <v>127.24</v>
      </c>
      <c r="H138" s="11" t="s">
        <v>163</v>
      </c>
    </row>
    <row r="139" spans="1:8">
      <c r="A139" s="11" t="s">
        <v>146</v>
      </c>
      <c r="B139" s="44">
        <v>10</v>
      </c>
      <c r="C139" s="43">
        <v>39590</v>
      </c>
      <c r="D139" s="11" t="s">
        <v>184</v>
      </c>
      <c r="E139" s="11">
        <v>1249</v>
      </c>
      <c r="F139" s="11" t="s">
        <v>287</v>
      </c>
      <c r="G139" s="12">
        <v>946.13</v>
      </c>
      <c r="H139" s="11" t="s">
        <v>149</v>
      </c>
    </row>
    <row r="140" spans="1:8">
      <c r="A140" s="11" t="s">
        <v>152</v>
      </c>
      <c r="B140" s="44">
        <v>6</v>
      </c>
      <c r="C140" s="43">
        <v>39590</v>
      </c>
      <c r="D140" s="11" t="s">
        <v>199</v>
      </c>
      <c r="E140" s="11">
        <v>1251</v>
      </c>
      <c r="F140" s="11" t="s">
        <v>288</v>
      </c>
      <c r="G140" s="12">
        <v>1400.04</v>
      </c>
      <c r="H140" s="11" t="s">
        <v>155</v>
      </c>
    </row>
    <row r="141" spans="1:8">
      <c r="A141" s="11" t="s">
        <v>134</v>
      </c>
      <c r="B141" s="44">
        <v>2</v>
      </c>
      <c r="C141" s="43">
        <v>39590</v>
      </c>
      <c r="D141" s="11" t="s">
        <v>172</v>
      </c>
      <c r="E141" s="11">
        <v>1252</v>
      </c>
      <c r="F141" s="11" t="s">
        <v>289</v>
      </c>
      <c r="G141" s="12">
        <v>1967.01</v>
      </c>
      <c r="H141" s="11" t="s">
        <v>137</v>
      </c>
    </row>
    <row r="142" spans="1:8">
      <c r="A142" s="11" t="s">
        <v>138</v>
      </c>
      <c r="B142" s="44">
        <v>4</v>
      </c>
      <c r="C142" s="43">
        <v>39590</v>
      </c>
      <c r="D142" s="11" t="s">
        <v>142</v>
      </c>
      <c r="E142" s="11">
        <v>1253</v>
      </c>
      <c r="F142" s="11" t="s">
        <v>290</v>
      </c>
      <c r="G142" s="12">
        <v>922.69</v>
      </c>
      <c r="H142" s="11" t="s">
        <v>141</v>
      </c>
    </row>
    <row r="143" spans="1:8">
      <c r="A143" s="11" t="s">
        <v>134</v>
      </c>
      <c r="B143" s="44">
        <v>2</v>
      </c>
      <c r="C143" s="43">
        <v>39602</v>
      </c>
      <c r="D143" s="11" t="s">
        <v>172</v>
      </c>
      <c r="E143" s="11">
        <v>1258</v>
      </c>
      <c r="F143" s="11" t="s">
        <v>226</v>
      </c>
      <c r="G143" s="12">
        <v>2121.0100000000002</v>
      </c>
      <c r="H143" s="11" t="s">
        <v>137</v>
      </c>
    </row>
    <row r="144" spans="1:8">
      <c r="A144" s="11" t="s">
        <v>134</v>
      </c>
      <c r="B144" s="44">
        <v>2</v>
      </c>
      <c r="C144" s="43">
        <v>39605</v>
      </c>
      <c r="D144" s="11" t="s">
        <v>172</v>
      </c>
      <c r="E144" s="11">
        <v>1259</v>
      </c>
      <c r="F144" s="11" t="s">
        <v>226</v>
      </c>
      <c r="G144" s="12">
        <v>928.2</v>
      </c>
      <c r="H144" s="11" t="s">
        <v>137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8"/>
  <sheetViews>
    <sheetView showGridLines="0" workbookViewId="0"/>
  </sheetViews>
  <sheetFormatPr defaultColWidth="11.44140625" defaultRowHeight="13.2"/>
  <sheetData>
    <row r="1" spans="1:5" ht="21.6" thickBot="1">
      <c r="A1" s="77" t="s">
        <v>430</v>
      </c>
    </row>
    <row r="2" spans="1:5" ht="13.8" thickTop="1">
      <c r="A2" s="3"/>
    </row>
    <row r="3" spans="1:5" ht="13.8" thickBot="1"/>
    <row r="4" spans="1:5" ht="13.8" thickBot="1">
      <c r="B4" s="90" t="s">
        <v>124</v>
      </c>
      <c r="C4" s="91" t="s">
        <v>125</v>
      </c>
      <c r="D4" s="91" t="s">
        <v>126</v>
      </c>
      <c r="E4" s="92" t="s">
        <v>127</v>
      </c>
    </row>
    <row r="5" spans="1:5">
      <c r="B5" s="82">
        <v>1</v>
      </c>
      <c r="C5" s="83">
        <v>1</v>
      </c>
      <c r="D5" s="83">
        <v>9</v>
      </c>
      <c r="E5" s="84">
        <v>16</v>
      </c>
    </row>
    <row r="6" spans="1:5">
      <c r="B6" s="85">
        <v>2</v>
      </c>
      <c r="C6" s="74">
        <v>2</v>
      </c>
      <c r="D6" s="74">
        <v>6</v>
      </c>
      <c r="E6" s="86">
        <v>16</v>
      </c>
    </row>
    <row r="7" spans="1:5">
      <c r="B7" s="85">
        <v>3</v>
      </c>
      <c r="C7" s="74">
        <v>3</v>
      </c>
      <c r="D7" s="74">
        <v>10</v>
      </c>
      <c r="E7" s="86">
        <v>7</v>
      </c>
    </row>
    <row r="8" spans="1:5">
      <c r="B8" s="85">
        <v>4</v>
      </c>
      <c r="C8" s="74">
        <v>4</v>
      </c>
      <c r="D8" s="74">
        <v>10</v>
      </c>
      <c r="E8" s="86">
        <v>14</v>
      </c>
    </row>
    <row r="9" spans="1:5">
      <c r="B9" s="85">
        <v>5</v>
      </c>
      <c r="C9" s="74">
        <v>5</v>
      </c>
      <c r="D9" s="74">
        <v>0</v>
      </c>
      <c r="E9" s="86">
        <v>4</v>
      </c>
    </row>
    <row r="10" spans="1:5">
      <c r="B10" s="85">
        <v>6</v>
      </c>
      <c r="C10" s="74">
        <v>6</v>
      </c>
      <c r="D10" s="74">
        <v>15</v>
      </c>
      <c r="E10" s="86">
        <v>18</v>
      </c>
    </row>
    <row r="11" spans="1:5">
      <c r="B11" s="85">
        <v>7</v>
      </c>
      <c r="C11" s="74">
        <v>7</v>
      </c>
      <c r="D11" s="74">
        <v>18</v>
      </c>
      <c r="E11" s="86">
        <v>17</v>
      </c>
    </row>
    <row r="12" spans="1:5">
      <c r="B12" s="85">
        <v>8</v>
      </c>
      <c r="C12" s="74">
        <v>8</v>
      </c>
      <c r="D12" s="74">
        <v>18</v>
      </c>
      <c r="E12" s="86">
        <v>9</v>
      </c>
    </row>
    <row r="13" spans="1:5">
      <c r="A13" t="s">
        <v>429</v>
      </c>
      <c r="B13" s="85">
        <v>9</v>
      </c>
      <c r="C13" s="74">
        <v>9</v>
      </c>
      <c r="D13" s="74">
        <v>9</v>
      </c>
      <c r="E13" s="86">
        <v>5</v>
      </c>
    </row>
    <row r="14" spans="1:5" ht="13.8" thickBot="1">
      <c r="B14" s="100">
        <v>10</v>
      </c>
      <c r="C14" s="81">
        <v>10</v>
      </c>
      <c r="D14" s="81">
        <v>0</v>
      </c>
      <c r="E14" s="101">
        <v>6</v>
      </c>
    </row>
    <row r="15" spans="1:5" ht="13.8" thickBot="1">
      <c r="B15" s="102"/>
      <c r="C15" s="103"/>
      <c r="D15" s="103"/>
      <c r="E15" s="104"/>
    </row>
    <row r="17" spans="2:3" ht="13.8" thickBot="1"/>
    <row r="18" spans="2:3" ht="13.8" thickBot="1">
      <c r="B18" s="105" t="s">
        <v>431</v>
      </c>
      <c r="C18" s="93" t="s">
        <v>432</v>
      </c>
    </row>
  </sheetData>
  <phoneticPr fontId="7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Q15"/>
  <sheetViews>
    <sheetView zoomScale="75" workbookViewId="0">
      <selection activeCell="I23" sqref="I23"/>
    </sheetView>
  </sheetViews>
  <sheetFormatPr defaultColWidth="11.109375" defaultRowHeight="15.6"/>
  <cols>
    <col min="1" max="1" width="15" style="13" customWidth="1"/>
    <col min="2" max="15" width="9" style="13" customWidth="1"/>
    <col min="16" max="16" width="7.6640625" style="13" customWidth="1"/>
    <col min="17" max="17" width="9" style="13" customWidth="1"/>
    <col min="18" max="21" width="12.88671875" style="13" customWidth="1"/>
    <col min="22" max="16384" width="11.109375" style="13"/>
  </cols>
  <sheetData>
    <row r="1" spans="1:17">
      <c r="B1" s="13" t="s">
        <v>77</v>
      </c>
      <c r="C1" s="13" t="s">
        <v>78</v>
      </c>
      <c r="D1" s="13" t="s">
        <v>79</v>
      </c>
      <c r="E1" s="14" t="s">
        <v>80</v>
      </c>
      <c r="F1" s="14" t="s">
        <v>299</v>
      </c>
      <c r="G1" s="14" t="s">
        <v>7</v>
      </c>
      <c r="H1" s="14" t="s">
        <v>300</v>
      </c>
      <c r="I1" s="14" t="s">
        <v>301</v>
      </c>
      <c r="J1" s="14" t="s">
        <v>302</v>
      </c>
      <c r="K1" s="14" t="s">
        <v>303</v>
      </c>
      <c r="L1" s="14" t="s">
        <v>304</v>
      </c>
      <c r="M1" s="14" t="s">
        <v>305</v>
      </c>
      <c r="N1" s="14" t="s">
        <v>306</v>
      </c>
      <c r="O1" s="14" t="s">
        <v>307</v>
      </c>
      <c r="P1" s="14" t="s">
        <v>308</v>
      </c>
      <c r="Q1" s="14" t="s">
        <v>309</v>
      </c>
    </row>
    <row r="2" spans="1:17">
      <c r="A2" s="13" t="s">
        <v>72</v>
      </c>
    </row>
    <row r="3" spans="1:17">
      <c r="A3" s="13" t="s">
        <v>81</v>
      </c>
    </row>
    <row r="4" spans="1:17">
      <c r="A4" s="13" t="s">
        <v>82</v>
      </c>
      <c r="B4" s="13">
        <v>6098</v>
      </c>
      <c r="C4" s="13">
        <v>29662</v>
      </c>
      <c r="D4" s="13">
        <v>4903</v>
      </c>
      <c r="F4" s="13">
        <v>29680</v>
      </c>
      <c r="G4" s="13">
        <v>81570</v>
      </c>
      <c r="H4" s="13">
        <v>25583</v>
      </c>
      <c r="J4" s="13">
        <v>59062</v>
      </c>
      <c r="K4" s="13">
        <v>46474</v>
      </c>
      <c r="L4" s="13">
        <v>33204</v>
      </c>
      <c r="N4" s="13">
        <v>3602</v>
      </c>
      <c r="O4" s="13">
        <v>86479</v>
      </c>
      <c r="P4" s="13">
        <v>32383</v>
      </c>
    </row>
    <row r="5" spans="1:17">
      <c r="A5" s="13" t="s">
        <v>83</v>
      </c>
      <c r="B5" s="13">
        <v>27126</v>
      </c>
      <c r="C5" s="13">
        <v>1036</v>
      </c>
      <c r="D5" s="13">
        <v>68261</v>
      </c>
      <c r="F5" s="13">
        <v>51534</v>
      </c>
      <c r="G5" s="13">
        <v>26991</v>
      </c>
      <c r="H5" s="13">
        <v>38398</v>
      </c>
      <c r="J5" s="13">
        <v>13683</v>
      </c>
      <c r="K5" s="13">
        <v>83016</v>
      </c>
      <c r="L5" s="13">
        <v>87834</v>
      </c>
      <c r="N5" s="13">
        <v>65071</v>
      </c>
      <c r="O5" s="13">
        <v>47676</v>
      </c>
      <c r="P5" s="13">
        <v>6793</v>
      </c>
    </row>
    <row r="6" spans="1:17">
      <c r="A6" s="13" t="s">
        <v>84</v>
      </c>
      <c r="B6" s="13">
        <v>62625</v>
      </c>
      <c r="C6" s="13">
        <v>7060</v>
      </c>
      <c r="D6" s="13">
        <v>87029</v>
      </c>
      <c r="F6" s="13">
        <v>26436</v>
      </c>
      <c r="G6" s="13">
        <v>15057</v>
      </c>
      <c r="H6" s="13">
        <v>60573</v>
      </c>
      <c r="J6" s="13">
        <v>27945</v>
      </c>
      <c r="K6" s="13">
        <v>45894</v>
      </c>
      <c r="L6" s="13">
        <v>68238</v>
      </c>
      <c r="N6" s="13">
        <v>85468</v>
      </c>
      <c r="O6" s="13">
        <v>87092</v>
      </c>
      <c r="P6" s="13">
        <v>3635</v>
      </c>
    </row>
    <row r="7" spans="1:17">
      <c r="A7" s="13" t="s">
        <v>310</v>
      </c>
      <c r="B7" s="13">
        <f>SUM(B3:B6)</f>
        <v>95849</v>
      </c>
      <c r="C7" s="13">
        <f>SUM(C3:C6)</f>
        <v>37758</v>
      </c>
      <c r="D7" s="13">
        <f>SUM(D3:D6)</f>
        <v>160193</v>
      </c>
      <c r="F7" s="13">
        <f>SUM(F3:F6)</f>
        <v>107650</v>
      </c>
      <c r="G7" s="13">
        <f>SUM(G3:G6)</f>
        <v>123618</v>
      </c>
      <c r="H7" s="13">
        <f>SUM(H3:H6)</f>
        <v>124554</v>
      </c>
      <c r="J7" s="13">
        <f>SUM(J3:J6)</f>
        <v>100690</v>
      </c>
      <c r="K7" s="13">
        <f>SUM(K3:K6)</f>
        <v>175384</v>
      </c>
      <c r="L7" s="13">
        <f>SUM(L3:L6)</f>
        <v>189276</v>
      </c>
      <c r="N7" s="13">
        <f>SUM(N3:N6)</f>
        <v>154141</v>
      </c>
      <c r="O7" s="13">
        <f>SUM(O3:O6)</f>
        <v>221247</v>
      </c>
      <c r="P7" s="13">
        <f>SUM(P3:P6)</f>
        <v>42811</v>
      </c>
    </row>
    <row r="9" spans="1:17">
      <c r="A9" s="13" t="s">
        <v>86</v>
      </c>
    </row>
    <row r="10" spans="1:17">
      <c r="A10" s="13" t="s">
        <v>87</v>
      </c>
      <c r="B10" s="13">
        <v>13524</v>
      </c>
      <c r="C10" s="13">
        <v>79250</v>
      </c>
      <c r="D10" s="13">
        <v>2013</v>
      </c>
      <c r="F10" s="13">
        <v>82355</v>
      </c>
      <c r="G10" s="13">
        <v>68205</v>
      </c>
      <c r="H10" s="13">
        <v>2717</v>
      </c>
      <c r="J10" s="13">
        <v>26372</v>
      </c>
      <c r="K10" s="13">
        <v>40514</v>
      </c>
      <c r="L10" s="13">
        <v>15535</v>
      </c>
      <c r="N10" s="13">
        <v>16348</v>
      </c>
      <c r="O10" s="13">
        <v>55717</v>
      </c>
      <c r="P10" s="13">
        <v>12796</v>
      </c>
    </row>
    <row r="11" spans="1:17">
      <c r="A11" s="13" t="s">
        <v>88</v>
      </c>
      <c r="B11" s="13">
        <v>59593</v>
      </c>
      <c r="C11" s="13">
        <v>60495</v>
      </c>
      <c r="D11" s="13">
        <v>31766</v>
      </c>
      <c r="F11" s="13">
        <v>31333</v>
      </c>
      <c r="G11" s="13">
        <v>66138</v>
      </c>
      <c r="H11" s="13">
        <v>58233</v>
      </c>
      <c r="J11" s="13">
        <v>5603</v>
      </c>
      <c r="K11" s="13">
        <v>45699</v>
      </c>
      <c r="L11" s="13">
        <v>58185</v>
      </c>
      <c r="N11" s="13">
        <v>20705</v>
      </c>
      <c r="O11" s="13">
        <v>61243</v>
      </c>
      <c r="P11" s="13">
        <v>10790</v>
      </c>
    </row>
    <row r="12" spans="1:17">
      <c r="A12" s="13" t="s">
        <v>86</v>
      </c>
      <c r="B12" s="13">
        <v>32229</v>
      </c>
      <c r="C12" s="13">
        <v>66660</v>
      </c>
      <c r="D12" s="13">
        <v>89766</v>
      </c>
      <c r="F12" s="13">
        <v>57493</v>
      </c>
      <c r="G12" s="13">
        <v>15912</v>
      </c>
      <c r="H12" s="13">
        <v>70791</v>
      </c>
      <c r="J12" s="13">
        <v>5989</v>
      </c>
      <c r="K12" s="13">
        <v>1584</v>
      </c>
      <c r="L12" s="13">
        <v>27756</v>
      </c>
      <c r="N12" s="13">
        <v>22544</v>
      </c>
      <c r="O12" s="13">
        <v>19675</v>
      </c>
      <c r="P12" s="13">
        <v>733</v>
      </c>
    </row>
    <row r="13" spans="1:17">
      <c r="A13" s="13" t="s">
        <v>89</v>
      </c>
      <c r="B13" s="13">
        <f>SUM(B10:B12)</f>
        <v>105346</v>
      </c>
      <c r="C13" s="13">
        <f>SUM(C9:C12)</f>
        <v>206405</v>
      </c>
      <c r="D13" s="13">
        <f>SUM(D9:D12)</f>
        <v>123545</v>
      </c>
      <c r="F13" s="13">
        <f>SUM(F9:F12)</f>
        <v>171181</v>
      </c>
      <c r="G13" s="13">
        <f>SUM(G9:G12)</f>
        <v>150255</v>
      </c>
      <c r="H13" s="13">
        <f>SUM(H9:H12)</f>
        <v>131741</v>
      </c>
      <c r="J13" s="13">
        <f>SUM(J9:J12)</f>
        <v>37964</v>
      </c>
      <c r="K13" s="13">
        <f>SUM(K9:K12)</f>
        <v>87797</v>
      </c>
      <c r="L13" s="13">
        <f>SUM(L9:L12)</f>
        <v>101476</v>
      </c>
      <c r="N13" s="13">
        <f>SUM(N9:N12)</f>
        <v>59597</v>
      </c>
      <c r="O13" s="13">
        <f>SUM(O9:O12)</f>
        <v>136635</v>
      </c>
      <c r="P13" s="13">
        <f>SUM(P9:P12)</f>
        <v>24319</v>
      </c>
    </row>
    <row r="15" spans="1:17">
      <c r="A15" s="13" t="s">
        <v>90</v>
      </c>
    </row>
  </sheetData>
  <phoneticPr fontId="7" type="noConversion"/>
  <printOptions horizontalCentered="1"/>
  <pageMargins left="0.74803149606299213" right="0.74803149606299213" top="0.98425196850393704" bottom="0.98425196850393704" header="0.51181102362204722" footer="0.51181102362204722"/>
  <pageSetup orientation="portrait" horizontalDpi="4294967292" verticalDpi="0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B3:R19"/>
  <sheetViews>
    <sheetView showGridLines="0" zoomScale="75" workbookViewId="0">
      <selection activeCell="H32" sqref="H32"/>
    </sheetView>
  </sheetViews>
  <sheetFormatPr defaultColWidth="11.109375" defaultRowHeight="15.6"/>
  <cols>
    <col min="1" max="1" width="3.5546875" style="13" customWidth="1"/>
    <col min="2" max="2" width="14.44140625" style="13" customWidth="1"/>
    <col min="3" max="18" width="11.5546875" style="13" customWidth="1"/>
    <col min="19" max="22" width="12.88671875" style="13" customWidth="1"/>
    <col min="23" max="16384" width="11.109375" style="13"/>
  </cols>
  <sheetData>
    <row r="3" spans="2:18" ht="27.75" customHeight="1">
      <c r="B3" s="68"/>
      <c r="C3" s="66" t="s">
        <v>77</v>
      </c>
      <c r="D3" s="66" t="s">
        <v>78</v>
      </c>
      <c r="E3" s="66" t="s">
        <v>79</v>
      </c>
      <c r="F3" s="67" t="s">
        <v>80</v>
      </c>
      <c r="G3" s="66" t="s">
        <v>299</v>
      </c>
      <c r="H3" s="66" t="s">
        <v>7</v>
      </c>
      <c r="I3" s="66" t="s">
        <v>300</v>
      </c>
      <c r="J3" s="67" t="s">
        <v>301</v>
      </c>
      <c r="K3" s="66" t="s">
        <v>302</v>
      </c>
      <c r="L3" s="66" t="s">
        <v>303</v>
      </c>
      <c r="M3" s="66" t="s">
        <v>304</v>
      </c>
      <c r="N3" s="67" t="s">
        <v>305</v>
      </c>
      <c r="O3" s="66" t="s">
        <v>306</v>
      </c>
      <c r="P3" s="66" t="s">
        <v>307</v>
      </c>
      <c r="Q3" s="66" t="s">
        <v>308</v>
      </c>
      <c r="R3" s="67" t="s">
        <v>309</v>
      </c>
    </row>
    <row r="4" spans="2:18">
      <c r="B4" s="58" t="s">
        <v>72</v>
      </c>
      <c r="F4" s="57"/>
      <c r="J4" s="57"/>
      <c r="N4" s="57"/>
      <c r="R4" s="57"/>
    </row>
    <row r="5" spans="2:18" ht="3.75" customHeight="1">
      <c r="B5" s="58"/>
      <c r="F5" s="57"/>
      <c r="J5" s="57"/>
      <c r="N5" s="57"/>
      <c r="R5" s="57"/>
    </row>
    <row r="6" spans="2:18">
      <c r="B6" s="56" t="s">
        <v>81</v>
      </c>
      <c r="F6" s="57"/>
      <c r="J6" s="57"/>
      <c r="N6" s="57"/>
      <c r="R6" s="57"/>
    </row>
    <row r="7" spans="2:18">
      <c r="B7" s="55" t="s">
        <v>82</v>
      </c>
      <c r="C7" s="59">
        <v>6098</v>
      </c>
      <c r="D7" s="59">
        <v>29662</v>
      </c>
      <c r="E7" s="59">
        <v>4903</v>
      </c>
      <c r="F7" s="60">
        <f>SUM(C7:E7)</f>
        <v>40663</v>
      </c>
      <c r="G7" s="59">
        <v>29680</v>
      </c>
      <c r="H7" s="59">
        <v>81570</v>
      </c>
      <c r="I7" s="59">
        <v>25583</v>
      </c>
      <c r="J7" s="60">
        <f t="shared" ref="J7:J16" si="0">SUM(G7:I7)</f>
        <v>136833</v>
      </c>
      <c r="K7" s="59">
        <v>59062</v>
      </c>
      <c r="L7" s="59">
        <v>46474</v>
      </c>
      <c r="M7" s="59">
        <v>33204</v>
      </c>
      <c r="N7" s="60">
        <f t="shared" ref="N7:N16" si="1">SUM(K7:M7)</f>
        <v>138740</v>
      </c>
      <c r="O7" s="59">
        <v>3602</v>
      </c>
      <c r="P7" s="59">
        <v>86479</v>
      </c>
      <c r="Q7" s="59">
        <v>32383</v>
      </c>
      <c r="R7" s="60">
        <f t="shared" ref="R7:R16" si="2">SUM(O7:Q7)</f>
        <v>122464</v>
      </c>
    </row>
    <row r="8" spans="2:18">
      <c r="B8" s="55" t="s">
        <v>83</v>
      </c>
      <c r="C8" s="59">
        <v>27126</v>
      </c>
      <c r="D8" s="59">
        <v>1036</v>
      </c>
      <c r="E8" s="59">
        <v>68261</v>
      </c>
      <c r="F8" s="60">
        <f t="shared" ref="F8:F16" si="3">SUM(C8:E8)</f>
        <v>96423</v>
      </c>
      <c r="G8" s="59">
        <v>51534</v>
      </c>
      <c r="H8" s="59">
        <v>26991</v>
      </c>
      <c r="I8" s="59">
        <v>38398</v>
      </c>
      <c r="J8" s="60">
        <f t="shared" si="0"/>
        <v>116923</v>
      </c>
      <c r="K8" s="59">
        <v>13683</v>
      </c>
      <c r="L8" s="59">
        <v>83016</v>
      </c>
      <c r="M8" s="59">
        <v>87834</v>
      </c>
      <c r="N8" s="60">
        <f t="shared" si="1"/>
        <v>184533</v>
      </c>
      <c r="O8" s="59">
        <v>65071</v>
      </c>
      <c r="P8" s="59">
        <v>47676</v>
      </c>
      <c r="Q8" s="59">
        <v>6793</v>
      </c>
      <c r="R8" s="60">
        <f t="shared" si="2"/>
        <v>119540</v>
      </c>
    </row>
    <row r="9" spans="2:18">
      <c r="B9" s="55" t="s">
        <v>84</v>
      </c>
      <c r="C9" s="59">
        <v>62625</v>
      </c>
      <c r="D9" s="59">
        <v>7060</v>
      </c>
      <c r="E9" s="59">
        <v>87029</v>
      </c>
      <c r="F9" s="60">
        <f t="shared" si="3"/>
        <v>156714</v>
      </c>
      <c r="G9" s="59">
        <v>26436</v>
      </c>
      <c r="H9" s="59">
        <v>15057</v>
      </c>
      <c r="I9" s="59">
        <v>60573</v>
      </c>
      <c r="J9" s="60">
        <f t="shared" si="0"/>
        <v>102066</v>
      </c>
      <c r="K9" s="59">
        <v>27945</v>
      </c>
      <c r="L9" s="59">
        <v>45894</v>
      </c>
      <c r="M9" s="59">
        <v>68238</v>
      </c>
      <c r="N9" s="60">
        <f t="shared" si="1"/>
        <v>142077</v>
      </c>
      <c r="O9" s="59">
        <v>85468</v>
      </c>
      <c r="P9" s="59">
        <v>87092</v>
      </c>
      <c r="Q9" s="59">
        <v>3635</v>
      </c>
      <c r="R9" s="60">
        <f t="shared" si="2"/>
        <v>176195</v>
      </c>
    </row>
    <row r="10" spans="2:18">
      <c r="B10" s="64" t="s">
        <v>310</v>
      </c>
      <c r="C10" s="65">
        <f>SUM(C6:C9)</f>
        <v>95849</v>
      </c>
      <c r="D10" s="65">
        <f>SUM(D6:D9)</f>
        <v>37758</v>
      </c>
      <c r="E10" s="65">
        <f>SUM(E6:E9)</f>
        <v>160193</v>
      </c>
      <c r="F10" s="61">
        <f t="shared" si="3"/>
        <v>293800</v>
      </c>
      <c r="G10" s="65">
        <f>SUM(G6:G9)</f>
        <v>107650</v>
      </c>
      <c r="H10" s="65">
        <f>SUM(H6:H9)</f>
        <v>123618</v>
      </c>
      <c r="I10" s="65">
        <f>SUM(I6:I9)</f>
        <v>124554</v>
      </c>
      <c r="J10" s="61">
        <f t="shared" si="0"/>
        <v>355822</v>
      </c>
      <c r="K10" s="65">
        <f>SUM(K6:K9)</f>
        <v>100690</v>
      </c>
      <c r="L10" s="65">
        <f>SUM(L6:L9)</f>
        <v>175384</v>
      </c>
      <c r="M10" s="65">
        <f>SUM(M6:M9)</f>
        <v>189276</v>
      </c>
      <c r="N10" s="61">
        <f t="shared" si="1"/>
        <v>465350</v>
      </c>
      <c r="O10" s="65">
        <f>SUM(O6:O9)</f>
        <v>154141</v>
      </c>
      <c r="P10" s="65">
        <f>SUM(P6:P9)</f>
        <v>221247</v>
      </c>
      <c r="Q10" s="65">
        <f>SUM(Q6:Q9)</f>
        <v>42811</v>
      </c>
      <c r="R10" s="61">
        <f t="shared" si="2"/>
        <v>418199</v>
      </c>
    </row>
    <row r="11" spans="2:18" ht="3.75" customHeight="1">
      <c r="B11" s="54"/>
      <c r="C11" s="62"/>
      <c r="D11" s="62"/>
      <c r="E11" s="62"/>
      <c r="F11" s="63"/>
      <c r="G11" s="62"/>
      <c r="H11" s="62"/>
      <c r="I11" s="62"/>
      <c r="J11" s="63"/>
      <c r="K11" s="62"/>
      <c r="L11" s="62"/>
      <c r="M11" s="62"/>
      <c r="N11" s="63"/>
      <c r="O11" s="62"/>
      <c r="P11" s="62"/>
      <c r="Q11" s="62"/>
      <c r="R11" s="63"/>
    </row>
    <row r="12" spans="2:18">
      <c r="B12" s="54" t="s">
        <v>86</v>
      </c>
      <c r="C12" s="62"/>
      <c r="D12" s="62"/>
      <c r="E12" s="62"/>
      <c r="F12" s="63"/>
      <c r="G12" s="62"/>
      <c r="H12" s="62"/>
      <c r="I12" s="62"/>
      <c r="J12" s="63"/>
      <c r="K12" s="62"/>
      <c r="L12" s="62"/>
      <c r="M12" s="62"/>
      <c r="N12" s="63"/>
      <c r="O12" s="62"/>
      <c r="P12" s="62"/>
      <c r="Q12" s="62"/>
      <c r="R12" s="63"/>
    </row>
    <row r="13" spans="2:18">
      <c r="B13" s="55" t="s">
        <v>87</v>
      </c>
      <c r="C13" s="59">
        <v>13524</v>
      </c>
      <c r="D13" s="59">
        <v>79250</v>
      </c>
      <c r="E13" s="59">
        <v>2013</v>
      </c>
      <c r="F13" s="60">
        <f t="shared" si="3"/>
        <v>94787</v>
      </c>
      <c r="G13" s="59">
        <v>82355</v>
      </c>
      <c r="H13" s="59">
        <v>68205</v>
      </c>
      <c r="I13" s="59">
        <v>2717</v>
      </c>
      <c r="J13" s="60">
        <f t="shared" si="0"/>
        <v>153277</v>
      </c>
      <c r="K13" s="59">
        <v>26372</v>
      </c>
      <c r="L13" s="59">
        <v>40514</v>
      </c>
      <c r="M13" s="59">
        <v>15535</v>
      </c>
      <c r="N13" s="60">
        <f t="shared" si="1"/>
        <v>82421</v>
      </c>
      <c r="O13" s="59">
        <v>16348</v>
      </c>
      <c r="P13" s="59">
        <v>55717</v>
      </c>
      <c r="Q13" s="59">
        <v>12796</v>
      </c>
      <c r="R13" s="60">
        <f t="shared" si="2"/>
        <v>84861</v>
      </c>
    </row>
    <row r="14" spans="2:18">
      <c r="B14" s="55" t="s">
        <v>88</v>
      </c>
      <c r="C14" s="59">
        <v>59593</v>
      </c>
      <c r="D14" s="59">
        <v>60495</v>
      </c>
      <c r="E14" s="59">
        <v>31766</v>
      </c>
      <c r="F14" s="60">
        <f t="shared" si="3"/>
        <v>151854</v>
      </c>
      <c r="G14" s="59">
        <v>31333</v>
      </c>
      <c r="H14" s="59">
        <v>66138</v>
      </c>
      <c r="I14" s="59">
        <v>58233</v>
      </c>
      <c r="J14" s="60">
        <f t="shared" si="0"/>
        <v>155704</v>
      </c>
      <c r="K14" s="59">
        <v>5603</v>
      </c>
      <c r="L14" s="59">
        <v>45699</v>
      </c>
      <c r="M14" s="59">
        <v>58185</v>
      </c>
      <c r="N14" s="60">
        <f t="shared" si="1"/>
        <v>109487</v>
      </c>
      <c r="O14" s="59">
        <v>20705</v>
      </c>
      <c r="P14" s="59">
        <v>61243</v>
      </c>
      <c r="Q14" s="59">
        <v>10790</v>
      </c>
      <c r="R14" s="60">
        <f t="shared" si="2"/>
        <v>92738</v>
      </c>
    </row>
    <row r="15" spans="2:18">
      <c r="B15" s="55" t="s">
        <v>86</v>
      </c>
      <c r="C15" s="59">
        <v>32229</v>
      </c>
      <c r="D15" s="59">
        <v>66660</v>
      </c>
      <c r="E15" s="59">
        <v>89766</v>
      </c>
      <c r="F15" s="60">
        <f t="shared" si="3"/>
        <v>188655</v>
      </c>
      <c r="G15" s="59">
        <v>57493</v>
      </c>
      <c r="H15" s="59">
        <v>15912</v>
      </c>
      <c r="I15" s="59">
        <v>70791</v>
      </c>
      <c r="J15" s="60">
        <f t="shared" si="0"/>
        <v>144196</v>
      </c>
      <c r="K15" s="59">
        <v>5989</v>
      </c>
      <c r="L15" s="59">
        <v>1584</v>
      </c>
      <c r="M15" s="59">
        <v>27756</v>
      </c>
      <c r="N15" s="60">
        <f t="shared" si="1"/>
        <v>35329</v>
      </c>
      <c r="O15" s="59">
        <v>22544</v>
      </c>
      <c r="P15" s="59">
        <v>19675</v>
      </c>
      <c r="Q15" s="59">
        <v>733</v>
      </c>
      <c r="R15" s="60">
        <f t="shared" si="2"/>
        <v>42952</v>
      </c>
    </row>
    <row r="16" spans="2:18">
      <c r="B16" s="64" t="s">
        <v>89</v>
      </c>
      <c r="C16" s="65">
        <f>SUM(C13:C15)</f>
        <v>105346</v>
      </c>
      <c r="D16" s="65">
        <f>SUM(D12:D15)</f>
        <v>206405</v>
      </c>
      <c r="E16" s="65">
        <f>SUM(E12:E15)</f>
        <v>123545</v>
      </c>
      <c r="F16" s="61">
        <f t="shared" si="3"/>
        <v>435296</v>
      </c>
      <c r="G16" s="65">
        <f>SUM(G12:G15)</f>
        <v>171181</v>
      </c>
      <c r="H16" s="65">
        <f>SUM(H12:H15)</f>
        <v>150255</v>
      </c>
      <c r="I16" s="65">
        <f>SUM(I12:I15)</f>
        <v>131741</v>
      </c>
      <c r="J16" s="61">
        <f t="shared" si="0"/>
        <v>453177</v>
      </c>
      <c r="K16" s="65">
        <f>SUM(K12:K15)</f>
        <v>37964</v>
      </c>
      <c r="L16" s="65">
        <f>SUM(L12:L15)</f>
        <v>87797</v>
      </c>
      <c r="M16" s="65">
        <f>SUM(M12:M15)</f>
        <v>101476</v>
      </c>
      <c r="N16" s="61">
        <f t="shared" si="1"/>
        <v>227237</v>
      </c>
      <c r="O16" s="65">
        <f>SUM(O12:O15)</f>
        <v>59597</v>
      </c>
      <c r="P16" s="65">
        <f>SUM(P12:P15)</f>
        <v>136635</v>
      </c>
      <c r="Q16" s="65">
        <f>SUM(Q12:Q15)</f>
        <v>24319</v>
      </c>
      <c r="R16" s="61">
        <f t="shared" si="2"/>
        <v>220551</v>
      </c>
    </row>
    <row r="17" spans="2:18">
      <c r="B17" s="55"/>
      <c r="C17" s="62"/>
      <c r="D17" s="62"/>
      <c r="E17" s="62"/>
      <c r="F17" s="63"/>
      <c r="G17" s="62"/>
      <c r="H17" s="62"/>
      <c r="I17" s="62"/>
      <c r="J17" s="63"/>
      <c r="K17" s="62"/>
      <c r="L17" s="62"/>
      <c r="M17" s="62"/>
      <c r="N17" s="63"/>
      <c r="O17" s="62"/>
      <c r="P17" s="62"/>
      <c r="Q17" s="62"/>
      <c r="R17" s="63"/>
    </row>
    <row r="18" spans="2:18" ht="16.2" thickBot="1">
      <c r="B18" s="71" t="s">
        <v>90</v>
      </c>
      <c r="C18" s="70">
        <f t="shared" ref="C18:R18" si="4">C16+C10</f>
        <v>201195</v>
      </c>
      <c r="D18" s="70">
        <f t="shared" si="4"/>
        <v>244163</v>
      </c>
      <c r="E18" s="70">
        <f t="shared" si="4"/>
        <v>283738</v>
      </c>
      <c r="F18" s="69">
        <f t="shared" si="4"/>
        <v>729096</v>
      </c>
      <c r="G18" s="70">
        <f t="shared" si="4"/>
        <v>278831</v>
      </c>
      <c r="H18" s="70">
        <f t="shared" si="4"/>
        <v>273873</v>
      </c>
      <c r="I18" s="70">
        <f t="shared" si="4"/>
        <v>256295</v>
      </c>
      <c r="J18" s="69">
        <f t="shared" si="4"/>
        <v>808999</v>
      </c>
      <c r="K18" s="70">
        <f t="shared" si="4"/>
        <v>138654</v>
      </c>
      <c r="L18" s="70">
        <f t="shared" si="4"/>
        <v>263181</v>
      </c>
      <c r="M18" s="70">
        <f t="shared" si="4"/>
        <v>290752</v>
      </c>
      <c r="N18" s="69">
        <f t="shared" si="4"/>
        <v>692587</v>
      </c>
      <c r="O18" s="70">
        <f t="shared" si="4"/>
        <v>213738</v>
      </c>
      <c r="P18" s="70">
        <f t="shared" si="4"/>
        <v>357882</v>
      </c>
      <c r="Q18" s="70">
        <f t="shared" si="4"/>
        <v>67130</v>
      </c>
      <c r="R18" s="69">
        <f t="shared" si="4"/>
        <v>638750</v>
      </c>
    </row>
    <row r="19" spans="2:18" ht="16.2" thickTop="1"/>
  </sheetData>
  <phoneticPr fontId="7" type="noConversion"/>
  <printOptions horizontalCentered="1"/>
  <pageMargins left="0.74803149606299213" right="0.74803149606299213" top="0.98425196850393704" bottom="0.98425196850393704" header="0.51181102362204722" footer="0.51181102362204722"/>
  <pageSetup orientation="portrait" horizontalDpi="4294967292" verticalDpi="0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5"/>
  <sheetViews>
    <sheetView workbookViewId="0"/>
  </sheetViews>
  <sheetFormatPr defaultColWidth="11.44140625" defaultRowHeight="13.2"/>
  <sheetData>
    <row r="1" spans="1:10">
      <c r="D1" t="s">
        <v>91</v>
      </c>
      <c r="H1" t="s">
        <v>92</v>
      </c>
      <c r="I1" t="s">
        <v>93</v>
      </c>
      <c r="J1" t="s">
        <v>94</v>
      </c>
    </row>
    <row r="2" spans="1:10">
      <c r="H2">
        <v>34932</v>
      </c>
      <c r="I2" t="s">
        <v>104</v>
      </c>
      <c r="J2">
        <v>10</v>
      </c>
    </row>
    <row r="3" spans="1:10">
      <c r="B3" t="s">
        <v>96</v>
      </c>
      <c r="E3" t="s">
        <v>97</v>
      </c>
      <c r="F3" s="4">
        <v>32236</v>
      </c>
      <c r="H3">
        <v>34917</v>
      </c>
      <c r="I3" t="s">
        <v>102</v>
      </c>
      <c r="J3">
        <v>12</v>
      </c>
    </row>
    <row r="4" spans="1:10">
      <c r="E4" t="s">
        <v>99</v>
      </c>
      <c r="H4">
        <v>33014</v>
      </c>
      <c r="I4" t="s">
        <v>100</v>
      </c>
      <c r="J4">
        <v>54</v>
      </c>
    </row>
    <row r="5" spans="1:10">
      <c r="B5" t="s">
        <v>101</v>
      </c>
      <c r="H5">
        <v>32767</v>
      </c>
      <c r="I5" t="s">
        <v>98</v>
      </c>
      <c r="J5">
        <v>22</v>
      </c>
    </row>
    <row r="6" spans="1:10">
      <c r="B6" t="s">
        <v>103</v>
      </c>
      <c r="H6">
        <v>30450</v>
      </c>
      <c r="I6" t="s">
        <v>95</v>
      </c>
      <c r="J6">
        <v>32</v>
      </c>
    </row>
    <row r="7" spans="1:10">
      <c r="B7" t="s">
        <v>105</v>
      </c>
    </row>
    <row r="8" spans="1:10">
      <c r="B8" t="s">
        <v>106</v>
      </c>
    </row>
    <row r="10" spans="1:10">
      <c r="B10" s="5" t="s">
        <v>107</v>
      </c>
      <c r="C10" s="5" t="s">
        <v>93</v>
      </c>
      <c r="D10" s="5" t="s">
        <v>94</v>
      </c>
      <c r="E10" s="5" t="s">
        <v>108</v>
      </c>
      <c r="F10" s="5" t="s">
        <v>109</v>
      </c>
    </row>
    <row r="11" spans="1:10">
      <c r="A11">
        <f>MATCH(B11,H2:H6,0)</f>
        <v>3</v>
      </c>
      <c r="B11">
        <v>33014</v>
      </c>
      <c r="C11" s="6" t="str">
        <f>INDEX(H2:J6,A11,2)</f>
        <v>Iron</v>
      </c>
      <c r="D11" s="6"/>
      <c r="E11" s="6"/>
      <c r="F11" s="6"/>
    </row>
    <row r="12" spans="1:10">
      <c r="B12" s="7"/>
      <c r="C12" s="7"/>
      <c r="D12" s="7"/>
      <c r="E12" s="7"/>
      <c r="F12" s="7"/>
    </row>
    <row r="13" spans="1:10">
      <c r="B13" s="7"/>
      <c r="C13" s="7"/>
      <c r="D13" s="7"/>
      <c r="E13" s="7"/>
      <c r="F13" s="7"/>
    </row>
    <row r="14" spans="1:10">
      <c r="B14" s="7"/>
      <c r="C14" s="7"/>
      <c r="D14" s="7"/>
      <c r="E14" s="7"/>
      <c r="F14" s="7"/>
    </row>
    <row r="15" spans="1:10">
      <c r="A15" t="s">
        <v>363</v>
      </c>
      <c r="B15" s="7"/>
      <c r="C15" s="7"/>
      <c r="D15" s="7"/>
      <c r="E15" s="7"/>
      <c r="F15" s="7"/>
    </row>
    <row r="16" spans="1:10">
      <c r="B16" s="7"/>
      <c r="C16" s="7"/>
      <c r="D16" s="7"/>
      <c r="E16" s="7"/>
      <c r="F16" s="7"/>
    </row>
    <row r="17" spans="2:6">
      <c r="B17" s="7"/>
      <c r="C17" s="7"/>
      <c r="D17" s="7"/>
      <c r="E17" s="7"/>
      <c r="F17" s="7"/>
    </row>
    <row r="18" spans="2:6">
      <c r="B18" s="7"/>
      <c r="C18" s="7"/>
      <c r="D18" s="7"/>
      <c r="E18" s="7"/>
      <c r="F18" s="7"/>
    </row>
    <row r="19" spans="2:6">
      <c r="B19" s="7"/>
      <c r="C19" s="7"/>
      <c r="D19" s="7"/>
      <c r="E19" s="7"/>
      <c r="F19" s="7"/>
    </row>
    <row r="20" spans="2:6">
      <c r="B20" s="7"/>
      <c r="C20" s="7"/>
      <c r="D20" s="7"/>
      <c r="E20" s="7"/>
      <c r="F20" s="7"/>
    </row>
    <row r="21" spans="2:6">
      <c r="B21" s="7"/>
      <c r="C21" s="7"/>
      <c r="D21" s="7"/>
      <c r="E21" s="7"/>
      <c r="F21" s="7"/>
    </row>
    <row r="22" spans="2:6">
      <c r="B22" s="8"/>
      <c r="C22" s="8"/>
      <c r="D22" s="8"/>
      <c r="E22" s="8"/>
      <c r="F22" s="8"/>
    </row>
    <row r="23" spans="2:6">
      <c r="E23" s="5" t="s">
        <v>110</v>
      </c>
      <c r="F23" s="5"/>
    </row>
    <row r="24" spans="2:6">
      <c r="E24" s="5" t="s">
        <v>111</v>
      </c>
      <c r="F24" s="5"/>
    </row>
    <row r="25" spans="2:6">
      <c r="E25" s="5" t="s">
        <v>112</v>
      </c>
      <c r="F25" s="5"/>
    </row>
  </sheetData>
  <phoneticPr fontId="7" type="noConversion"/>
  <dataValidations count="1">
    <dataValidation type="list" allowBlank="1" showInputMessage="1" showErrorMessage="1" sqref="B15">
      <formula1>$H$2:$H$6</formula1>
    </dataValidation>
  </dataValidations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75"/>
  <sheetViews>
    <sheetView workbookViewId="0"/>
  </sheetViews>
  <sheetFormatPr defaultColWidth="11.44140625" defaultRowHeight="13.2"/>
  <cols>
    <col min="1" max="1" width="17.44140625" customWidth="1"/>
    <col min="2" max="2" width="15.33203125" customWidth="1"/>
    <col min="3" max="3" width="14.44140625" customWidth="1"/>
    <col min="4" max="4" width="12.5546875" customWidth="1"/>
    <col min="5" max="5" width="15.44140625" customWidth="1"/>
    <col min="6" max="6" width="19.5546875" customWidth="1"/>
    <col min="257" max="257" width="17.44140625" customWidth="1"/>
    <col min="258" max="258" width="15.33203125" customWidth="1"/>
    <col min="259" max="259" width="14.44140625" customWidth="1"/>
    <col min="260" max="260" width="12.5546875" customWidth="1"/>
    <col min="261" max="261" width="15.44140625" customWidth="1"/>
    <col min="262" max="262" width="19.5546875" customWidth="1"/>
    <col min="513" max="513" width="17.44140625" customWidth="1"/>
    <col min="514" max="514" width="15.33203125" customWidth="1"/>
    <col min="515" max="515" width="14.44140625" customWidth="1"/>
    <col min="516" max="516" width="12.5546875" customWidth="1"/>
    <col min="517" max="517" width="15.44140625" customWidth="1"/>
    <col min="518" max="518" width="19.5546875" customWidth="1"/>
    <col min="769" max="769" width="17.44140625" customWidth="1"/>
    <col min="770" max="770" width="15.33203125" customWidth="1"/>
    <col min="771" max="771" width="14.44140625" customWidth="1"/>
    <col min="772" max="772" width="12.5546875" customWidth="1"/>
    <col min="773" max="773" width="15.44140625" customWidth="1"/>
    <col min="774" max="774" width="19.5546875" customWidth="1"/>
    <col min="1025" max="1025" width="17.44140625" customWidth="1"/>
    <col min="1026" max="1026" width="15.33203125" customWidth="1"/>
    <col min="1027" max="1027" width="14.44140625" customWidth="1"/>
    <col min="1028" max="1028" width="12.5546875" customWidth="1"/>
    <col min="1029" max="1029" width="15.44140625" customWidth="1"/>
    <col min="1030" max="1030" width="19.5546875" customWidth="1"/>
    <col min="1281" max="1281" width="17.44140625" customWidth="1"/>
    <col min="1282" max="1282" width="15.33203125" customWidth="1"/>
    <col min="1283" max="1283" width="14.44140625" customWidth="1"/>
    <col min="1284" max="1284" width="12.5546875" customWidth="1"/>
    <col min="1285" max="1285" width="15.44140625" customWidth="1"/>
    <col min="1286" max="1286" width="19.5546875" customWidth="1"/>
    <col min="1537" max="1537" width="17.44140625" customWidth="1"/>
    <col min="1538" max="1538" width="15.33203125" customWidth="1"/>
    <col min="1539" max="1539" width="14.44140625" customWidth="1"/>
    <col min="1540" max="1540" width="12.5546875" customWidth="1"/>
    <col min="1541" max="1541" width="15.44140625" customWidth="1"/>
    <col min="1542" max="1542" width="19.5546875" customWidth="1"/>
    <col min="1793" max="1793" width="17.44140625" customWidth="1"/>
    <col min="1794" max="1794" width="15.33203125" customWidth="1"/>
    <col min="1795" max="1795" width="14.44140625" customWidth="1"/>
    <col min="1796" max="1796" width="12.5546875" customWidth="1"/>
    <col min="1797" max="1797" width="15.44140625" customWidth="1"/>
    <col min="1798" max="1798" width="19.5546875" customWidth="1"/>
    <col min="2049" max="2049" width="17.44140625" customWidth="1"/>
    <col min="2050" max="2050" width="15.33203125" customWidth="1"/>
    <col min="2051" max="2051" width="14.44140625" customWidth="1"/>
    <col min="2052" max="2052" width="12.5546875" customWidth="1"/>
    <col min="2053" max="2053" width="15.44140625" customWidth="1"/>
    <col min="2054" max="2054" width="19.5546875" customWidth="1"/>
    <col min="2305" max="2305" width="17.44140625" customWidth="1"/>
    <col min="2306" max="2306" width="15.33203125" customWidth="1"/>
    <col min="2307" max="2307" width="14.44140625" customWidth="1"/>
    <col min="2308" max="2308" width="12.5546875" customWidth="1"/>
    <col min="2309" max="2309" width="15.44140625" customWidth="1"/>
    <col min="2310" max="2310" width="19.5546875" customWidth="1"/>
    <col min="2561" max="2561" width="17.44140625" customWidth="1"/>
    <col min="2562" max="2562" width="15.33203125" customWidth="1"/>
    <col min="2563" max="2563" width="14.44140625" customWidth="1"/>
    <col min="2564" max="2564" width="12.5546875" customWidth="1"/>
    <col min="2565" max="2565" width="15.44140625" customWidth="1"/>
    <col min="2566" max="2566" width="19.5546875" customWidth="1"/>
    <col min="2817" max="2817" width="17.44140625" customWidth="1"/>
    <col min="2818" max="2818" width="15.33203125" customWidth="1"/>
    <col min="2819" max="2819" width="14.44140625" customWidth="1"/>
    <col min="2820" max="2820" width="12.5546875" customWidth="1"/>
    <col min="2821" max="2821" width="15.44140625" customWidth="1"/>
    <col min="2822" max="2822" width="19.5546875" customWidth="1"/>
    <col min="3073" max="3073" width="17.44140625" customWidth="1"/>
    <col min="3074" max="3074" width="15.33203125" customWidth="1"/>
    <col min="3075" max="3075" width="14.44140625" customWidth="1"/>
    <col min="3076" max="3076" width="12.5546875" customWidth="1"/>
    <col min="3077" max="3077" width="15.44140625" customWidth="1"/>
    <col min="3078" max="3078" width="19.5546875" customWidth="1"/>
    <col min="3329" max="3329" width="17.44140625" customWidth="1"/>
    <col min="3330" max="3330" width="15.33203125" customWidth="1"/>
    <col min="3331" max="3331" width="14.44140625" customWidth="1"/>
    <col min="3332" max="3332" width="12.5546875" customWidth="1"/>
    <col min="3333" max="3333" width="15.44140625" customWidth="1"/>
    <col min="3334" max="3334" width="19.5546875" customWidth="1"/>
    <col min="3585" max="3585" width="17.44140625" customWidth="1"/>
    <col min="3586" max="3586" width="15.33203125" customWidth="1"/>
    <col min="3587" max="3587" width="14.44140625" customWidth="1"/>
    <col min="3588" max="3588" width="12.5546875" customWidth="1"/>
    <col min="3589" max="3589" width="15.44140625" customWidth="1"/>
    <col min="3590" max="3590" width="19.5546875" customWidth="1"/>
    <col min="3841" max="3841" width="17.44140625" customWidth="1"/>
    <col min="3842" max="3842" width="15.33203125" customWidth="1"/>
    <col min="3843" max="3843" width="14.44140625" customWidth="1"/>
    <col min="3844" max="3844" width="12.5546875" customWidth="1"/>
    <col min="3845" max="3845" width="15.44140625" customWidth="1"/>
    <col min="3846" max="3846" width="19.5546875" customWidth="1"/>
    <col min="4097" max="4097" width="17.44140625" customWidth="1"/>
    <col min="4098" max="4098" width="15.33203125" customWidth="1"/>
    <col min="4099" max="4099" width="14.44140625" customWidth="1"/>
    <col min="4100" max="4100" width="12.5546875" customWidth="1"/>
    <col min="4101" max="4101" width="15.44140625" customWidth="1"/>
    <col min="4102" max="4102" width="19.5546875" customWidth="1"/>
    <col min="4353" max="4353" width="17.44140625" customWidth="1"/>
    <col min="4354" max="4354" width="15.33203125" customWidth="1"/>
    <col min="4355" max="4355" width="14.44140625" customWidth="1"/>
    <col min="4356" max="4356" width="12.5546875" customWidth="1"/>
    <col min="4357" max="4357" width="15.44140625" customWidth="1"/>
    <col min="4358" max="4358" width="19.5546875" customWidth="1"/>
    <col min="4609" max="4609" width="17.44140625" customWidth="1"/>
    <col min="4610" max="4610" width="15.33203125" customWidth="1"/>
    <col min="4611" max="4611" width="14.44140625" customWidth="1"/>
    <col min="4612" max="4612" width="12.5546875" customWidth="1"/>
    <col min="4613" max="4613" width="15.44140625" customWidth="1"/>
    <col min="4614" max="4614" width="19.5546875" customWidth="1"/>
    <col min="4865" max="4865" width="17.44140625" customWidth="1"/>
    <col min="4866" max="4866" width="15.33203125" customWidth="1"/>
    <col min="4867" max="4867" width="14.44140625" customWidth="1"/>
    <col min="4868" max="4868" width="12.5546875" customWidth="1"/>
    <col min="4869" max="4869" width="15.44140625" customWidth="1"/>
    <col min="4870" max="4870" width="19.5546875" customWidth="1"/>
    <col min="5121" max="5121" width="17.44140625" customWidth="1"/>
    <col min="5122" max="5122" width="15.33203125" customWidth="1"/>
    <col min="5123" max="5123" width="14.44140625" customWidth="1"/>
    <col min="5124" max="5124" width="12.5546875" customWidth="1"/>
    <col min="5125" max="5125" width="15.44140625" customWidth="1"/>
    <col min="5126" max="5126" width="19.5546875" customWidth="1"/>
    <col min="5377" max="5377" width="17.44140625" customWidth="1"/>
    <col min="5378" max="5378" width="15.33203125" customWidth="1"/>
    <col min="5379" max="5379" width="14.44140625" customWidth="1"/>
    <col min="5380" max="5380" width="12.5546875" customWidth="1"/>
    <col min="5381" max="5381" width="15.44140625" customWidth="1"/>
    <col min="5382" max="5382" width="19.5546875" customWidth="1"/>
    <col min="5633" max="5633" width="17.44140625" customWidth="1"/>
    <col min="5634" max="5634" width="15.33203125" customWidth="1"/>
    <col min="5635" max="5635" width="14.44140625" customWidth="1"/>
    <col min="5636" max="5636" width="12.5546875" customWidth="1"/>
    <col min="5637" max="5637" width="15.44140625" customWidth="1"/>
    <col min="5638" max="5638" width="19.5546875" customWidth="1"/>
    <col min="5889" max="5889" width="17.44140625" customWidth="1"/>
    <col min="5890" max="5890" width="15.33203125" customWidth="1"/>
    <col min="5891" max="5891" width="14.44140625" customWidth="1"/>
    <col min="5892" max="5892" width="12.5546875" customWidth="1"/>
    <col min="5893" max="5893" width="15.44140625" customWidth="1"/>
    <col min="5894" max="5894" width="19.5546875" customWidth="1"/>
    <col min="6145" max="6145" width="17.44140625" customWidth="1"/>
    <col min="6146" max="6146" width="15.33203125" customWidth="1"/>
    <col min="6147" max="6147" width="14.44140625" customWidth="1"/>
    <col min="6148" max="6148" width="12.5546875" customWidth="1"/>
    <col min="6149" max="6149" width="15.44140625" customWidth="1"/>
    <col min="6150" max="6150" width="19.5546875" customWidth="1"/>
    <col min="6401" max="6401" width="17.44140625" customWidth="1"/>
    <col min="6402" max="6402" width="15.33203125" customWidth="1"/>
    <col min="6403" max="6403" width="14.44140625" customWidth="1"/>
    <col min="6404" max="6404" width="12.5546875" customWidth="1"/>
    <col min="6405" max="6405" width="15.44140625" customWidth="1"/>
    <col min="6406" max="6406" width="19.5546875" customWidth="1"/>
    <col min="6657" max="6657" width="17.44140625" customWidth="1"/>
    <col min="6658" max="6658" width="15.33203125" customWidth="1"/>
    <col min="6659" max="6659" width="14.44140625" customWidth="1"/>
    <col min="6660" max="6660" width="12.5546875" customWidth="1"/>
    <col min="6661" max="6661" width="15.44140625" customWidth="1"/>
    <col min="6662" max="6662" width="19.5546875" customWidth="1"/>
    <col min="6913" max="6913" width="17.44140625" customWidth="1"/>
    <col min="6914" max="6914" width="15.33203125" customWidth="1"/>
    <col min="6915" max="6915" width="14.44140625" customWidth="1"/>
    <col min="6916" max="6916" width="12.5546875" customWidth="1"/>
    <col min="6917" max="6917" width="15.44140625" customWidth="1"/>
    <col min="6918" max="6918" width="19.5546875" customWidth="1"/>
    <col min="7169" max="7169" width="17.44140625" customWidth="1"/>
    <col min="7170" max="7170" width="15.33203125" customWidth="1"/>
    <col min="7171" max="7171" width="14.44140625" customWidth="1"/>
    <col min="7172" max="7172" width="12.5546875" customWidth="1"/>
    <col min="7173" max="7173" width="15.44140625" customWidth="1"/>
    <col min="7174" max="7174" width="19.5546875" customWidth="1"/>
    <col min="7425" max="7425" width="17.44140625" customWidth="1"/>
    <col min="7426" max="7426" width="15.33203125" customWidth="1"/>
    <col min="7427" max="7427" width="14.44140625" customWidth="1"/>
    <col min="7428" max="7428" width="12.5546875" customWidth="1"/>
    <col min="7429" max="7429" width="15.44140625" customWidth="1"/>
    <col min="7430" max="7430" width="19.5546875" customWidth="1"/>
    <col min="7681" max="7681" width="17.44140625" customWidth="1"/>
    <col min="7682" max="7682" width="15.33203125" customWidth="1"/>
    <col min="7683" max="7683" width="14.44140625" customWidth="1"/>
    <col min="7684" max="7684" width="12.5546875" customWidth="1"/>
    <col min="7685" max="7685" width="15.44140625" customWidth="1"/>
    <col min="7686" max="7686" width="19.5546875" customWidth="1"/>
    <col min="7937" max="7937" width="17.44140625" customWidth="1"/>
    <col min="7938" max="7938" width="15.33203125" customWidth="1"/>
    <col min="7939" max="7939" width="14.44140625" customWidth="1"/>
    <col min="7940" max="7940" width="12.5546875" customWidth="1"/>
    <col min="7941" max="7941" width="15.44140625" customWidth="1"/>
    <col min="7942" max="7942" width="19.5546875" customWidth="1"/>
    <col min="8193" max="8193" width="17.44140625" customWidth="1"/>
    <col min="8194" max="8194" width="15.33203125" customWidth="1"/>
    <col min="8195" max="8195" width="14.44140625" customWidth="1"/>
    <col min="8196" max="8196" width="12.5546875" customWidth="1"/>
    <col min="8197" max="8197" width="15.44140625" customWidth="1"/>
    <col min="8198" max="8198" width="19.5546875" customWidth="1"/>
    <col min="8449" max="8449" width="17.44140625" customWidth="1"/>
    <col min="8450" max="8450" width="15.33203125" customWidth="1"/>
    <col min="8451" max="8451" width="14.44140625" customWidth="1"/>
    <col min="8452" max="8452" width="12.5546875" customWidth="1"/>
    <col min="8453" max="8453" width="15.44140625" customWidth="1"/>
    <col min="8454" max="8454" width="19.5546875" customWidth="1"/>
    <col min="8705" max="8705" width="17.44140625" customWidth="1"/>
    <col min="8706" max="8706" width="15.33203125" customWidth="1"/>
    <col min="8707" max="8707" width="14.44140625" customWidth="1"/>
    <col min="8708" max="8708" width="12.5546875" customWidth="1"/>
    <col min="8709" max="8709" width="15.44140625" customWidth="1"/>
    <col min="8710" max="8710" width="19.5546875" customWidth="1"/>
    <col min="8961" max="8961" width="17.44140625" customWidth="1"/>
    <col min="8962" max="8962" width="15.33203125" customWidth="1"/>
    <col min="8963" max="8963" width="14.44140625" customWidth="1"/>
    <col min="8964" max="8964" width="12.5546875" customWidth="1"/>
    <col min="8965" max="8965" width="15.44140625" customWidth="1"/>
    <col min="8966" max="8966" width="19.5546875" customWidth="1"/>
    <col min="9217" max="9217" width="17.44140625" customWidth="1"/>
    <col min="9218" max="9218" width="15.33203125" customWidth="1"/>
    <col min="9219" max="9219" width="14.44140625" customWidth="1"/>
    <col min="9220" max="9220" width="12.5546875" customWidth="1"/>
    <col min="9221" max="9221" width="15.44140625" customWidth="1"/>
    <col min="9222" max="9222" width="19.5546875" customWidth="1"/>
    <col min="9473" max="9473" width="17.44140625" customWidth="1"/>
    <col min="9474" max="9474" width="15.33203125" customWidth="1"/>
    <col min="9475" max="9475" width="14.44140625" customWidth="1"/>
    <col min="9476" max="9476" width="12.5546875" customWidth="1"/>
    <col min="9477" max="9477" width="15.44140625" customWidth="1"/>
    <col min="9478" max="9478" width="19.5546875" customWidth="1"/>
    <col min="9729" max="9729" width="17.44140625" customWidth="1"/>
    <col min="9730" max="9730" width="15.33203125" customWidth="1"/>
    <col min="9731" max="9731" width="14.44140625" customWidth="1"/>
    <col min="9732" max="9732" width="12.5546875" customWidth="1"/>
    <col min="9733" max="9733" width="15.44140625" customWidth="1"/>
    <col min="9734" max="9734" width="19.5546875" customWidth="1"/>
    <col min="9985" max="9985" width="17.44140625" customWidth="1"/>
    <col min="9986" max="9986" width="15.33203125" customWidth="1"/>
    <col min="9987" max="9987" width="14.44140625" customWidth="1"/>
    <col min="9988" max="9988" width="12.5546875" customWidth="1"/>
    <col min="9989" max="9989" width="15.44140625" customWidth="1"/>
    <col min="9990" max="9990" width="19.5546875" customWidth="1"/>
    <col min="10241" max="10241" width="17.44140625" customWidth="1"/>
    <col min="10242" max="10242" width="15.33203125" customWidth="1"/>
    <col min="10243" max="10243" width="14.44140625" customWidth="1"/>
    <col min="10244" max="10244" width="12.5546875" customWidth="1"/>
    <col min="10245" max="10245" width="15.44140625" customWidth="1"/>
    <col min="10246" max="10246" width="19.5546875" customWidth="1"/>
    <col min="10497" max="10497" width="17.44140625" customWidth="1"/>
    <col min="10498" max="10498" width="15.33203125" customWidth="1"/>
    <col min="10499" max="10499" width="14.44140625" customWidth="1"/>
    <col min="10500" max="10500" width="12.5546875" customWidth="1"/>
    <col min="10501" max="10501" width="15.44140625" customWidth="1"/>
    <col min="10502" max="10502" width="19.5546875" customWidth="1"/>
    <col min="10753" max="10753" width="17.44140625" customWidth="1"/>
    <col min="10754" max="10754" width="15.33203125" customWidth="1"/>
    <col min="10755" max="10755" width="14.44140625" customWidth="1"/>
    <col min="10756" max="10756" width="12.5546875" customWidth="1"/>
    <col min="10757" max="10757" width="15.44140625" customWidth="1"/>
    <col min="10758" max="10758" width="19.5546875" customWidth="1"/>
    <col min="11009" max="11009" width="17.44140625" customWidth="1"/>
    <col min="11010" max="11010" width="15.33203125" customWidth="1"/>
    <col min="11011" max="11011" width="14.44140625" customWidth="1"/>
    <col min="11012" max="11012" width="12.5546875" customWidth="1"/>
    <col min="11013" max="11013" width="15.44140625" customWidth="1"/>
    <col min="11014" max="11014" width="19.5546875" customWidth="1"/>
    <col min="11265" max="11265" width="17.44140625" customWidth="1"/>
    <col min="11266" max="11266" width="15.33203125" customWidth="1"/>
    <col min="11267" max="11267" width="14.44140625" customWidth="1"/>
    <col min="11268" max="11268" width="12.5546875" customWidth="1"/>
    <col min="11269" max="11269" width="15.44140625" customWidth="1"/>
    <col min="11270" max="11270" width="19.5546875" customWidth="1"/>
    <col min="11521" max="11521" width="17.44140625" customWidth="1"/>
    <col min="11522" max="11522" width="15.33203125" customWidth="1"/>
    <col min="11523" max="11523" width="14.44140625" customWidth="1"/>
    <col min="11524" max="11524" width="12.5546875" customWidth="1"/>
    <col min="11525" max="11525" width="15.44140625" customWidth="1"/>
    <col min="11526" max="11526" width="19.5546875" customWidth="1"/>
    <col min="11777" max="11777" width="17.44140625" customWidth="1"/>
    <col min="11778" max="11778" width="15.33203125" customWidth="1"/>
    <col min="11779" max="11779" width="14.44140625" customWidth="1"/>
    <col min="11780" max="11780" width="12.5546875" customWidth="1"/>
    <col min="11781" max="11781" width="15.44140625" customWidth="1"/>
    <col min="11782" max="11782" width="19.5546875" customWidth="1"/>
    <col min="12033" max="12033" width="17.44140625" customWidth="1"/>
    <col min="12034" max="12034" width="15.33203125" customWidth="1"/>
    <col min="12035" max="12035" width="14.44140625" customWidth="1"/>
    <col min="12036" max="12036" width="12.5546875" customWidth="1"/>
    <col min="12037" max="12037" width="15.44140625" customWidth="1"/>
    <col min="12038" max="12038" width="19.5546875" customWidth="1"/>
    <col min="12289" max="12289" width="17.44140625" customWidth="1"/>
    <col min="12290" max="12290" width="15.33203125" customWidth="1"/>
    <col min="12291" max="12291" width="14.44140625" customWidth="1"/>
    <col min="12292" max="12292" width="12.5546875" customWidth="1"/>
    <col min="12293" max="12293" width="15.44140625" customWidth="1"/>
    <col min="12294" max="12294" width="19.5546875" customWidth="1"/>
    <col min="12545" max="12545" width="17.44140625" customWidth="1"/>
    <col min="12546" max="12546" width="15.33203125" customWidth="1"/>
    <col min="12547" max="12547" width="14.44140625" customWidth="1"/>
    <col min="12548" max="12548" width="12.5546875" customWidth="1"/>
    <col min="12549" max="12549" width="15.44140625" customWidth="1"/>
    <col min="12550" max="12550" width="19.5546875" customWidth="1"/>
    <col min="12801" max="12801" width="17.44140625" customWidth="1"/>
    <col min="12802" max="12802" width="15.33203125" customWidth="1"/>
    <col min="12803" max="12803" width="14.44140625" customWidth="1"/>
    <col min="12804" max="12804" width="12.5546875" customWidth="1"/>
    <col min="12805" max="12805" width="15.44140625" customWidth="1"/>
    <col min="12806" max="12806" width="19.5546875" customWidth="1"/>
    <col min="13057" max="13057" width="17.44140625" customWidth="1"/>
    <col min="13058" max="13058" width="15.33203125" customWidth="1"/>
    <col min="13059" max="13059" width="14.44140625" customWidth="1"/>
    <col min="13060" max="13060" width="12.5546875" customWidth="1"/>
    <col min="13061" max="13061" width="15.44140625" customWidth="1"/>
    <col min="13062" max="13062" width="19.5546875" customWidth="1"/>
    <col min="13313" max="13313" width="17.44140625" customWidth="1"/>
    <col min="13314" max="13314" width="15.33203125" customWidth="1"/>
    <col min="13315" max="13315" width="14.44140625" customWidth="1"/>
    <col min="13316" max="13316" width="12.5546875" customWidth="1"/>
    <col min="13317" max="13317" width="15.44140625" customWidth="1"/>
    <col min="13318" max="13318" width="19.5546875" customWidth="1"/>
    <col min="13569" max="13569" width="17.44140625" customWidth="1"/>
    <col min="13570" max="13570" width="15.33203125" customWidth="1"/>
    <col min="13571" max="13571" width="14.44140625" customWidth="1"/>
    <col min="13572" max="13572" width="12.5546875" customWidth="1"/>
    <col min="13573" max="13573" width="15.44140625" customWidth="1"/>
    <col min="13574" max="13574" width="19.5546875" customWidth="1"/>
    <col min="13825" max="13825" width="17.44140625" customWidth="1"/>
    <col min="13826" max="13826" width="15.33203125" customWidth="1"/>
    <col min="13827" max="13827" width="14.44140625" customWidth="1"/>
    <col min="13828" max="13828" width="12.5546875" customWidth="1"/>
    <col min="13829" max="13829" width="15.44140625" customWidth="1"/>
    <col min="13830" max="13830" width="19.5546875" customWidth="1"/>
    <col min="14081" max="14081" width="17.44140625" customWidth="1"/>
    <col min="14082" max="14082" width="15.33203125" customWidth="1"/>
    <col min="14083" max="14083" width="14.44140625" customWidth="1"/>
    <col min="14084" max="14084" width="12.5546875" customWidth="1"/>
    <col min="14085" max="14085" width="15.44140625" customWidth="1"/>
    <col min="14086" max="14086" width="19.5546875" customWidth="1"/>
    <col min="14337" max="14337" width="17.44140625" customWidth="1"/>
    <col min="14338" max="14338" width="15.33203125" customWidth="1"/>
    <col min="14339" max="14339" width="14.44140625" customWidth="1"/>
    <col min="14340" max="14340" width="12.5546875" customWidth="1"/>
    <col min="14341" max="14341" width="15.44140625" customWidth="1"/>
    <col min="14342" max="14342" width="19.5546875" customWidth="1"/>
    <col min="14593" max="14593" width="17.44140625" customWidth="1"/>
    <col min="14594" max="14594" width="15.33203125" customWidth="1"/>
    <col min="14595" max="14595" width="14.44140625" customWidth="1"/>
    <col min="14596" max="14596" width="12.5546875" customWidth="1"/>
    <col min="14597" max="14597" width="15.44140625" customWidth="1"/>
    <col min="14598" max="14598" width="19.5546875" customWidth="1"/>
    <col min="14849" max="14849" width="17.44140625" customWidth="1"/>
    <col min="14850" max="14850" width="15.33203125" customWidth="1"/>
    <col min="14851" max="14851" width="14.44140625" customWidth="1"/>
    <col min="14852" max="14852" width="12.5546875" customWidth="1"/>
    <col min="14853" max="14853" width="15.44140625" customWidth="1"/>
    <col min="14854" max="14854" width="19.5546875" customWidth="1"/>
    <col min="15105" max="15105" width="17.44140625" customWidth="1"/>
    <col min="15106" max="15106" width="15.33203125" customWidth="1"/>
    <col min="15107" max="15107" width="14.44140625" customWidth="1"/>
    <col min="15108" max="15108" width="12.5546875" customWidth="1"/>
    <col min="15109" max="15109" width="15.44140625" customWidth="1"/>
    <col min="15110" max="15110" width="19.5546875" customWidth="1"/>
    <col min="15361" max="15361" width="17.44140625" customWidth="1"/>
    <col min="15362" max="15362" width="15.33203125" customWidth="1"/>
    <col min="15363" max="15363" width="14.44140625" customWidth="1"/>
    <col min="15364" max="15364" width="12.5546875" customWidth="1"/>
    <col min="15365" max="15365" width="15.44140625" customWidth="1"/>
    <col min="15366" max="15366" width="19.5546875" customWidth="1"/>
    <col min="15617" max="15617" width="17.44140625" customWidth="1"/>
    <col min="15618" max="15618" width="15.33203125" customWidth="1"/>
    <col min="15619" max="15619" width="14.44140625" customWidth="1"/>
    <col min="15620" max="15620" width="12.5546875" customWidth="1"/>
    <col min="15621" max="15621" width="15.44140625" customWidth="1"/>
    <col min="15622" max="15622" width="19.5546875" customWidth="1"/>
    <col min="15873" max="15873" width="17.44140625" customWidth="1"/>
    <col min="15874" max="15874" width="15.33203125" customWidth="1"/>
    <col min="15875" max="15875" width="14.44140625" customWidth="1"/>
    <col min="15876" max="15876" width="12.5546875" customWidth="1"/>
    <col min="15877" max="15877" width="15.44140625" customWidth="1"/>
    <col min="15878" max="15878" width="19.5546875" customWidth="1"/>
    <col min="16129" max="16129" width="17.44140625" customWidth="1"/>
    <col min="16130" max="16130" width="15.33203125" customWidth="1"/>
    <col min="16131" max="16131" width="14.44140625" customWidth="1"/>
    <col min="16132" max="16132" width="12.5546875" customWidth="1"/>
    <col min="16133" max="16133" width="15.44140625" customWidth="1"/>
    <col min="16134" max="16134" width="19.5546875" customWidth="1"/>
  </cols>
  <sheetData>
    <row r="1" spans="2:4">
      <c r="C1" t="s">
        <v>341</v>
      </c>
    </row>
    <row r="3" spans="2:4">
      <c r="B3" t="s">
        <v>342</v>
      </c>
      <c r="D3" t="s">
        <v>343</v>
      </c>
    </row>
    <row r="4" spans="2:4">
      <c r="B4" t="s">
        <v>344</v>
      </c>
    </row>
    <row r="5" spans="2:4">
      <c r="B5" t="s">
        <v>345</v>
      </c>
      <c r="D5">
        <v>84</v>
      </c>
    </row>
    <row r="6" spans="2:4">
      <c r="B6" t="s">
        <v>346</v>
      </c>
      <c r="D6">
        <v>30000</v>
      </c>
    </row>
    <row r="9" spans="2:4">
      <c r="B9" t="s">
        <v>347</v>
      </c>
    </row>
    <row r="10" spans="2:4">
      <c r="B10" s="19"/>
      <c r="C10" s="30"/>
    </row>
    <row r="11" spans="2:4">
      <c r="B11" s="31">
        <v>0.09</v>
      </c>
      <c r="C11" s="32"/>
    </row>
    <row r="12" spans="2:4">
      <c r="B12" s="31">
        <v>9.2499999999999999E-2</v>
      </c>
      <c r="C12" s="32"/>
    </row>
    <row r="13" spans="2:4">
      <c r="B13" s="31">
        <v>9.5000000000000001E-2</v>
      </c>
      <c r="C13" s="32"/>
    </row>
    <row r="14" spans="2:4">
      <c r="B14" s="31">
        <v>9.7500000000000003E-2</v>
      </c>
      <c r="C14" s="32"/>
    </row>
    <row r="15" spans="2:4">
      <c r="B15" s="31">
        <v>0.1</v>
      </c>
      <c r="C15" s="32"/>
    </row>
    <row r="16" spans="2:4">
      <c r="B16" s="31">
        <v>0.10249999999999999</v>
      </c>
      <c r="C16" s="32"/>
    </row>
    <row r="17" spans="1:8">
      <c r="B17" s="31">
        <v>0.105</v>
      </c>
      <c r="C17" s="32"/>
    </row>
    <row r="18" spans="1:8">
      <c r="B18" s="31">
        <v>0.1075</v>
      </c>
      <c r="C18" s="32"/>
    </row>
    <row r="19" spans="1:8">
      <c r="B19" s="31">
        <v>0.11</v>
      </c>
      <c r="C19" s="32"/>
    </row>
    <row r="20" spans="1:8">
      <c r="B20" s="31">
        <v>0.1125</v>
      </c>
      <c r="C20" s="32"/>
    </row>
    <row r="24" spans="1:8">
      <c r="C24" t="s">
        <v>348</v>
      </c>
    </row>
    <row r="26" spans="1:8">
      <c r="B26" t="s">
        <v>342</v>
      </c>
    </row>
    <row r="27" spans="1:8">
      <c r="B27" t="s">
        <v>344</v>
      </c>
    </row>
    <row r="28" spans="1:8">
      <c r="B28" t="s">
        <v>345</v>
      </c>
    </row>
    <row r="29" spans="1:8">
      <c r="B29" t="s">
        <v>346</v>
      </c>
      <c r="D29">
        <v>30000</v>
      </c>
    </row>
    <row r="32" spans="1:8">
      <c r="A32" s="33"/>
      <c r="B32">
        <v>36</v>
      </c>
      <c r="C32">
        <v>48</v>
      </c>
      <c r="D32">
        <v>60</v>
      </c>
      <c r="E32">
        <v>72</v>
      </c>
      <c r="F32">
        <v>84</v>
      </c>
      <c r="G32">
        <v>96</v>
      </c>
      <c r="H32">
        <v>108</v>
      </c>
    </row>
    <row r="33" spans="1:8">
      <c r="A33" s="34">
        <v>0.09</v>
      </c>
      <c r="B33" s="35"/>
      <c r="C33" s="35"/>
      <c r="D33" s="35"/>
      <c r="E33" s="35"/>
      <c r="F33" s="35"/>
      <c r="G33" s="35"/>
      <c r="H33" s="35"/>
    </row>
    <row r="34" spans="1:8">
      <c r="A34" s="34">
        <v>9.2499999999999999E-2</v>
      </c>
      <c r="B34" s="35"/>
      <c r="C34" s="35"/>
      <c r="D34" s="35"/>
      <c r="E34" s="35"/>
      <c r="F34" s="35"/>
      <c r="G34" s="35"/>
      <c r="H34" s="35"/>
    </row>
    <row r="35" spans="1:8">
      <c r="A35" s="34">
        <v>9.5000000000000001E-2</v>
      </c>
      <c r="B35" s="35"/>
      <c r="C35" s="35"/>
      <c r="D35" s="35"/>
      <c r="E35" s="35"/>
      <c r="F35" s="35"/>
      <c r="G35" s="35"/>
      <c r="H35" s="35"/>
    </row>
    <row r="36" spans="1:8">
      <c r="A36" s="34">
        <v>9.7500000000000003E-2</v>
      </c>
      <c r="B36" s="35"/>
      <c r="C36" s="35"/>
      <c r="D36" s="35"/>
      <c r="E36" s="35"/>
      <c r="F36" s="35"/>
      <c r="G36" s="35"/>
      <c r="H36" s="35"/>
    </row>
    <row r="37" spans="1:8">
      <c r="A37" s="34">
        <v>0.1</v>
      </c>
      <c r="B37" s="35"/>
      <c r="C37" s="35"/>
      <c r="D37" s="35"/>
      <c r="E37" s="35"/>
      <c r="F37" s="35"/>
      <c r="G37" s="35"/>
      <c r="H37" s="35"/>
    </row>
    <row r="38" spans="1:8">
      <c r="A38" s="34">
        <v>0.10249999999999999</v>
      </c>
      <c r="B38" s="35"/>
      <c r="C38" s="35"/>
      <c r="D38" s="35"/>
      <c r="E38" s="35"/>
      <c r="F38" s="35"/>
      <c r="G38" s="35"/>
      <c r="H38" s="35"/>
    </row>
    <row r="39" spans="1:8">
      <c r="A39" s="34">
        <v>0.105</v>
      </c>
      <c r="B39" s="35"/>
      <c r="C39" s="35"/>
      <c r="D39" s="35"/>
      <c r="E39" s="35"/>
      <c r="F39" s="35"/>
      <c r="G39" s="35"/>
      <c r="H39" s="35"/>
    </row>
    <row r="40" spans="1:8">
      <c r="A40" s="34">
        <v>0.1075</v>
      </c>
      <c r="B40" s="35"/>
      <c r="C40" s="35"/>
      <c r="D40" s="35"/>
      <c r="E40" s="35"/>
      <c r="F40" s="35"/>
      <c r="G40" s="35"/>
      <c r="H40" s="35"/>
    </row>
    <row r="41" spans="1:8">
      <c r="A41" s="34">
        <v>0.11</v>
      </c>
      <c r="B41" s="35"/>
      <c r="C41" s="35"/>
      <c r="D41" s="35"/>
      <c r="E41" s="35"/>
      <c r="F41" s="35"/>
      <c r="G41" s="35"/>
      <c r="H41" s="35"/>
    </row>
    <row r="42" spans="1:8">
      <c r="A42" s="34">
        <v>0.1125</v>
      </c>
      <c r="B42" s="35"/>
      <c r="C42" s="35"/>
      <c r="D42" s="35"/>
      <c r="E42" s="35"/>
      <c r="F42" s="35"/>
      <c r="G42" s="35"/>
      <c r="H42" s="35"/>
    </row>
    <row r="43" spans="1:8">
      <c r="A43" s="34">
        <v>0.115</v>
      </c>
      <c r="B43" s="35"/>
      <c r="C43" s="35"/>
      <c r="D43" s="35"/>
      <c r="E43" s="35"/>
      <c r="F43" s="35"/>
      <c r="G43" s="35"/>
      <c r="H43" s="35"/>
    </row>
    <row r="44" spans="1:8">
      <c r="A44" s="34">
        <v>0.11749999999999999</v>
      </c>
      <c r="B44" s="35"/>
      <c r="C44" s="35"/>
      <c r="D44" s="35"/>
      <c r="E44" s="35"/>
      <c r="F44" s="35"/>
      <c r="G44" s="35"/>
      <c r="H44" s="35"/>
    </row>
    <row r="49" spans="1:6">
      <c r="C49" t="s">
        <v>349</v>
      </c>
    </row>
    <row r="51" spans="1:6">
      <c r="A51" t="s">
        <v>350</v>
      </c>
      <c r="C51" s="36">
        <v>976865.46</v>
      </c>
    </row>
    <row r="52" spans="1:6">
      <c r="A52" t="s">
        <v>351</v>
      </c>
      <c r="C52" s="31">
        <v>0.02</v>
      </c>
    </row>
    <row r="53" spans="1:6">
      <c r="A53" t="s">
        <v>352</v>
      </c>
      <c r="C53">
        <v>23.75</v>
      </c>
    </row>
    <row r="54" spans="1:6">
      <c r="A54" t="s">
        <v>353</v>
      </c>
      <c r="C54">
        <v>12</v>
      </c>
    </row>
    <row r="55" spans="1:6">
      <c r="A55" t="s">
        <v>354</v>
      </c>
      <c r="C55">
        <f>C53*C54</f>
        <v>285</v>
      </c>
    </row>
    <row r="56" spans="1:6">
      <c r="A56" t="s">
        <v>355</v>
      </c>
      <c r="C56" s="35"/>
    </row>
    <row r="57" spans="1:6">
      <c r="A57" s="37" t="s">
        <v>356</v>
      </c>
      <c r="B57" s="37" t="s">
        <v>357</v>
      </c>
      <c r="C57" s="38"/>
    </row>
    <row r="59" spans="1:6" ht="26.1" customHeight="1">
      <c r="A59" s="39" t="s">
        <v>358</v>
      </c>
      <c r="B59" s="40" t="s">
        <v>359</v>
      </c>
      <c r="C59" s="39" t="s">
        <v>360</v>
      </c>
      <c r="D59" s="39" t="s">
        <v>350</v>
      </c>
      <c r="E59" s="39" t="s">
        <v>361</v>
      </c>
      <c r="F59" s="40" t="s">
        <v>362</v>
      </c>
    </row>
    <row r="60" spans="1:6">
      <c r="A60">
        <v>1</v>
      </c>
      <c r="B60" s="35"/>
      <c r="C60" s="35"/>
      <c r="D60" s="35"/>
      <c r="E60" s="33"/>
      <c r="F60" s="33"/>
    </row>
    <row r="61" spans="1:6">
      <c r="A61">
        <v>2</v>
      </c>
      <c r="B61" s="35"/>
      <c r="C61" s="35"/>
      <c r="D61" s="35"/>
      <c r="E61" s="33"/>
      <c r="F61" s="33"/>
    </row>
    <row r="62" spans="1:6">
      <c r="A62">
        <v>3</v>
      </c>
      <c r="B62" s="35"/>
      <c r="C62" s="35"/>
      <c r="D62" s="35"/>
      <c r="E62" s="33"/>
      <c r="F62" s="33"/>
    </row>
    <row r="63" spans="1:6">
      <c r="A63">
        <v>4</v>
      </c>
      <c r="B63" s="35"/>
      <c r="C63" s="35"/>
      <c r="D63" s="35"/>
      <c r="E63" s="33"/>
      <c r="F63" s="33"/>
    </row>
    <row r="64" spans="1:6">
      <c r="A64">
        <v>5</v>
      </c>
      <c r="B64" s="35"/>
      <c r="C64" s="35"/>
      <c r="D64" s="35"/>
      <c r="E64" s="33"/>
      <c r="F64" s="33"/>
    </row>
    <row r="65" spans="1:6">
      <c r="A65">
        <v>6</v>
      </c>
      <c r="B65" s="35"/>
      <c r="C65" s="35"/>
      <c r="D65" s="35"/>
      <c r="E65" s="33"/>
      <c r="F65" s="33"/>
    </row>
    <row r="66" spans="1:6">
      <c r="A66">
        <v>7</v>
      </c>
      <c r="B66" s="35"/>
      <c r="C66" s="35"/>
      <c r="D66" s="35"/>
      <c r="E66" s="33"/>
      <c r="F66" s="33"/>
    </row>
    <row r="67" spans="1:6">
      <c r="A67">
        <v>8</v>
      </c>
      <c r="B67" s="35"/>
      <c r="C67" s="35"/>
      <c r="D67" s="35"/>
      <c r="E67" s="33"/>
      <c r="F67" s="33"/>
    </row>
    <row r="68" spans="1:6">
      <c r="A68">
        <v>9</v>
      </c>
      <c r="B68" s="35"/>
      <c r="C68" s="35"/>
      <c r="D68" s="35"/>
      <c r="E68" s="33"/>
      <c r="F68" s="33"/>
    </row>
    <row r="69" spans="1:6">
      <c r="A69">
        <v>10</v>
      </c>
      <c r="B69" s="35"/>
      <c r="C69" s="35"/>
      <c r="D69" s="35"/>
      <c r="E69" s="33"/>
      <c r="F69" s="33"/>
    </row>
    <row r="70" spans="1:6">
      <c r="A70">
        <v>11</v>
      </c>
      <c r="B70" s="35"/>
      <c r="C70" s="35"/>
      <c r="D70" s="35"/>
      <c r="E70" s="33"/>
      <c r="F70" s="33"/>
    </row>
    <row r="71" spans="1:6">
      <c r="A71">
        <v>12</v>
      </c>
      <c r="B71" s="35"/>
      <c r="C71" s="35"/>
      <c r="D71" s="35"/>
      <c r="E71" s="33"/>
      <c r="F71" s="33"/>
    </row>
    <row r="72" spans="1:6">
      <c r="A72">
        <v>13</v>
      </c>
      <c r="B72" s="35"/>
      <c r="C72" s="35"/>
      <c r="D72" s="35"/>
      <c r="E72" s="33"/>
      <c r="F72" s="33"/>
    </row>
    <row r="73" spans="1:6">
      <c r="A73">
        <v>14</v>
      </c>
      <c r="B73" s="35"/>
      <c r="C73" s="35"/>
      <c r="D73" s="35"/>
      <c r="E73" s="33"/>
      <c r="F73" s="33"/>
    </row>
    <row r="74" spans="1:6">
      <c r="A74">
        <v>15</v>
      </c>
      <c r="B74" s="35"/>
      <c r="C74" s="35"/>
      <c r="D74" s="35"/>
      <c r="E74" s="33"/>
      <c r="F74" s="33"/>
    </row>
    <row r="75" spans="1:6">
      <c r="A75">
        <v>16</v>
      </c>
      <c r="B75" s="35"/>
      <c r="C75" s="35"/>
      <c r="D75" s="35"/>
      <c r="E75" s="33"/>
      <c r="F75" s="33"/>
    </row>
  </sheetData>
  <phoneticPr fontId="7" type="noConversion"/>
  <printOptions horizontalCentered="1" gridLines="1" gridLinesSet="0"/>
  <pageMargins left="0.75" right="0.75" top="1" bottom="1" header="0.5" footer="0.5"/>
  <pageSetup orientation="landscape" horizontalDpi="1200" verticalDpi="1200" r:id="rId1"/>
  <headerFooter alignWithMargins="0">
    <oddHeader>&amp;F</oddHeader>
    <oddFooter>Page &amp;P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1:D26"/>
  <sheetViews>
    <sheetView topLeftCell="A7" zoomScale="150" workbookViewId="0">
      <selection activeCell="C16" sqref="C16"/>
    </sheetView>
  </sheetViews>
  <sheetFormatPr defaultColWidth="11.44140625" defaultRowHeight="13.2"/>
  <sheetData>
    <row r="11" spans="1:4">
      <c r="A11" t="s">
        <v>22</v>
      </c>
      <c r="B11" t="s">
        <v>23</v>
      </c>
      <c r="C11" t="s">
        <v>24</v>
      </c>
      <c r="D11" t="s">
        <v>25</v>
      </c>
    </row>
    <row r="12" spans="1:4">
      <c r="A12" t="s">
        <v>26</v>
      </c>
      <c r="B12" t="s">
        <v>27</v>
      </c>
      <c r="C12">
        <v>80000</v>
      </c>
      <c r="D12" t="s">
        <v>28</v>
      </c>
    </row>
    <row r="13" spans="1:4">
      <c r="A13" t="s">
        <v>29</v>
      </c>
      <c r="B13" t="s">
        <v>30</v>
      </c>
      <c r="C13">
        <v>80000</v>
      </c>
      <c r="D13" t="s">
        <v>31</v>
      </c>
    </row>
    <row r="14" spans="1:4">
      <c r="A14" t="s">
        <v>32</v>
      </c>
      <c r="B14" t="s">
        <v>33</v>
      </c>
      <c r="C14">
        <v>90000</v>
      </c>
      <c r="D14" t="s">
        <v>34</v>
      </c>
    </row>
    <row r="15" spans="1:4">
      <c r="A15" t="s">
        <v>35</v>
      </c>
      <c r="B15" t="s">
        <v>8</v>
      </c>
      <c r="C15">
        <v>98000</v>
      </c>
      <c r="D15" t="s">
        <v>28</v>
      </c>
    </row>
    <row r="16" spans="1:4">
      <c r="A16" t="s">
        <v>36</v>
      </c>
      <c r="B16" t="s">
        <v>37</v>
      </c>
      <c r="C16" s="29">
        <v>105000</v>
      </c>
      <c r="D16" t="s">
        <v>38</v>
      </c>
    </row>
    <row r="17" spans="1:4">
      <c r="A17" t="s">
        <v>39</v>
      </c>
      <c r="B17" t="s">
        <v>40</v>
      </c>
      <c r="C17" s="29">
        <v>110000</v>
      </c>
      <c r="D17" t="s">
        <v>34</v>
      </c>
    </row>
    <row r="18" spans="1:4">
      <c r="A18" t="s">
        <v>41</v>
      </c>
      <c r="B18" t="s">
        <v>42</v>
      </c>
      <c r="C18">
        <v>112000</v>
      </c>
      <c r="D18" t="s">
        <v>34</v>
      </c>
    </row>
    <row r="19" spans="1:4">
      <c r="A19" t="s">
        <v>43</v>
      </c>
      <c r="B19" t="s">
        <v>44</v>
      </c>
      <c r="C19">
        <v>113000</v>
      </c>
      <c r="D19" t="s">
        <v>34</v>
      </c>
    </row>
    <row r="20" spans="1:4">
      <c r="A20" t="s">
        <v>45</v>
      </c>
      <c r="B20" t="s">
        <v>46</v>
      </c>
      <c r="C20">
        <v>118000</v>
      </c>
      <c r="D20" t="s">
        <v>31</v>
      </c>
    </row>
    <row r="21" spans="1:4">
      <c r="A21" t="s">
        <v>47</v>
      </c>
      <c r="B21" t="s">
        <v>48</v>
      </c>
      <c r="C21">
        <v>122000</v>
      </c>
      <c r="D21" t="s">
        <v>34</v>
      </c>
    </row>
    <row r="22" spans="1:4">
      <c r="A22" t="s">
        <v>49</v>
      </c>
      <c r="B22" t="s">
        <v>50</v>
      </c>
      <c r="C22">
        <v>135000</v>
      </c>
      <c r="D22" t="s">
        <v>34</v>
      </c>
    </row>
    <row r="23" spans="1:4">
      <c r="A23" t="s">
        <v>51</v>
      </c>
      <c r="B23" t="s">
        <v>52</v>
      </c>
      <c r="C23">
        <v>142000</v>
      </c>
      <c r="D23" t="s">
        <v>38</v>
      </c>
    </row>
    <row r="24" spans="1:4">
      <c r="A24" t="s">
        <v>53</v>
      </c>
      <c r="B24" t="s">
        <v>54</v>
      </c>
      <c r="C24">
        <v>176000</v>
      </c>
      <c r="D24" t="s">
        <v>38</v>
      </c>
    </row>
    <row r="25" spans="1:4">
      <c r="A25" t="s">
        <v>55</v>
      </c>
      <c r="B25" t="s">
        <v>56</v>
      </c>
      <c r="C25">
        <v>191000</v>
      </c>
      <c r="D25" t="s">
        <v>28</v>
      </c>
    </row>
    <row r="26" spans="1:4">
      <c r="A26" t="s">
        <v>57</v>
      </c>
      <c r="B26" t="s">
        <v>58</v>
      </c>
      <c r="C26">
        <v>196000</v>
      </c>
      <c r="D26" t="s">
        <v>31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10"/>
  <sheetViews>
    <sheetView workbookViewId="0">
      <selection activeCell="C10" sqref="C10"/>
    </sheetView>
  </sheetViews>
  <sheetFormatPr defaultColWidth="11.44140625" defaultRowHeight="13.2"/>
  <sheetData>
    <row r="1" spans="1:4">
      <c r="A1" t="s">
        <v>403</v>
      </c>
      <c r="B1" t="s">
        <v>318</v>
      </c>
      <c r="C1" t="s">
        <v>333</v>
      </c>
      <c r="D1" t="s">
        <v>94</v>
      </c>
    </row>
    <row r="2" spans="1:4">
      <c r="A2" t="s">
        <v>320</v>
      </c>
      <c r="B2" t="s">
        <v>314</v>
      </c>
      <c r="C2" t="s">
        <v>334</v>
      </c>
      <c r="D2">
        <v>10</v>
      </c>
    </row>
    <row r="3" spans="1:4">
      <c r="A3" t="s">
        <v>335</v>
      </c>
      <c r="B3" t="s">
        <v>315</v>
      </c>
      <c r="C3" t="s">
        <v>334</v>
      </c>
      <c r="D3">
        <v>30</v>
      </c>
    </row>
    <row r="4" spans="1:4">
      <c r="A4" t="s">
        <v>322</v>
      </c>
      <c r="B4" t="s">
        <v>316</v>
      </c>
      <c r="C4" t="s">
        <v>334</v>
      </c>
      <c r="D4">
        <v>25</v>
      </c>
    </row>
    <row r="5" spans="1:4">
      <c r="A5" t="s">
        <v>320</v>
      </c>
      <c r="B5" t="s">
        <v>314</v>
      </c>
      <c r="C5" t="s">
        <v>312</v>
      </c>
      <c r="D5">
        <v>12</v>
      </c>
    </row>
    <row r="6" spans="1:4">
      <c r="A6" t="s">
        <v>335</v>
      </c>
      <c r="B6" t="s">
        <v>315</v>
      </c>
      <c r="C6" t="s">
        <v>312</v>
      </c>
      <c r="D6">
        <v>35</v>
      </c>
    </row>
    <row r="7" spans="1:4">
      <c r="A7" t="s">
        <v>322</v>
      </c>
      <c r="B7" t="s">
        <v>316</v>
      </c>
      <c r="C7" t="s">
        <v>312</v>
      </c>
      <c r="D7">
        <v>30</v>
      </c>
    </row>
    <row r="9" spans="1:4">
      <c r="A9" t="s">
        <v>318</v>
      </c>
      <c r="B9" t="s">
        <v>333</v>
      </c>
      <c r="C9" t="s">
        <v>94</v>
      </c>
    </row>
    <row r="10" spans="1:4">
      <c r="A10" t="s">
        <v>315</v>
      </c>
      <c r="B10" t="s">
        <v>312</v>
      </c>
      <c r="C10">
        <f t="array" ref="C10">INDEX($D$2:$D$7,MATCH(1,(A10=$B2:$B7)*(B10=$C$2:$C$7),0))</f>
        <v>35</v>
      </c>
    </row>
  </sheetData>
  <phoneticPr fontId="7" type="noConversion"/>
  <printOptions gridLines="1" gridLinesSet="0"/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_Main menu</vt:lpstr>
      <vt:lpstr>Array</vt:lpstr>
      <vt:lpstr>Balance Sheet</vt:lpstr>
      <vt:lpstr>Consolidation</vt:lpstr>
      <vt:lpstr>CONSOLI1</vt:lpstr>
      <vt:lpstr>CONSOLI2</vt:lpstr>
      <vt:lpstr>CONSOLI3</vt:lpstr>
      <vt:lpstr>Chart Data</vt:lpstr>
      <vt:lpstr>Data Table</vt:lpstr>
      <vt:lpstr>Database Data</vt:lpstr>
      <vt:lpstr>Database Function</vt:lpstr>
      <vt:lpstr>Hlookup</vt:lpstr>
      <vt:lpstr>IF</vt:lpstr>
      <vt:lpstr>Income</vt:lpstr>
      <vt:lpstr>Index</vt:lpstr>
      <vt:lpstr>Link Data</vt:lpstr>
      <vt:lpstr>Lookup Table</vt:lpstr>
      <vt:lpstr>Match</vt:lpstr>
      <vt:lpstr>Match_2</vt:lpstr>
      <vt:lpstr>Offset</vt:lpstr>
      <vt:lpstr>Sales</vt:lpstr>
      <vt:lpstr>Sales (Paste Special)</vt:lpstr>
      <vt:lpstr>subtotal</vt:lpstr>
      <vt:lpstr>Sum</vt:lpstr>
      <vt:lpstr>Tool Bar Data</vt:lpstr>
      <vt:lpstr>Tool Bar Data (s) </vt:lpstr>
      <vt:lpstr>drop down box</vt:lpstr>
      <vt:lpstr>mortgage</vt:lpstr>
      <vt:lpstr>number format</vt:lpstr>
      <vt:lpstr>Sheet16</vt:lpstr>
      <vt:lpstr>_menu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Eric</cp:lastModifiedBy>
  <dcterms:created xsi:type="dcterms:W3CDTF">1998-11-21T05:14:53Z</dcterms:created>
  <dcterms:modified xsi:type="dcterms:W3CDTF">2015-01-22T07:52:05Z</dcterms:modified>
</cp:coreProperties>
</file>