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Francis\Dropbox\Ecole\Universite\S5\TOEM\Lab\git\lab6\"/>
    </mc:Choice>
  </mc:AlternateContent>
  <bookViews>
    <workbookView xWindow="0" yWindow="0" windowWidth="25605" windowHeight="14220" tabRatio="500" activeTab="1"/>
  </bookViews>
  <sheets>
    <sheet name="Chart1" sheetId="2" r:id="rId1"/>
    <sheet name="Sheet1" sheetId="1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7" i="1" l="1"/>
  <c r="G59" i="1"/>
  <c r="G57" i="1"/>
  <c r="G55" i="1"/>
  <c r="H55" i="1"/>
  <c r="H54" i="1"/>
  <c r="E59" i="1"/>
  <c r="E57" i="1"/>
  <c r="E55" i="1"/>
  <c r="E53" i="1"/>
  <c r="F59" i="1"/>
  <c r="F57" i="1"/>
  <c r="F55" i="1"/>
  <c r="E50" i="1"/>
  <c r="E47" i="1"/>
  <c r="G47" i="1"/>
  <c r="G46" i="1"/>
  <c r="E44" i="1"/>
  <c r="E40" i="1"/>
  <c r="J42" i="1"/>
  <c r="J40" i="1"/>
  <c r="B21" i="1"/>
  <c r="B22" i="1"/>
  <c r="B23" i="1"/>
  <c r="B24" i="1"/>
  <c r="B25" i="1"/>
  <c r="B26" i="1"/>
  <c r="B27" i="1"/>
  <c r="D28" i="1"/>
  <c r="D44" i="1"/>
  <c r="M33" i="1"/>
  <c r="M35" i="1"/>
  <c r="M31" i="1"/>
  <c r="D40" i="1"/>
  <c r="N33" i="1"/>
  <c r="C21" i="1"/>
  <c r="C22" i="1"/>
  <c r="C23" i="1"/>
  <c r="C24" i="1"/>
  <c r="C25" i="1"/>
  <c r="C26" i="1"/>
  <c r="C27" i="1"/>
  <c r="E24" i="1"/>
  <c r="R9" i="1"/>
  <c r="R10" i="1"/>
  <c r="R11" i="1"/>
  <c r="R12" i="1"/>
  <c r="R13" i="1"/>
  <c r="R14" i="1"/>
  <c r="R15" i="1"/>
  <c r="R16" i="1"/>
  <c r="R17" i="1"/>
  <c r="R18" i="1"/>
  <c r="R19" i="1"/>
  <c r="R20" i="1"/>
  <c r="R8" i="1"/>
  <c r="E5" i="1"/>
  <c r="E6" i="1"/>
  <c r="E7" i="1"/>
  <c r="E8" i="1"/>
  <c r="E9" i="1"/>
  <c r="E10" i="1"/>
  <c r="E11" i="1"/>
  <c r="E12" i="1"/>
  <c r="E13" i="1"/>
  <c r="E14" i="1"/>
  <c r="E15" i="1"/>
  <c r="E16" i="1"/>
  <c r="E4" i="1"/>
</calcChain>
</file>

<file path=xl/sharedStrings.xml><?xml version="1.0" encoding="utf-8"?>
<sst xmlns="http://schemas.openxmlformats.org/spreadsheetml/2006/main" count="68" uniqueCount="31">
  <si>
    <t>lab 6</t>
  </si>
  <si>
    <t>partie 1</t>
  </si>
  <si>
    <t>Reference</t>
  </si>
  <si>
    <t>db</t>
  </si>
  <si>
    <t>Partie 2</t>
  </si>
  <si>
    <t>min</t>
  </si>
  <si>
    <t>mm</t>
  </si>
  <si>
    <t>Partie 2.2</t>
  </si>
  <si>
    <t>max</t>
  </si>
  <si>
    <t>Partie 3</t>
  </si>
  <si>
    <t xml:space="preserve">min </t>
  </si>
  <si>
    <t>5db</t>
  </si>
  <si>
    <t>longueur</t>
  </si>
  <si>
    <t>150mm</t>
  </si>
  <si>
    <t>Partie 4</t>
  </si>
  <si>
    <t>Affaiblissement (Lecture ROS-Mètre) [dB]</t>
  </si>
  <si>
    <t>Affaiblissement réel [dB]</t>
  </si>
  <si>
    <t>Position [mm]</t>
  </si>
  <si>
    <t>$d_min$ [mm]</t>
  </si>
  <si>
    <t>Longueur d'onde $\lamda_f$ [m]</t>
  </si>
  <si>
    <t>Vitesse de propagation [$\frac{m}{s}$]</t>
  </si>
  <si>
    <t>Cas</t>
  </si>
  <si>
    <t>Maximum</t>
  </si>
  <si>
    <t>Minimum</t>
  </si>
  <si>
    <t>SWR</t>
  </si>
  <si>
    <t>Tension [dB]</t>
  </si>
  <si>
    <t>1.5 db</t>
  </si>
  <si>
    <t>Déphasage</t>
  </si>
  <si>
    <t>1.5 dB</t>
  </si>
  <si>
    <t>5 dB</t>
  </si>
  <si>
    <t>Longueur d'onde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</si>
</sst>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0.000"/>
    <numFmt numFmtId="168" formatCode="0.00000"/>
    <numFmt numFmtId="170" formatCode="0.0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168" fontId="0" fillId="0" borderId="0" xfId="0" applyNumberFormat="1"/>
    <xf numFmtId="17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CA" sz="1600"/>
              <a:t>Affaiblissement de</a:t>
            </a:r>
            <a:r>
              <a:rPr lang="fr-CA" sz="1600" baseline="0"/>
              <a:t> l'affaiblisseur réglable en fonction de la position de la bande longitudinale</a:t>
            </a:r>
            <a:endParaRPr lang="fr-CA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4762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trendline>
            <c:spPr>
              <a:ln w="9525" cap="rnd" cmpd="sng" algn="ctr">
                <a:solidFill>
                  <a:schemeClr val="tx1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-0.266336454481161"/>
                  <c:y val="-5.042769633428545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Sheet1!$P$8:$P$20</c:f>
              <c:numCache>
                <c:formatCode>General</c:formatCode>
                <c:ptCount val="1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</c:numCache>
            </c:numRef>
          </c:xVal>
          <c:yVal>
            <c:numRef>
              <c:f>Sheet1!$E$4:$E$16</c:f>
              <c:numCache>
                <c:formatCode>General</c:formatCode>
                <c:ptCount val="13"/>
                <c:pt idx="0">
                  <c:v>-0.80000000000000426</c:v>
                </c:pt>
                <c:pt idx="1">
                  <c:v>-1.1000000000000014</c:v>
                </c:pt>
                <c:pt idx="2">
                  <c:v>-1.75</c:v>
                </c:pt>
                <c:pt idx="3">
                  <c:v>-2.7000000000000028</c:v>
                </c:pt>
                <c:pt idx="4">
                  <c:v>-3.7000000000000028</c:v>
                </c:pt>
                <c:pt idx="5">
                  <c:v>-4.9500000000000028</c:v>
                </c:pt>
                <c:pt idx="6">
                  <c:v>-6.2000000000000028</c:v>
                </c:pt>
                <c:pt idx="7">
                  <c:v>-7.7000000000000028</c:v>
                </c:pt>
                <c:pt idx="8">
                  <c:v>-9.9000000000000057</c:v>
                </c:pt>
                <c:pt idx="9">
                  <c:v>-11.600000000000001</c:v>
                </c:pt>
                <c:pt idx="10">
                  <c:v>-13.200000000000003</c:v>
                </c:pt>
                <c:pt idx="11">
                  <c:v>-14.700000000000003</c:v>
                </c:pt>
                <c:pt idx="12">
                  <c:v>-15.900000000000006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93495424"/>
        <c:axId val="-1293501408"/>
      </c:scatterChart>
      <c:valAx>
        <c:axId val="-129349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Position de la bande longitudinale 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293501408"/>
        <c:crossesAt val="-18"/>
        <c:crossBetween val="midCat"/>
      </c:valAx>
      <c:valAx>
        <c:axId val="-129350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Affaiblissement</a:t>
                </a:r>
                <a:r>
                  <a:rPr lang="fr-CA" baseline="0"/>
                  <a:t> (dB)</a:t>
                </a:r>
                <a:endParaRPr lang="fr-C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293495424"/>
        <c:crossesAt val="0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677" cy="607346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60"/>
  <sheetViews>
    <sheetView tabSelected="1" topLeftCell="A35" workbookViewId="0">
      <selection activeCell="G59" sqref="G59"/>
    </sheetView>
  </sheetViews>
  <sheetFormatPr defaultColWidth="11" defaultRowHeight="15.75" x14ac:dyDescent="0.25"/>
  <cols>
    <col min="1" max="1" width="12.625" bestFit="1" customWidth="1"/>
    <col min="2" max="2" width="15.625" customWidth="1"/>
    <col min="3" max="3" width="7.5" customWidth="1"/>
    <col min="5" max="5" width="16.625" customWidth="1"/>
    <col min="7" max="7" width="12.125" bestFit="1" customWidth="1"/>
  </cols>
  <sheetData>
    <row r="1" spans="1:18" x14ac:dyDescent="0.25">
      <c r="A1" t="s">
        <v>0</v>
      </c>
    </row>
    <row r="2" spans="1:18" x14ac:dyDescent="0.25">
      <c r="A2" t="s">
        <v>1</v>
      </c>
    </row>
    <row r="4" spans="1:18" x14ac:dyDescent="0.25">
      <c r="E4">
        <f t="shared" ref="E4:E16" si="0">Q8-$Q$7</f>
        <v>-0.80000000000000426</v>
      </c>
    </row>
    <row r="5" spans="1:18" x14ac:dyDescent="0.25">
      <c r="E5">
        <f t="shared" si="0"/>
        <v>-1.1000000000000014</v>
      </c>
    </row>
    <row r="6" spans="1:18" x14ac:dyDescent="0.25">
      <c r="E6">
        <f t="shared" si="0"/>
        <v>-1.75</v>
      </c>
      <c r="P6" t="s">
        <v>17</v>
      </c>
      <c r="Q6" t="s">
        <v>15</v>
      </c>
      <c r="R6" t="s">
        <v>16</v>
      </c>
    </row>
    <row r="7" spans="1:18" x14ac:dyDescent="0.25">
      <c r="E7">
        <f t="shared" si="0"/>
        <v>-2.7000000000000028</v>
      </c>
      <c r="P7" t="s">
        <v>2</v>
      </c>
      <c r="Q7">
        <v>-40.799999999999997</v>
      </c>
      <c r="R7">
        <v>0</v>
      </c>
    </row>
    <row r="8" spans="1:18" x14ac:dyDescent="0.25">
      <c r="E8">
        <f t="shared" si="0"/>
        <v>-3.7000000000000028</v>
      </c>
      <c r="P8">
        <v>0</v>
      </c>
      <c r="Q8">
        <v>-41.6</v>
      </c>
      <c r="R8">
        <f>Q8-$Q$7</f>
        <v>-0.80000000000000426</v>
      </c>
    </row>
    <row r="9" spans="1:18" x14ac:dyDescent="0.25">
      <c r="E9">
        <f t="shared" si="0"/>
        <v>-4.9500000000000028</v>
      </c>
      <c r="P9">
        <v>0.25</v>
      </c>
      <c r="Q9">
        <v>-41.9</v>
      </c>
      <c r="R9">
        <f t="shared" ref="R9:R20" si="1">Q9-$Q$7</f>
        <v>-1.1000000000000014</v>
      </c>
    </row>
    <row r="10" spans="1:18" x14ac:dyDescent="0.25">
      <c r="E10">
        <f t="shared" si="0"/>
        <v>-6.2000000000000028</v>
      </c>
      <c r="P10">
        <v>0.5</v>
      </c>
      <c r="Q10">
        <v>-42.55</v>
      </c>
      <c r="R10">
        <f t="shared" si="1"/>
        <v>-1.75</v>
      </c>
    </row>
    <row r="11" spans="1:18" x14ac:dyDescent="0.25">
      <c r="E11">
        <f t="shared" si="0"/>
        <v>-7.7000000000000028</v>
      </c>
      <c r="P11">
        <v>0.75</v>
      </c>
      <c r="Q11">
        <v>-43.5</v>
      </c>
      <c r="R11">
        <f t="shared" si="1"/>
        <v>-2.7000000000000028</v>
      </c>
    </row>
    <row r="12" spans="1:18" x14ac:dyDescent="0.25">
      <c r="E12">
        <f t="shared" si="0"/>
        <v>-9.9000000000000057</v>
      </c>
      <c r="P12">
        <v>1</v>
      </c>
      <c r="Q12">
        <v>-44.5</v>
      </c>
      <c r="R12">
        <f t="shared" si="1"/>
        <v>-3.7000000000000028</v>
      </c>
    </row>
    <row r="13" spans="1:18" x14ac:dyDescent="0.25">
      <c r="E13">
        <f t="shared" si="0"/>
        <v>-11.600000000000001</v>
      </c>
      <c r="P13">
        <v>1.25</v>
      </c>
      <c r="Q13">
        <v>-45.75</v>
      </c>
      <c r="R13">
        <f t="shared" si="1"/>
        <v>-4.9500000000000028</v>
      </c>
    </row>
    <row r="14" spans="1:18" x14ac:dyDescent="0.25">
      <c r="E14">
        <f t="shared" si="0"/>
        <v>-13.200000000000003</v>
      </c>
      <c r="P14">
        <v>1.5</v>
      </c>
      <c r="Q14">
        <v>-47</v>
      </c>
      <c r="R14">
        <f t="shared" si="1"/>
        <v>-6.2000000000000028</v>
      </c>
    </row>
    <row r="15" spans="1:18" x14ac:dyDescent="0.25">
      <c r="E15">
        <f t="shared" si="0"/>
        <v>-14.700000000000003</v>
      </c>
      <c r="P15">
        <v>1.75</v>
      </c>
      <c r="Q15">
        <v>-48.5</v>
      </c>
      <c r="R15">
        <f t="shared" si="1"/>
        <v>-7.7000000000000028</v>
      </c>
    </row>
    <row r="16" spans="1:18" x14ac:dyDescent="0.25">
      <c r="E16">
        <f t="shared" si="0"/>
        <v>-15.900000000000006</v>
      </c>
      <c r="P16">
        <v>2</v>
      </c>
      <c r="Q16">
        <v>-50.7</v>
      </c>
      <c r="R16">
        <f t="shared" si="1"/>
        <v>-9.9000000000000057</v>
      </c>
    </row>
    <row r="17" spans="1:18" x14ac:dyDescent="0.25">
      <c r="P17">
        <v>2.25</v>
      </c>
      <c r="Q17">
        <v>-52.4</v>
      </c>
      <c r="R17">
        <f t="shared" si="1"/>
        <v>-11.600000000000001</v>
      </c>
    </row>
    <row r="18" spans="1:18" x14ac:dyDescent="0.25">
      <c r="A18" t="s">
        <v>4</v>
      </c>
      <c r="P18">
        <v>2.5</v>
      </c>
      <c r="Q18">
        <v>-54</v>
      </c>
      <c r="R18">
        <f t="shared" si="1"/>
        <v>-13.200000000000003</v>
      </c>
    </row>
    <row r="19" spans="1:18" x14ac:dyDescent="0.25">
      <c r="A19" t="s">
        <v>18</v>
      </c>
      <c r="B19" t="s">
        <v>19</v>
      </c>
      <c r="C19" t="s">
        <v>20</v>
      </c>
      <c r="F19" t="s">
        <v>3</v>
      </c>
      <c r="P19">
        <v>2.75</v>
      </c>
      <c r="Q19">
        <v>-55.5</v>
      </c>
      <c r="R19">
        <f t="shared" si="1"/>
        <v>-14.700000000000003</v>
      </c>
    </row>
    <row r="20" spans="1:18" x14ac:dyDescent="0.25">
      <c r="A20">
        <v>36</v>
      </c>
      <c r="F20">
        <v>-56</v>
      </c>
      <c r="P20">
        <v>3</v>
      </c>
      <c r="Q20">
        <v>-56.7</v>
      </c>
      <c r="R20">
        <f t="shared" si="1"/>
        <v>-15.900000000000006</v>
      </c>
    </row>
    <row r="21" spans="1:18" x14ac:dyDescent="0.25">
      <c r="A21">
        <v>46</v>
      </c>
      <c r="B21" s="1">
        <f>2*(A21-A20)*10^(-3)</f>
        <v>0.02</v>
      </c>
      <c r="C21">
        <f>10.7*10^9*B21</f>
        <v>214000000</v>
      </c>
      <c r="F21">
        <v>-56</v>
      </c>
    </row>
    <row r="22" spans="1:18" x14ac:dyDescent="0.25">
      <c r="A22">
        <v>56</v>
      </c>
      <c r="B22">
        <f t="shared" ref="B22:B27" si="2">2*(A22-A21)*10^(-3)</f>
        <v>0.02</v>
      </c>
      <c r="C22">
        <f t="shared" ref="C22:C27" si="3">10.7*10^9*B22</f>
        <v>214000000</v>
      </c>
      <c r="F22">
        <v>-58</v>
      </c>
    </row>
    <row r="23" spans="1:18" x14ac:dyDescent="0.25">
      <c r="A23">
        <v>66</v>
      </c>
      <c r="B23">
        <f t="shared" si="2"/>
        <v>0.02</v>
      </c>
      <c r="C23">
        <f t="shared" si="3"/>
        <v>214000000</v>
      </c>
      <c r="F23">
        <v>-57</v>
      </c>
    </row>
    <row r="24" spans="1:18" x14ac:dyDescent="0.25">
      <c r="A24">
        <v>76</v>
      </c>
      <c r="B24">
        <f t="shared" si="2"/>
        <v>0.02</v>
      </c>
      <c r="C24">
        <f t="shared" si="3"/>
        <v>214000000</v>
      </c>
      <c r="E24">
        <f>AVERAGE(C21:C27)</f>
        <v>219502857.14285713</v>
      </c>
      <c r="F24">
        <v>-55.5</v>
      </c>
    </row>
    <row r="25" spans="1:18" x14ac:dyDescent="0.25">
      <c r="A25">
        <v>87</v>
      </c>
      <c r="B25">
        <f t="shared" si="2"/>
        <v>2.1999999999999999E-2</v>
      </c>
      <c r="C25">
        <f t="shared" si="3"/>
        <v>235400000</v>
      </c>
      <c r="F25">
        <v>-59.5</v>
      </c>
    </row>
    <row r="26" spans="1:18" x14ac:dyDescent="0.25">
      <c r="A26">
        <v>97.5</v>
      </c>
      <c r="B26">
        <f t="shared" si="2"/>
        <v>2.1000000000000001E-2</v>
      </c>
      <c r="C26">
        <f t="shared" si="3"/>
        <v>224700000</v>
      </c>
      <c r="F26">
        <v>-57</v>
      </c>
    </row>
    <row r="27" spans="1:18" x14ac:dyDescent="0.25">
      <c r="A27">
        <v>107.8</v>
      </c>
      <c r="B27">
        <f t="shared" si="2"/>
        <v>2.0599999999999993E-2</v>
      </c>
      <c r="C27">
        <f t="shared" si="3"/>
        <v>220419999.99999994</v>
      </c>
    </row>
    <row r="28" spans="1:18" x14ac:dyDescent="0.25">
      <c r="D28" s="3">
        <f>AVERAGE(B21:B27)</f>
        <v>2.0514285714285714E-2</v>
      </c>
    </row>
    <row r="30" spans="1:18" x14ac:dyDescent="0.25">
      <c r="A30" t="s">
        <v>7</v>
      </c>
      <c r="B30" t="s">
        <v>6</v>
      </c>
      <c r="C30" t="s">
        <v>3</v>
      </c>
      <c r="I30" s="5" t="s">
        <v>21</v>
      </c>
      <c r="J30" s="5"/>
      <c r="K30" t="s">
        <v>17</v>
      </c>
      <c r="L30" t="s">
        <v>25</v>
      </c>
      <c r="M30" t="s">
        <v>24</v>
      </c>
    </row>
    <row r="31" spans="1:18" x14ac:dyDescent="0.25">
      <c r="A31" t="s">
        <v>8</v>
      </c>
      <c r="B31">
        <v>39</v>
      </c>
      <c r="C31">
        <v>-53.5</v>
      </c>
      <c r="I31" s="6">
        <v>1</v>
      </c>
      <c r="J31" t="s">
        <v>22</v>
      </c>
      <c r="K31">
        <v>39</v>
      </c>
      <c r="L31">
        <v>-53.5</v>
      </c>
      <c r="M31" s="5">
        <f>L31-L32</f>
        <v>0.89999999999999858</v>
      </c>
    </row>
    <row r="32" spans="1:18" x14ac:dyDescent="0.25">
      <c r="A32" t="s">
        <v>5</v>
      </c>
      <c r="B32">
        <v>44</v>
      </c>
      <c r="C32">
        <v>-54.4</v>
      </c>
      <c r="I32" s="6"/>
      <c r="J32" t="s">
        <v>23</v>
      </c>
      <c r="K32">
        <v>44</v>
      </c>
      <c r="L32">
        <v>-54.4</v>
      </c>
      <c r="M32" s="5"/>
    </row>
    <row r="33" spans="1:14" x14ac:dyDescent="0.25">
      <c r="I33" s="6">
        <v>2</v>
      </c>
      <c r="J33" t="s">
        <v>22</v>
      </c>
      <c r="K33">
        <v>48.2</v>
      </c>
      <c r="L33">
        <v>-53</v>
      </c>
      <c r="M33" s="5">
        <f t="shared" ref="M33" si="4">L33-L34</f>
        <v>-0.10000000000000142</v>
      </c>
      <c r="N33">
        <f>AVERAGE(M31:M36)</f>
        <v>1.1333333333333329</v>
      </c>
    </row>
    <row r="34" spans="1:14" x14ac:dyDescent="0.25">
      <c r="A34" t="s">
        <v>8</v>
      </c>
      <c r="B34">
        <v>48.2</v>
      </c>
      <c r="C34">
        <v>-53</v>
      </c>
      <c r="E34" t="s">
        <v>8</v>
      </c>
      <c r="F34">
        <v>60</v>
      </c>
      <c r="G34">
        <v>-52.9</v>
      </c>
      <c r="I34" s="6"/>
      <c r="J34" t="s">
        <v>23</v>
      </c>
      <c r="K34">
        <v>54</v>
      </c>
      <c r="L34">
        <v>-52.9</v>
      </c>
      <c r="M34" s="5"/>
    </row>
    <row r="35" spans="1:14" x14ac:dyDescent="0.25">
      <c r="A35" t="s">
        <v>5</v>
      </c>
      <c r="B35">
        <v>54</v>
      </c>
      <c r="C35">
        <v>-55.5</v>
      </c>
      <c r="E35" t="s">
        <v>5</v>
      </c>
      <c r="F35">
        <v>65.7</v>
      </c>
      <c r="G35">
        <v>-55.5</v>
      </c>
      <c r="I35" s="6">
        <v>3</v>
      </c>
      <c r="J35" t="s">
        <v>22</v>
      </c>
      <c r="K35">
        <v>60</v>
      </c>
      <c r="L35">
        <v>-52.9</v>
      </c>
      <c r="M35" s="5">
        <f t="shared" ref="M35" si="5">L35-L36</f>
        <v>2.6000000000000014</v>
      </c>
    </row>
    <row r="36" spans="1:14" x14ac:dyDescent="0.25">
      <c r="I36" s="6"/>
      <c r="J36" t="s">
        <v>23</v>
      </c>
      <c r="K36">
        <v>65.7</v>
      </c>
      <c r="L36">
        <v>-55.5</v>
      </c>
      <c r="M36" s="5"/>
    </row>
    <row r="38" spans="1:14" x14ac:dyDescent="0.25">
      <c r="A38" t="s">
        <v>9</v>
      </c>
    </row>
    <row r="39" spans="1:14" x14ac:dyDescent="0.25">
      <c r="A39" t="s">
        <v>26</v>
      </c>
      <c r="B39" t="s">
        <v>17</v>
      </c>
      <c r="C39" t="s">
        <v>25</v>
      </c>
      <c r="D39" t="s">
        <v>24</v>
      </c>
      <c r="E39" t="s">
        <v>27</v>
      </c>
      <c r="F39" s="5" t="s">
        <v>21</v>
      </c>
      <c r="G39" s="5"/>
      <c r="H39" t="s">
        <v>17</v>
      </c>
      <c r="I39" t="s">
        <v>25</v>
      </c>
      <c r="J39" s="4" t="s">
        <v>24</v>
      </c>
      <c r="K39" t="s">
        <v>27</v>
      </c>
    </row>
    <row r="40" spans="1:14" x14ac:dyDescent="0.25">
      <c r="A40" t="s">
        <v>10</v>
      </c>
      <c r="B40">
        <v>59</v>
      </c>
      <c r="C40">
        <v>-57.2</v>
      </c>
      <c r="D40" s="6">
        <f>C41-C40</f>
        <v>6.1000000000000014</v>
      </c>
      <c r="E40" s="7">
        <f>((((B40-A22)*10^(-3))/D28)*720-180)</f>
        <v>-74.707520891364894</v>
      </c>
      <c r="F40" s="6" t="s">
        <v>28</v>
      </c>
      <c r="G40" t="s">
        <v>23</v>
      </c>
      <c r="H40">
        <v>59</v>
      </c>
      <c r="I40">
        <v>-57.2</v>
      </c>
      <c r="J40" s="6">
        <f>I41-I40</f>
        <v>6.1000000000000014</v>
      </c>
      <c r="K40" s="7">
        <v>-4.5125348189415027</v>
      </c>
    </row>
    <row r="41" spans="1:14" x14ac:dyDescent="0.25">
      <c r="A41" t="s">
        <v>8</v>
      </c>
      <c r="B41">
        <v>66.099999999999994</v>
      </c>
      <c r="C41">
        <v>-51.1</v>
      </c>
      <c r="D41" s="6"/>
      <c r="E41" s="7"/>
      <c r="F41" s="6"/>
      <c r="G41" t="s">
        <v>22</v>
      </c>
      <c r="H41">
        <v>66.099999999999994</v>
      </c>
      <c r="I41">
        <v>-51.1</v>
      </c>
      <c r="J41" s="6"/>
      <c r="K41" s="7"/>
    </row>
    <row r="42" spans="1:14" x14ac:dyDescent="0.25">
      <c r="F42" s="6" t="s">
        <v>29</v>
      </c>
      <c r="G42" t="s">
        <v>23</v>
      </c>
      <c r="H42">
        <v>38</v>
      </c>
      <c r="I42">
        <v>-56</v>
      </c>
      <c r="J42" s="6">
        <f>I43-I42</f>
        <v>2.75</v>
      </c>
      <c r="K42" s="7">
        <v>-30.584958217270199</v>
      </c>
    </row>
    <row r="43" spans="1:14" x14ac:dyDescent="0.25">
      <c r="A43" t="s">
        <v>11</v>
      </c>
      <c r="F43" s="6"/>
      <c r="G43" t="s">
        <v>22</v>
      </c>
      <c r="H43">
        <v>56</v>
      </c>
      <c r="I43">
        <v>-53.25</v>
      </c>
      <c r="J43" s="6"/>
      <c r="K43" s="7"/>
    </row>
    <row r="44" spans="1:14" x14ac:dyDescent="0.25">
      <c r="A44" t="s">
        <v>5</v>
      </c>
      <c r="B44">
        <v>38</v>
      </c>
      <c r="C44">
        <v>-56</v>
      </c>
      <c r="D44" s="6">
        <f>C45-C44</f>
        <v>2.75</v>
      </c>
      <c r="E44" s="7">
        <f>((((B44-A20)*10^(-3))/D28)*720-180)</f>
        <v>-109.8050139275766</v>
      </c>
    </row>
    <row r="45" spans="1:14" x14ac:dyDescent="0.25">
      <c r="A45" t="s">
        <v>8</v>
      </c>
      <c r="B45">
        <v>56</v>
      </c>
      <c r="C45">
        <v>-53.25</v>
      </c>
      <c r="D45" s="6"/>
      <c r="E45" s="7"/>
    </row>
    <row r="46" spans="1:14" x14ac:dyDescent="0.25">
      <c r="G46" s="2">
        <f>(((B40-A22)*10^(-3)))</f>
        <v>3.0000000000000001E-3</v>
      </c>
    </row>
    <row r="47" spans="1:14" x14ac:dyDescent="0.25">
      <c r="A47" t="s">
        <v>12</v>
      </c>
      <c r="E47">
        <f>(D40-1)/(D40+1)</f>
        <v>0.71830985915492962</v>
      </c>
      <c r="G47" s="3">
        <f>(((B44-A20)*10^(-3)))</f>
        <v>2E-3</v>
      </c>
    </row>
    <row r="48" spans="1:14" x14ac:dyDescent="0.25">
      <c r="A48" t="s">
        <v>13</v>
      </c>
    </row>
    <row r="50" spans="1:8" x14ac:dyDescent="0.25">
      <c r="E50">
        <f>(D44-1)/(D44+1)</f>
        <v>0.46666666666666667</v>
      </c>
    </row>
    <row r="51" spans="1:8" x14ac:dyDescent="0.25">
      <c r="A51" t="s">
        <v>14</v>
      </c>
    </row>
    <row r="52" spans="1:8" x14ac:dyDescent="0.25">
      <c r="A52" s="5" t="s">
        <v>21</v>
      </c>
      <c r="B52" s="5"/>
      <c r="C52" t="s">
        <v>17</v>
      </c>
      <c r="D52" t="s">
        <v>25</v>
      </c>
      <c r="E52" t="s">
        <v>24</v>
      </c>
      <c r="F52" t="s">
        <v>30</v>
      </c>
    </row>
    <row r="53" spans="1:8" x14ac:dyDescent="0.25">
      <c r="A53" s="6">
        <v>1</v>
      </c>
      <c r="B53" t="s">
        <v>5</v>
      </c>
      <c r="C53">
        <v>36</v>
      </c>
      <c r="D53">
        <v>-56</v>
      </c>
      <c r="E53" s="5">
        <f>D54-D53</f>
        <v>2.3999999999999986</v>
      </c>
    </row>
    <row r="54" spans="1:8" x14ac:dyDescent="0.25">
      <c r="A54" s="6"/>
      <c r="B54" t="s">
        <v>8</v>
      </c>
      <c r="C54">
        <v>44</v>
      </c>
      <c r="D54">
        <v>-53.6</v>
      </c>
      <c r="E54" s="5"/>
      <c r="H54">
        <f>AVERAGE(E53:E60)</f>
        <v>2.9124999999999996</v>
      </c>
    </row>
    <row r="55" spans="1:8" x14ac:dyDescent="0.25">
      <c r="A55" s="6">
        <v>2</v>
      </c>
      <c r="B55" t="s">
        <v>5</v>
      </c>
      <c r="C55">
        <v>47</v>
      </c>
      <c r="D55">
        <v>-57</v>
      </c>
      <c r="E55" s="5">
        <f>D56-D55</f>
        <v>4</v>
      </c>
      <c r="F55" s="5">
        <f>2*(C55-C53)*10^(-3)</f>
        <v>2.1999999999999999E-2</v>
      </c>
      <c r="G55">
        <f>((((C55-A21)*10^(-3))/D28)*720-180)</f>
        <v>-144.90250696378831</v>
      </c>
      <c r="H55">
        <f>AVERAGE(F55:F60)</f>
        <v>2.1666666666666667E-2</v>
      </c>
    </row>
    <row r="56" spans="1:8" x14ac:dyDescent="0.25">
      <c r="A56" s="6"/>
      <c r="B56" t="s">
        <v>8</v>
      </c>
      <c r="C56">
        <v>55</v>
      </c>
      <c r="D56">
        <v>-53</v>
      </c>
      <c r="E56" s="5"/>
      <c r="F56" s="5"/>
    </row>
    <row r="57" spans="1:8" x14ac:dyDescent="0.25">
      <c r="A57" s="6">
        <v>3</v>
      </c>
      <c r="B57" t="s">
        <v>5</v>
      </c>
      <c r="C57">
        <v>58</v>
      </c>
      <c r="D57">
        <v>-56</v>
      </c>
      <c r="E57" s="5">
        <f>D58-D57</f>
        <v>2.75</v>
      </c>
      <c r="F57" s="5">
        <f>2*(C57-C55)*10^(-3)</f>
        <v>2.1999999999999999E-2</v>
      </c>
      <c r="G57">
        <f>((((C57-A22)*10^(-3))/D28)*720-180)</f>
        <v>-109.8050139275766</v>
      </c>
      <c r="H57">
        <f>AVERAGE(G55:G59)</f>
        <v>-115.65459610027854</v>
      </c>
    </row>
    <row r="58" spans="1:8" x14ac:dyDescent="0.25">
      <c r="A58" s="6"/>
      <c r="B58" t="s">
        <v>8</v>
      </c>
      <c r="C58">
        <v>64.5</v>
      </c>
      <c r="D58">
        <v>-53.25</v>
      </c>
      <c r="E58" s="5"/>
      <c r="F58" s="5"/>
    </row>
    <row r="59" spans="1:8" x14ac:dyDescent="0.25">
      <c r="A59" s="6">
        <v>4</v>
      </c>
      <c r="B59" t="s">
        <v>5</v>
      </c>
      <c r="C59">
        <v>68.5</v>
      </c>
      <c r="D59">
        <v>-56</v>
      </c>
      <c r="E59" s="5">
        <f>D60-D59</f>
        <v>2.5</v>
      </c>
      <c r="F59" s="5">
        <f>2*(C59-C57)*10^(-3)</f>
        <v>2.1000000000000001E-2</v>
      </c>
      <c r="G59">
        <f>((((C59-A23)*10^(-3))/D28)*720-180)</f>
        <v>-92.256267409470752</v>
      </c>
    </row>
    <row r="60" spans="1:8" x14ac:dyDescent="0.25">
      <c r="A60" s="6"/>
      <c r="B60" t="s">
        <v>8</v>
      </c>
      <c r="C60">
        <v>76</v>
      </c>
      <c r="D60">
        <v>-53.5</v>
      </c>
      <c r="E60" s="5"/>
      <c r="F60" s="5"/>
    </row>
  </sheetData>
  <sortState ref="A20:B27">
    <sortCondition ref="A20:A27"/>
  </sortState>
  <mergeCells count="30">
    <mergeCell ref="A57:A58"/>
    <mergeCell ref="A59:A60"/>
    <mergeCell ref="F55:F56"/>
    <mergeCell ref="F57:F58"/>
    <mergeCell ref="F59:F60"/>
    <mergeCell ref="E59:E60"/>
    <mergeCell ref="E57:E58"/>
    <mergeCell ref="E55:E56"/>
    <mergeCell ref="F39:G39"/>
    <mergeCell ref="F40:F41"/>
    <mergeCell ref="F42:F43"/>
    <mergeCell ref="A52:B52"/>
    <mergeCell ref="A53:A54"/>
    <mergeCell ref="A55:A56"/>
    <mergeCell ref="E53:E54"/>
    <mergeCell ref="J42:J43"/>
    <mergeCell ref="J40:J41"/>
    <mergeCell ref="K40:K41"/>
    <mergeCell ref="K42:K43"/>
    <mergeCell ref="D40:D41"/>
    <mergeCell ref="D44:D45"/>
    <mergeCell ref="E40:E41"/>
    <mergeCell ref="E44:E45"/>
    <mergeCell ref="I31:I32"/>
    <mergeCell ref="I33:I34"/>
    <mergeCell ref="I35:I36"/>
    <mergeCell ref="I30:J30"/>
    <mergeCell ref="M31:M32"/>
    <mergeCell ref="M33:M34"/>
    <mergeCell ref="M35:M3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Valois</dc:creator>
  <cp:lastModifiedBy>Francis Valois</cp:lastModifiedBy>
  <dcterms:created xsi:type="dcterms:W3CDTF">2012-11-22T00:32:39Z</dcterms:created>
  <dcterms:modified xsi:type="dcterms:W3CDTF">2012-12-05T02:48:26Z</dcterms:modified>
</cp:coreProperties>
</file>