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7955" windowHeight="82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38" i="1" l="1"/>
  <c r="A238" i="1"/>
  <c r="A235" i="1"/>
  <c r="B232" i="1"/>
  <c r="G232" i="1" s="1"/>
  <c r="D235" i="1" s="1"/>
  <c r="G235" i="1" s="1"/>
  <c r="A229" i="1"/>
  <c r="B226" i="1"/>
  <c r="A226" i="1"/>
  <c r="A223" i="1"/>
  <c r="B220" i="1"/>
  <c r="A217" i="1"/>
  <c r="C217" i="1" s="1"/>
  <c r="F217" i="1" s="1"/>
  <c r="D238" i="1"/>
  <c r="G238" i="1" s="1"/>
  <c r="C238" i="1"/>
  <c r="F238" i="1" s="1"/>
  <c r="C235" i="1"/>
  <c r="F235" i="1" s="1"/>
  <c r="C229" i="1"/>
  <c r="F229" i="1" s="1"/>
  <c r="D226" i="1"/>
  <c r="G226" i="1" s="1"/>
  <c r="C226" i="1"/>
  <c r="F226" i="1" s="1"/>
  <c r="C223" i="1"/>
  <c r="F223" i="1" s="1"/>
  <c r="F220" i="1"/>
  <c r="C220" i="1"/>
  <c r="G220" i="1"/>
  <c r="D223" i="1" s="1"/>
  <c r="G223" i="1" s="1"/>
  <c r="D217" i="1"/>
  <c r="G217" i="1" s="1"/>
  <c r="D213" i="1"/>
  <c r="G213" i="1" s="1"/>
  <c r="C213" i="1"/>
  <c r="F213" i="1" s="1"/>
  <c r="B213" i="1"/>
  <c r="A213" i="1"/>
  <c r="C210" i="1"/>
  <c r="D210" i="1"/>
  <c r="G210" i="1" s="1"/>
  <c r="A210" i="1"/>
  <c r="G207" i="1"/>
  <c r="D207" i="1"/>
  <c r="F207" i="1"/>
  <c r="C207" i="1"/>
  <c r="B207" i="1"/>
  <c r="C204" i="1"/>
  <c r="D204" i="1"/>
  <c r="G204" i="1" s="1"/>
  <c r="A204" i="1"/>
  <c r="B201" i="1"/>
  <c r="D201" i="1" s="1"/>
  <c r="G201" i="1" s="1"/>
  <c r="A201" i="1"/>
  <c r="C201" i="1" s="1"/>
  <c r="F201" i="1" s="1"/>
  <c r="A198" i="1"/>
  <c r="C198" i="1" s="1"/>
  <c r="B195" i="1"/>
  <c r="G195" i="1" s="1"/>
  <c r="D198" i="1" s="1"/>
  <c r="G198" i="1" s="1"/>
  <c r="A192" i="1"/>
  <c r="F195" i="1"/>
  <c r="C195" i="1"/>
  <c r="D192" i="1"/>
  <c r="G192" i="1" s="1"/>
  <c r="C192" i="1"/>
  <c r="F192" i="1" s="1"/>
  <c r="A188" i="1"/>
  <c r="B185" i="1"/>
  <c r="D185" i="1" s="1"/>
  <c r="G185" i="1" s="1"/>
  <c r="A185" i="1"/>
  <c r="C185" i="1" s="1"/>
  <c r="F185" i="1" s="1"/>
  <c r="B182" i="1"/>
  <c r="A179" i="1"/>
  <c r="C179" i="1" s="1"/>
  <c r="F179" i="1" s="1"/>
  <c r="D188" i="1"/>
  <c r="G188" i="1" s="1"/>
  <c r="C188" i="1"/>
  <c r="F188" i="1" s="1"/>
  <c r="F182" i="1"/>
  <c r="C182" i="1"/>
  <c r="G182" i="1"/>
  <c r="D179" i="1"/>
  <c r="G179" i="1" s="1"/>
  <c r="A175" i="1"/>
  <c r="C175" i="1" s="1"/>
  <c r="F175" i="1" s="1"/>
  <c r="A172" i="1"/>
  <c r="C172" i="1" s="1"/>
  <c r="F172" i="1" s="1"/>
  <c r="B172" i="1"/>
  <c r="B169" i="1"/>
  <c r="G169" i="1" s="1"/>
  <c r="A166" i="1"/>
  <c r="C166" i="1" s="1"/>
  <c r="F166" i="1" s="1"/>
  <c r="D175" i="1"/>
  <c r="G175" i="1" s="1"/>
  <c r="D172" i="1"/>
  <c r="G172" i="1" s="1"/>
  <c r="F169" i="1"/>
  <c r="D166" i="1"/>
  <c r="G166" i="1" s="1"/>
  <c r="B162" i="1"/>
  <c r="D162" i="1" s="1"/>
  <c r="G162" i="1" s="1"/>
  <c r="A159" i="1"/>
  <c r="B156" i="1"/>
  <c r="D156" i="1" s="1"/>
  <c r="G156" i="1" s="1"/>
  <c r="A153" i="1"/>
  <c r="C153" i="1" s="1"/>
  <c r="F153" i="1" s="1"/>
  <c r="B150" i="1"/>
  <c r="G150" i="1" s="1"/>
  <c r="A150" i="1"/>
  <c r="F150" i="1" s="1"/>
  <c r="B147" i="1"/>
  <c r="D147" i="1" s="1"/>
  <c r="G147" i="1" s="1"/>
  <c r="C159" i="1"/>
  <c r="F159" i="1" s="1"/>
  <c r="C156" i="1"/>
  <c r="F156" i="1" s="1"/>
  <c r="D153" i="1"/>
  <c r="G153" i="1" s="1"/>
  <c r="C147" i="1"/>
  <c r="F147" i="1" s="1"/>
  <c r="B143" i="1"/>
  <c r="D143" i="1" s="1"/>
  <c r="A140" i="1"/>
  <c r="C140" i="1" s="1"/>
  <c r="B137" i="1"/>
  <c r="D137" i="1" s="1"/>
  <c r="G137" i="1" s="1"/>
  <c r="A134" i="1"/>
  <c r="B131" i="1"/>
  <c r="G131" i="1" s="1"/>
  <c r="A131" i="1"/>
  <c r="F131" i="1" s="1"/>
  <c r="B128" i="1"/>
  <c r="C137" i="1"/>
  <c r="F137" i="1" s="1"/>
  <c r="D134" i="1"/>
  <c r="G134" i="1" s="1"/>
  <c r="C134" i="1"/>
  <c r="F134" i="1" s="1"/>
  <c r="C128" i="1"/>
  <c r="F128" i="1" s="1"/>
  <c r="D128" i="1"/>
  <c r="G128" i="1" s="1"/>
  <c r="C143" i="1" s="1"/>
  <c r="F143" i="1" s="1"/>
  <c r="A124" i="1"/>
  <c r="C124" i="1" s="1"/>
  <c r="F124" i="1" s="1"/>
  <c r="B124" i="1"/>
  <c r="B121" i="1"/>
  <c r="A121" i="1"/>
  <c r="A118" i="1"/>
  <c r="F118" i="1" s="1"/>
  <c r="B115" i="1"/>
  <c r="D115" i="1" s="1"/>
  <c r="G115" i="1" s="1"/>
  <c r="D124" i="1"/>
  <c r="G124" i="1" s="1"/>
  <c r="D121" i="1"/>
  <c r="G121" i="1" s="1"/>
  <c r="C121" i="1"/>
  <c r="F121" i="1" s="1"/>
  <c r="G118" i="1"/>
  <c r="D118" i="1"/>
  <c r="C115" i="1"/>
  <c r="F115" i="1" s="1"/>
  <c r="B111" i="1"/>
  <c r="D111" i="1" s="1"/>
  <c r="G111" i="1" s="1"/>
  <c r="A111" i="1"/>
  <c r="C111" i="1" s="1"/>
  <c r="F111" i="1" s="1"/>
  <c r="B108" i="1"/>
  <c r="D108" i="1" s="1"/>
  <c r="G108" i="1" s="1"/>
  <c r="A108" i="1"/>
  <c r="A105" i="1"/>
  <c r="F105" i="1" s="1"/>
  <c r="C102" i="1"/>
  <c r="B102" i="1"/>
  <c r="G105" i="1"/>
  <c r="F102" i="1"/>
  <c r="F232" i="1" l="1"/>
  <c r="C232" i="1"/>
  <c r="D229" i="1"/>
  <c r="G229" i="1" s="1"/>
  <c r="D232" i="1"/>
  <c r="D220" i="1"/>
  <c r="F210" i="1"/>
  <c r="F204" i="1"/>
  <c r="F198" i="1"/>
  <c r="D195" i="1"/>
  <c r="D182" i="1"/>
  <c r="F108" i="1"/>
  <c r="C108" i="1"/>
  <c r="D140" i="1"/>
  <c r="G140" i="1" s="1"/>
  <c r="D102" i="1"/>
  <c r="G102" i="1" s="1"/>
  <c r="C169" i="1"/>
  <c r="D169" i="1"/>
  <c r="C162" i="1"/>
  <c r="F162" i="1" s="1"/>
  <c r="D159" i="1"/>
  <c r="G159" i="1" s="1"/>
  <c r="C150" i="1"/>
  <c r="D150" i="1"/>
  <c r="G143" i="1"/>
  <c r="F140" i="1"/>
  <c r="D131" i="1"/>
  <c r="C131" i="1"/>
  <c r="C118" i="1"/>
  <c r="D105" i="1"/>
  <c r="C105" i="1"/>
  <c r="B98" i="1"/>
  <c r="D98" i="1" s="1"/>
  <c r="G98" i="1" s="1"/>
  <c r="B95" i="1"/>
  <c r="G95" i="1" s="1"/>
  <c r="A95" i="1"/>
  <c r="A92" i="1"/>
  <c r="C92" i="1" s="1"/>
  <c r="F92" i="1" s="1"/>
  <c r="C98" i="1"/>
  <c r="F98" i="1" s="1"/>
  <c r="F95" i="1"/>
  <c r="D82" i="1"/>
  <c r="G82" i="1" s="1"/>
  <c r="A82" i="1"/>
  <c r="C82" i="1" s="1"/>
  <c r="F82" i="1" s="1"/>
  <c r="D95" i="1" l="1"/>
  <c r="C95" i="1"/>
  <c r="B88" i="1"/>
  <c r="D88" i="1" s="1"/>
  <c r="G88" i="1" s="1"/>
  <c r="B85" i="1"/>
  <c r="A85" i="1"/>
  <c r="F85" i="1" s="1"/>
  <c r="C88" i="1"/>
  <c r="F88" i="1" s="1"/>
  <c r="C85" i="1"/>
  <c r="G85" i="1"/>
  <c r="A78" i="1"/>
  <c r="B78" i="1"/>
  <c r="D78" i="1" s="1"/>
  <c r="G78" i="1" s="1"/>
  <c r="A75" i="1"/>
  <c r="B72" i="1"/>
  <c r="D72" i="1" s="1"/>
  <c r="G72" i="1" s="1"/>
  <c r="A72" i="1"/>
  <c r="C72" i="1" s="1"/>
  <c r="F72" i="1" s="1"/>
  <c r="B69" i="1"/>
  <c r="D69" i="1" s="1"/>
  <c r="G69" i="1" s="1"/>
  <c r="D92" i="1" s="1"/>
  <c r="G92" i="1" s="1"/>
  <c r="A69" i="1"/>
  <c r="C69" i="1" s="1"/>
  <c r="F69" i="1" s="1"/>
  <c r="B66" i="1"/>
  <c r="G66" i="1" s="1"/>
  <c r="C78" i="1"/>
  <c r="F78" i="1" s="1"/>
  <c r="D75" i="1"/>
  <c r="G75" i="1" s="1"/>
  <c r="C75" i="1"/>
  <c r="F75" i="1" s="1"/>
  <c r="F66" i="1"/>
  <c r="C66" i="1"/>
  <c r="D85" i="1" l="1"/>
  <c r="D66" i="1"/>
  <c r="C62" i="1"/>
  <c r="A62" i="1"/>
  <c r="B62" i="1"/>
  <c r="A59" i="1"/>
  <c r="D56" i="1"/>
  <c r="B56" i="1"/>
  <c r="A56" i="1"/>
  <c r="C56" i="1" s="1"/>
  <c r="F56" i="1" s="1"/>
  <c r="B53" i="1"/>
  <c r="D53" i="1" s="1"/>
  <c r="G53" i="1" s="1"/>
  <c r="A53" i="1"/>
  <c r="C53" i="1" s="1"/>
  <c r="F53" i="1" s="1"/>
  <c r="B50" i="1"/>
  <c r="G50" i="1" s="1"/>
  <c r="D62" i="1"/>
  <c r="G62" i="1" s="1"/>
  <c r="D59" i="1"/>
  <c r="G59" i="1" s="1"/>
  <c r="C59" i="1"/>
  <c r="F59" i="1" s="1"/>
  <c r="F50" i="1"/>
  <c r="B46" i="1"/>
  <c r="B43" i="1"/>
  <c r="A43" i="1"/>
  <c r="A40" i="1"/>
  <c r="B37" i="1"/>
  <c r="D37" i="1" s="1"/>
  <c r="G37" i="1" s="1"/>
  <c r="A34" i="1"/>
  <c r="F34" i="1" s="1"/>
  <c r="D46" i="1"/>
  <c r="G46" i="1" s="1"/>
  <c r="D43" i="1"/>
  <c r="G43" i="1" s="1"/>
  <c r="C43" i="1"/>
  <c r="F43" i="1" s="1"/>
  <c r="C40" i="1"/>
  <c r="F40" i="1" s="1"/>
  <c r="C37" i="1"/>
  <c r="F37" i="1" s="1"/>
  <c r="G34" i="1"/>
  <c r="C46" i="1" s="1"/>
  <c r="F46" i="1" s="1"/>
  <c r="D34" i="1"/>
  <c r="B30" i="1"/>
  <c r="D30" i="1" s="1"/>
  <c r="B27" i="1"/>
  <c r="D27" i="1" s="1"/>
  <c r="G27" i="1" s="1"/>
  <c r="A27" i="1"/>
  <c r="C27" i="1" s="1"/>
  <c r="F27" i="1" s="1"/>
  <c r="A24" i="1"/>
  <c r="C24" i="1" s="1"/>
  <c r="F62" i="1" l="1"/>
  <c r="D50" i="1"/>
  <c r="G56" i="1"/>
  <c r="C50" i="1"/>
  <c r="C34" i="1"/>
  <c r="D40" i="1"/>
  <c r="G40" i="1" s="1"/>
  <c r="G30" i="1"/>
  <c r="F24" i="1"/>
  <c r="B21" i="1"/>
  <c r="D21" i="1" s="1"/>
  <c r="G21" i="1" s="1"/>
  <c r="A18" i="1"/>
  <c r="C21" i="1"/>
  <c r="F21" i="1" s="1"/>
  <c r="G18" i="1"/>
  <c r="F18" i="1"/>
  <c r="D14" i="1"/>
  <c r="A14" i="1"/>
  <c r="C14" i="1" s="1"/>
  <c r="F14" i="1" s="1"/>
  <c r="B11" i="1"/>
  <c r="G11" i="1" s="1"/>
  <c r="A11" i="1"/>
  <c r="F11" i="1" s="1"/>
  <c r="A7" i="1"/>
  <c r="C7" i="1" s="1"/>
  <c r="F7" i="1" s="1"/>
  <c r="A4" i="1"/>
  <c r="C4" i="1" s="1"/>
  <c r="B4" i="1"/>
  <c r="G4" i="1" s="1"/>
  <c r="G7" i="1" s="1"/>
  <c r="F4" i="1" l="1"/>
  <c r="D4" i="1"/>
  <c r="D24" i="1"/>
  <c r="G24" i="1" s="1"/>
  <c r="C30" i="1"/>
  <c r="F30" i="1" s="1"/>
  <c r="D18" i="1"/>
  <c r="C18" i="1"/>
  <c r="G14" i="1"/>
  <c r="D11" i="1"/>
  <c r="C11" i="1"/>
</calcChain>
</file>

<file path=xl/sharedStrings.xml><?xml version="1.0" encoding="utf-8"?>
<sst xmlns="http://schemas.openxmlformats.org/spreadsheetml/2006/main" count="624" uniqueCount="16">
  <si>
    <t>Séquence 1</t>
  </si>
  <si>
    <t>R/L</t>
  </si>
  <si>
    <t>F/B</t>
  </si>
  <si>
    <t>1 tour</t>
  </si>
  <si>
    <t>t</t>
  </si>
  <si>
    <t>Séquence 2</t>
  </si>
  <si>
    <t>Large</t>
  </si>
  <si>
    <t>Small</t>
  </si>
  <si>
    <t>Séquence 3</t>
  </si>
  <si>
    <t>Séquence 4</t>
  </si>
  <si>
    <t>Séquence 5</t>
  </si>
  <si>
    <t>v03</t>
  </si>
  <si>
    <t>v12</t>
  </si>
  <si>
    <t>Séquence 6</t>
  </si>
  <si>
    <t>Séquence 7</t>
  </si>
  <si>
    <t>Séquence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</si>
</sst>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FF3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4" borderId="9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tabSelected="1" topLeftCell="A216" zoomScaleNormal="100" workbookViewId="0">
      <selection activeCell="E239" sqref="E239"/>
    </sheetView>
  </sheetViews>
  <sheetFormatPr defaultRowHeight="15" x14ac:dyDescent="0.25"/>
  <sheetData>
    <row r="1" spans="1:7" ht="15.75" thickBot="1" x14ac:dyDescent="0.3">
      <c r="A1" s="15">
        <v>1</v>
      </c>
      <c r="B1" s="16" t="s">
        <v>6</v>
      </c>
      <c r="C1" s="17"/>
      <c r="D1" s="17"/>
      <c r="E1" s="18" t="s">
        <v>3</v>
      </c>
      <c r="F1" s="19">
        <v>21.7</v>
      </c>
      <c r="G1" s="20">
        <v>6533</v>
      </c>
    </row>
    <row r="2" spans="1:7" x14ac:dyDescent="0.25">
      <c r="A2" s="24" t="s">
        <v>0</v>
      </c>
      <c r="B2" s="25"/>
      <c r="C2" s="25"/>
      <c r="D2" s="25"/>
      <c r="E2" s="25"/>
      <c r="F2" s="25"/>
      <c r="G2" s="26"/>
    </row>
    <row r="3" spans="1:7" x14ac:dyDescent="0.25">
      <c r="A3" s="5" t="s">
        <v>2</v>
      </c>
      <c r="B3" s="1" t="s">
        <v>1</v>
      </c>
      <c r="C3" s="1" t="s">
        <v>2</v>
      </c>
      <c r="D3" s="1" t="s">
        <v>1</v>
      </c>
      <c r="E3" s="2" t="s">
        <v>4</v>
      </c>
      <c r="F3" s="1" t="s">
        <v>11</v>
      </c>
      <c r="G3" s="6" t="s">
        <v>12</v>
      </c>
    </row>
    <row r="4" spans="1:7" x14ac:dyDescent="0.25">
      <c r="A4" s="5">
        <f>22/21.7</f>
        <v>1.0138248847926268</v>
      </c>
      <c r="B4" s="1">
        <f>16/21.7</f>
        <v>0.73732718894009219</v>
      </c>
      <c r="C4" s="1">
        <f>A4*G1</f>
        <v>6623.3179723502308</v>
      </c>
      <c r="D4" s="1">
        <f>B4*G1</f>
        <v>4816.9585253456225</v>
      </c>
      <c r="E4" s="2">
        <v>5</v>
      </c>
      <c r="F4" s="1">
        <f>A4*G1/E4</f>
        <v>1324.6635944700461</v>
      </c>
      <c r="G4" s="6">
        <f>B4*G1/E4</f>
        <v>963.39170506912455</v>
      </c>
    </row>
    <row r="5" spans="1:7" x14ac:dyDescent="0.25">
      <c r="A5" s="27" t="s">
        <v>5</v>
      </c>
      <c r="B5" s="28"/>
      <c r="C5" s="28"/>
      <c r="D5" s="28"/>
      <c r="E5" s="28"/>
      <c r="F5" s="28"/>
      <c r="G5" s="29"/>
    </row>
    <row r="6" spans="1:7" x14ac:dyDescent="0.25">
      <c r="A6" s="5" t="s">
        <v>2</v>
      </c>
      <c r="B6" s="1" t="s">
        <v>1</v>
      </c>
      <c r="C6" s="1" t="s">
        <v>2</v>
      </c>
      <c r="D6" s="1" t="s">
        <v>1</v>
      </c>
      <c r="E6" s="2" t="s">
        <v>4</v>
      </c>
      <c r="F6" s="1" t="s">
        <v>11</v>
      </c>
      <c r="G6" s="6" t="s">
        <v>12</v>
      </c>
    </row>
    <row r="7" spans="1:7" ht="15.75" thickBot="1" x14ac:dyDescent="0.3">
      <c r="A7" s="7">
        <f>-40/21.7</f>
        <v>-1.8433179723502304</v>
      </c>
      <c r="B7" s="3">
        <v>0</v>
      </c>
      <c r="C7" s="3">
        <f>A7*G1</f>
        <v>-12042.396313364055</v>
      </c>
      <c r="D7" s="3">
        <v>0</v>
      </c>
      <c r="E7" s="4">
        <v>9</v>
      </c>
      <c r="F7" s="3">
        <f>C7/E7</f>
        <v>-1338.0440348182283</v>
      </c>
      <c r="G7" s="8">
        <f>B7*G4/E7</f>
        <v>0</v>
      </c>
    </row>
    <row r="8" spans="1:7" ht="15.75" thickBot="1" x14ac:dyDescent="0.3">
      <c r="A8" s="15">
        <v>1</v>
      </c>
      <c r="B8" s="16" t="s">
        <v>7</v>
      </c>
      <c r="C8" s="17"/>
      <c r="D8" s="17"/>
      <c r="E8" s="18" t="s">
        <v>3</v>
      </c>
      <c r="F8" s="19">
        <v>21.7</v>
      </c>
      <c r="G8" s="20">
        <v>6533</v>
      </c>
    </row>
    <row r="9" spans="1:7" x14ac:dyDescent="0.25">
      <c r="A9" s="24" t="s">
        <v>0</v>
      </c>
      <c r="B9" s="25"/>
      <c r="C9" s="25"/>
      <c r="D9" s="25"/>
      <c r="E9" s="25"/>
      <c r="F9" s="25"/>
      <c r="G9" s="26"/>
    </row>
    <row r="10" spans="1:7" x14ac:dyDescent="0.25">
      <c r="A10" s="5" t="s">
        <v>2</v>
      </c>
      <c r="B10" s="1" t="s">
        <v>1</v>
      </c>
      <c r="C10" s="1" t="s">
        <v>2</v>
      </c>
      <c r="D10" s="1" t="s">
        <v>1</v>
      </c>
      <c r="E10" s="2" t="s">
        <v>4</v>
      </c>
      <c r="F10" s="1" t="s">
        <v>11</v>
      </c>
      <c r="G10" s="6" t="s">
        <v>12</v>
      </c>
    </row>
    <row r="11" spans="1:7" x14ac:dyDescent="0.25">
      <c r="A11" s="5">
        <f>8/F8</f>
        <v>0.3686635944700461</v>
      </c>
      <c r="B11" s="1">
        <f>6/21.7</f>
        <v>0.27649769585253459</v>
      </c>
      <c r="C11" s="1">
        <f>A11*G8</f>
        <v>2408.4792626728113</v>
      </c>
      <c r="D11" s="1">
        <f>B11*G8</f>
        <v>1806.3594470046085</v>
      </c>
      <c r="E11" s="2">
        <v>2</v>
      </c>
      <c r="F11" s="1">
        <f>A11*G8/E11</f>
        <v>1204.2396313364056</v>
      </c>
      <c r="G11" s="6">
        <f>B11*G8/E11</f>
        <v>903.17972350230423</v>
      </c>
    </row>
    <row r="12" spans="1:7" x14ac:dyDescent="0.25">
      <c r="A12" s="21" t="s">
        <v>5</v>
      </c>
      <c r="B12" s="22"/>
      <c r="C12" s="22"/>
      <c r="D12" s="22"/>
      <c r="E12" s="22"/>
      <c r="F12" s="22"/>
      <c r="G12" s="23"/>
    </row>
    <row r="13" spans="1:7" x14ac:dyDescent="0.25">
      <c r="A13" s="5" t="s">
        <v>2</v>
      </c>
      <c r="B13" s="1" t="s">
        <v>1</v>
      </c>
      <c r="C13" s="1" t="s">
        <v>2</v>
      </c>
      <c r="D13" s="1" t="s">
        <v>1</v>
      </c>
      <c r="E13" s="2" t="s">
        <v>4</v>
      </c>
      <c r="F13" s="1" t="s">
        <v>11</v>
      </c>
      <c r="G13" s="6" t="s">
        <v>12</v>
      </c>
    </row>
    <row r="14" spans="1:7" ht="15.75" thickBot="1" x14ac:dyDescent="0.3">
      <c r="A14" s="7">
        <f>-20/21.7</f>
        <v>-0.92165898617511521</v>
      </c>
      <c r="B14" s="3">
        <v>0</v>
      </c>
      <c r="C14" s="3">
        <f>A14*G8</f>
        <v>-6021.1981566820277</v>
      </c>
      <c r="D14" s="3">
        <f>B14*G8</f>
        <v>0</v>
      </c>
      <c r="E14" s="4">
        <v>5</v>
      </c>
      <c r="F14" s="3">
        <f>C14/E14</f>
        <v>-1204.2396313364056</v>
      </c>
      <c r="G14" s="8">
        <f>B14*G11/E14</f>
        <v>0</v>
      </c>
    </row>
    <row r="15" spans="1:7" x14ac:dyDescent="0.25">
      <c r="A15" s="9">
        <v>2</v>
      </c>
      <c r="B15" s="10" t="s">
        <v>6</v>
      </c>
      <c r="C15" s="11"/>
      <c r="D15" s="11"/>
      <c r="E15" s="12" t="s">
        <v>3</v>
      </c>
      <c r="F15" s="13">
        <v>21.7</v>
      </c>
      <c r="G15" s="14">
        <v>6533</v>
      </c>
    </row>
    <row r="16" spans="1:7" x14ac:dyDescent="0.25">
      <c r="A16" s="21" t="s">
        <v>0</v>
      </c>
      <c r="B16" s="22"/>
      <c r="C16" s="22"/>
      <c r="D16" s="22"/>
      <c r="E16" s="22"/>
      <c r="F16" s="22"/>
      <c r="G16" s="23"/>
    </row>
    <row r="17" spans="1:7" x14ac:dyDescent="0.25">
      <c r="A17" s="5" t="s">
        <v>2</v>
      </c>
      <c r="B17" s="1" t="s">
        <v>1</v>
      </c>
      <c r="C17" s="1" t="s">
        <v>2</v>
      </c>
      <c r="D17" s="1" t="s">
        <v>1</v>
      </c>
      <c r="E17" s="2" t="s">
        <v>4</v>
      </c>
      <c r="F17" s="1" t="s">
        <v>11</v>
      </c>
      <c r="G17" s="6" t="s">
        <v>12</v>
      </c>
    </row>
    <row r="18" spans="1:7" x14ac:dyDescent="0.25">
      <c r="A18" s="5">
        <f>6/21.7</f>
        <v>0.27649769585253459</v>
      </c>
      <c r="B18" s="1">
        <v>0</v>
      </c>
      <c r="C18" s="1">
        <f>A18*G15</f>
        <v>1806.3594470046085</v>
      </c>
      <c r="D18" s="1">
        <f>B18*G15</f>
        <v>0</v>
      </c>
      <c r="E18" s="2">
        <v>2</v>
      </c>
      <c r="F18" s="1">
        <f>A18*G15/E18</f>
        <v>903.17972350230423</v>
      </c>
      <c r="G18" s="6">
        <f>B18*G15/E18</f>
        <v>0</v>
      </c>
    </row>
    <row r="19" spans="1:7" x14ac:dyDescent="0.25">
      <c r="A19" s="21" t="s">
        <v>5</v>
      </c>
      <c r="B19" s="22"/>
      <c r="C19" s="22"/>
      <c r="D19" s="22"/>
      <c r="E19" s="22"/>
      <c r="F19" s="22"/>
      <c r="G19" s="23"/>
    </row>
    <row r="20" spans="1:7" x14ac:dyDescent="0.25">
      <c r="A20" s="5" t="s">
        <v>2</v>
      </c>
      <c r="B20" s="1" t="s">
        <v>1</v>
      </c>
      <c r="C20" s="1" t="s">
        <v>2</v>
      </c>
      <c r="D20" s="1" t="s">
        <v>1</v>
      </c>
      <c r="E20" s="2" t="s">
        <v>4</v>
      </c>
      <c r="F20" s="1" t="s">
        <v>11</v>
      </c>
      <c r="G20" s="6" t="s">
        <v>12</v>
      </c>
    </row>
    <row r="21" spans="1:7" ht="15.75" thickBot="1" x14ac:dyDescent="0.3">
      <c r="A21" s="7">
        <v>0</v>
      </c>
      <c r="B21" s="3">
        <f>24/21.7</f>
        <v>1.1059907834101383</v>
      </c>
      <c r="C21" s="3">
        <f>A21*G15</f>
        <v>0</v>
      </c>
      <c r="D21" s="3">
        <f>B21*G15</f>
        <v>7225.4377880184338</v>
      </c>
      <c r="E21" s="4">
        <v>5</v>
      </c>
      <c r="F21" s="3">
        <f>C21/E21</f>
        <v>0</v>
      </c>
      <c r="G21" s="8">
        <f>D21/E21</f>
        <v>1445.0875576036867</v>
      </c>
    </row>
    <row r="22" spans="1:7" x14ac:dyDescent="0.25">
      <c r="A22" s="21" t="s">
        <v>8</v>
      </c>
      <c r="B22" s="22"/>
      <c r="C22" s="22"/>
      <c r="D22" s="22"/>
      <c r="E22" s="22"/>
      <c r="F22" s="22"/>
      <c r="G22" s="23"/>
    </row>
    <row r="23" spans="1:7" x14ac:dyDescent="0.25">
      <c r="A23" s="5" t="s">
        <v>2</v>
      </c>
      <c r="B23" s="1" t="s">
        <v>1</v>
      </c>
      <c r="C23" s="1" t="s">
        <v>2</v>
      </c>
      <c r="D23" s="1" t="s">
        <v>1</v>
      </c>
      <c r="E23" s="2" t="s">
        <v>4</v>
      </c>
      <c r="F23" s="1" t="s">
        <v>11</v>
      </c>
      <c r="G23" s="6" t="s">
        <v>12</v>
      </c>
    </row>
    <row r="24" spans="1:7" ht="15.75" thickBot="1" x14ac:dyDescent="0.3">
      <c r="A24" s="7">
        <f>-16/21.7</f>
        <v>-0.73732718894009219</v>
      </c>
      <c r="B24" s="3">
        <v>0</v>
      </c>
      <c r="C24" s="3">
        <f>A24*G15</f>
        <v>-4816.9585253456225</v>
      </c>
      <c r="D24" s="3">
        <f>B24*G18</f>
        <v>0</v>
      </c>
      <c r="E24" s="4">
        <v>3</v>
      </c>
      <c r="F24" s="3">
        <f>C24/E24</f>
        <v>-1605.6528417818743</v>
      </c>
      <c r="G24" s="8">
        <f>D24/E24</f>
        <v>0</v>
      </c>
    </row>
    <row r="25" spans="1:7" x14ac:dyDescent="0.25">
      <c r="A25" s="21" t="s">
        <v>9</v>
      </c>
      <c r="B25" s="22"/>
      <c r="C25" s="22"/>
      <c r="D25" s="22"/>
      <c r="E25" s="22"/>
      <c r="F25" s="22"/>
      <c r="G25" s="23"/>
    </row>
    <row r="26" spans="1:7" x14ac:dyDescent="0.25">
      <c r="A26" s="5" t="s">
        <v>2</v>
      </c>
      <c r="B26" s="1" t="s">
        <v>1</v>
      </c>
      <c r="C26" s="1" t="s">
        <v>2</v>
      </c>
      <c r="D26" s="1" t="s">
        <v>1</v>
      </c>
      <c r="E26" s="2" t="s">
        <v>4</v>
      </c>
      <c r="F26" s="1" t="s">
        <v>11</v>
      </c>
      <c r="G26" s="6" t="s">
        <v>12</v>
      </c>
    </row>
    <row r="27" spans="1:7" ht="15.75" thickBot="1" x14ac:dyDescent="0.3">
      <c r="A27" s="7">
        <f>-30/21.7</f>
        <v>-1.3824884792626728</v>
      </c>
      <c r="B27" s="3">
        <f>-30/21.7</f>
        <v>-1.3824884792626728</v>
      </c>
      <c r="C27" s="3">
        <f>A27*G15</f>
        <v>-9031.7972350230411</v>
      </c>
      <c r="D27" s="3">
        <f>B27*G15</f>
        <v>-9031.7972350230411</v>
      </c>
      <c r="E27" s="4">
        <v>5.5</v>
      </c>
      <c r="F27" s="3">
        <f>C27/E27</f>
        <v>-1642.144951822371</v>
      </c>
      <c r="G27" s="8">
        <f>D27/E27</f>
        <v>-1642.144951822371</v>
      </c>
    </row>
    <row r="28" spans="1:7" x14ac:dyDescent="0.25">
      <c r="A28" s="21" t="s">
        <v>10</v>
      </c>
      <c r="B28" s="22"/>
      <c r="C28" s="22"/>
      <c r="D28" s="22"/>
      <c r="E28" s="22"/>
      <c r="F28" s="22"/>
      <c r="G28" s="23"/>
    </row>
    <row r="29" spans="1:7" x14ac:dyDescent="0.25">
      <c r="A29" s="5" t="s">
        <v>2</v>
      </c>
      <c r="B29" s="1" t="s">
        <v>1</v>
      </c>
      <c r="C29" s="1" t="s">
        <v>2</v>
      </c>
      <c r="D29" s="1" t="s">
        <v>1</v>
      </c>
      <c r="E29" s="2" t="s">
        <v>4</v>
      </c>
      <c r="F29" s="1" t="s">
        <v>11</v>
      </c>
      <c r="G29" s="6" t="s">
        <v>12</v>
      </c>
    </row>
    <row r="30" spans="1:7" ht="15.75" thickBot="1" x14ac:dyDescent="0.3">
      <c r="A30" s="7">
        <v>0</v>
      </c>
      <c r="B30" s="3">
        <f>30/21.7</f>
        <v>1.3824884792626728</v>
      </c>
      <c r="C30" s="3">
        <f>A30*G18</f>
        <v>0</v>
      </c>
      <c r="D30" s="3">
        <f>B30*G15</f>
        <v>9031.7972350230411</v>
      </c>
      <c r="E30" s="4">
        <v>5.5</v>
      </c>
      <c r="F30" s="3">
        <f>C30/E30</f>
        <v>0</v>
      </c>
      <c r="G30" s="8">
        <f>D30/E30</f>
        <v>1642.144951822371</v>
      </c>
    </row>
    <row r="31" spans="1:7" x14ac:dyDescent="0.25">
      <c r="A31" s="9">
        <v>2</v>
      </c>
      <c r="B31" s="10" t="s">
        <v>7</v>
      </c>
      <c r="C31" s="11"/>
      <c r="D31" s="11"/>
      <c r="E31" s="12" t="s">
        <v>3</v>
      </c>
      <c r="F31" s="13">
        <v>21.7</v>
      </c>
      <c r="G31" s="14">
        <v>6533</v>
      </c>
    </row>
    <row r="32" spans="1:7" x14ac:dyDescent="0.25">
      <c r="A32" s="21" t="s">
        <v>0</v>
      </c>
      <c r="B32" s="22"/>
      <c r="C32" s="22"/>
      <c r="D32" s="22"/>
      <c r="E32" s="22"/>
      <c r="F32" s="22"/>
      <c r="G32" s="23"/>
    </row>
    <row r="33" spans="1:7" x14ac:dyDescent="0.25">
      <c r="A33" s="5" t="s">
        <v>2</v>
      </c>
      <c r="B33" s="1" t="s">
        <v>1</v>
      </c>
      <c r="C33" s="1" t="s">
        <v>2</v>
      </c>
      <c r="D33" s="1" t="s">
        <v>1</v>
      </c>
      <c r="E33" s="2" t="s">
        <v>4</v>
      </c>
      <c r="F33" s="1" t="s">
        <v>11</v>
      </c>
      <c r="G33" s="6" t="s">
        <v>12</v>
      </c>
    </row>
    <row r="34" spans="1:7" x14ac:dyDescent="0.25">
      <c r="A34" s="5">
        <f>3/21.7</f>
        <v>0.13824884792626729</v>
      </c>
      <c r="B34" s="1">
        <v>0</v>
      </c>
      <c r="C34" s="1">
        <f>A34*G31</f>
        <v>903.17972350230423</v>
      </c>
      <c r="D34" s="1">
        <f>B34*G31</f>
        <v>0</v>
      </c>
      <c r="E34" s="2">
        <v>1</v>
      </c>
      <c r="F34" s="1">
        <f>A34*G31/E34</f>
        <v>903.17972350230423</v>
      </c>
      <c r="G34" s="6">
        <f>B34*G31/E34</f>
        <v>0</v>
      </c>
    </row>
    <row r="35" spans="1:7" x14ac:dyDescent="0.25">
      <c r="A35" s="21" t="s">
        <v>5</v>
      </c>
      <c r="B35" s="22"/>
      <c r="C35" s="22"/>
      <c r="D35" s="22"/>
      <c r="E35" s="22"/>
      <c r="F35" s="22"/>
      <c r="G35" s="23"/>
    </row>
    <row r="36" spans="1:7" x14ac:dyDescent="0.25">
      <c r="A36" s="5" t="s">
        <v>2</v>
      </c>
      <c r="B36" s="1" t="s">
        <v>1</v>
      </c>
      <c r="C36" s="1" t="s">
        <v>2</v>
      </c>
      <c r="D36" s="1" t="s">
        <v>1</v>
      </c>
      <c r="E36" s="2" t="s">
        <v>4</v>
      </c>
      <c r="F36" s="1" t="s">
        <v>11</v>
      </c>
      <c r="G36" s="6" t="s">
        <v>12</v>
      </c>
    </row>
    <row r="37" spans="1:7" ht="15.75" thickBot="1" x14ac:dyDescent="0.3">
      <c r="A37" s="7">
        <v>0</v>
      </c>
      <c r="B37" s="3">
        <f>15/21.7</f>
        <v>0.69124423963133641</v>
      </c>
      <c r="C37" s="3">
        <f>A37*G31</f>
        <v>0</v>
      </c>
      <c r="D37" s="3">
        <f>B37*G31</f>
        <v>4515.8986175115206</v>
      </c>
      <c r="E37" s="4">
        <v>3</v>
      </c>
      <c r="F37" s="3">
        <f>C37/E37</f>
        <v>0</v>
      </c>
      <c r="G37" s="8">
        <f>D37/E37</f>
        <v>1505.2995391705069</v>
      </c>
    </row>
    <row r="38" spans="1:7" x14ac:dyDescent="0.25">
      <c r="A38" s="21" t="s">
        <v>8</v>
      </c>
      <c r="B38" s="22"/>
      <c r="C38" s="22"/>
      <c r="D38" s="22"/>
      <c r="E38" s="22"/>
      <c r="F38" s="22"/>
      <c r="G38" s="23"/>
    </row>
    <row r="39" spans="1:7" x14ac:dyDescent="0.25">
      <c r="A39" s="5" t="s">
        <v>2</v>
      </c>
      <c r="B39" s="1" t="s">
        <v>1</v>
      </c>
      <c r="C39" s="1" t="s">
        <v>2</v>
      </c>
      <c r="D39" s="1" t="s">
        <v>1</v>
      </c>
      <c r="E39" s="2" t="s">
        <v>4</v>
      </c>
      <c r="F39" s="1" t="s">
        <v>11</v>
      </c>
      <c r="G39" s="6" t="s">
        <v>12</v>
      </c>
    </row>
    <row r="40" spans="1:7" ht="15.75" thickBot="1" x14ac:dyDescent="0.3">
      <c r="A40" s="7">
        <f>-8/21.7</f>
        <v>-0.3686635944700461</v>
      </c>
      <c r="B40" s="3">
        <v>0</v>
      </c>
      <c r="C40" s="3">
        <f>A40*G31</f>
        <v>-2408.4792626728113</v>
      </c>
      <c r="D40" s="3">
        <f>B40*G34</f>
        <v>0</v>
      </c>
      <c r="E40" s="4">
        <v>2.5</v>
      </c>
      <c r="F40" s="3">
        <f>C40/E40</f>
        <v>-963.39170506912455</v>
      </c>
      <c r="G40" s="8">
        <f>D40/E40</f>
        <v>0</v>
      </c>
    </row>
    <row r="41" spans="1:7" x14ac:dyDescent="0.25">
      <c r="A41" s="21" t="s">
        <v>9</v>
      </c>
      <c r="B41" s="22"/>
      <c r="C41" s="22"/>
      <c r="D41" s="22"/>
      <c r="E41" s="22"/>
      <c r="F41" s="22"/>
      <c r="G41" s="23"/>
    </row>
    <row r="42" spans="1:7" x14ac:dyDescent="0.25">
      <c r="A42" s="5" t="s">
        <v>2</v>
      </c>
      <c r="B42" s="1" t="s">
        <v>1</v>
      </c>
      <c r="C42" s="1" t="s">
        <v>2</v>
      </c>
      <c r="D42" s="1" t="s">
        <v>1</v>
      </c>
      <c r="E42" s="2" t="s">
        <v>4</v>
      </c>
      <c r="F42" s="1" t="s">
        <v>11</v>
      </c>
      <c r="G42" s="6" t="s">
        <v>12</v>
      </c>
    </row>
    <row r="43" spans="1:7" ht="15.75" thickBot="1" x14ac:dyDescent="0.3">
      <c r="A43" s="7">
        <f>-15/21.7</f>
        <v>-0.69124423963133641</v>
      </c>
      <c r="B43" s="3">
        <f>-15/21.7</f>
        <v>-0.69124423963133641</v>
      </c>
      <c r="C43" s="3">
        <f>A43*G31</f>
        <v>-4515.8986175115206</v>
      </c>
      <c r="D43" s="3">
        <f>B43*G31</f>
        <v>-4515.8986175115206</v>
      </c>
      <c r="E43" s="4">
        <v>3</v>
      </c>
      <c r="F43" s="3">
        <f>C43/E43</f>
        <v>-1505.2995391705069</v>
      </c>
      <c r="G43" s="8">
        <f>D43/E43</f>
        <v>-1505.2995391705069</v>
      </c>
    </row>
    <row r="44" spans="1:7" x14ac:dyDescent="0.25">
      <c r="A44" s="21" t="s">
        <v>10</v>
      </c>
      <c r="B44" s="22"/>
      <c r="C44" s="22"/>
      <c r="D44" s="22"/>
      <c r="E44" s="22"/>
      <c r="F44" s="22"/>
      <c r="G44" s="23"/>
    </row>
    <row r="45" spans="1:7" x14ac:dyDescent="0.25">
      <c r="A45" s="5" t="s">
        <v>2</v>
      </c>
      <c r="B45" s="1" t="s">
        <v>1</v>
      </c>
      <c r="C45" s="1" t="s">
        <v>2</v>
      </c>
      <c r="D45" s="1" t="s">
        <v>1</v>
      </c>
      <c r="E45" s="2" t="s">
        <v>4</v>
      </c>
      <c r="F45" s="1" t="s">
        <v>11</v>
      </c>
      <c r="G45" s="6" t="s">
        <v>12</v>
      </c>
    </row>
    <row r="46" spans="1:7" ht="15.75" thickBot="1" x14ac:dyDescent="0.3">
      <c r="A46" s="7">
        <v>0</v>
      </c>
      <c r="B46" s="3">
        <f>15/21.7</f>
        <v>0.69124423963133641</v>
      </c>
      <c r="C46" s="3">
        <f>A46*G34</f>
        <v>0</v>
      </c>
      <c r="D46" s="3">
        <f>B46*G31</f>
        <v>4515.8986175115206</v>
      </c>
      <c r="E46" s="4">
        <v>3</v>
      </c>
      <c r="F46" s="3">
        <f>C46/E46</f>
        <v>0</v>
      </c>
      <c r="G46" s="8">
        <f>D46/E46</f>
        <v>1505.2995391705069</v>
      </c>
    </row>
    <row r="47" spans="1:7" x14ac:dyDescent="0.25">
      <c r="A47" s="9">
        <v>3</v>
      </c>
      <c r="B47" s="10" t="s">
        <v>6</v>
      </c>
      <c r="C47" s="11"/>
      <c r="D47" s="11"/>
      <c r="E47" s="12" t="s">
        <v>3</v>
      </c>
      <c r="F47" s="13">
        <v>21.7</v>
      </c>
      <c r="G47" s="14">
        <v>6533</v>
      </c>
    </row>
    <row r="48" spans="1:7" x14ac:dyDescent="0.25">
      <c r="A48" s="21" t="s">
        <v>0</v>
      </c>
      <c r="B48" s="22"/>
      <c r="C48" s="22"/>
      <c r="D48" s="22"/>
      <c r="E48" s="22"/>
      <c r="F48" s="22"/>
      <c r="G48" s="23"/>
    </row>
    <row r="49" spans="1:7" x14ac:dyDescent="0.25">
      <c r="A49" s="5" t="s">
        <v>2</v>
      </c>
      <c r="B49" s="1" t="s">
        <v>1</v>
      </c>
      <c r="C49" s="1" t="s">
        <v>2</v>
      </c>
      <c r="D49" s="1" t="s">
        <v>1</v>
      </c>
      <c r="E49" s="2" t="s">
        <v>4</v>
      </c>
      <c r="F49" s="1" t="s">
        <v>11</v>
      </c>
      <c r="G49" s="6" t="s">
        <v>12</v>
      </c>
    </row>
    <row r="50" spans="1:7" x14ac:dyDescent="0.25">
      <c r="A50" s="5">
        <v>0</v>
      </c>
      <c r="B50" s="1">
        <f>36/21.7</f>
        <v>1.6589861751152075</v>
      </c>
      <c r="C50" s="1">
        <f>A50*G47</f>
        <v>0</v>
      </c>
      <c r="D50" s="1">
        <f>B50*G47</f>
        <v>10838.156682027651</v>
      </c>
      <c r="E50" s="2">
        <v>7</v>
      </c>
      <c r="F50" s="1">
        <f>A50*G47/E50</f>
        <v>0</v>
      </c>
      <c r="G50" s="6">
        <f>B50*G47/E50</f>
        <v>1548.3080974325217</v>
      </c>
    </row>
    <row r="51" spans="1:7" x14ac:dyDescent="0.25">
      <c r="A51" s="21" t="s">
        <v>5</v>
      </c>
      <c r="B51" s="22"/>
      <c r="C51" s="22"/>
      <c r="D51" s="22"/>
      <c r="E51" s="22"/>
      <c r="F51" s="22"/>
      <c r="G51" s="23"/>
    </row>
    <row r="52" spans="1:7" x14ac:dyDescent="0.25">
      <c r="A52" s="5" t="s">
        <v>2</v>
      </c>
      <c r="B52" s="1" t="s">
        <v>1</v>
      </c>
      <c r="C52" s="1" t="s">
        <v>2</v>
      </c>
      <c r="D52" s="1" t="s">
        <v>1</v>
      </c>
      <c r="E52" s="2" t="s">
        <v>4</v>
      </c>
      <c r="F52" s="1" t="s">
        <v>11</v>
      </c>
      <c r="G52" s="6" t="s">
        <v>12</v>
      </c>
    </row>
    <row r="53" spans="1:7" ht="15.75" thickBot="1" x14ac:dyDescent="0.3">
      <c r="A53" s="7">
        <f>-18/21.7</f>
        <v>-0.82949308755760376</v>
      </c>
      <c r="B53" s="3">
        <f>-36/21.7</f>
        <v>-1.6589861751152075</v>
      </c>
      <c r="C53" s="3">
        <f>A53*G47</f>
        <v>-5419.0783410138256</v>
      </c>
      <c r="D53" s="3">
        <f>B53*G47</f>
        <v>-10838.156682027651</v>
      </c>
      <c r="E53" s="4">
        <v>7</v>
      </c>
      <c r="F53" s="3">
        <f>C53/E53</f>
        <v>-774.15404871626083</v>
      </c>
      <c r="G53" s="8">
        <f>D53/E53</f>
        <v>-1548.3080974325217</v>
      </c>
    </row>
    <row r="54" spans="1:7" x14ac:dyDescent="0.25">
      <c r="A54" s="21" t="s">
        <v>8</v>
      </c>
      <c r="B54" s="22"/>
      <c r="C54" s="22"/>
      <c r="D54" s="22"/>
      <c r="E54" s="22"/>
      <c r="F54" s="22"/>
      <c r="G54" s="23"/>
    </row>
    <row r="55" spans="1:7" x14ac:dyDescent="0.25">
      <c r="A55" s="5" t="s">
        <v>2</v>
      </c>
      <c r="B55" s="1" t="s">
        <v>1</v>
      </c>
      <c r="C55" s="1" t="s">
        <v>2</v>
      </c>
      <c r="D55" s="1" t="s">
        <v>1</v>
      </c>
      <c r="E55" s="2" t="s">
        <v>4</v>
      </c>
      <c r="F55" s="1" t="s">
        <v>11</v>
      </c>
      <c r="G55" s="6" t="s">
        <v>12</v>
      </c>
    </row>
    <row r="56" spans="1:7" ht="15.75" thickBot="1" x14ac:dyDescent="0.3">
      <c r="A56" s="7">
        <f>-6/21.7</f>
        <v>-0.27649769585253459</v>
      </c>
      <c r="B56" s="3">
        <f>36/21.7</f>
        <v>1.6589861751152075</v>
      </c>
      <c r="C56" s="3">
        <f>A56*G47</f>
        <v>-1806.3594470046085</v>
      </c>
      <c r="D56" s="3">
        <f>B56*G47</f>
        <v>10838.156682027651</v>
      </c>
      <c r="E56" s="4">
        <v>2.5</v>
      </c>
      <c r="F56" s="3">
        <f>C56/E56</f>
        <v>-722.54377880184336</v>
      </c>
      <c r="G56" s="8">
        <f>D56/E56</f>
        <v>4335.2626728110608</v>
      </c>
    </row>
    <row r="57" spans="1:7" x14ac:dyDescent="0.25">
      <c r="A57" s="21" t="s">
        <v>9</v>
      </c>
      <c r="B57" s="22"/>
      <c r="C57" s="22"/>
      <c r="D57" s="22"/>
      <c r="E57" s="22"/>
      <c r="F57" s="22"/>
      <c r="G57" s="23"/>
    </row>
    <row r="58" spans="1:7" x14ac:dyDescent="0.25">
      <c r="A58" s="5" t="s">
        <v>2</v>
      </c>
      <c r="B58" s="1" t="s">
        <v>1</v>
      </c>
      <c r="C58" s="1" t="s">
        <v>2</v>
      </c>
      <c r="D58" s="1" t="s">
        <v>1</v>
      </c>
      <c r="E58" s="2" t="s">
        <v>4</v>
      </c>
      <c r="F58" s="1" t="s">
        <v>11</v>
      </c>
      <c r="G58" s="6" t="s">
        <v>12</v>
      </c>
    </row>
    <row r="59" spans="1:7" ht="15.75" thickBot="1" x14ac:dyDescent="0.3">
      <c r="A59" s="7">
        <f>-6/21.7</f>
        <v>-0.27649769585253459</v>
      </c>
      <c r="B59" s="3">
        <v>0</v>
      </c>
      <c r="C59" s="3">
        <f>A59*G47</f>
        <v>-1806.3594470046085</v>
      </c>
      <c r="D59" s="3">
        <f>B59*G47</f>
        <v>0</v>
      </c>
      <c r="E59" s="4">
        <v>2</v>
      </c>
      <c r="F59" s="3">
        <f>C59/E59</f>
        <v>-903.17972350230423</v>
      </c>
      <c r="G59" s="8">
        <f>D59/E59</f>
        <v>0</v>
      </c>
    </row>
    <row r="60" spans="1:7" x14ac:dyDescent="0.25">
      <c r="A60" s="21" t="s">
        <v>10</v>
      </c>
      <c r="B60" s="22"/>
      <c r="C60" s="22"/>
      <c r="D60" s="22"/>
      <c r="E60" s="22"/>
      <c r="F60" s="22"/>
      <c r="G60" s="23"/>
    </row>
    <row r="61" spans="1:7" x14ac:dyDescent="0.25">
      <c r="A61" s="5" t="s">
        <v>2</v>
      </c>
      <c r="B61" s="1" t="s">
        <v>1</v>
      </c>
      <c r="C61" s="1" t="s">
        <v>2</v>
      </c>
      <c r="D61" s="1" t="s">
        <v>1</v>
      </c>
      <c r="E61" s="2" t="s">
        <v>4</v>
      </c>
      <c r="F61" s="1" t="s">
        <v>11</v>
      </c>
      <c r="G61" s="6" t="s">
        <v>12</v>
      </c>
    </row>
    <row r="62" spans="1:7" ht="15.75" thickBot="1" x14ac:dyDescent="0.3">
      <c r="A62" s="7">
        <f>-8/21.7</f>
        <v>-0.3686635944700461</v>
      </c>
      <c r="B62" s="3">
        <f>-36/21.7</f>
        <v>-1.6589861751152075</v>
      </c>
      <c r="C62" s="3">
        <f>A62*G47</f>
        <v>-2408.4792626728113</v>
      </c>
      <c r="D62" s="3">
        <f>B62*G47</f>
        <v>-10838.156682027651</v>
      </c>
      <c r="E62" s="4">
        <v>3</v>
      </c>
      <c r="F62" s="3">
        <f>C62/E62</f>
        <v>-802.82642089093713</v>
      </c>
      <c r="G62" s="8">
        <f>D62/E62</f>
        <v>-3612.7188940092169</v>
      </c>
    </row>
    <row r="63" spans="1:7" x14ac:dyDescent="0.25">
      <c r="A63" s="9">
        <v>3</v>
      </c>
      <c r="B63" s="10" t="s">
        <v>7</v>
      </c>
      <c r="C63" s="11"/>
      <c r="D63" s="11"/>
      <c r="E63" s="12" t="s">
        <v>3</v>
      </c>
      <c r="F63" s="13">
        <v>21.7</v>
      </c>
      <c r="G63" s="14">
        <v>6533</v>
      </c>
    </row>
    <row r="64" spans="1:7" x14ac:dyDescent="0.25">
      <c r="A64" s="21" t="s">
        <v>0</v>
      </c>
      <c r="B64" s="22"/>
      <c r="C64" s="22"/>
      <c r="D64" s="22"/>
      <c r="E64" s="22"/>
      <c r="F64" s="22"/>
      <c r="G64" s="23"/>
    </row>
    <row r="65" spans="1:7" x14ac:dyDescent="0.25">
      <c r="A65" s="5" t="s">
        <v>2</v>
      </c>
      <c r="B65" s="1" t="s">
        <v>1</v>
      </c>
      <c r="C65" s="1" t="s">
        <v>2</v>
      </c>
      <c r="D65" s="1" t="s">
        <v>1</v>
      </c>
      <c r="E65" s="2" t="s">
        <v>4</v>
      </c>
      <c r="F65" s="1" t="s">
        <v>11</v>
      </c>
      <c r="G65" s="6" t="s">
        <v>12</v>
      </c>
    </row>
    <row r="66" spans="1:7" x14ac:dyDescent="0.25">
      <c r="A66" s="5">
        <v>0</v>
      </c>
      <c r="B66" s="1">
        <f>18/21.7</f>
        <v>0.82949308755760376</v>
      </c>
      <c r="C66" s="1">
        <f>A66*G63</f>
        <v>0</v>
      </c>
      <c r="D66" s="1">
        <f>B66*G63</f>
        <v>5419.0783410138256</v>
      </c>
      <c r="E66" s="2">
        <v>6.5</v>
      </c>
      <c r="F66" s="1">
        <f>A66*G63/E66</f>
        <v>0</v>
      </c>
      <c r="G66" s="6">
        <f>B66*G63/E66</f>
        <v>833.70436015597318</v>
      </c>
    </row>
    <row r="67" spans="1:7" x14ac:dyDescent="0.25">
      <c r="A67" s="21" t="s">
        <v>5</v>
      </c>
      <c r="B67" s="22"/>
      <c r="C67" s="22"/>
      <c r="D67" s="22"/>
      <c r="E67" s="22"/>
      <c r="F67" s="22"/>
      <c r="G67" s="23"/>
    </row>
    <row r="68" spans="1:7" x14ac:dyDescent="0.25">
      <c r="A68" s="5" t="s">
        <v>2</v>
      </c>
      <c r="B68" s="1" t="s">
        <v>1</v>
      </c>
      <c r="C68" s="1" t="s">
        <v>2</v>
      </c>
      <c r="D68" s="1" t="s">
        <v>1</v>
      </c>
      <c r="E68" s="2" t="s">
        <v>4</v>
      </c>
      <c r="F68" s="1" t="s">
        <v>11</v>
      </c>
      <c r="G68" s="6" t="s">
        <v>12</v>
      </c>
    </row>
    <row r="69" spans="1:7" ht="15.75" thickBot="1" x14ac:dyDescent="0.3">
      <c r="A69" s="7">
        <f>-9/21.7</f>
        <v>-0.41474654377880188</v>
      </c>
      <c r="B69" s="3">
        <f>-18/21.7</f>
        <v>-0.82949308755760376</v>
      </c>
      <c r="C69" s="3">
        <f>A69*G63</f>
        <v>-2709.5391705069128</v>
      </c>
      <c r="D69" s="3">
        <f>B69*G63</f>
        <v>-5419.0783410138256</v>
      </c>
      <c r="E69" s="4">
        <v>3.5</v>
      </c>
      <c r="F69" s="3">
        <f>C69/E69</f>
        <v>-774.15404871626083</v>
      </c>
      <c r="G69" s="8">
        <f>D69/E69</f>
        <v>-1548.3080974325217</v>
      </c>
    </row>
    <row r="70" spans="1:7" x14ac:dyDescent="0.25">
      <c r="A70" s="21" t="s">
        <v>8</v>
      </c>
      <c r="B70" s="22"/>
      <c r="C70" s="22"/>
      <c r="D70" s="22"/>
      <c r="E70" s="22"/>
      <c r="F70" s="22"/>
      <c r="G70" s="23"/>
    </row>
    <row r="71" spans="1:7" x14ac:dyDescent="0.25">
      <c r="A71" s="5" t="s">
        <v>2</v>
      </c>
      <c r="B71" s="1" t="s">
        <v>1</v>
      </c>
      <c r="C71" s="1" t="s">
        <v>2</v>
      </c>
      <c r="D71" s="1" t="s">
        <v>1</v>
      </c>
      <c r="E71" s="2" t="s">
        <v>4</v>
      </c>
      <c r="F71" s="1" t="s">
        <v>11</v>
      </c>
      <c r="G71" s="6" t="s">
        <v>12</v>
      </c>
    </row>
    <row r="72" spans="1:7" ht="15.75" thickBot="1" x14ac:dyDescent="0.3">
      <c r="A72" s="7">
        <f>-3/21.7</f>
        <v>-0.13824884792626729</v>
      </c>
      <c r="B72" s="3">
        <f>18/21.7</f>
        <v>0.82949308755760376</v>
      </c>
      <c r="C72" s="3">
        <f>A72*G63</f>
        <v>-903.17972350230423</v>
      </c>
      <c r="D72" s="3">
        <f>B72*G63</f>
        <v>5419.0783410138256</v>
      </c>
      <c r="E72" s="4">
        <v>1.25</v>
      </c>
      <c r="F72" s="3">
        <f>C72/E72</f>
        <v>-722.54377880184336</v>
      </c>
      <c r="G72" s="8">
        <f>D72/E72</f>
        <v>4335.2626728110608</v>
      </c>
    </row>
    <row r="73" spans="1:7" x14ac:dyDescent="0.25">
      <c r="A73" s="21" t="s">
        <v>9</v>
      </c>
      <c r="B73" s="22"/>
      <c r="C73" s="22"/>
      <c r="D73" s="22"/>
      <c r="E73" s="22"/>
      <c r="F73" s="22"/>
      <c r="G73" s="23"/>
    </row>
    <row r="74" spans="1:7" x14ac:dyDescent="0.25">
      <c r="A74" s="5" t="s">
        <v>2</v>
      </c>
      <c r="B74" s="1" t="s">
        <v>1</v>
      </c>
      <c r="C74" s="1" t="s">
        <v>2</v>
      </c>
      <c r="D74" s="1" t="s">
        <v>1</v>
      </c>
      <c r="E74" s="2" t="s">
        <v>4</v>
      </c>
      <c r="F74" s="1" t="s">
        <v>11</v>
      </c>
      <c r="G74" s="6" t="s">
        <v>12</v>
      </c>
    </row>
    <row r="75" spans="1:7" ht="15.75" thickBot="1" x14ac:dyDescent="0.3">
      <c r="A75" s="7">
        <f>-3/21.7</f>
        <v>-0.13824884792626729</v>
      </c>
      <c r="B75" s="3">
        <v>0</v>
      </c>
      <c r="C75" s="3">
        <f>A75*G63</f>
        <v>-903.17972350230423</v>
      </c>
      <c r="D75" s="3">
        <f>B75*G63</f>
        <v>0</v>
      </c>
      <c r="E75" s="4">
        <v>1</v>
      </c>
      <c r="F75" s="3">
        <f>C75/E75</f>
        <v>-903.17972350230423</v>
      </c>
      <c r="G75" s="8">
        <f>D75/E75</f>
        <v>0</v>
      </c>
    </row>
    <row r="76" spans="1:7" x14ac:dyDescent="0.25">
      <c r="A76" s="21" t="s">
        <v>10</v>
      </c>
      <c r="B76" s="22"/>
      <c r="C76" s="22"/>
      <c r="D76" s="22"/>
      <c r="E76" s="22"/>
      <c r="F76" s="22"/>
      <c r="G76" s="23"/>
    </row>
    <row r="77" spans="1:7" x14ac:dyDescent="0.25">
      <c r="A77" s="5" t="s">
        <v>2</v>
      </c>
      <c r="B77" s="1" t="s">
        <v>1</v>
      </c>
      <c r="C77" s="1" t="s">
        <v>2</v>
      </c>
      <c r="D77" s="1" t="s">
        <v>1</v>
      </c>
      <c r="E77" s="2" t="s">
        <v>4</v>
      </c>
      <c r="F77" s="1" t="s">
        <v>11</v>
      </c>
      <c r="G77" s="6" t="s">
        <v>12</v>
      </c>
    </row>
    <row r="78" spans="1:7" ht="15.75" thickBot="1" x14ac:dyDescent="0.3">
      <c r="A78" s="7">
        <f>-4/21.7</f>
        <v>-0.18433179723502305</v>
      </c>
      <c r="B78" s="3">
        <f>-18/21.7</f>
        <v>-0.82949308755760376</v>
      </c>
      <c r="C78" s="3">
        <f>A78*G63</f>
        <v>-1204.2396313364056</v>
      </c>
      <c r="D78" s="3">
        <f>B78*G63</f>
        <v>-5419.0783410138256</v>
      </c>
      <c r="E78" s="4">
        <v>1.5</v>
      </c>
      <c r="F78" s="3">
        <f>C78/E78</f>
        <v>-802.82642089093713</v>
      </c>
      <c r="G78" s="8">
        <f>D78/E78</f>
        <v>-3612.7188940092169</v>
      </c>
    </row>
    <row r="79" spans="1:7" x14ac:dyDescent="0.25">
      <c r="A79" s="9">
        <v>4</v>
      </c>
      <c r="B79" s="10" t="s">
        <v>6</v>
      </c>
      <c r="C79" s="11"/>
      <c r="D79" s="11"/>
      <c r="E79" s="12" t="s">
        <v>3</v>
      </c>
      <c r="F79" s="13">
        <v>21.7</v>
      </c>
      <c r="G79" s="14">
        <v>6533</v>
      </c>
    </row>
    <row r="80" spans="1:7" x14ac:dyDescent="0.25">
      <c r="A80" s="21" t="s">
        <v>0</v>
      </c>
      <c r="B80" s="22"/>
      <c r="C80" s="22"/>
      <c r="D80" s="22"/>
      <c r="E80" s="22"/>
      <c r="F80" s="22"/>
      <c r="G80" s="23"/>
    </row>
    <row r="81" spans="1:7" x14ac:dyDescent="0.25">
      <c r="A81" s="5" t="s">
        <v>2</v>
      </c>
      <c r="B81" s="1" t="s">
        <v>1</v>
      </c>
      <c r="C81" s="1" t="s">
        <v>2</v>
      </c>
      <c r="D81" s="1" t="s">
        <v>1</v>
      </c>
      <c r="E81" s="2" t="s">
        <v>4</v>
      </c>
      <c r="F81" s="1" t="s">
        <v>11</v>
      </c>
      <c r="G81" s="6" t="s">
        <v>12</v>
      </c>
    </row>
    <row r="82" spans="1:7" ht="15.75" thickBot="1" x14ac:dyDescent="0.3">
      <c r="A82" s="7">
        <f>44/21.7</f>
        <v>2.0276497695852536</v>
      </c>
      <c r="B82" s="3">
        <v>0</v>
      </c>
      <c r="C82" s="3">
        <f>A82*G64</f>
        <v>0</v>
      </c>
      <c r="D82" s="3">
        <f>B82*G64</f>
        <v>0</v>
      </c>
      <c r="E82" s="4">
        <v>8</v>
      </c>
      <c r="F82" s="3">
        <f>C82/E82</f>
        <v>0</v>
      </c>
      <c r="G82" s="8">
        <f>D82/E82</f>
        <v>0</v>
      </c>
    </row>
    <row r="83" spans="1:7" x14ac:dyDescent="0.25">
      <c r="A83" s="21" t="s">
        <v>5</v>
      </c>
      <c r="B83" s="22"/>
      <c r="C83" s="22"/>
      <c r="D83" s="22"/>
      <c r="E83" s="22"/>
      <c r="F83" s="22"/>
      <c r="G83" s="23"/>
    </row>
    <row r="84" spans="1:7" x14ac:dyDescent="0.25">
      <c r="A84" s="5" t="s">
        <v>2</v>
      </c>
      <c r="B84" s="1" t="s">
        <v>1</v>
      </c>
      <c r="C84" s="1" t="s">
        <v>2</v>
      </c>
      <c r="D84" s="1" t="s">
        <v>1</v>
      </c>
      <c r="E84" s="2" t="s">
        <v>4</v>
      </c>
      <c r="F84" s="1" t="s">
        <v>11</v>
      </c>
      <c r="G84" s="6" t="s">
        <v>12</v>
      </c>
    </row>
    <row r="85" spans="1:7" x14ac:dyDescent="0.25">
      <c r="A85" s="5">
        <f>-26/21.7</f>
        <v>-1.1981566820276499</v>
      </c>
      <c r="B85" s="1">
        <f>-26/21.7</f>
        <v>-1.1981566820276499</v>
      </c>
      <c r="C85" s="1">
        <f>A85*G79</f>
        <v>-7827.5576036866369</v>
      </c>
      <c r="D85" s="1">
        <f>B85*G79</f>
        <v>-7827.5576036866369</v>
      </c>
      <c r="E85" s="2">
        <v>5</v>
      </c>
      <c r="F85" s="1">
        <f>A85*G79/E85</f>
        <v>-1565.5115207373274</v>
      </c>
      <c r="G85" s="6">
        <f>B85*G79/E85</f>
        <v>-1565.5115207373274</v>
      </c>
    </row>
    <row r="86" spans="1:7" x14ac:dyDescent="0.25">
      <c r="A86" s="21" t="s">
        <v>8</v>
      </c>
      <c r="B86" s="22"/>
      <c r="C86" s="22"/>
      <c r="D86" s="22"/>
      <c r="E86" s="22"/>
      <c r="F86" s="22"/>
      <c r="G86" s="23"/>
    </row>
    <row r="87" spans="1:7" x14ac:dyDescent="0.25">
      <c r="A87" s="5" t="s">
        <v>2</v>
      </c>
      <c r="B87" s="1" t="s">
        <v>1</v>
      </c>
      <c r="C87" s="1" t="s">
        <v>2</v>
      </c>
      <c r="D87" s="1" t="s">
        <v>1</v>
      </c>
      <c r="E87" s="2" t="s">
        <v>4</v>
      </c>
      <c r="F87" s="1" t="s">
        <v>11</v>
      </c>
      <c r="G87" s="6" t="s">
        <v>12</v>
      </c>
    </row>
    <row r="88" spans="1:7" ht="15.75" thickBot="1" x14ac:dyDescent="0.3">
      <c r="A88" s="7">
        <v>0</v>
      </c>
      <c r="B88" s="3">
        <f>30/21.7</f>
        <v>1.3824884792626728</v>
      </c>
      <c r="C88" s="3">
        <f>A88*G79</f>
        <v>0</v>
      </c>
      <c r="D88" s="3">
        <f>B88*G79</f>
        <v>9031.7972350230411</v>
      </c>
      <c r="E88" s="4">
        <v>5.5</v>
      </c>
      <c r="F88" s="3">
        <f>C88/E88</f>
        <v>0</v>
      </c>
      <c r="G88" s="8">
        <f>D88/E88</f>
        <v>1642.144951822371</v>
      </c>
    </row>
    <row r="89" spans="1:7" x14ac:dyDescent="0.25">
      <c r="A89" s="9">
        <v>4</v>
      </c>
      <c r="B89" s="10" t="s">
        <v>7</v>
      </c>
      <c r="C89" s="11"/>
      <c r="D89" s="11"/>
      <c r="E89" s="12" t="s">
        <v>3</v>
      </c>
      <c r="F89" s="13">
        <v>21.7</v>
      </c>
      <c r="G89" s="14">
        <v>6533</v>
      </c>
    </row>
    <row r="90" spans="1:7" x14ac:dyDescent="0.25">
      <c r="A90" s="21" t="s">
        <v>0</v>
      </c>
      <c r="B90" s="22"/>
      <c r="C90" s="22"/>
      <c r="D90" s="22"/>
      <c r="E90" s="22"/>
      <c r="F90" s="22"/>
      <c r="G90" s="23"/>
    </row>
    <row r="91" spans="1:7" x14ac:dyDescent="0.25">
      <c r="A91" s="5" t="s">
        <v>2</v>
      </c>
      <c r="B91" s="1" t="s">
        <v>1</v>
      </c>
      <c r="C91" s="1" t="s">
        <v>2</v>
      </c>
      <c r="D91" s="1" t="s">
        <v>1</v>
      </c>
      <c r="E91" s="2" t="s">
        <v>4</v>
      </c>
      <c r="F91" s="1" t="s">
        <v>11</v>
      </c>
      <c r="G91" s="6" t="s">
        <v>12</v>
      </c>
    </row>
    <row r="92" spans="1:7" ht="15.75" thickBot="1" x14ac:dyDescent="0.3">
      <c r="A92" s="7">
        <f>22/21.7</f>
        <v>1.0138248847926268</v>
      </c>
      <c r="B92" s="3">
        <v>0</v>
      </c>
      <c r="C92" s="3">
        <f>A92*G89</f>
        <v>6623.3179723502308</v>
      </c>
      <c r="D92" s="3">
        <f>B92*G69</f>
        <v>0</v>
      </c>
      <c r="E92" s="4">
        <v>8</v>
      </c>
      <c r="F92" s="3">
        <f>C92/E92</f>
        <v>827.91474654377885</v>
      </c>
      <c r="G92" s="8">
        <f>D92/E92</f>
        <v>0</v>
      </c>
    </row>
    <row r="93" spans="1:7" x14ac:dyDescent="0.25">
      <c r="A93" s="21" t="s">
        <v>5</v>
      </c>
      <c r="B93" s="22"/>
      <c r="C93" s="22"/>
      <c r="D93" s="22"/>
      <c r="E93" s="22"/>
      <c r="F93" s="22"/>
      <c r="G93" s="23"/>
    </row>
    <row r="94" spans="1:7" x14ac:dyDescent="0.25">
      <c r="A94" s="5" t="s">
        <v>2</v>
      </c>
      <c r="B94" s="1" t="s">
        <v>1</v>
      </c>
      <c r="C94" s="1" t="s">
        <v>2</v>
      </c>
      <c r="D94" s="1" t="s">
        <v>1</v>
      </c>
      <c r="E94" s="2" t="s">
        <v>4</v>
      </c>
      <c r="F94" s="1" t="s">
        <v>11</v>
      </c>
      <c r="G94" s="6" t="s">
        <v>12</v>
      </c>
    </row>
    <row r="95" spans="1:7" x14ac:dyDescent="0.25">
      <c r="A95" s="5">
        <f>-13/21.7</f>
        <v>-0.59907834101382496</v>
      </c>
      <c r="B95" s="1">
        <f>-13/21.7</f>
        <v>-0.59907834101382496</v>
      </c>
      <c r="C95" s="1">
        <f>A95*G89</f>
        <v>-3913.7788018433184</v>
      </c>
      <c r="D95" s="1">
        <f>B95*G89</f>
        <v>-3913.7788018433184</v>
      </c>
      <c r="E95" s="2">
        <v>5</v>
      </c>
      <c r="F95" s="1">
        <f>A95*G89/E95</f>
        <v>-782.75576036866369</v>
      </c>
      <c r="G95" s="6">
        <f>B95*G89/E95</f>
        <v>-782.75576036866369</v>
      </c>
    </row>
    <row r="96" spans="1:7" x14ac:dyDescent="0.25">
      <c r="A96" s="21" t="s">
        <v>8</v>
      </c>
      <c r="B96" s="22"/>
      <c r="C96" s="22"/>
      <c r="D96" s="22"/>
      <c r="E96" s="22"/>
      <c r="F96" s="22"/>
      <c r="G96" s="23"/>
    </row>
    <row r="97" spans="1:7" x14ac:dyDescent="0.25">
      <c r="A97" s="5" t="s">
        <v>2</v>
      </c>
      <c r="B97" s="1" t="s">
        <v>1</v>
      </c>
      <c r="C97" s="1" t="s">
        <v>2</v>
      </c>
      <c r="D97" s="1" t="s">
        <v>1</v>
      </c>
      <c r="E97" s="2" t="s">
        <v>4</v>
      </c>
      <c r="F97" s="1" t="s">
        <v>11</v>
      </c>
      <c r="G97" s="6" t="s">
        <v>12</v>
      </c>
    </row>
    <row r="98" spans="1:7" ht="15.75" thickBot="1" x14ac:dyDescent="0.3">
      <c r="A98" s="7">
        <v>0</v>
      </c>
      <c r="B98" s="3">
        <f>15/21.7</f>
        <v>0.69124423963133641</v>
      </c>
      <c r="C98" s="3">
        <f>A98*G89</f>
        <v>0</v>
      </c>
      <c r="D98" s="3">
        <f>B98*G89</f>
        <v>4515.8986175115206</v>
      </c>
      <c r="E98" s="4">
        <v>5.5</v>
      </c>
      <c r="F98" s="3">
        <f>C98/E98</f>
        <v>0</v>
      </c>
      <c r="G98" s="8">
        <f>D98/E98</f>
        <v>821.07247591118551</v>
      </c>
    </row>
    <row r="99" spans="1:7" x14ac:dyDescent="0.25">
      <c r="A99" s="9">
        <v>5</v>
      </c>
      <c r="B99" s="10" t="s">
        <v>6</v>
      </c>
      <c r="C99" s="11"/>
      <c r="D99" s="11"/>
      <c r="E99" s="12" t="s">
        <v>3</v>
      </c>
      <c r="F99" s="13">
        <v>21.7</v>
      </c>
      <c r="G99" s="14">
        <v>6533</v>
      </c>
    </row>
    <row r="100" spans="1:7" x14ac:dyDescent="0.25">
      <c r="A100" s="21" t="s">
        <v>0</v>
      </c>
      <c r="B100" s="22"/>
      <c r="C100" s="22"/>
      <c r="D100" s="22"/>
      <c r="E100" s="22"/>
      <c r="F100" s="22"/>
      <c r="G100" s="23"/>
    </row>
    <row r="101" spans="1:7" x14ac:dyDescent="0.25">
      <c r="A101" s="5" t="s">
        <v>2</v>
      </c>
      <c r="B101" s="1" t="s">
        <v>1</v>
      </c>
      <c r="C101" s="1" t="s">
        <v>2</v>
      </c>
      <c r="D101" s="1" t="s">
        <v>1</v>
      </c>
      <c r="E101" s="2" t="s">
        <v>4</v>
      </c>
      <c r="F101" s="1" t="s">
        <v>11</v>
      </c>
      <c r="G101" s="6" t="s">
        <v>12</v>
      </c>
    </row>
    <row r="102" spans="1:7" ht="15.75" thickBot="1" x14ac:dyDescent="0.3">
      <c r="A102" s="7">
        <v>0</v>
      </c>
      <c r="B102" s="3">
        <f>36/21.7</f>
        <v>1.6589861751152075</v>
      </c>
      <c r="C102" s="3">
        <f>A102*G99</f>
        <v>0</v>
      </c>
      <c r="D102" s="3">
        <f>B102*G99</f>
        <v>10838.156682027651</v>
      </c>
      <c r="E102" s="4">
        <v>6.5</v>
      </c>
      <c r="F102" s="3">
        <f>C102/E102</f>
        <v>0</v>
      </c>
      <c r="G102" s="8">
        <f>D102/E102</f>
        <v>1667.4087203119464</v>
      </c>
    </row>
    <row r="103" spans="1:7" x14ac:dyDescent="0.25">
      <c r="A103" s="21" t="s">
        <v>5</v>
      </c>
      <c r="B103" s="22"/>
      <c r="C103" s="22"/>
      <c r="D103" s="22"/>
      <c r="E103" s="22"/>
      <c r="F103" s="22"/>
      <c r="G103" s="23"/>
    </row>
    <row r="104" spans="1:7" x14ac:dyDescent="0.25">
      <c r="A104" s="5" t="s">
        <v>2</v>
      </c>
      <c r="B104" s="1" t="s">
        <v>1</v>
      </c>
      <c r="C104" s="1" t="s">
        <v>2</v>
      </c>
      <c r="D104" s="1" t="s">
        <v>1</v>
      </c>
      <c r="E104" s="2" t="s">
        <v>4</v>
      </c>
      <c r="F104" s="1" t="s">
        <v>11</v>
      </c>
      <c r="G104" s="6" t="s">
        <v>12</v>
      </c>
    </row>
    <row r="105" spans="1:7" x14ac:dyDescent="0.25">
      <c r="A105" s="5">
        <f>-12/21.7</f>
        <v>-0.55299539170506917</v>
      </c>
      <c r="B105" s="1">
        <v>0</v>
      </c>
      <c r="C105" s="1">
        <f>A105*G99</f>
        <v>-3612.7188940092169</v>
      </c>
      <c r="D105" s="1">
        <f>B105*G99</f>
        <v>0</v>
      </c>
      <c r="E105" s="2">
        <v>4.5</v>
      </c>
      <c r="F105" s="1">
        <f>A105*G99/E105</f>
        <v>-802.82642089093713</v>
      </c>
      <c r="G105" s="6">
        <f>B105*G99/E105</f>
        <v>0</v>
      </c>
    </row>
    <row r="106" spans="1:7" x14ac:dyDescent="0.25">
      <c r="A106" s="21" t="s">
        <v>8</v>
      </c>
      <c r="B106" s="22"/>
      <c r="C106" s="22"/>
      <c r="D106" s="22"/>
      <c r="E106" s="22"/>
      <c r="F106" s="22"/>
      <c r="G106" s="23"/>
    </row>
    <row r="107" spans="1:7" x14ac:dyDescent="0.25">
      <c r="A107" s="5" t="s">
        <v>2</v>
      </c>
      <c r="B107" s="1" t="s">
        <v>1</v>
      </c>
      <c r="C107" s="1" t="s">
        <v>2</v>
      </c>
      <c r="D107" s="1" t="s">
        <v>1</v>
      </c>
      <c r="E107" s="2" t="s">
        <v>4</v>
      </c>
      <c r="F107" s="1" t="s">
        <v>11</v>
      </c>
      <c r="G107" s="6" t="s">
        <v>12</v>
      </c>
    </row>
    <row r="108" spans="1:7" ht="15.75" thickBot="1" x14ac:dyDescent="0.3">
      <c r="A108" s="7">
        <f>-16/21.7</f>
        <v>-0.73732718894009219</v>
      </c>
      <c r="B108" s="3">
        <f>36/21.7</f>
        <v>1.6589861751152075</v>
      </c>
      <c r="C108" s="3">
        <f>A108*G99</f>
        <v>-4816.9585253456225</v>
      </c>
      <c r="D108" s="3">
        <f>B108*G99</f>
        <v>10838.156682027651</v>
      </c>
      <c r="E108" s="4">
        <v>6</v>
      </c>
      <c r="F108" s="3">
        <f>C108/E108</f>
        <v>-802.82642089093713</v>
      </c>
      <c r="G108" s="8">
        <f>D108/E108</f>
        <v>1806.3594470046085</v>
      </c>
    </row>
    <row r="109" spans="1:7" x14ac:dyDescent="0.25">
      <c r="A109" s="21" t="s">
        <v>9</v>
      </c>
      <c r="B109" s="22"/>
      <c r="C109" s="22"/>
      <c r="D109" s="22"/>
      <c r="E109" s="22"/>
      <c r="F109" s="22"/>
      <c r="G109" s="23"/>
    </row>
    <row r="110" spans="1:7" x14ac:dyDescent="0.25">
      <c r="A110" s="5" t="s">
        <v>2</v>
      </c>
      <c r="B110" s="1" t="s">
        <v>1</v>
      </c>
      <c r="C110" s="1" t="s">
        <v>2</v>
      </c>
      <c r="D110" s="1" t="s">
        <v>1</v>
      </c>
      <c r="E110" s="2" t="s">
        <v>4</v>
      </c>
      <c r="F110" s="1" t="s">
        <v>11</v>
      </c>
      <c r="G110" s="6" t="s">
        <v>12</v>
      </c>
    </row>
    <row r="111" spans="1:7" ht="15.75" thickBot="1" x14ac:dyDescent="0.3">
      <c r="A111" s="7">
        <f>-10/21.7</f>
        <v>-0.46082949308755761</v>
      </c>
      <c r="B111" s="3">
        <f>-36/21.7</f>
        <v>-1.6589861751152075</v>
      </c>
      <c r="C111" s="3">
        <f>A111*G99</f>
        <v>-3010.5990783410139</v>
      </c>
      <c r="D111" s="3">
        <f>B111*G99</f>
        <v>-10838.156682027651</v>
      </c>
      <c r="E111" s="4">
        <v>4</v>
      </c>
      <c r="F111" s="3">
        <f>C111/E111</f>
        <v>-752.64976958525347</v>
      </c>
      <c r="G111" s="8">
        <f>D111/E111</f>
        <v>-2709.5391705069128</v>
      </c>
    </row>
    <row r="112" spans="1:7" x14ac:dyDescent="0.25">
      <c r="A112" s="9">
        <v>5</v>
      </c>
      <c r="B112" s="10" t="s">
        <v>7</v>
      </c>
      <c r="C112" s="11"/>
      <c r="D112" s="11"/>
      <c r="E112" s="12" t="s">
        <v>3</v>
      </c>
      <c r="F112" s="13">
        <v>21.7</v>
      </c>
      <c r="G112" s="14">
        <v>6533</v>
      </c>
    </row>
    <row r="113" spans="1:7" x14ac:dyDescent="0.25">
      <c r="A113" s="21" t="s">
        <v>0</v>
      </c>
      <c r="B113" s="22"/>
      <c r="C113" s="22"/>
      <c r="D113" s="22"/>
      <c r="E113" s="22"/>
      <c r="F113" s="22"/>
      <c r="G113" s="23"/>
    </row>
    <row r="114" spans="1:7" x14ac:dyDescent="0.25">
      <c r="A114" s="5" t="s">
        <v>2</v>
      </c>
      <c r="B114" s="1" t="s">
        <v>1</v>
      </c>
      <c r="C114" s="1" t="s">
        <v>2</v>
      </c>
      <c r="D114" s="1" t="s">
        <v>1</v>
      </c>
      <c r="E114" s="2" t="s">
        <v>4</v>
      </c>
      <c r="F114" s="1" t="s">
        <v>11</v>
      </c>
      <c r="G114" s="6" t="s">
        <v>12</v>
      </c>
    </row>
    <row r="115" spans="1:7" ht="15.75" thickBot="1" x14ac:dyDescent="0.3">
      <c r="A115" s="7">
        <v>0</v>
      </c>
      <c r="B115" s="3">
        <f>18/21.7</f>
        <v>0.82949308755760376</v>
      </c>
      <c r="C115" s="3">
        <f>A115*G112</f>
        <v>0</v>
      </c>
      <c r="D115" s="3">
        <f>B115*G112</f>
        <v>5419.0783410138256</v>
      </c>
      <c r="E115" s="4">
        <v>6.5</v>
      </c>
      <c r="F115" s="3">
        <f>C115/E115</f>
        <v>0</v>
      </c>
      <c r="G115" s="8">
        <f>D115/E115</f>
        <v>833.70436015597318</v>
      </c>
    </row>
    <row r="116" spans="1:7" x14ac:dyDescent="0.25">
      <c r="A116" s="21" t="s">
        <v>5</v>
      </c>
      <c r="B116" s="22"/>
      <c r="C116" s="22"/>
      <c r="D116" s="22"/>
      <c r="E116" s="22"/>
      <c r="F116" s="22"/>
      <c r="G116" s="23"/>
    </row>
    <row r="117" spans="1:7" x14ac:dyDescent="0.25">
      <c r="A117" s="5" t="s">
        <v>2</v>
      </c>
      <c r="B117" s="1" t="s">
        <v>1</v>
      </c>
      <c r="C117" s="1" t="s">
        <v>2</v>
      </c>
      <c r="D117" s="1" t="s">
        <v>1</v>
      </c>
      <c r="E117" s="2" t="s">
        <v>4</v>
      </c>
      <c r="F117" s="1" t="s">
        <v>11</v>
      </c>
      <c r="G117" s="6" t="s">
        <v>12</v>
      </c>
    </row>
    <row r="118" spans="1:7" x14ac:dyDescent="0.25">
      <c r="A118" s="5">
        <f>-6/21.7</f>
        <v>-0.27649769585253459</v>
      </c>
      <c r="B118" s="1">
        <v>0</v>
      </c>
      <c r="C118" s="1">
        <f>A118*G112</f>
        <v>-1806.3594470046085</v>
      </c>
      <c r="D118" s="1">
        <f>B118*G112</f>
        <v>0</v>
      </c>
      <c r="E118" s="2">
        <v>2</v>
      </c>
      <c r="F118" s="1">
        <f>A118*G112/E118</f>
        <v>-903.17972350230423</v>
      </c>
      <c r="G118" s="6">
        <f>B118*G112/E118</f>
        <v>0</v>
      </c>
    </row>
    <row r="119" spans="1:7" x14ac:dyDescent="0.25">
      <c r="A119" s="21" t="s">
        <v>8</v>
      </c>
      <c r="B119" s="22"/>
      <c r="C119" s="22"/>
      <c r="D119" s="22"/>
      <c r="E119" s="22"/>
      <c r="F119" s="22"/>
      <c r="G119" s="23"/>
    </row>
    <row r="120" spans="1:7" x14ac:dyDescent="0.25">
      <c r="A120" s="5" t="s">
        <v>2</v>
      </c>
      <c r="B120" s="1" t="s">
        <v>1</v>
      </c>
      <c r="C120" s="1" t="s">
        <v>2</v>
      </c>
      <c r="D120" s="1" t="s">
        <v>1</v>
      </c>
      <c r="E120" s="2" t="s">
        <v>4</v>
      </c>
      <c r="F120" s="1" t="s">
        <v>11</v>
      </c>
      <c r="G120" s="6" t="s">
        <v>12</v>
      </c>
    </row>
    <row r="121" spans="1:7" ht="15.75" thickBot="1" x14ac:dyDescent="0.3">
      <c r="A121" s="7">
        <f>-12/21.7</f>
        <v>-0.55299539170506917</v>
      </c>
      <c r="B121" s="3">
        <f>18/21.7</f>
        <v>0.82949308755760376</v>
      </c>
      <c r="C121" s="3">
        <f>A121*G112</f>
        <v>-3612.7188940092169</v>
      </c>
      <c r="D121" s="3">
        <f>B121*G112</f>
        <v>5419.0783410138256</v>
      </c>
      <c r="E121" s="4">
        <v>4.5</v>
      </c>
      <c r="F121" s="3">
        <f>C121/E121</f>
        <v>-802.82642089093713</v>
      </c>
      <c r="G121" s="8">
        <f>D121/E121</f>
        <v>1204.2396313364056</v>
      </c>
    </row>
    <row r="122" spans="1:7" x14ac:dyDescent="0.25">
      <c r="A122" s="21" t="s">
        <v>9</v>
      </c>
      <c r="B122" s="22"/>
      <c r="C122" s="22"/>
      <c r="D122" s="22"/>
      <c r="E122" s="22"/>
      <c r="F122" s="22"/>
      <c r="G122" s="23"/>
    </row>
    <row r="123" spans="1:7" x14ac:dyDescent="0.25">
      <c r="A123" s="5" t="s">
        <v>2</v>
      </c>
      <c r="B123" s="1" t="s">
        <v>1</v>
      </c>
      <c r="C123" s="1" t="s">
        <v>2</v>
      </c>
      <c r="D123" s="1" t="s">
        <v>1</v>
      </c>
      <c r="E123" s="2" t="s">
        <v>4</v>
      </c>
      <c r="F123" s="1" t="s">
        <v>11</v>
      </c>
      <c r="G123" s="6" t="s">
        <v>12</v>
      </c>
    </row>
    <row r="124" spans="1:7" ht="15.75" thickBot="1" x14ac:dyDescent="0.3">
      <c r="A124" s="7">
        <f>-5/21.7</f>
        <v>-0.2304147465437788</v>
      </c>
      <c r="B124" s="3">
        <f>-18/21.7</f>
        <v>-0.82949308755760376</v>
      </c>
      <c r="C124" s="3">
        <f>A124*G112</f>
        <v>-1505.2995391705069</v>
      </c>
      <c r="D124" s="3">
        <f>B124*G112</f>
        <v>-5419.0783410138256</v>
      </c>
      <c r="E124" s="4">
        <v>2</v>
      </c>
      <c r="F124" s="3">
        <f>C124/E124</f>
        <v>-752.64976958525347</v>
      </c>
      <c r="G124" s="8">
        <f>D124/E124</f>
        <v>-2709.5391705069128</v>
      </c>
    </row>
    <row r="125" spans="1:7" x14ac:dyDescent="0.25">
      <c r="A125" s="9">
        <v>6</v>
      </c>
      <c r="B125" s="10" t="s">
        <v>6</v>
      </c>
      <c r="C125" s="11"/>
      <c r="D125" s="11"/>
      <c r="E125" s="12" t="s">
        <v>3</v>
      </c>
      <c r="F125" s="13">
        <v>21.7</v>
      </c>
      <c r="G125" s="14">
        <v>6533</v>
      </c>
    </row>
    <row r="126" spans="1:7" x14ac:dyDescent="0.25">
      <c r="A126" s="21" t="s">
        <v>0</v>
      </c>
      <c r="B126" s="22"/>
      <c r="C126" s="22"/>
      <c r="D126" s="22"/>
      <c r="E126" s="22"/>
      <c r="F126" s="22"/>
      <c r="G126" s="23"/>
    </row>
    <row r="127" spans="1:7" x14ac:dyDescent="0.25">
      <c r="A127" s="5" t="s">
        <v>2</v>
      </c>
      <c r="B127" s="1" t="s">
        <v>1</v>
      </c>
      <c r="C127" s="1" t="s">
        <v>2</v>
      </c>
      <c r="D127" s="1" t="s">
        <v>1</v>
      </c>
      <c r="E127" s="2" t="s">
        <v>4</v>
      </c>
      <c r="F127" s="1" t="s">
        <v>11</v>
      </c>
      <c r="G127" s="6" t="s">
        <v>12</v>
      </c>
    </row>
    <row r="128" spans="1:7" ht="15.75" thickBot="1" x14ac:dyDescent="0.3">
      <c r="A128" s="7">
        <v>0</v>
      </c>
      <c r="B128" s="3">
        <f>-20/21.7</f>
        <v>-0.92165898617511521</v>
      </c>
      <c r="C128" s="3">
        <f>A128*G125</f>
        <v>0</v>
      </c>
      <c r="D128" s="3">
        <f>B128*G125</f>
        <v>-6021.1981566820277</v>
      </c>
      <c r="E128" s="4">
        <v>7</v>
      </c>
      <c r="F128" s="3">
        <f>C128/E128</f>
        <v>0</v>
      </c>
      <c r="G128" s="8">
        <f>D128/E128</f>
        <v>-860.17116524028972</v>
      </c>
    </row>
    <row r="129" spans="1:7" x14ac:dyDescent="0.25">
      <c r="A129" s="21" t="s">
        <v>5</v>
      </c>
      <c r="B129" s="22"/>
      <c r="C129" s="22"/>
      <c r="D129" s="22"/>
      <c r="E129" s="22"/>
      <c r="F129" s="22"/>
      <c r="G129" s="23"/>
    </row>
    <row r="130" spans="1:7" x14ac:dyDescent="0.25">
      <c r="A130" s="5" t="s">
        <v>2</v>
      </c>
      <c r="B130" s="1" t="s">
        <v>1</v>
      </c>
      <c r="C130" s="1" t="s">
        <v>2</v>
      </c>
      <c r="D130" s="1" t="s">
        <v>1</v>
      </c>
      <c r="E130" s="2" t="s">
        <v>4</v>
      </c>
      <c r="F130" s="1" t="s">
        <v>11</v>
      </c>
      <c r="G130" s="6" t="s">
        <v>12</v>
      </c>
    </row>
    <row r="131" spans="1:7" x14ac:dyDescent="0.25">
      <c r="A131" s="5">
        <f>-8/21.7</f>
        <v>-0.3686635944700461</v>
      </c>
      <c r="B131" s="1">
        <f>-16/21.7</f>
        <v>-0.73732718894009219</v>
      </c>
      <c r="C131" s="1">
        <f>A131*G125</f>
        <v>-2408.4792626728113</v>
      </c>
      <c r="D131" s="1">
        <f>B131*G125</f>
        <v>-4816.9585253456225</v>
      </c>
      <c r="E131" s="2">
        <v>3</v>
      </c>
      <c r="F131" s="1">
        <f>A131*G125/E131</f>
        <v>-802.82642089093713</v>
      </c>
      <c r="G131" s="6">
        <f>B131*G125/E131</f>
        <v>-1605.6528417818743</v>
      </c>
    </row>
    <row r="132" spans="1:7" x14ac:dyDescent="0.25">
      <c r="A132" s="21" t="s">
        <v>8</v>
      </c>
      <c r="B132" s="22"/>
      <c r="C132" s="22"/>
      <c r="D132" s="22"/>
      <c r="E132" s="22"/>
      <c r="F132" s="22"/>
      <c r="G132" s="23"/>
    </row>
    <row r="133" spans="1:7" x14ac:dyDescent="0.25">
      <c r="A133" s="5" t="s">
        <v>2</v>
      </c>
      <c r="B133" s="1" t="s">
        <v>1</v>
      </c>
      <c r="C133" s="1" t="s">
        <v>2</v>
      </c>
      <c r="D133" s="1" t="s">
        <v>1</v>
      </c>
      <c r="E133" s="2" t="s">
        <v>4</v>
      </c>
      <c r="F133" s="1" t="s">
        <v>11</v>
      </c>
      <c r="G133" s="6" t="s">
        <v>12</v>
      </c>
    </row>
    <row r="134" spans="1:7" ht="15.75" thickBot="1" x14ac:dyDescent="0.3">
      <c r="A134" s="7">
        <f>-28/21.7</f>
        <v>-1.2903225806451613</v>
      </c>
      <c r="B134" s="3">
        <v>0</v>
      </c>
      <c r="C134" s="3">
        <f>A134*G125</f>
        <v>-8429.677419354839</v>
      </c>
      <c r="D134" s="3">
        <f>B134*G125</f>
        <v>0</v>
      </c>
      <c r="E134" s="4">
        <v>5</v>
      </c>
      <c r="F134" s="3">
        <f>C134/E134</f>
        <v>-1685.9354838709678</v>
      </c>
      <c r="G134" s="8">
        <f>D134/E134</f>
        <v>0</v>
      </c>
    </row>
    <row r="135" spans="1:7" x14ac:dyDescent="0.25">
      <c r="A135" s="21" t="s">
        <v>9</v>
      </c>
      <c r="B135" s="22"/>
      <c r="C135" s="22"/>
      <c r="D135" s="22"/>
      <c r="E135" s="22"/>
      <c r="F135" s="22"/>
      <c r="G135" s="23"/>
    </row>
    <row r="136" spans="1:7" x14ac:dyDescent="0.25">
      <c r="A136" s="5" t="s">
        <v>2</v>
      </c>
      <c r="B136" s="1" t="s">
        <v>1</v>
      </c>
      <c r="C136" s="1" t="s">
        <v>2</v>
      </c>
      <c r="D136" s="1" t="s">
        <v>1</v>
      </c>
      <c r="E136" s="2" t="s">
        <v>4</v>
      </c>
      <c r="F136" s="1" t="s">
        <v>11</v>
      </c>
      <c r="G136" s="6" t="s">
        <v>12</v>
      </c>
    </row>
    <row r="137" spans="1:7" ht="15.75" thickBot="1" x14ac:dyDescent="0.3">
      <c r="A137" s="7">
        <v>0</v>
      </c>
      <c r="B137" s="3">
        <f>36/21.7</f>
        <v>1.6589861751152075</v>
      </c>
      <c r="C137" s="3">
        <f>A137*G125</f>
        <v>0</v>
      </c>
      <c r="D137" s="3">
        <f>B137*G125</f>
        <v>10838.156682027651</v>
      </c>
      <c r="E137" s="4">
        <v>6.5</v>
      </c>
      <c r="F137" s="3">
        <f>C137/E137</f>
        <v>0</v>
      </c>
      <c r="G137" s="8">
        <f>D137/E137</f>
        <v>1667.4087203119464</v>
      </c>
    </row>
    <row r="138" spans="1:7" x14ac:dyDescent="0.25">
      <c r="A138" s="21" t="s">
        <v>10</v>
      </c>
      <c r="B138" s="22"/>
      <c r="C138" s="22"/>
      <c r="D138" s="22"/>
      <c r="E138" s="22"/>
      <c r="F138" s="22"/>
      <c r="G138" s="23"/>
    </row>
    <row r="139" spans="1:7" x14ac:dyDescent="0.25">
      <c r="A139" s="5" t="s">
        <v>2</v>
      </c>
      <c r="B139" s="1" t="s">
        <v>1</v>
      </c>
      <c r="C139" s="1" t="s">
        <v>2</v>
      </c>
      <c r="D139" s="1" t="s">
        <v>1</v>
      </c>
      <c r="E139" s="2" t="s">
        <v>4</v>
      </c>
      <c r="F139" s="1" t="s">
        <v>11</v>
      </c>
      <c r="G139" s="6" t="s">
        <v>12</v>
      </c>
    </row>
    <row r="140" spans="1:7" ht="15.75" thickBot="1" x14ac:dyDescent="0.3">
      <c r="A140" s="7">
        <f>16/21.7</f>
        <v>0.73732718894009219</v>
      </c>
      <c r="B140" s="3">
        <v>0</v>
      </c>
      <c r="C140" s="3">
        <f>A140*G125</f>
        <v>4816.9585253456225</v>
      </c>
      <c r="D140" s="3">
        <f>B140*G128</f>
        <v>0</v>
      </c>
      <c r="E140" s="4">
        <v>3</v>
      </c>
      <c r="F140" s="3">
        <f>C140/E140</f>
        <v>1605.6528417818743</v>
      </c>
      <c r="G140" s="8">
        <f>D140/E140</f>
        <v>0</v>
      </c>
    </row>
    <row r="141" spans="1:7" x14ac:dyDescent="0.25">
      <c r="A141" s="21" t="s">
        <v>13</v>
      </c>
      <c r="B141" s="22"/>
      <c r="C141" s="22"/>
      <c r="D141" s="22"/>
      <c r="E141" s="22"/>
      <c r="F141" s="22"/>
      <c r="G141" s="23"/>
    </row>
    <row r="142" spans="1:7" x14ac:dyDescent="0.25">
      <c r="A142" s="5" t="s">
        <v>2</v>
      </c>
      <c r="B142" s="1" t="s">
        <v>1</v>
      </c>
      <c r="C142" s="1" t="s">
        <v>2</v>
      </c>
      <c r="D142" s="1" t="s">
        <v>1</v>
      </c>
      <c r="E142" s="2" t="s">
        <v>4</v>
      </c>
      <c r="F142" s="1" t="s">
        <v>11</v>
      </c>
      <c r="G142" s="6" t="s">
        <v>12</v>
      </c>
    </row>
    <row r="143" spans="1:7" ht="15.75" thickBot="1" x14ac:dyDescent="0.3">
      <c r="A143" s="7">
        <v>0</v>
      </c>
      <c r="B143" s="3">
        <f>-36/21.7</f>
        <v>-1.6589861751152075</v>
      </c>
      <c r="C143" s="3">
        <f>A143*G128</f>
        <v>0</v>
      </c>
      <c r="D143" s="3">
        <f>B143*G125</f>
        <v>-10838.156682027651</v>
      </c>
      <c r="E143" s="4">
        <v>6.5</v>
      </c>
      <c r="F143" s="3">
        <f>C143/E143</f>
        <v>0</v>
      </c>
      <c r="G143" s="8">
        <f>D143/E143</f>
        <v>-1667.4087203119464</v>
      </c>
    </row>
    <row r="144" spans="1:7" x14ac:dyDescent="0.25">
      <c r="A144" s="9">
        <v>6</v>
      </c>
      <c r="B144" s="10" t="s">
        <v>7</v>
      </c>
      <c r="C144" s="11"/>
      <c r="D144" s="11"/>
      <c r="E144" s="12" t="s">
        <v>3</v>
      </c>
      <c r="F144" s="13">
        <v>21.7</v>
      </c>
      <c r="G144" s="14">
        <v>6533</v>
      </c>
    </row>
    <row r="145" spans="1:7" x14ac:dyDescent="0.25">
      <c r="A145" s="21" t="s">
        <v>0</v>
      </c>
      <c r="B145" s="22"/>
      <c r="C145" s="22"/>
      <c r="D145" s="22"/>
      <c r="E145" s="22"/>
      <c r="F145" s="22"/>
      <c r="G145" s="23"/>
    </row>
    <row r="146" spans="1:7" x14ac:dyDescent="0.25">
      <c r="A146" s="5" t="s">
        <v>2</v>
      </c>
      <c r="B146" s="1" t="s">
        <v>1</v>
      </c>
      <c r="C146" s="1" t="s">
        <v>2</v>
      </c>
      <c r="D146" s="1" t="s">
        <v>1</v>
      </c>
      <c r="E146" s="2" t="s">
        <v>4</v>
      </c>
      <c r="F146" s="1" t="s">
        <v>11</v>
      </c>
      <c r="G146" s="6" t="s">
        <v>12</v>
      </c>
    </row>
    <row r="147" spans="1:7" ht="15.75" thickBot="1" x14ac:dyDescent="0.3">
      <c r="A147" s="7">
        <v>0</v>
      </c>
      <c r="B147" s="3">
        <f>-10/21.7</f>
        <v>-0.46082949308755761</v>
      </c>
      <c r="C147" s="3">
        <f>A147*G144</f>
        <v>0</v>
      </c>
      <c r="D147" s="3">
        <f>B147*G144</f>
        <v>-3010.5990783410139</v>
      </c>
      <c r="E147" s="4">
        <v>3.5</v>
      </c>
      <c r="F147" s="3">
        <f>C147/E147</f>
        <v>0</v>
      </c>
      <c r="G147" s="8">
        <f>D147/E147</f>
        <v>-860.17116524028972</v>
      </c>
    </row>
    <row r="148" spans="1:7" x14ac:dyDescent="0.25">
      <c r="A148" s="21" t="s">
        <v>5</v>
      </c>
      <c r="B148" s="22"/>
      <c r="C148" s="22"/>
      <c r="D148" s="22"/>
      <c r="E148" s="22"/>
      <c r="F148" s="22"/>
      <c r="G148" s="23"/>
    </row>
    <row r="149" spans="1:7" x14ac:dyDescent="0.25">
      <c r="A149" s="5" t="s">
        <v>2</v>
      </c>
      <c r="B149" s="1" t="s">
        <v>1</v>
      </c>
      <c r="C149" s="1" t="s">
        <v>2</v>
      </c>
      <c r="D149" s="1" t="s">
        <v>1</v>
      </c>
      <c r="E149" s="2" t="s">
        <v>4</v>
      </c>
      <c r="F149" s="1" t="s">
        <v>11</v>
      </c>
      <c r="G149" s="6" t="s">
        <v>12</v>
      </c>
    </row>
    <row r="150" spans="1:7" x14ac:dyDescent="0.25">
      <c r="A150" s="5">
        <f>-4/21.7</f>
        <v>-0.18433179723502305</v>
      </c>
      <c r="B150" s="1">
        <f>-8/21.7</f>
        <v>-0.3686635944700461</v>
      </c>
      <c r="C150" s="1">
        <f>A150*G144</f>
        <v>-1204.2396313364056</v>
      </c>
      <c r="D150" s="1">
        <f>B150*G144</f>
        <v>-2408.4792626728113</v>
      </c>
      <c r="E150" s="2">
        <v>1.5</v>
      </c>
      <c r="F150" s="1">
        <f>A150*G144/E150</f>
        <v>-802.82642089093713</v>
      </c>
      <c r="G150" s="6">
        <f>B150*G144/E150</f>
        <v>-1605.6528417818743</v>
      </c>
    </row>
    <row r="151" spans="1:7" x14ac:dyDescent="0.25">
      <c r="A151" s="21" t="s">
        <v>8</v>
      </c>
      <c r="B151" s="22"/>
      <c r="C151" s="22"/>
      <c r="D151" s="22"/>
      <c r="E151" s="22"/>
      <c r="F151" s="22"/>
      <c r="G151" s="23"/>
    </row>
    <row r="152" spans="1:7" x14ac:dyDescent="0.25">
      <c r="A152" s="5" t="s">
        <v>2</v>
      </c>
      <c r="B152" s="1" t="s">
        <v>1</v>
      </c>
      <c r="C152" s="1" t="s">
        <v>2</v>
      </c>
      <c r="D152" s="1" t="s">
        <v>1</v>
      </c>
      <c r="E152" s="2" t="s">
        <v>4</v>
      </c>
      <c r="F152" s="1" t="s">
        <v>11</v>
      </c>
      <c r="G152" s="6" t="s">
        <v>12</v>
      </c>
    </row>
    <row r="153" spans="1:7" ht="15.75" thickBot="1" x14ac:dyDescent="0.3">
      <c r="A153" s="7">
        <f>-14/21.7</f>
        <v>-0.64516129032258063</v>
      </c>
      <c r="B153" s="3">
        <v>0</v>
      </c>
      <c r="C153" s="3">
        <f>A153*G144</f>
        <v>-4214.8387096774195</v>
      </c>
      <c r="D153" s="3">
        <f>B153*G144</f>
        <v>0</v>
      </c>
      <c r="E153" s="4">
        <v>2.5</v>
      </c>
      <c r="F153" s="3">
        <f>C153/E153</f>
        <v>-1685.9354838709678</v>
      </c>
      <c r="G153" s="8">
        <f>D153/E153</f>
        <v>0</v>
      </c>
    </row>
    <row r="154" spans="1:7" x14ac:dyDescent="0.25">
      <c r="A154" s="21" t="s">
        <v>9</v>
      </c>
      <c r="B154" s="22"/>
      <c r="C154" s="22"/>
      <c r="D154" s="22"/>
      <c r="E154" s="22"/>
      <c r="F154" s="22"/>
      <c r="G154" s="23"/>
    </row>
    <row r="155" spans="1:7" x14ac:dyDescent="0.25">
      <c r="A155" s="5" t="s">
        <v>2</v>
      </c>
      <c r="B155" s="1" t="s">
        <v>1</v>
      </c>
      <c r="C155" s="1" t="s">
        <v>2</v>
      </c>
      <c r="D155" s="1" t="s">
        <v>1</v>
      </c>
      <c r="E155" s="2" t="s">
        <v>4</v>
      </c>
      <c r="F155" s="1" t="s">
        <v>11</v>
      </c>
      <c r="G155" s="6" t="s">
        <v>12</v>
      </c>
    </row>
    <row r="156" spans="1:7" ht="15.75" thickBot="1" x14ac:dyDescent="0.3">
      <c r="A156" s="7">
        <v>0</v>
      </c>
      <c r="B156" s="3">
        <f>18/21.7</f>
        <v>0.82949308755760376</v>
      </c>
      <c r="C156" s="3">
        <f>A156*G144</f>
        <v>0</v>
      </c>
      <c r="D156" s="3">
        <f>B156*G144</f>
        <v>5419.0783410138256</v>
      </c>
      <c r="E156" s="4">
        <v>3.25</v>
      </c>
      <c r="F156" s="3">
        <f>C156/E156</f>
        <v>0</v>
      </c>
      <c r="G156" s="8">
        <f>D156/E156</f>
        <v>1667.4087203119464</v>
      </c>
    </row>
    <row r="157" spans="1:7" x14ac:dyDescent="0.25">
      <c r="A157" s="21" t="s">
        <v>10</v>
      </c>
      <c r="B157" s="22"/>
      <c r="C157" s="22"/>
      <c r="D157" s="22"/>
      <c r="E157" s="22"/>
      <c r="F157" s="22"/>
      <c r="G157" s="23"/>
    </row>
    <row r="158" spans="1:7" x14ac:dyDescent="0.25">
      <c r="A158" s="5" t="s">
        <v>2</v>
      </c>
      <c r="B158" s="1" t="s">
        <v>1</v>
      </c>
      <c r="C158" s="1" t="s">
        <v>2</v>
      </c>
      <c r="D158" s="1" t="s">
        <v>1</v>
      </c>
      <c r="E158" s="2" t="s">
        <v>4</v>
      </c>
      <c r="F158" s="1" t="s">
        <v>11</v>
      </c>
      <c r="G158" s="6" t="s">
        <v>12</v>
      </c>
    </row>
    <row r="159" spans="1:7" ht="15.75" thickBot="1" x14ac:dyDescent="0.3">
      <c r="A159" s="7">
        <f>8/21.7</f>
        <v>0.3686635944700461</v>
      </c>
      <c r="B159" s="3">
        <v>0</v>
      </c>
      <c r="C159" s="3">
        <f>A159*G144</f>
        <v>2408.4792626728113</v>
      </c>
      <c r="D159" s="3">
        <f>B159*G147</f>
        <v>0</v>
      </c>
      <c r="E159" s="4">
        <v>3</v>
      </c>
      <c r="F159" s="3">
        <f>C159/E159</f>
        <v>802.82642089093713</v>
      </c>
      <c r="G159" s="8">
        <f>D159/E159</f>
        <v>0</v>
      </c>
    </row>
    <row r="160" spans="1:7" x14ac:dyDescent="0.25">
      <c r="A160" s="21" t="s">
        <v>13</v>
      </c>
      <c r="B160" s="22"/>
      <c r="C160" s="22"/>
      <c r="D160" s="22"/>
      <c r="E160" s="22"/>
      <c r="F160" s="22"/>
      <c r="G160" s="23"/>
    </row>
    <row r="161" spans="1:7" x14ac:dyDescent="0.25">
      <c r="A161" s="5" t="s">
        <v>2</v>
      </c>
      <c r="B161" s="1" t="s">
        <v>1</v>
      </c>
      <c r="C161" s="1" t="s">
        <v>2</v>
      </c>
      <c r="D161" s="1" t="s">
        <v>1</v>
      </c>
      <c r="E161" s="2" t="s">
        <v>4</v>
      </c>
      <c r="F161" s="1" t="s">
        <v>11</v>
      </c>
      <c r="G161" s="6" t="s">
        <v>12</v>
      </c>
    </row>
    <row r="162" spans="1:7" ht="15.75" thickBot="1" x14ac:dyDescent="0.3">
      <c r="A162" s="7">
        <v>0</v>
      </c>
      <c r="B162" s="3">
        <f>-18/21.7</f>
        <v>-0.82949308755760376</v>
      </c>
      <c r="C162" s="3">
        <f>A162*G147</f>
        <v>0</v>
      </c>
      <c r="D162" s="3">
        <f>B162*G144</f>
        <v>-5419.0783410138256</v>
      </c>
      <c r="E162" s="4">
        <v>3.25</v>
      </c>
      <c r="F162" s="3">
        <f>C162/E162</f>
        <v>0</v>
      </c>
      <c r="G162" s="8">
        <f>D162/E162</f>
        <v>-1667.4087203119464</v>
      </c>
    </row>
    <row r="163" spans="1:7" x14ac:dyDescent="0.25">
      <c r="A163" s="9">
        <v>7</v>
      </c>
      <c r="B163" s="10" t="s">
        <v>6</v>
      </c>
      <c r="C163" s="11"/>
      <c r="D163" s="11"/>
      <c r="E163" s="12" t="s">
        <v>3</v>
      </c>
      <c r="F163" s="13">
        <v>21.7</v>
      </c>
      <c r="G163" s="14">
        <v>6533</v>
      </c>
    </row>
    <row r="164" spans="1:7" x14ac:dyDescent="0.25">
      <c r="A164" s="21" t="s">
        <v>0</v>
      </c>
      <c r="B164" s="22"/>
      <c r="C164" s="22"/>
      <c r="D164" s="22"/>
      <c r="E164" s="22"/>
      <c r="F164" s="22"/>
      <c r="G164" s="23"/>
    </row>
    <row r="165" spans="1:7" x14ac:dyDescent="0.25">
      <c r="A165" s="5" t="s">
        <v>2</v>
      </c>
      <c r="B165" s="1" t="s">
        <v>1</v>
      </c>
      <c r="C165" s="1" t="s">
        <v>2</v>
      </c>
      <c r="D165" s="1" t="s">
        <v>1</v>
      </c>
      <c r="E165" s="2" t="s">
        <v>4</v>
      </c>
      <c r="F165" s="1" t="s">
        <v>11</v>
      </c>
      <c r="G165" s="6" t="s">
        <v>12</v>
      </c>
    </row>
    <row r="166" spans="1:7" ht="15.75" thickBot="1" x14ac:dyDescent="0.3">
      <c r="A166" s="7">
        <f>4/21.7</f>
        <v>0.18433179723502305</v>
      </c>
      <c r="B166" s="3">
        <v>0</v>
      </c>
      <c r="C166" s="3">
        <f>A166*G163</f>
        <v>1204.2396313364056</v>
      </c>
      <c r="D166" s="3">
        <f>B166*G163</f>
        <v>0</v>
      </c>
      <c r="E166" s="4">
        <v>1.5</v>
      </c>
      <c r="F166" s="3">
        <f>C166/E166</f>
        <v>802.82642089093713</v>
      </c>
      <c r="G166" s="8">
        <f>D166/E166</f>
        <v>0</v>
      </c>
    </row>
    <row r="167" spans="1:7" x14ac:dyDescent="0.25">
      <c r="A167" s="21" t="s">
        <v>5</v>
      </c>
      <c r="B167" s="22"/>
      <c r="C167" s="22"/>
      <c r="D167" s="22"/>
      <c r="E167" s="22"/>
      <c r="F167" s="22"/>
      <c r="G167" s="23"/>
    </row>
    <row r="168" spans="1:7" x14ac:dyDescent="0.25">
      <c r="A168" s="5" t="s">
        <v>2</v>
      </c>
      <c r="B168" s="1" t="s">
        <v>1</v>
      </c>
      <c r="C168" s="1" t="s">
        <v>2</v>
      </c>
      <c r="D168" s="1" t="s">
        <v>1</v>
      </c>
      <c r="E168" s="2" t="s">
        <v>4</v>
      </c>
      <c r="F168" s="1" t="s">
        <v>11</v>
      </c>
      <c r="G168" s="6" t="s">
        <v>12</v>
      </c>
    </row>
    <row r="169" spans="1:7" x14ac:dyDescent="0.25">
      <c r="A169" s="5">
        <v>0</v>
      </c>
      <c r="B169" s="1">
        <f>44/21.7</f>
        <v>2.0276497695852536</v>
      </c>
      <c r="C169" s="1">
        <f>A169*G163</f>
        <v>0</v>
      </c>
      <c r="D169" s="1">
        <f>B169*G163</f>
        <v>13246.635944700462</v>
      </c>
      <c r="E169" s="2">
        <v>8</v>
      </c>
      <c r="F169" s="1">
        <f>A169*G163/E169</f>
        <v>0</v>
      </c>
      <c r="G169" s="6">
        <f>B169*G163/E169</f>
        <v>1655.8294930875577</v>
      </c>
    </row>
    <row r="170" spans="1:7" x14ac:dyDescent="0.25">
      <c r="A170" s="21" t="s">
        <v>8</v>
      </c>
      <c r="B170" s="22"/>
      <c r="C170" s="22"/>
      <c r="D170" s="22"/>
      <c r="E170" s="22"/>
      <c r="F170" s="22"/>
      <c r="G170" s="23"/>
    </row>
    <row r="171" spans="1:7" x14ac:dyDescent="0.25">
      <c r="A171" s="5" t="s">
        <v>2</v>
      </c>
      <c r="B171" s="1" t="s">
        <v>1</v>
      </c>
      <c r="C171" s="1" t="s">
        <v>2</v>
      </c>
      <c r="D171" s="1" t="s">
        <v>1</v>
      </c>
      <c r="E171" s="2" t="s">
        <v>4</v>
      </c>
      <c r="F171" s="1" t="s">
        <v>11</v>
      </c>
      <c r="G171" s="6" t="s">
        <v>12</v>
      </c>
    </row>
    <row r="172" spans="1:7" ht="15.75" thickBot="1" x14ac:dyDescent="0.3">
      <c r="A172" s="7">
        <f>-34/21.7</f>
        <v>-1.566820276497696</v>
      </c>
      <c r="B172" s="3">
        <f>-34/21.7</f>
        <v>-1.566820276497696</v>
      </c>
      <c r="C172" s="3">
        <f>A172*G163</f>
        <v>-10236.036866359447</v>
      </c>
      <c r="D172" s="3">
        <f>B172*G163</f>
        <v>-10236.036866359447</v>
      </c>
      <c r="E172" s="4">
        <v>6.5</v>
      </c>
      <c r="F172" s="3">
        <f>C172/E172</f>
        <v>-1574.774902516838</v>
      </c>
      <c r="G172" s="8">
        <f>D172/E172</f>
        <v>-1574.774902516838</v>
      </c>
    </row>
    <row r="173" spans="1:7" x14ac:dyDescent="0.25">
      <c r="A173" s="21" t="s">
        <v>9</v>
      </c>
      <c r="B173" s="22"/>
      <c r="C173" s="22"/>
      <c r="D173" s="22"/>
      <c r="E173" s="22"/>
      <c r="F173" s="22"/>
      <c r="G173" s="23"/>
    </row>
    <row r="174" spans="1:7" x14ac:dyDescent="0.25">
      <c r="A174" s="5" t="s">
        <v>2</v>
      </c>
      <c r="B174" s="1" t="s">
        <v>1</v>
      </c>
      <c r="C174" s="1" t="s">
        <v>2</v>
      </c>
      <c r="D174" s="1" t="s">
        <v>1</v>
      </c>
      <c r="E174" s="2" t="s">
        <v>4</v>
      </c>
      <c r="F174" s="1" t="s">
        <v>11</v>
      </c>
      <c r="G174" s="6" t="s">
        <v>12</v>
      </c>
    </row>
    <row r="175" spans="1:7" ht="15.75" thickBot="1" x14ac:dyDescent="0.3">
      <c r="A175" s="7">
        <f>-8/21.7</f>
        <v>-0.3686635944700461</v>
      </c>
      <c r="B175" s="3">
        <v>0</v>
      </c>
      <c r="C175" s="3">
        <f>A175*G163</f>
        <v>-2408.4792626728113</v>
      </c>
      <c r="D175" s="3">
        <f>B175*G163</f>
        <v>0</v>
      </c>
      <c r="E175" s="4">
        <v>3</v>
      </c>
      <c r="F175" s="3">
        <f>C175/E175</f>
        <v>-802.82642089093713</v>
      </c>
      <c r="G175" s="8">
        <f>D175/E175</f>
        <v>0</v>
      </c>
    </row>
    <row r="176" spans="1:7" x14ac:dyDescent="0.25">
      <c r="A176" s="9">
        <v>7</v>
      </c>
      <c r="B176" s="10" t="s">
        <v>7</v>
      </c>
      <c r="C176" s="11"/>
      <c r="D176" s="11"/>
      <c r="E176" s="12" t="s">
        <v>3</v>
      </c>
      <c r="F176" s="13">
        <v>21.7</v>
      </c>
      <c r="G176" s="14">
        <v>6533</v>
      </c>
    </row>
    <row r="177" spans="1:7" x14ac:dyDescent="0.25">
      <c r="A177" s="21" t="s">
        <v>0</v>
      </c>
      <c r="B177" s="22"/>
      <c r="C177" s="22"/>
      <c r="D177" s="22"/>
      <c r="E177" s="22"/>
      <c r="F177" s="22"/>
      <c r="G177" s="23"/>
    </row>
    <row r="178" spans="1:7" x14ac:dyDescent="0.25">
      <c r="A178" s="5" t="s">
        <v>2</v>
      </c>
      <c r="B178" s="1" t="s">
        <v>1</v>
      </c>
      <c r="C178" s="1" t="s">
        <v>2</v>
      </c>
      <c r="D178" s="1" t="s">
        <v>1</v>
      </c>
      <c r="E178" s="2" t="s">
        <v>4</v>
      </c>
      <c r="F178" s="1" t="s">
        <v>11</v>
      </c>
      <c r="G178" s="6" t="s">
        <v>12</v>
      </c>
    </row>
    <row r="179" spans="1:7" ht="15.75" thickBot="1" x14ac:dyDescent="0.3">
      <c r="A179" s="7">
        <f>2/21.7</f>
        <v>9.2165898617511524E-2</v>
      </c>
      <c r="B179" s="3">
        <v>0</v>
      </c>
      <c r="C179" s="3">
        <f>A179*G176</f>
        <v>602.11981566820282</v>
      </c>
      <c r="D179" s="3">
        <f>B179*G176</f>
        <v>0</v>
      </c>
      <c r="E179" s="4">
        <v>0.75</v>
      </c>
      <c r="F179" s="3">
        <f>C179/E179</f>
        <v>802.82642089093713</v>
      </c>
      <c r="G179" s="8">
        <f>D179/E179</f>
        <v>0</v>
      </c>
    </row>
    <row r="180" spans="1:7" x14ac:dyDescent="0.25">
      <c r="A180" s="21" t="s">
        <v>5</v>
      </c>
      <c r="B180" s="22"/>
      <c r="C180" s="22"/>
      <c r="D180" s="22"/>
      <c r="E180" s="22"/>
      <c r="F180" s="22"/>
      <c r="G180" s="23"/>
    </row>
    <row r="181" spans="1:7" x14ac:dyDescent="0.25">
      <c r="A181" s="5" t="s">
        <v>2</v>
      </c>
      <c r="B181" s="1" t="s">
        <v>1</v>
      </c>
      <c r="C181" s="1" t="s">
        <v>2</v>
      </c>
      <c r="D181" s="1" t="s">
        <v>1</v>
      </c>
      <c r="E181" s="2" t="s">
        <v>4</v>
      </c>
      <c r="F181" s="1" t="s">
        <v>11</v>
      </c>
      <c r="G181" s="6" t="s">
        <v>12</v>
      </c>
    </row>
    <row r="182" spans="1:7" x14ac:dyDescent="0.25">
      <c r="A182" s="5">
        <v>0</v>
      </c>
      <c r="B182" s="1">
        <f>22/21.7</f>
        <v>1.0138248847926268</v>
      </c>
      <c r="C182" s="1">
        <f>A182*G176</f>
        <v>0</v>
      </c>
      <c r="D182" s="1">
        <f>B182*G176</f>
        <v>6623.3179723502308</v>
      </c>
      <c r="E182" s="2">
        <v>4</v>
      </c>
      <c r="F182" s="1">
        <f>A182*G176/E182</f>
        <v>0</v>
      </c>
      <c r="G182" s="6">
        <f>B182*G176/E182</f>
        <v>1655.8294930875577</v>
      </c>
    </row>
    <row r="183" spans="1:7" x14ac:dyDescent="0.25">
      <c r="A183" s="21" t="s">
        <v>8</v>
      </c>
      <c r="B183" s="22"/>
      <c r="C183" s="22"/>
      <c r="D183" s="22"/>
      <c r="E183" s="22"/>
      <c r="F183" s="22"/>
      <c r="G183" s="23"/>
    </row>
    <row r="184" spans="1:7" x14ac:dyDescent="0.25">
      <c r="A184" s="5" t="s">
        <v>2</v>
      </c>
      <c r="B184" s="1" t="s">
        <v>1</v>
      </c>
      <c r="C184" s="1" t="s">
        <v>2</v>
      </c>
      <c r="D184" s="1" t="s">
        <v>1</v>
      </c>
      <c r="E184" s="2" t="s">
        <v>4</v>
      </c>
      <c r="F184" s="1" t="s">
        <v>11</v>
      </c>
      <c r="G184" s="6" t="s">
        <v>12</v>
      </c>
    </row>
    <row r="185" spans="1:7" ht="15.75" thickBot="1" x14ac:dyDescent="0.3">
      <c r="A185" s="7">
        <f>-17/21.7</f>
        <v>-0.78341013824884798</v>
      </c>
      <c r="B185" s="3">
        <f>-17/21.7</f>
        <v>-0.78341013824884798</v>
      </c>
      <c r="C185" s="3">
        <f>A185*G176</f>
        <v>-5118.0184331797236</v>
      </c>
      <c r="D185" s="3">
        <f>B185*G176</f>
        <v>-5118.0184331797236</v>
      </c>
      <c r="E185" s="4">
        <v>3.25</v>
      </c>
      <c r="F185" s="3">
        <f>C185/E185</f>
        <v>-1574.774902516838</v>
      </c>
      <c r="G185" s="8">
        <f>D185/E185</f>
        <v>-1574.774902516838</v>
      </c>
    </row>
    <row r="186" spans="1:7" x14ac:dyDescent="0.25">
      <c r="A186" s="21" t="s">
        <v>9</v>
      </c>
      <c r="B186" s="22"/>
      <c r="C186" s="22"/>
      <c r="D186" s="22"/>
      <c r="E186" s="22"/>
      <c r="F186" s="22"/>
      <c r="G186" s="23"/>
    </row>
    <row r="187" spans="1:7" x14ac:dyDescent="0.25">
      <c r="A187" s="5" t="s">
        <v>2</v>
      </c>
      <c r="B187" s="1" t="s">
        <v>1</v>
      </c>
      <c r="C187" s="1" t="s">
        <v>2</v>
      </c>
      <c r="D187" s="1" t="s">
        <v>1</v>
      </c>
      <c r="E187" s="2" t="s">
        <v>4</v>
      </c>
      <c r="F187" s="1" t="s">
        <v>11</v>
      </c>
      <c r="G187" s="6" t="s">
        <v>12</v>
      </c>
    </row>
    <row r="188" spans="1:7" ht="15.75" thickBot="1" x14ac:dyDescent="0.3">
      <c r="A188" s="7">
        <f>-4/21.7</f>
        <v>-0.18433179723502305</v>
      </c>
      <c r="B188" s="3">
        <v>0</v>
      </c>
      <c r="C188" s="3">
        <f>A188*G176</f>
        <v>-1204.2396313364056</v>
      </c>
      <c r="D188" s="3">
        <f>B188*G176</f>
        <v>0</v>
      </c>
      <c r="E188" s="4">
        <v>1.5</v>
      </c>
      <c r="F188" s="3">
        <f>C188/E188</f>
        <v>-802.82642089093713</v>
      </c>
      <c r="G188" s="8">
        <f>D188/E188</f>
        <v>0</v>
      </c>
    </row>
    <row r="189" spans="1:7" x14ac:dyDescent="0.25">
      <c r="A189" s="9">
        <v>8</v>
      </c>
      <c r="B189" s="10" t="s">
        <v>6</v>
      </c>
      <c r="C189" s="11"/>
      <c r="D189" s="11"/>
      <c r="E189" s="12" t="s">
        <v>3</v>
      </c>
      <c r="F189" s="13">
        <v>21.7</v>
      </c>
      <c r="G189" s="14">
        <v>6533</v>
      </c>
    </row>
    <row r="190" spans="1:7" x14ac:dyDescent="0.25">
      <c r="A190" s="21" t="s">
        <v>0</v>
      </c>
      <c r="B190" s="22"/>
      <c r="C190" s="22"/>
      <c r="D190" s="22"/>
      <c r="E190" s="22"/>
      <c r="F190" s="22"/>
      <c r="G190" s="23"/>
    </row>
    <row r="191" spans="1:7" x14ac:dyDescent="0.25">
      <c r="A191" s="5" t="s">
        <v>2</v>
      </c>
      <c r="B191" s="1" t="s">
        <v>1</v>
      </c>
      <c r="C191" s="1" t="s">
        <v>2</v>
      </c>
      <c r="D191" s="1" t="s">
        <v>1</v>
      </c>
      <c r="E191" s="2" t="s">
        <v>4</v>
      </c>
      <c r="F191" s="1" t="s">
        <v>11</v>
      </c>
      <c r="G191" s="6" t="s">
        <v>12</v>
      </c>
    </row>
    <row r="192" spans="1:7" ht="15.75" thickBot="1" x14ac:dyDescent="0.3">
      <c r="A192" s="7">
        <f>6/21.7</f>
        <v>0.27649769585253459</v>
      </c>
      <c r="B192" s="3">
        <v>0</v>
      </c>
      <c r="C192" s="3">
        <f>A192*G189</f>
        <v>1806.3594470046085</v>
      </c>
      <c r="D192" s="3">
        <f>B192*G189</f>
        <v>0</v>
      </c>
      <c r="E192" s="4">
        <v>2.25</v>
      </c>
      <c r="F192" s="3">
        <f>C192/E192</f>
        <v>802.82642089093713</v>
      </c>
      <c r="G192" s="8">
        <f>D192/E192</f>
        <v>0</v>
      </c>
    </row>
    <row r="193" spans="1:7" x14ac:dyDescent="0.25">
      <c r="A193" s="21" t="s">
        <v>5</v>
      </c>
      <c r="B193" s="22"/>
      <c r="C193" s="22"/>
      <c r="D193" s="22"/>
      <c r="E193" s="22"/>
      <c r="F193" s="22"/>
      <c r="G193" s="23"/>
    </row>
    <row r="194" spans="1:7" x14ac:dyDescent="0.25">
      <c r="A194" s="5" t="s">
        <v>2</v>
      </c>
      <c r="B194" s="1" t="s">
        <v>1</v>
      </c>
      <c r="C194" s="1" t="s">
        <v>2</v>
      </c>
      <c r="D194" s="1" t="s">
        <v>1</v>
      </c>
      <c r="E194" s="2" t="s">
        <v>4</v>
      </c>
      <c r="F194" s="1" t="s">
        <v>11</v>
      </c>
      <c r="G194" s="6" t="s">
        <v>12</v>
      </c>
    </row>
    <row r="195" spans="1:7" x14ac:dyDescent="0.25">
      <c r="A195" s="5">
        <v>0</v>
      </c>
      <c r="B195" s="1">
        <f>32/21.7</f>
        <v>1.4746543778801844</v>
      </c>
      <c r="C195" s="1">
        <f>A195*G189</f>
        <v>0</v>
      </c>
      <c r="D195" s="1">
        <f>B195*G189</f>
        <v>9633.9170506912451</v>
      </c>
      <c r="E195" s="2">
        <v>6</v>
      </c>
      <c r="F195" s="1">
        <f>A195*G189/E195</f>
        <v>0</v>
      </c>
      <c r="G195" s="6">
        <f>B195*G189/E195</f>
        <v>1605.6528417818743</v>
      </c>
    </row>
    <row r="196" spans="1:7" x14ac:dyDescent="0.25">
      <c r="A196" s="21" t="s">
        <v>8</v>
      </c>
      <c r="B196" s="22"/>
      <c r="C196" s="22"/>
      <c r="D196" s="22"/>
      <c r="E196" s="22"/>
      <c r="F196" s="22"/>
      <c r="G196" s="23"/>
    </row>
    <row r="197" spans="1:7" x14ac:dyDescent="0.25">
      <c r="A197" s="5" t="s">
        <v>2</v>
      </c>
      <c r="B197" s="1" t="s">
        <v>1</v>
      </c>
      <c r="C197" s="1" t="s">
        <v>2</v>
      </c>
      <c r="D197" s="1" t="s">
        <v>1</v>
      </c>
      <c r="E197" s="2" t="s">
        <v>4</v>
      </c>
      <c r="F197" s="1" t="s">
        <v>11</v>
      </c>
      <c r="G197" s="6" t="s">
        <v>12</v>
      </c>
    </row>
    <row r="198" spans="1:7" ht="15.75" thickBot="1" x14ac:dyDescent="0.3">
      <c r="A198" s="7">
        <f>-6/21.7</f>
        <v>-0.27649769585253459</v>
      </c>
      <c r="B198" s="3">
        <v>0</v>
      </c>
      <c r="C198" s="3">
        <f>A198*G189</f>
        <v>-1806.3594470046085</v>
      </c>
      <c r="D198" s="3">
        <f>B198*G195</f>
        <v>0</v>
      </c>
      <c r="E198" s="4">
        <v>2.25</v>
      </c>
      <c r="F198" s="3">
        <f>C198/E198</f>
        <v>-802.82642089093713</v>
      </c>
      <c r="G198" s="8">
        <f>D198/E198</f>
        <v>0</v>
      </c>
    </row>
    <row r="199" spans="1:7" x14ac:dyDescent="0.25">
      <c r="A199" s="21" t="s">
        <v>9</v>
      </c>
      <c r="B199" s="22"/>
      <c r="C199" s="22"/>
      <c r="D199" s="22"/>
      <c r="E199" s="22"/>
      <c r="F199" s="22"/>
      <c r="G199" s="23"/>
    </row>
    <row r="200" spans="1:7" x14ac:dyDescent="0.25">
      <c r="A200" s="5" t="s">
        <v>2</v>
      </c>
      <c r="B200" s="1" t="s">
        <v>1</v>
      </c>
      <c r="C200" s="1" t="s">
        <v>2</v>
      </c>
      <c r="D200" s="1" t="s">
        <v>1</v>
      </c>
      <c r="E200" s="2" t="s">
        <v>4</v>
      </c>
      <c r="F200" s="1" t="s">
        <v>11</v>
      </c>
      <c r="G200" s="6" t="s">
        <v>12</v>
      </c>
    </row>
    <row r="201" spans="1:7" ht="15.75" thickBot="1" x14ac:dyDescent="0.3">
      <c r="A201" s="7">
        <f>-32/21.7</f>
        <v>-1.4746543778801844</v>
      </c>
      <c r="B201" s="3">
        <f>-24/21.7</f>
        <v>-1.1059907834101383</v>
      </c>
      <c r="C201" s="3">
        <f>A201*G189</f>
        <v>-9633.9170506912451</v>
      </c>
      <c r="D201" s="3">
        <f>B201*G189</f>
        <v>-7225.4377880184338</v>
      </c>
      <c r="E201" s="4">
        <v>6</v>
      </c>
      <c r="F201" s="3">
        <f>C201/E201</f>
        <v>-1605.6528417818743</v>
      </c>
      <c r="G201" s="8">
        <f>D201/E201</f>
        <v>-1204.2396313364056</v>
      </c>
    </row>
    <row r="202" spans="1:7" x14ac:dyDescent="0.25">
      <c r="A202" s="21" t="s">
        <v>10</v>
      </c>
      <c r="B202" s="22"/>
      <c r="C202" s="22"/>
      <c r="D202" s="22"/>
      <c r="E202" s="22"/>
      <c r="F202" s="22"/>
      <c r="G202" s="23"/>
    </row>
    <row r="203" spans="1:7" x14ac:dyDescent="0.25">
      <c r="A203" s="5" t="s">
        <v>2</v>
      </c>
      <c r="B203" s="1" t="s">
        <v>1</v>
      </c>
      <c r="C203" s="1" t="s">
        <v>2</v>
      </c>
      <c r="D203" s="1" t="s">
        <v>1</v>
      </c>
      <c r="E203" s="2" t="s">
        <v>4</v>
      </c>
      <c r="F203" s="1" t="s">
        <v>11</v>
      </c>
      <c r="G203" s="6" t="s">
        <v>12</v>
      </c>
    </row>
    <row r="204" spans="1:7" ht="15.75" thickBot="1" x14ac:dyDescent="0.3">
      <c r="A204" s="7">
        <f>-6/21.7</f>
        <v>-0.27649769585253459</v>
      </c>
      <c r="B204" s="3">
        <v>0</v>
      </c>
      <c r="C204" s="3">
        <f>A204*G189</f>
        <v>-1806.3594470046085</v>
      </c>
      <c r="D204" s="3">
        <f>B204*G201</f>
        <v>0</v>
      </c>
      <c r="E204" s="4">
        <v>2.25</v>
      </c>
      <c r="F204" s="3">
        <f>C204/E204</f>
        <v>-802.82642089093713</v>
      </c>
      <c r="G204" s="8">
        <f>D204/E204</f>
        <v>0</v>
      </c>
    </row>
    <row r="205" spans="1:7" x14ac:dyDescent="0.25">
      <c r="A205" s="21" t="s">
        <v>13</v>
      </c>
      <c r="B205" s="22"/>
      <c r="C205" s="22"/>
      <c r="D205" s="22"/>
      <c r="E205" s="22"/>
      <c r="F205" s="22"/>
      <c r="G205" s="23"/>
    </row>
    <row r="206" spans="1:7" x14ac:dyDescent="0.25">
      <c r="A206" s="5" t="s">
        <v>2</v>
      </c>
      <c r="B206" s="1" t="s">
        <v>1</v>
      </c>
      <c r="C206" s="1" t="s">
        <v>2</v>
      </c>
      <c r="D206" s="1" t="s">
        <v>1</v>
      </c>
      <c r="E206" s="2" t="s">
        <v>4</v>
      </c>
      <c r="F206" s="1" t="s">
        <v>11</v>
      </c>
      <c r="G206" s="6" t="s">
        <v>12</v>
      </c>
    </row>
    <row r="207" spans="1:7" x14ac:dyDescent="0.25">
      <c r="A207" s="5">
        <v>0</v>
      </c>
      <c r="B207" s="1">
        <f>32/21.7</f>
        <v>1.4746543778801844</v>
      </c>
      <c r="C207" s="1">
        <f>A207*G201</f>
        <v>0</v>
      </c>
      <c r="D207" s="1">
        <f>B207*G189</f>
        <v>9633.9170506912451</v>
      </c>
      <c r="E207" s="2">
        <v>6</v>
      </c>
      <c r="F207" s="1">
        <f>A207*G201/E207</f>
        <v>0</v>
      </c>
      <c r="G207" s="6">
        <f>B207*G189/E207</f>
        <v>1605.6528417818743</v>
      </c>
    </row>
    <row r="208" spans="1:7" x14ac:dyDescent="0.25">
      <c r="A208" s="21" t="s">
        <v>14</v>
      </c>
      <c r="B208" s="22"/>
      <c r="C208" s="22"/>
      <c r="D208" s="22"/>
      <c r="E208" s="22"/>
      <c r="F208" s="22"/>
      <c r="G208" s="23"/>
    </row>
    <row r="209" spans="1:7" x14ac:dyDescent="0.25">
      <c r="A209" s="5" t="s">
        <v>2</v>
      </c>
      <c r="B209" s="1" t="s">
        <v>1</v>
      </c>
      <c r="C209" s="1" t="s">
        <v>2</v>
      </c>
      <c r="D209" s="1" t="s">
        <v>1</v>
      </c>
      <c r="E209" s="2" t="s">
        <v>4</v>
      </c>
      <c r="F209" s="1" t="s">
        <v>11</v>
      </c>
      <c r="G209" s="6" t="s">
        <v>12</v>
      </c>
    </row>
    <row r="210" spans="1:7" ht="15.75" thickBot="1" x14ac:dyDescent="0.3">
      <c r="A210" s="7">
        <f>6/21.7</f>
        <v>0.27649769585253459</v>
      </c>
      <c r="B210" s="3">
        <v>0</v>
      </c>
      <c r="C210" s="3">
        <f>A210*G189</f>
        <v>1806.3594470046085</v>
      </c>
      <c r="D210" s="3">
        <f>B210*G207</f>
        <v>0</v>
      </c>
      <c r="E210" s="4">
        <v>2.25</v>
      </c>
      <c r="F210" s="3">
        <f>C210/E210</f>
        <v>802.82642089093713</v>
      </c>
      <c r="G210" s="8">
        <f>D210/E210</f>
        <v>0</v>
      </c>
    </row>
    <row r="211" spans="1:7" x14ac:dyDescent="0.25">
      <c r="A211" s="21" t="s">
        <v>15</v>
      </c>
      <c r="B211" s="22"/>
      <c r="C211" s="22"/>
      <c r="D211" s="22"/>
      <c r="E211" s="22"/>
      <c r="F211" s="22"/>
      <c r="G211" s="23"/>
    </row>
    <row r="212" spans="1:7" x14ac:dyDescent="0.25">
      <c r="A212" s="5" t="s">
        <v>2</v>
      </c>
      <c r="B212" s="1" t="s">
        <v>1</v>
      </c>
      <c r="C212" s="1" t="s">
        <v>2</v>
      </c>
      <c r="D212" s="1" t="s">
        <v>1</v>
      </c>
      <c r="E212" s="2" t="s">
        <v>4</v>
      </c>
      <c r="F212" s="1" t="s">
        <v>11</v>
      </c>
      <c r="G212" s="6" t="s">
        <v>12</v>
      </c>
    </row>
    <row r="213" spans="1:7" ht="15.75" thickBot="1" x14ac:dyDescent="0.3">
      <c r="A213" s="7">
        <f>32/21.7</f>
        <v>1.4746543778801844</v>
      </c>
      <c r="B213" s="3">
        <f>24/21.7</f>
        <v>1.1059907834101383</v>
      </c>
      <c r="C213" s="3">
        <f>A213*G189</f>
        <v>9633.9170506912451</v>
      </c>
      <c r="D213" s="3">
        <f>B213*G189</f>
        <v>7225.4377880184338</v>
      </c>
      <c r="E213" s="4">
        <v>6</v>
      </c>
      <c r="F213" s="3">
        <f>C213/E213</f>
        <v>1605.6528417818743</v>
      </c>
      <c r="G213" s="8">
        <f>D213/E213</f>
        <v>1204.2396313364056</v>
      </c>
    </row>
    <row r="214" spans="1:7" x14ac:dyDescent="0.25">
      <c r="A214" s="9">
        <v>8</v>
      </c>
      <c r="B214" s="10" t="s">
        <v>6</v>
      </c>
      <c r="C214" s="11"/>
      <c r="D214" s="11"/>
      <c r="E214" s="12" t="s">
        <v>3</v>
      </c>
      <c r="F214" s="13">
        <v>21.7</v>
      </c>
      <c r="G214" s="14">
        <v>6533</v>
      </c>
    </row>
    <row r="215" spans="1:7" x14ac:dyDescent="0.25">
      <c r="A215" s="21" t="s">
        <v>0</v>
      </c>
      <c r="B215" s="22"/>
      <c r="C215" s="22"/>
      <c r="D215" s="22"/>
      <c r="E215" s="22"/>
      <c r="F215" s="22"/>
      <c r="G215" s="23"/>
    </row>
    <row r="216" spans="1:7" x14ac:dyDescent="0.25">
      <c r="A216" s="5" t="s">
        <v>2</v>
      </c>
      <c r="B216" s="1" t="s">
        <v>1</v>
      </c>
      <c r="C216" s="1" t="s">
        <v>2</v>
      </c>
      <c r="D216" s="1" t="s">
        <v>1</v>
      </c>
      <c r="E216" s="2" t="s">
        <v>4</v>
      </c>
      <c r="F216" s="1" t="s">
        <v>11</v>
      </c>
      <c r="G216" s="6" t="s">
        <v>12</v>
      </c>
    </row>
    <row r="217" spans="1:7" ht="15.75" thickBot="1" x14ac:dyDescent="0.3">
      <c r="A217" s="7">
        <f>3/21.7</f>
        <v>0.13824884792626729</v>
      </c>
      <c r="B217" s="3">
        <v>0</v>
      </c>
      <c r="C217" s="3">
        <f>A217*G214</f>
        <v>903.17972350230423</v>
      </c>
      <c r="D217" s="3">
        <f>B217*G214</f>
        <v>0</v>
      </c>
      <c r="E217" s="4">
        <v>1.125</v>
      </c>
      <c r="F217" s="3">
        <f>C217/E217</f>
        <v>802.82642089093713</v>
      </c>
      <c r="G217" s="8">
        <f>D217/E217</f>
        <v>0</v>
      </c>
    </row>
    <row r="218" spans="1:7" x14ac:dyDescent="0.25">
      <c r="A218" s="21" t="s">
        <v>5</v>
      </c>
      <c r="B218" s="22"/>
      <c r="C218" s="22"/>
      <c r="D218" s="22"/>
      <c r="E218" s="22"/>
      <c r="F218" s="22"/>
      <c r="G218" s="23"/>
    </row>
    <row r="219" spans="1:7" x14ac:dyDescent="0.25">
      <c r="A219" s="5" t="s">
        <v>2</v>
      </c>
      <c r="B219" s="1" t="s">
        <v>1</v>
      </c>
      <c r="C219" s="1" t="s">
        <v>2</v>
      </c>
      <c r="D219" s="1" t="s">
        <v>1</v>
      </c>
      <c r="E219" s="2" t="s">
        <v>4</v>
      </c>
      <c r="F219" s="1" t="s">
        <v>11</v>
      </c>
      <c r="G219" s="6" t="s">
        <v>12</v>
      </c>
    </row>
    <row r="220" spans="1:7" x14ac:dyDescent="0.25">
      <c r="A220" s="5">
        <v>0</v>
      </c>
      <c r="B220" s="1">
        <f>16/21.7</f>
        <v>0.73732718894009219</v>
      </c>
      <c r="C220" s="1">
        <f>A220*G214</f>
        <v>0</v>
      </c>
      <c r="D220" s="1">
        <f>B220*G214</f>
        <v>4816.9585253456225</v>
      </c>
      <c r="E220" s="2">
        <v>6</v>
      </c>
      <c r="F220" s="1">
        <f>A220*G214/E220</f>
        <v>0</v>
      </c>
      <c r="G220" s="6">
        <f>B220*G214/E220</f>
        <v>802.82642089093713</v>
      </c>
    </row>
    <row r="221" spans="1:7" x14ac:dyDescent="0.25">
      <c r="A221" s="21" t="s">
        <v>8</v>
      </c>
      <c r="B221" s="22"/>
      <c r="C221" s="22"/>
      <c r="D221" s="22"/>
      <c r="E221" s="22"/>
      <c r="F221" s="22"/>
      <c r="G221" s="23"/>
    </row>
    <row r="222" spans="1:7" x14ac:dyDescent="0.25">
      <c r="A222" s="5" t="s">
        <v>2</v>
      </c>
      <c r="B222" s="1" t="s">
        <v>1</v>
      </c>
      <c r="C222" s="1" t="s">
        <v>2</v>
      </c>
      <c r="D222" s="1" t="s">
        <v>1</v>
      </c>
      <c r="E222" s="2" t="s">
        <v>4</v>
      </c>
      <c r="F222" s="1" t="s">
        <v>11</v>
      </c>
      <c r="G222" s="6" t="s">
        <v>12</v>
      </c>
    </row>
    <row r="223" spans="1:7" ht="15.75" thickBot="1" x14ac:dyDescent="0.3">
      <c r="A223" s="7">
        <f>-3/21.7</f>
        <v>-0.13824884792626729</v>
      </c>
      <c r="B223" s="3">
        <v>0</v>
      </c>
      <c r="C223" s="3">
        <f>A223*G214</f>
        <v>-903.17972350230423</v>
      </c>
      <c r="D223" s="3">
        <f>B223*G220</f>
        <v>0</v>
      </c>
      <c r="E223" s="4">
        <v>1.125</v>
      </c>
      <c r="F223" s="3">
        <f>C223/E223</f>
        <v>-802.82642089093713</v>
      </c>
      <c r="G223" s="8">
        <f>D223/E223</f>
        <v>0</v>
      </c>
    </row>
    <row r="224" spans="1:7" x14ac:dyDescent="0.25">
      <c r="A224" s="21" t="s">
        <v>9</v>
      </c>
      <c r="B224" s="22"/>
      <c r="C224" s="22"/>
      <c r="D224" s="22"/>
      <c r="E224" s="22"/>
      <c r="F224" s="22"/>
      <c r="G224" s="23"/>
    </row>
    <row r="225" spans="1:7" x14ac:dyDescent="0.25">
      <c r="A225" s="5" t="s">
        <v>2</v>
      </c>
      <c r="B225" s="1" t="s">
        <v>1</v>
      </c>
      <c r="C225" s="1" t="s">
        <v>2</v>
      </c>
      <c r="D225" s="1" t="s">
        <v>1</v>
      </c>
      <c r="E225" s="2" t="s">
        <v>4</v>
      </c>
      <c r="F225" s="1" t="s">
        <v>11</v>
      </c>
      <c r="G225" s="6" t="s">
        <v>12</v>
      </c>
    </row>
    <row r="226" spans="1:7" ht="15.75" thickBot="1" x14ac:dyDescent="0.3">
      <c r="A226" s="7">
        <f>-16/21.7</f>
        <v>-0.73732718894009219</v>
      </c>
      <c r="B226" s="3">
        <f>-12/21.7</f>
        <v>-0.55299539170506917</v>
      </c>
      <c r="C226" s="3">
        <f>A226*G214</f>
        <v>-4816.9585253456225</v>
      </c>
      <c r="D226" s="3">
        <f>B226*G214</f>
        <v>-3612.7188940092169</v>
      </c>
      <c r="E226" s="4">
        <v>4.5</v>
      </c>
      <c r="F226" s="3">
        <f>C226/E226</f>
        <v>-1070.4352278545828</v>
      </c>
      <c r="G226" s="8">
        <f>D226/E226</f>
        <v>-802.82642089093713</v>
      </c>
    </row>
    <row r="227" spans="1:7" x14ac:dyDescent="0.25">
      <c r="A227" s="21" t="s">
        <v>10</v>
      </c>
      <c r="B227" s="22"/>
      <c r="C227" s="22"/>
      <c r="D227" s="22"/>
      <c r="E227" s="22"/>
      <c r="F227" s="22"/>
      <c r="G227" s="23"/>
    </row>
    <row r="228" spans="1:7" x14ac:dyDescent="0.25">
      <c r="A228" s="5" t="s">
        <v>2</v>
      </c>
      <c r="B228" s="1" t="s">
        <v>1</v>
      </c>
      <c r="C228" s="1" t="s">
        <v>2</v>
      </c>
      <c r="D228" s="1" t="s">
        <v>1</v>
      </c>
      <c r="E228" s="2" t="s">
        <v>4</v>
      </c>
      <c r="F228" s="1" t="s">
        <v>11</v>
      </c>
      <c r="G228" s="6" t="s">
        <v>12</v>
      </c>
    </row>
    <row r="229" spans="1:7" ht="15.75" thickBot="1" x14ac:dyDescent="0.3">
      <c r="A229" s="7">
        <f>-3/21.7</f>
        <v>-0.13824884792626729</v>
      </c>
      <c r="B229" s="3">
        <v>0</v>
      </c>
      <c r="C229" s="3">
        <f>A229*G214</f>
        <v>-903.17972350230423</v>
      </c>
      <c r="D229" s="3">
        <f>B229*G226</f>
        <v>0</v>
      </c>
      <c r="E229" s="4">
        <v>1.125</v>
      </c>
      <c r="F229" s="3">
        <f>C229/E229</f>
        <v>-802.82642089093713</v>
      </c>
      <c r="G229" s="8">
        <f>D229/E229</f>
        <v>0</v>
      </c>
    </row>
    <row r="230" spans="1:7" x14ac:dyDescent="0.25">
      <c r="A230" s="21" t="s">
        <v>13</v>
      </c>
      <c r="B230" s="22"/>
      <c r="C230" s="22"/>
      <c r="D230" s="22"/>
      <c r="E230" s="22"/>
      <c r="F230" s="22"/>
      <c r="G230" s="23"/>
    </row>
    <row r="231" spans="1:7" x14ac:dyDescent="0.25">
      <c r="A231" s="5" t="s">
        <v>2</v>
      </c>
      <c r="B231" s="1" t="s">
        <v>1</v>
      </c>
      <c r="C231" s="1" t="s">
        <v>2</v>
      </c>
      <c r="D231" s="1" t="s">
        <v>1</v>
      </c>
      <c r="E231" s="2" t="s">
        <v>4</v>
      </c>
      <c r="F231" s="1" t="s">
        <v>11</v>
      </c>
      <c r="G231" s="6" t="s">
        <v>12</v>
      </c>
    </row>
    <row r="232" spans="1:7" x14ac:dyDescent="0.25">
      <c r="A232" s="5">
        <v>0</v>
      </c>
      <c r="B232" s="1">
        <f>16/21.7</f>
        <v>0.73732718894009219</v>
      </c>
      <c r="C232" s="1">
        <f>A232*G226</f>
        <v>0</v>
      </c>
      <c r="D232" s="1">
        <f>B232*G214</f>
        <v>4816.9585253456225</v>
      </c>
      <c r="E232" s="2">
        <v>6</v>
      </c>
      <c r="F232" s="1">
        <f>A232*G226/E232</f>
        <v>0</v>
      </c>
      <c r="G232" s="6">
        <f>B232*G214/E232</f>
        <v>802.82642089093713</v>
      </c>
    </row>
    <row r="233" spans="1:7" x14ac:dyDescent="0.25">
      <c r="A233" s="21" t="s">
        <v>14</v>
      </c>
      <c r="B233" s="22"/>
      <c r="C233" s="22"/>
      <c r="D233" s="22"/>
      <c r="E233" s="22"/>
      <c r="F233" s="22"/>
      <c r="G233" s="23"/>
    </row>
    <row r="234" spans="1:7" x14ac:dyDescent="0.25">
      <c r="A234" s="5" t="s">
        <v>2</v>
      </c>
      <c r="B234" s="1" t="s">
        <v>1</v>
      </c>
      <c r="C234" s="1" t="s">
        <v>2</v>
      </c>
      <c r="D234" s="1" t="s">
        <v>1</v>
      </c>
      <c r="E234" s="2" t="s">
        <v>4</v>
      </c>
      <c r="F234" s="1" t="s">
        <v>11</v>
      </c>
      <c r="G234" s="6" t="s">
        <v>12</v>
      </c>
    </row>
    <row r="235" spans="1:7" ht="15.75" thickBot="1" x14ac:dyDescent="0.3">
      <c r="A235" s="7">
        <f>3/21.7</f>
        <v>0.13824884792626729</v>
      </c>
      <c r="B235" s="3">
        <v>0</v>
      </c>
      <c r="C235" s="3">
        <f>A235*G214</f>
        <v>903.17972350230423</v>
      </c>
      <c r="D235" s="3">
        <f>B235*G232</f>
        <v>0</v>
      </c>
      <c r="E235" s="4">
        <v>1.125</v>
      </c>
      <c r="F235" s="3">
        <f>C235/E235</f>
        <v>802.82642089093713</v>
      </c>
      <c r="G235" s="8">
        <f>D235/E235</f>
        <v>0</v>
      </c>
    </row>
    <row r="236" spans="1:7" x14ac:dyDescent="0.25">
      <c r="A236" s="21" t="s">
        <v>15</v>
      </c>
      <c r="B236" s="22"/>
      <c r="C236" s="22"/>
      <c r="D236" s="22"/>
      <c r="E236" s="22"/>
      <c r="F236" s="22"/>
      <c r="G236" s="23"/>
    </row>
    <row r="237" spans="1:7" x14ac:dyDescent="0.25">
      <c r="A237" s="5" t="s">
        <v>2</v>
      </c>
      <c r="B237" s="1" t="s">
        <v>1</v>
      </c>
      <c r="C237" s="1" t="s">
        <v>2</v>
      </c>
      <c r="D237" s="1" t="s">
        <v>1</v>
      </c>
      <c r="E237" s="2" t="s">
        <v>4</v>
      </c>
      <c r="F237" s="1" t="s">
        <v>11</v>
      </c>
      <c r="G237" s="6" t="s">
        <v>12</v>
      </c>
    </row>
    <row r="238" spans="1:7" ht="15.75" thickBot="1" x14ac:dyDescent="0.3">
      <c r="A238" s="7">
        <f>16/21.7</f>
        <v>0.73732718894009219</v>
      </c>
      <c r="B238" s="3">
        <f>12/21.7</f>
        <v>0.55299539170506917</v>
      </c>
      <c r="C238" s="3">
        <f>A238*G214</f>
        <v>4816.9585253456225</v>
      </c>
      <c r="D238" s="3">
        <f>B238*G214</f>
        <v>3612.7188940092169</v>
      </c>
      <c r="E238" s="4">
        <v>4.5</v>
      </c>
      <c r="F238" s="3">
        <f>C238/E238</f>
        <v>1070.4352278545828</v>
      </c>
      <c r="G238" s="8">
        <f>D238/E238</f>
        <v>802.82642089093713</v>
      </c>
    </row>
  </sheetData>
  <mergeCells count="74">
    <mergeCell ref="A236:G236"/>
    <mergeCell ref="A221:G221"/>
    <mergeCell ref="A224:G224"/>
    <mergeCell ref="A227:G227"/>
    <mergeCell ref="A230:G230"/>
    <mergeCell ref="A233:G233"/>
    <mergeCell ref="A205:G205"/>
    <mergeCell ref="A208:G208"/>
    <mergeCell ref="A211:G211"/>
    <mergeCell ref="A215:G215"/>
    <mergeCell ref="A218:G218"/>
    <mergeCell ref="A190:G190"/>
    <mergeCell ref="A193:G193"/>
    <mergeCell ref="A199:G199"/>
    <mergeCell ref="A202:G202"/>
    <mergeCell ref="A196:G196"/>
    <mergeCell ref="A177:G177"/>
    <mergeCell ref="A180:G180"/>
    <mergeCell ref="A183:G183"/>
    <mergeCell ref="A186:G186"/>
    <mergeCell ref="A164:G164"/>
    <mergeCell ref="A167:G167"/>
    <mergeCell ref="A170:G170"/>
    <mergeCell ref="A173:G173"/>
    <mergeCell ref="A148:G148"/>
    <mergeCell ref="A151:G151"/>
    <mergeCell ref="A154:G154"/>
    <mergeCell ref="A157:G157"/>
    <mergeCell ref="A160:G160"/>
    <mergeCell ref="A132:G132"/>
    <mergeCell ref="A135:G135"/>
    <mergeCell ref="A138:G138"/>
    <mergeCell ref="A141:G141"/>
    <mergeCell ref="A145:G145"/>
    <mergeCell ref="A119:G119"/>
    <mergeCell ref="A106:G106"/>
    <mergeCell ref="A122:G122"/>
    <mergeCell ref="A126:G126"/>
    <mergeCell ref="A129:G129"/>
    <mergeCell ref="A100:G100"/>
    <mergeCell ref="A103:G103"/>
    <mergeCell ref="A109:G109"/>
    <mergeCell ref="A113:G113"/>
    <mergeCell ref="A116:G116"/>
    <mergeCell ref="A54:G54"/>
    <mergeCell ref="A35:G35"/>
    <mergeCell ref="A2:G2"/>
    <mergeCell ref="A5:G5"/>
    <mergeCell ref="A9:G9"/>
    <mergeCell ref="A12:G12"/>
    <mergeCell ref="A16:G16"/>
    <mergeCell ref="A19:G19"/>
    <mergeCell ref="A22:G22"/>
    <mergeCell ref="A25:G25"/>
    <mergeCell ref="A28:G28"/>
    <mergeCell ref="A32:G32"/>
    <mergeCell ref="A38:G38"/>
    <mergeCell ref="A41:G41"/>
    <mergeCell ref="A44:G44"/>
    <mergeCell ref="A48:G48"/>
    <mergeCell ref="A51:G51"/>
    <mergeCell ref="A80:G80"/>
    <mergeCell ref="A90:G90"/>
    <mergeCell ref="A93:G93"/>
    <mergeCell ref="A96:G96"/>
    <mergeCell ref="A57:G57"/>
    <mergeCell ref="A60:G60"/>
    <mergeCell ref="A64:G64"/>
    <mergeCell ref="A67:G67"/>
    <mergeCell ref="A70:G70"/>
    <mergeCell ref="A73:G73"/>
    <mergeCell ref="A76:G76"/>
    <mergeCell ref="A83:G83"/>
    <mergeCell ref="A86:G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2013-03-07T20:43:04Z</dcterms:created>
  <dcterms:modified xsi:type="dcterms:W3CDTF">2013-03-08T21:44:34Z</dcterms:modified>
</cp:coreProperties>
</file>