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9206180af1331c/Desktop/Class_Requirements/Completed Class Work/"/>
    </mc:Choice>
  </mc:AlternateContent>
  <xr:revisionPtr revIDLastSave="340" documentId="8_{C354FC54-CD55-42BC-8B8E-2C6C7177CD4C}" xr6:coauthVersionLast="47" xr6:coauthVersionMax="47" xr10:uidLastSave="{F53DDC53-D749-45B3-9D8C-8F63A403E9BD}"/>
  <bookViews>
    <workbookView xWindow="-120" yWindow="-120" windowWidth="38640" windowHeight="21240" activeTab="3" xr2:uid="{00000000-000D-0000-FFFF-FFFF00000000}"/>
  </bookViews>
  <sheets>
    <sheet name="Sheet1" sheetId="2" r:id="rId1"/>
    <sheet name="Sheet2" sheetId="3" r:id="rId2"/>
    <sheet name="Sheet3" sheetId="4" r:id="rId3"/>
    <sheet name="Crowdfunding" sheetId="1" r:id="rId4"/>
    <sheet name="Sheet4" sheetId="5" r:id="rId5"/>
    <sheet name="Statistical Analysis" sheetId="6" r:id="rId6"/>
  </sheets>
  <definedNames>
    <definedName name="_xlnm._FilterDatabase" localSheetId="3" hidden="1">Crowdfunding!$A$1:$T$1001</definedName>
  </definedNames>
  <calcPr calcId="191029" concurrentCalc="0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6" l="1"/>
  <c r="E7" i="6"/>
  <c r="F6" i="6"/>
  <c r="E6" i="6"/>
  <c r="F5" i="6"/>
  <c r="E5" i="6"/>
  <c r="F4" i="6"/>
  <c r="E4" i="6"/>
  <c r="F3" i="6"/>
  <c r="E3" i="6"/>
  <c r="F2" i="6"/>
  <c r="E2" i="6"/>
  <c r="D3" i="5"/>
  <c r="B3" i="5"/>
  <c r="C3" i="5"/>
  <c r="E3" i="5"/>
  <c r="H3" i="5"/>
  <c r="D4" i="5"/>
  <c r="B4" i="5"/>
  <c r="C4" i="5"/>
  <c r="E4" i="5"/>
  <c r="H4" i="5"/>
  <c r="D5" i="5"/>
  <c r="B5" i="5"/>
  <c r="C5" i="5"/>
  <c r="E5" i="5"/>
  <c r="H5" i="5"/>
  <c r="D6" i="5"/>
  <c r="B6" i="5"/>
  <c r="C6" i="5"/>
  <c r="E6" i="5"/>
  <c r="H6" i="5"/>
  <c r="D7" i="5"/>
  <c r="B7" i="5"/>
  <c r="C7" i="5"/>
  <c r="E7" i="5"/>
  <c r="H7" i="5"/>
  <c r="D8" i="5"/>
  <c r="B8" i="5"/>
  <c r="C8" i="5"/>
  <c r="E8" i="5"/>
  <c r="H8" i="5"/>
  <c r="D9" i="5"/>
  <c r="B9" i="5"/>
  <c r="C9" i="5"/>
  <c r="E9" i="5"/>
  <c r="H9" i="5"/>
  <c r="D10" i="5"/>
  <c r="B10" i="5"/>
  <c r="C10" i="5"/>
  <c r="E10" i="5"/>
  <c r="H10" i="5"/>
  <c r="D11" i="5"/>
  <c r="B11" i="5"/>
  <c r="C11" i="5"/>
  <c r="E11" i="5"/>
  <c r="H11" i="5"/>
  <c r="D12" i="5"/>
  <c r="B12" i="5"/>
  <c r="C12" i="5"/>
  <c r="E12" i="5"/>
  <c r="H12" i="5"/>
  <c r="D13" i="5"/>
  <c r="B13" i="5"/>
  <c r="C13" i="5"/>
  <c r="E13" i="5"/>
  <c r="H13" i="5"/>
  <c r="D2" i="5"/>
  <c r="B2" i="5"/>
  <c r="C2" i="5"/>
  <c r="E2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I50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<sst xmlns="http://schemas.openxmlformats.org/spreadsheetml/2006/main" count="6132" uniqueCount="2118">
  <si>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</si>
  <si>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</si>
  <si>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</si>
  <si>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</si>
  <si>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</si>
  <si>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</si>
  <si>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</si>
  <si>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</si>
  <si>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</si>
  <si>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</si>
  <si>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</si>
  <si>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</si>
  <si>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</si>
  <si>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</si>
  <si>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</si>
  <si>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</si>
  <si>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</si>
  <si>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</si>
  <si>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</si>
  <si>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</si>
  <si>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</si>
  <si>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</si>
  <si>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</si>
  <si>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</si>
  <si>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</si>
  <si>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</si>
  <si>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</si>
  <si>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</si>
  <si>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</si>
  <si>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</si>
  <si>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</si>
  <si>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</si>
  <si>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</si>
  <si>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</si>
  <si>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</si>
  <si>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</si>
  <si>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</si>
  <si>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</si>
  <si>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</si>
  <si>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</si>
  <si>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</si>
  <si>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</si>
  <si>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</si>
  <si>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</si>
  <si>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</si>
  <si>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</si>
  <si>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</si>
  <si>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</si>
  <si>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</si>
  <si>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</si>
  <si>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</si>
  <si>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</si>
  <si>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</si>
  <si>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</si>
  <si>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</si>
  <si>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</si>
  <si>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</si>
  <si>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</si>
  <si>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</si>
  <si>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</si>
  <si>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</si>
  <si>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</si>
  <si>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</si>
  <si>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</si>
  <si>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</si>
  <si>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</si>
  <si>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</si>
  <si>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</si>
  <si>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</si>
  <si>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</si>
  <si>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</si>
  <si>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</si>
  <si>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</si>
  <si>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</si>
  <si>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</si>
  <si>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</si>
  <si>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</si>
  <si>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</si>
  <si>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</si>
  <si>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</si>
  <si>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</si>
  <si>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</si>
  <si>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</si>
  <si>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</si>
  <si>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</si>
  <si>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</si>
  <si>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</si>
  <si>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</si>
  <si>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</si>
  <si>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</si>
  <si>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</si>
  <si>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</si>
  <si>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</si>
  <si>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</si>
  <si>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</si>
  <si>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</si>
  <si>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</si>
  <si>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</si>
  <si>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</si>
  <si>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</si>
  <si>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</si>
  <si>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</si>
  <si>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</si>
  <si>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</si>
  <si>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</si>
  <si>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</si>
  <si>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</si>
  <si>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</si>
  <si>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</si>
  <si>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</si>
  <si>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</si>
  <si>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</si>
  <si>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</si>
  <si>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</si>
  <si>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</si>
  <si>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</si>
  <si>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</si>
  <si>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</si>
  <si>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</si>
  <si>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</si>
  <si>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</si>
  <si>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</si>
  <si>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</si>
  <si>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</si>
  <si>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</si>
  <si>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</si>
  <si>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</si>
  <si>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</si>
  <si>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</si>
  <si>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</si>
  <si>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</si>
  <si>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</si>
  <si>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</si>
  <si>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</si>
  <si>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</si>
  <si>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</si>
  <si>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</si>
  <si>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</si>
  <si>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</si>
  <si>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</si>
  <si>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</si>
  <si>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</si>
  <si>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</si>
  <si>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</si>
  <si>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</si>
  <si>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</si>
  <si>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</si>
  <si>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</si>
  <si>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</si>
  <si>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</si>
  <si>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</si>
  <si>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</si>
  <si>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</si>
  <si>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</si>
  <si>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</si>
  <si>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</si>
  <si>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</si>
  <si>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</si>
  <si>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</si>
  <si>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</si>
  <si>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</si>
  <si>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</si>
  <si>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</si>
  <si>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</si>
  <si>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</si>
  <si>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</si>
  <si>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</si>
  <si>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</si>
  <si>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</si>
  <si>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</si>
  <si>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</si>
  <si>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</si>
  <si>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</si>
  <si>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</si>
  <si>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</si>
  <si>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</si>
  <si>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</si>
  <si>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</si>
  <si>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</si>
  <si>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</si>
  <si>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</si>
  <si>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</si>
  <si>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</si>
  <si>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</si>
  <si>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</si>
  <si>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</si>
  <si>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</si>
  <si>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</si>
  <si>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</si>
  <si>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</si>
  <si>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</si>
  <si>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</si>
  <si>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</si>
  <si>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</si>
  <si>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</si>
  <si>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</si>
  <si>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</si>
  <si>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</si>
  <si>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</si>
  <si>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</si>
  <si>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</si>
  <si>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</si>
  <si>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</si>
  <si>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</si>
  <si>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</si>
  <si>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</si>
  <si>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</si>
  <si>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</si>
  <si>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</si>
  <si>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</si>
  <si>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</si>
  <si>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</si>
  <si>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</si>
  <si>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</si>
  <si>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</si>
  <si>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</si>
  <si>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</si>
  <si>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</si>
  <si>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</si>
  <si>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</si>
  <si>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</si>
  <si>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</si>
  <si>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</si>
  <si>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</si>
  <si>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</si>
  <si>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</si>
  <si>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</si>
  <si>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</si>
  <si>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</si>
  <si>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</si>
  <si>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</si>
  <si>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</si>
  <si>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</si>
  <si>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</si>
  <si>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</si>
  <si>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</si>
  <si>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</si>
  <si>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</si>
  <si>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</si>
  <si>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</si>
  <si>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</si>
  <si>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</si>
  <si>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</si>
  <si>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</si>
  <si>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</si>
  <si>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</si>
  <si>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</si>
  <si>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</si>
  <si>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</si>
  <si>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</si>
  <si>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</si>
  <si>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</si>
  <si>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</si>
  <si>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</si>
  <si>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</si>
  <si>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</si>
  <si>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</si>
  <si>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</si>
  <si>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</si>
  <si>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</si>
  <si>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</si>
  <si>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</si>
  <si>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</si>
  <si>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</si>
  <si>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</si>
  <si>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</si>
  <si>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</si>
  <si>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</si>
  <si>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</si>
  <si>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</si>
  <si>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</si>
  <si>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</si>
  <si>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</si>
  <si>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</si>
  <si>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</si>
  <si>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</si>
  <si>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</si>
  <si>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</si>
  <si>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</si>
  <si>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</si>
  <si>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</si>
  <si>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</si>
  <si>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</si>
  <si>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</si>
  <si>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</si>
  <si>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</si>
  <si>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</si>
  <si>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</si>
  <si>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</si>
  <si>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</si>
  <si>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</si>
  <si>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</si>
  <si>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</si>
  <si>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</si>
  <si>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</si>
  <si>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</si>
  <si>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</si>
  <si>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</si>
  <si>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</si>
  <si>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</si>
  <si>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</si>
  <si>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</si>
  <si>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</si>
  <si>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</si>
  <si>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</si>
  <si>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</si>
  <si>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</si>
  <si>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</si>
  <si>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</si>
  <si>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</si>
  <si>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</si>
  <si>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</si>
  <si>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</si>
  <si>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</si>
  <si>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</si>
  <si>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</si>
  <si>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</si>
  <si>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</si>
  <si>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</si>
  <si>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</si>
  <si>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</si>
  <si>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</si>
  <si>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</si>
  <si>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</si>
  <si>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</si>
  <si>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</si>
  <si>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</si>
  <si>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</si>
  <si>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</si>
  <si>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</si>
  <si>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</si>
  <si>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</si>
  <si>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</si>
  <si>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</si>
  <si>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</si>
  <si>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</si>
  <si>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</si>
  <si>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</si>
  <si>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</si>
  <si>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</si>
  <si>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</si>
  <si>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</si>
  <si>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</si>
  <si>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</si>
  <si>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</si>
  <si>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</si>
  <si>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</si>
  <si>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</si>
  <si>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</si>
  <si>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</si>
  <si>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</si>
  <si>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</si>
  <si>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</si>
  <si>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</si>
  <si>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</si>
  <si>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</si>
  <si>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</si>
  <si>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</si>
  <si>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</si>
  <si>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</si>
  <si>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</si>
  <si>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</si>
  <si>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</si>
  <si>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</si>
  <si>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</si>
  <si>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</si>
  <si>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</si>
  <si>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</si>
  <si>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</si>
  <si>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</si>
  <si>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</si>
  <si>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</si>
  <si>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</si>
  <si>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</si>
  <si>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</si>
  <si>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</si>
  <si>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</si>
  <si>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</si>
  <si>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</si>
  <si>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</si>
  <si>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</si>
  <si>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</si>
  <si>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</si>
  <si>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</si>
  <si>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</si>
  <si>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</si>
  <si>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</si>
  <si>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</si>
  <si>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</si>
  <si>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</si>
  <si>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</si>
  <si>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</si>
  <si>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</si>
  <si>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</si>
  <si>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</si>
  <si>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</si>
  <si>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</si>
  <si>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</si>
  <si>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</si>
  <si>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</si>
  <si>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</si>
  <si>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</si>
  <si>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</si>
  <si>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</si>
  <si>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</si>
  <si>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</si>
  <si>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</si>
  <si>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</si>
  <si>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</si>
  <si>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</si>
  <si>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</si>
  <si>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</si>
  <si>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</si>
  <si>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</si>
  <si>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</si>
  <si>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</si>
  <si>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</si>
  <si>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</si>
  <si>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</si>
  <si>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</si>
  <si>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</si>
  <si>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</si>
  <si>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</si>
  <si>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</si>
  <si>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</si>
  <si>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</si>
  <si>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</si>
  <si>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</si>
  <si>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</si>
  <si>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</si>
  <si>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</si>
  <si>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</si>
  <si>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</si>
  <si>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</si>
  <si>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</si>
  <si>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</si>
  <si>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</si>
  <si>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</si>
  <si>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</si>
  <si>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</si>
  <si>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</si>
  <si>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</si>
  <si>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</si>
  <si>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</si>
  <si>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</si>
  <si>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</si>
  <si>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</si>
  <si>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</si>
  <si>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</si>
  <si>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</si>
  <si>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</si>
  <si>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</si>
  <si>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</si>
  <si>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</si>
  <si>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</si>
  <si>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</si>
  <si>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</si>
  <si>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</si>
  <si>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</si>
  <si>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</si>
  <si>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</si>
  <si>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</si>
  <si>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</si>
  <si>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</si>
  <si>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</si>
  <si>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</si>
  <si>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</si>
  <si>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</si>
  <si>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</si>
  <si>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</si>
  <si>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</si>
  <si>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</si>
  <si>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</si>
  <si>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</si>
  <si>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</si>
  <si>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</si>
  <si>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</si>
  <si>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</si>
  <si>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</si>
  <si>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</si>
  <si>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</si>
  <si>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</si>
  <si>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</si>
  <si>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</si>
  <si>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</si>
  <si>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</si>
  <si>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</si>
  <si>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</si>
  <si>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</si>
  <si>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</si>
  <si>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</si>
  <si>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</si>
  <si>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</si>
  <si>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</si>
  <si>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</si>
  <si>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</si>
  <si>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</si>
  <si>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</si>
  <si>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</si>
  <si>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</si>
  <si>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</si>
  <si>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</si>
  <si>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</si>
  <si>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</si>
  <si>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</si>
  <si>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</si>
  <si>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</si>
  <si>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</si>
  <si>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</si>
  <si>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</si>
  <si>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</si>
  <si>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</si>
  <si>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</si>
  <si>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</si>
  <si>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</si>
  <si>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</si>
  <si>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</si>
  <si>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</si>
  <si>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</si>
  <si>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</si>
  <si>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</si>
  <si>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</si>
  <si>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</si>
  <si>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</si>
  <si>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</si>
  <si>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</si>
  <si>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</si>
  <si>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</si>
  <si>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</si>
  <si>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</si>
  <si>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</si>
  <si>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</si>
  <si>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</si>
  <si>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</si>
  <si>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</si>
  <si>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</si>
  <si>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</si>
  <si>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</si>
  <si>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</si>
  <si>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</si>
  <si>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</si>
  <si>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</si>
  <si>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</si>
  <si>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</si>
  <si>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</si>
  <si>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</si>
  <si>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</si>
  <si>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</si>
  <si>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</si>
  <si>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</si>
  <si>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</si>
  <si>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</si>
  <si>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</si>
  <si>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</si>
  <si>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</si>
  <si>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</si>
  <si>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</si>
  <si>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</si>
  <si>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</si>
  <si>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</si>
  <si>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</si>
  <si>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</si>
  <si>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</si>
  <si>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</si>
  <si>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</si>
  <si>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</si>
  <si>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</si>
  <si>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</si>
  <si>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</si>
  <si>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</si>
  <si>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</si>
  <si>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</si>
  <si>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</si>
  <si>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</si>
  <si>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</si>
  <si>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</si>
  <si>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</si>
  <si>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</si>
  <si>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</si>
  <si>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</si>
  <si>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</si>
  <si>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</si>
  <si>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</si>
  <si>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</si>
  <si>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</si>
  <si>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</si>
  <si>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</si>
  <si>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</si>
  <si>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</si>
  <si>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</si>
  <si>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</si>
  <si>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</si>
  <si>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</si>
  <si>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</si>
  <si>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</si>
  <si>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</si>
  <si>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</si>
  <si>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</si>
  <si>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</si>
  <si>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</si>
  <si>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</si>
  <si>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</si>
  <si>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</si>
  <si>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</si>
  <si>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</si>
  <si>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</si>
  <si>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</si>
  <si>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</si>
  <si>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</si>
  <si>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</si>
  <si>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</si>
  <si>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</si>
  <si>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</si>
  <si>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</si>
  <si>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</si>
  <si>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</si>
  <si>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</si>
  <si>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</si>
  <si>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</si>
  <si>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</si>
  <si>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</si>
  <si>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</si>
  <si>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</si>
  <si>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</si>
  <si>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</si>
  <si>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</si>
  <si>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</si>
  <si>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</si>
  <si>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</si>
  <si>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</si>
  <si>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</si>
  <si>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</si>
  <si>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</si>
  <si>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</si>
  <si>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</si>
  <si>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</si>
  <si>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</si>
  <si>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</si>
  <si>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</si>
  <si>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</si>
  <si>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</si>
  <si>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</si>
  <si>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</si>
  <si>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</si>
  <si>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</si>
  <si>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</si>
  <si>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</si>
  <si>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</si>
  <si>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</si>
  <si>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</si>
  <si>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</si>
  <si>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</si>
  <si>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</si>
  <si>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</si>
  <si>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</si>
  <si>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</si>
  <si>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</si>
  <si>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</si>
  <si>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</si>
  <si>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</si>
  <si>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</si>
  <si>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</si>
  <si>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</si>
  <si>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</si>
  <si>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</si>
  <si>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</si>
  <si>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</si>
  <si>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</si>
  <si>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</si>
  <si>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</si>
  <si>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</si>
  <si>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</si>
  <si>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</si>
  <si>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</si>
  <si>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</si>
  <si>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</si>
  <si>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</si>
  <si>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</si>
  <si>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</si>
  <si>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</si>
  <si>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</si>
  <si>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</si>
  <si>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</si>
  <si>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</si>
  <si>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</si>
  <si>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</si>
  <si>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</si>
  <si>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</si>
  <si>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</si>
  <si>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</si>
  <si>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</si>
  <si>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</si>
  <si>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</si>
  <si>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</si>
  <si>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</si>
  <si>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</si>
  <si>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</si>
  <si>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</si>
  <si>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</si>
  <si>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</si>
  <si>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</si>
  <si>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</si>
  <si>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</si>
  <si>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</si>
  <si>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</si>
  <si>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</si>
  <si>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</si>
  <si>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</si>
  <si>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</si>
  <si>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</si>
  <si>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</si>
  <si>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</si>
  <si>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</si>
  <si>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</si>
  <si>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</si>
  <si>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</si>
  <si>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</si>
  <si>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</si>
  <si>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</si>
  <si>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</si>
  <si>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</si>
  <si>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</si>
  <si>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</si>
  <si>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</si>
  <si>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</si>
  <si>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</si>
  <si>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</si>
  <si>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</si>
  <si>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</si>
  <si>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</si>
  <si>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</si>
  <si>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</si>
  <si>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</si>
  <si>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</si>
  <si>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</si>
  <si>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</si>
  <si>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</si>
  <si>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</si>
  <si>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</si>
  <si>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</si>
  <si>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</si>
  <si>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</si>
  <si>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</si>
  <si>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</si>
  <si>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</si>
  <si>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</si>
  <si>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</si>
  <si>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</si>
  <si>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</si>
  <si>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</si>
  <si>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</si>
  <si>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</si>
  <si>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</si>
  <si>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</si>
  <si>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</si>
  <si>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</si>
  <si>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</si>
  <si>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</si>
  <si>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</si>
  <si>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</si>
  <si>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</si>
  <si>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</si>
  <si>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</si>
  <si>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</si>
  <si>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</si>
  <si>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</si>
  <si>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</si>
  <si>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</si>
  <si>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</si>
  <si>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</si>
  <si>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</si>
  <si>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</si>
  <si>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</si>
  <si>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</si>
  <si>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</si>
  <si>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</si>
  <si>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</si>
  <si>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</si>
  <si>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</si>
  <si>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</si>
  <si>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</si>
  <si>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</si>
  <si>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</si>
  <si>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</si>
  <si>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</si>
  <si>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</si>
  <si>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</si>
  <si>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</si>
  <si>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</si>
  <si>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</si>
  <si>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</si>
  <si>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</si>
  <si>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</si>
  <si>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</si>
  <si>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</si>
  <si>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</si>
  <si>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</si>
  <si>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</si>
  <si>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</si>
  <si>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</si>
  <si>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</si>
  <si>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</si>
  <si>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</si>
  <si>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</si>
  <si>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</si>
  <si>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</si>
  <si>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</si>
  <si>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</si>
  <si>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</si>
  <si>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</si>
  <si>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</si>
  <si>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</si>
  <si>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</si>
  <si>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</si>
  <si>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</si>
  <si>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</si>
  <si>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</si>
  <si>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</si>
  <si>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</si>
  <si>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</si>
  <si>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</si>
  <si>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</si>
  <si>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</si>
  <si>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</si>
  <si>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</si>
  <si>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</si>
  <si>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</si>
  <si>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</si>
  <si>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</si>
  <si>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</si>
  <si>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</si>
  <si>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</si>
  <si>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</si>
  <si>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</si>
  <si>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</si>
  <si>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</si>
  <si>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</si>
  <si>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</si>
  <si>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</si>
  <si>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</si>
  <si>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</si>
  <si>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</si>
  <si>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</si>
  <si>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</si>
  <si>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</si>
  <si>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</si>
  <si>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</si>
  <si>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</si>
  <si>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</si>
  <si>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</si>
  <si>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</si>
  <si>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</si>
  <si>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</si>
  <si>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</si>
  <si>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</si>
  <si>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</si>
  <si>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</si>
  <si>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</si>
  <si>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</si>
  <si>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</si>
  <si>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</si>
  <si>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</si>
  <si>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</si>
  <si>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</si>
  <si>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</si>
  <si>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</si>
  <si>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</si>
  <si>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</si>
  <si>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</si>
  <si>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</si>
  <si>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</si>
  <si>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</si>
  <si>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</si>
  <si>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</si>
  <si>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</si>
  <si>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</si>
  <si>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</si>
  <si>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</si>
  <si>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</si>
  <si>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</si>
  <si>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</si>
  <si>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</si>
  <si>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</si>
  <si>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</si>
  <si>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</si>
  <si>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</si>
  <si>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</si>
  <si>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</si>
  <si>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</si>
  <si>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</si>
  <si>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</si>
  <si>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</si>
  <si>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</si>
  <si>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</si>
  <si>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</si>
  <si>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</si>
  <si>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</si>
  <si>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</si>
  <si>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</si>
  <si>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</si>
  <si>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</si>
  <si>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</si>
  <si>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</si>
  <si>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</si>
  <si>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</si>
  <si>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</si>
  <si>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</si>
  <si>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</si>
  <si>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</si>
  <si>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</si>
  <si>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</si>
  <si>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</si>
  <si>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</si>
  <si>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</si>
  <si>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</si>
  <si>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</si>
  <si>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</si>
  <si>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</si>
  <si>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</si>
  <si>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</si>
  <si>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</si>
  <si>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</si>
  <si>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</si>
  <si>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</si>
  <si>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</si>
  <si>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</si>
  <si>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</si>
  <si>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</si>
  <si>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</si>
  <si>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</si>
  <si>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</si>
  <si>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</si>
  <si>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</si>
  <si>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</si>
  <si>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</si>
  <si>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</si>
  <si>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</si>
  <si>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</si>
  <si>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</si>
  <si>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</si>
  <si>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</si>
  <si>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</si>
  <si>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</si>
  <si>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</si>
  <si>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</si>
  <si>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</si>
  <si>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</si>
  <si>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</si>
  <si>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</si>
  <si>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</si>
  <si>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</si>
  <si>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</si>
  <si>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</si>
  <si>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</si>
  <si>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</si>
  <si>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</si>
  <si>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</si>
  <si>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</si>
  <si>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</si>
  <si>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</si>
  <si>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</si>
  <si>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</si>
  <si>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</si>
  <si>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</si>
  <si>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</si>
  <si>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</si>
  <si>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</si>
  <si>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</si>
  <si>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</si>
  <si>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</si>
  <si>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</si>
  <si>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</si>
  <si>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</si>
  <si>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</si>
  <si>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</si>
  <si>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</si>
  <si>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</si>
  <si>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</si>
  <si>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</si>
  <si>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</si>
  <si>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</si>
  <si>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</si>
  <si>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</si>
  <si>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</si>
  <si>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</si>
  <si>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</si>
  <si>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</si>
  <si>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</si>
  <si>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</si>
  <si>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</si>
  <si>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</si>
  <si>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</si>
  <si>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</si>
  <si>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</si>
  <si>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</si>
  <si>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</si>
  <si>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</si>
  <si>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</si>
  <si>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</si>
  <si>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</si>
  <si>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</si>
  <si>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</si>
  <si>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</si>
  <si>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</si>
  <si>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</si>
  <si>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</si>
  <si>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</si>
  <si>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</si>
  <si>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</si>
  <si>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</si>
  <si>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</si>
  <si>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</si>
  <si>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</si>
  <si>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</si>
  <si>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</si>
  <si>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</si>
  <si>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</si>
  <si>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</si>
  <si>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</si>
  <si>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</si>
  <si>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</si>
  <si>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</si>
  <si>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</si>
  <si>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</si>
  <si>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</si>
  <si>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</si>
  <si>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</si>
  <si>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</si>
  <si>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</si>
  <si>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</si>
  <si>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</si>
  <si>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</si>
  <si>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</si>
  <si>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</si>
  <si>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</si>
  <si>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</si>
  <si>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</si>
  <si>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</si>
  <si>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</si>
  <si>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</si>
  <si>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</si>
  <si>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</si>
  <si>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</si>
  <si>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</si>
  <si>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</si>
  <si>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</si>
  <si>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</si>
  <si>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</si>
  <si>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</si>
  <si>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</si>
  <si>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</si>
  <si>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</si>
  <si>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</si>
  <si>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</si>
  <si>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</si>
  <si>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</si>
  <si>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</si>
  <si>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</si>
  <si>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</si>
  <si>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</si>
  <si>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</si>
  <si>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</si>
  <si>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</si>
  <si>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</si>
  <si>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</si>
  <si>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</si>
  <si>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</si>
  <si>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</si>
  <si>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</si>
  <si>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</si>
  <si>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</si>
  <si>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</si>
  <si>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</si>
  <si>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</si>
  <si>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</si>
  <si>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</si>
  <si>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</si>
  <si>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</si>
  <si>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</si>
  <si>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</si>
  <si>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</si>
  <si>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</si>
  <si>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</si>
  <si>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</si>
  <si>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</si>
  <si>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</si>
  <si>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</si>
  <si>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</si>
  <si>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</si>
  <si>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</si>
  <si>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</si>
  <si>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</si>
  <si>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</si>
  <si>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</si>
  <si>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</si>
  <si>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</si>
  <si>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</si>
  <si>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</si>
  <si>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</si>
  <si>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</si>
  <si>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</si>
  <si>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</si>
  <si>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</si>
  <si>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</si>
  <si>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</si>
  <si>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</si>
  <si>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</si>
  <si>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</si>
  <si>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</si>
  <si>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</si>
  <si>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</si>
  <si>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</si>
  <si>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</si>
  <si>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</si>
  <si>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</si>
  <si>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</si>
  <si>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</si>
  <si>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</si>
  <si>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</si>
  <si>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</si>
  <si>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</si>
  <si>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</si>
  <si>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</si>
  <si>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</si>
  <si>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</si>
  <si>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</si>
  <si>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</si>
  <si>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</si>
  <si>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</si>
  <si>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</si>
  <si>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</si>
  <si>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</si>
  <si>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</si>
  <si>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</si>
  <si>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</si>
  <si>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</si>
  <si>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</si>
  <si>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</si>
  <si>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</si>
  <si>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</si>
  <si>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</si>
  <si>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</si>
  <si>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</si>
  <si>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</si>
  <si>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</si>
  <si>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</si>
  <si>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</si>
  <si>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</si>
  <si>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</si>
  <si>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</si>
  <si>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</si>
  <si>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</si>
  <si>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</si>
  <si>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</si>
  <si>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</si>
  <si>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</si>
  <si>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</si>
  <si>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</si>
  <si>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</si>
  <si>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</si>
  <si>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</si>
  <si>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</si>
  <si>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</si>
  <si>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</si>
  <si>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</si>
  <si>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</si>
  <si>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</si>
  <si>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</si>
  <si>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</si>
  <si>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</si>
  <si>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</si>
  <si>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</si>
  <si>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</si>
  <si>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</si>
  <si>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</si>
  <si>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</si>
  <si>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</si>
  <si>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</si>
  <si>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</si>
  <si>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</si>
  <si>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</si>
  <si>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</si>
  <si>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</si>
  <si>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</si>
  <si>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</si>
  <si>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</si>
  <si>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</si>
  <si>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</si>
  <si>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</si>
  <si>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</si>
  <si>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</si>
  <si>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</si>
  <si>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</si>
  <si>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</si>
  <si>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</si>
  <si>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</si>
  <si>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</si>
  <si>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</si>
  <si>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</si>
  <si>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</si>
  <si>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</si>
  <si>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</si>
  <si>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</si>
  <si>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</si>
  <si>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</si>
  <si>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</si>
  <si>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</si>
  <si>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</si>
  <si>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</si>
  <si>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</si>
  <si>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</si>
  <si>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</si>
  <si>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</si>
  <si>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</si>
  <si>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</si>
  <si>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</si>
  <si>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</si>
  <si>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</si>
  <si>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</si>
  <si>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</si>
  <si>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</si>
  <si>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</si>
  <si>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</si>
  <si>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</si>
  <si>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</si>
  <si>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</si>
  <si>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</si>
  <si>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</si>
  <si>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</si>
  <si>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</si>
  <si>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</si>
  <si>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</si>
  <si>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</si>
  <si>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</si>
  <si>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</si>
  <si>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</si>
  <si>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</si>
  <si>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</si>
  <si>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</si>
  <si>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</si>
  <si>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</si>
  <si>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</si>
  <si>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</si>
  <si>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</si>
  <si>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</si>
  <si>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</si>
  <si>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</si>
  <si>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</si>
  <si>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</si>
  <si>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</si>
  <si>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</si>
  <si>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</si>
  <si>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</si>
  <si>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</si>
  <si>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</si>
  <si>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</si>
  <si>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</si>
  <si>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</si>
  <si>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</si>
  <si>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</si>
  <si>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</si>
  <si>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</si>
  <si>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</si>
  <si>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</si>
  <si>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</si>
  <si>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</si>
  <si>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</si>
  <si>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</si>
  <si>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</si>
  <si>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</si>
  <si>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</si>
  <si>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</si>
  <si>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</si>
  <si>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</si>
  <si>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</si>
  <si>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</si>
  <si>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</si>
  <si>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</si>
  <si>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</si>
  <si>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</si>
  <si>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</si>
  <si>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</si>
  <si>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</si>
  <si>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</si>
  <si>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</si>
  <si>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</si>
  <si>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</si>
  <si>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</si>
  <si>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</si>
  <si>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</si>
  <si>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</si>
  <si>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</si>
  <si>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</si>
  <si>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</si>
  <si>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</si>
  <si>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</si>
  <si>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</si>
  <si>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</si>
  <si>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</si>
  <si>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</si>
  <si>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</si>
  <si>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</si>
  <si>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</si>
  <si>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</si>
  <si>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</si>
  <si>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</si>
  <si>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</si>
  <si>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</si>
  <si>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</si>
  <si>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</si>
  <si>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</si>
  <si>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</si>
  <si>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</si>
  <si>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</si>
  <si>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</si>
  <si>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</si>
  <si>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</si>
  <si>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</si>
  <si>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</si>
  <si>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</si>
  <si>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</si>
  <si>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</si>
  <si>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</si>
  <si>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</si>
  <si>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</si>
  <si>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</si>
  <si>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</si>
  <si>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</si>
  <si>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</si>
  <si>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</si>
  <si>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</si>
  <si>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</si>
  <si>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</si>
  <si>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</si>
  <si>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</si>
  <si>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</si>
  <si>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</si>
  <si>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</si>
  <si>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</si>
  <si>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</si>
  <si>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</si>
  <si>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</si>
  <si>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</si>
  <si>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</si>
  <si>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</si>
  <si>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</si>
  <si>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</si>
  <si>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</si>
  <si>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</si>
  <si>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</si>
  <si>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</si>
  <si>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</si>
  <si>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</si>
  <si>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</si>
  <si>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</si>
  <si>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</si>
  <si>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</si>
  <si>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</si>
  <si>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</si>
  <si>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</si>
  <si>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</si>
  <si>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</si>
  <si>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</si>
  <si>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</si>
  <si>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</si>
  <si>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</si>
  <si>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</si>
  <si>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</si>
  <si>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</si>
  <si>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</si>
  <si>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</si>
  <si>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</si>
  <si>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</si>
  <si>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</si>
  <si>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</si>
  <si>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</si>
  <si>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</si>
  <si>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</si>
  <si>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</si>
  <si>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</si>
  <si>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</si>
  <si>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</si>
  <si>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</si>
  <si>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</si>
  <si>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</si>
  <si>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</si>
  <si>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</si>
  <si>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</si>
  <si>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</si>
  <si>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</si>
  <si>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</si>
  <si>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</si>
  <si>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</si>
  <si>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</si>
  <si>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</si>
  <si>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</si>
  <si>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</si>
  <si>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</si>
  <si>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</si>
  <si>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</si>
  <si>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</si>
  <si>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</si>
  <si>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</si>
  <si>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</si>
  <si>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</si>
  <si>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</si>
  <si>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</si>
  <si>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</si>
  <si>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</si>
  <si>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</si>
  <si>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</si>
  <si>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</si>
  <si>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</si>
  <si>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</si>
  <si>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</si>
  <si>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</si>
  <si>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</si>
  <si>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</si>
  <si>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</si>
  <si>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</si>
  <si>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</si>
  <si>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</si>
  <si>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</si>
  <si>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</si>
  <si>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</si>
  <si>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</si>
  <si>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</si>
  <si>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</si>
  <si>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</si>
  <si>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</si>
  <si>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</si>
  <si>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</si>
  <si>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</si>
  <si>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</si>
  <si>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</si>
  <si>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</si>
  <si>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</si>
  <si>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</si>
  <si>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</si>
  <si>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</si>
  <si>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</si>
  <si>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</si>
  <si>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</si>
  <si>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</si>
  <si>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</si>
  <si>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</si>
  <si>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</si>
  <si>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</si>
  <si>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</si>
  <si>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</si>
  <si>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</si>
  <si>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</si>
  <si>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</si>
  <si>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</si>
  <si>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</si>
  <si>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</si>
  <si>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</si>
  <si>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</si>
  <si>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</si>
  <si>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</si>
  <si>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</si>
  <si>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</si>
  <si>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</si>
  <si>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</si>
  <si>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</si>
  <si>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</si>
  <si>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</si>
  <si>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</si>
  <si>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</si>
  <si>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</si>
  <si>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</si>
  <si>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</si>
  <si>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</si>
  <si>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</si>
  <si>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</si>
  <si>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</si>
  <si>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</si>
  <si>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</si>
  <si>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</si>
  <si>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</si>
  <si>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</si>
  <si>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</si>
  <si>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</si>
  <si>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</si>
  <si>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</si>
  <si>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</si>
  <si>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</si>
  <si>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</si>
  <si>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</si>
  <si>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</si>
  <si>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</si>
  <si>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</si>
  <si>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</si>
  <si>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</si>
  <si>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</si>
  <si>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</si>
  <si>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</si>
  <si>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</si>
  <si>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</si>
  <si>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</si>
  <si>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</si>
  <si>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</si>
  <si>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</si>
  <si>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</si>
  <si>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</si>
  <si>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</si>
  <si>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</si>
  <si>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</si>
  <si>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</si>
  <si>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</si>
  <si>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</si>
  <si>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</si>
  <si>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</si>
  <si>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</si>
  <si>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</si>
  <si>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</si>
  <si>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</si>
  <si>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</si>
  <si>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</si>
  <si>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</si>
  <si>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</si>
  <si>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</si>
  <si>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</si>
  <si>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</si>
  <si>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</si>
  <si>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</si>
  <si>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</si>
  <si>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</si>
  <si>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</si>
  <si>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</si>
  <si>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</si>
  <si>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</si>
  <si>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</si>
  <si>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</si>
  <si>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</si>
  <si>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</si>
  <si>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</si>
  <si>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</si>
  <si>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</si>
  <si>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</si>
  <si>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</si>
  <si>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</si>
  <si>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</si>
  <si>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</si>
  <si>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</si>
  <si>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</si>
  <si>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</si>
  <si>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</si>
  <si>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</si>
  <si>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</si>
  <si>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</si>
  <si>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</si>
  <si>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</si>
  <si>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</si>
  <si>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</si>
  <si>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</si>
  <si>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</si>
  <si>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</si>
  <si>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</si>
  <si>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</si>
  <si>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</si>
  <si>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</si>
  <si>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</si>
  <si>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</si>
  <si>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</si>
  <si>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</si>
  <si>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</si>
  <si>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</si>
  <si>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</si>
  <si>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</si>
  <si>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</si>
  <si>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</si>
  <si>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</si>
  <si>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</si>
  <si>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</si>
  <si>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</si>
  <si>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</si>
  <si>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</si>
  <si>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</si>
  <si>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</si>
  <si>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</si>
  <si>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</si>
  <si>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</si>
  <si>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</si>
  <si>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</si>
  <si>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</si>
  <si>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</si>
  <si>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</si>
  <si>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</si>
  <si>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</si>
  <si>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</si>
  <si>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</si>
  <si>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</si>
  <si>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</si>
  <si>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</si>
  <si>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</si>
  <si>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</si>
  <si>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</si>
  <si>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</si>
  <si>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</si>
  <si>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</si>
  <si>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</si>
  <si>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</si>
  <si>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</si>
  <si>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</si>
  <si>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</si>
  <si>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</si>
  <si>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</si>
  <si>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</si>
  <si>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</si>
  <si>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</si>
  <si>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</si>
  <si>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</si>
  <si>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</si>
  <si>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</si>
  <si>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</si>
  <si>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</si>
  <si>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</si>
  <si>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</si>
  <si>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</si>
  <si>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</si>
  <si>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</si>
  <si>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</si>
  <si>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</si>
  <si>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</si>
  <si>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</si>
  <si>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</si>
  <si>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</si>
  <si>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</si>
  <si>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</si>
  <si>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</si>
  <si>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</si>
  <si>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</si>
  <si>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</si>
  <si>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</si>
  <si>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</si>
  <si>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</si>
  <si>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</si>
  <si>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</si>
  <si>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</si>
  <si>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</si>
  <si>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</si>
  <si>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</si>
  <si>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</si>
  <si>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</si>
  <si>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</si>
  <si>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</si>
  <si>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</si>
  <si>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</si>
  <si>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</si>
  <si>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</si>
  <si>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</si>
  <si>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</si>
  <si>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</si>
  <si>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</si>
  <si>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</si>
  <si>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</si>
  <si>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</si>
  <si>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</si>
  <si>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</si>
  <si>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</si>
  <si>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</si>
  <si>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</si>
  <si>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</si>
  <si>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</si>
  <si>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</si>
  <si>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</si>
  <si>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</si>
  <si>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</si>
  <si>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</si>
  <si>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</si>
  <si>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</si>
  <si>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</si>
  <si>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</si>
  <si>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</si>
  <si>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</si>
  <si>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</si>
  <si>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</si>
  <si>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</si>
  <si>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</si>
  <si>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</si>
  <si>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</si>
  <si>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</si>
  <si>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</si>
  <si>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</si>
  <si>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</si>
  <si>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</si>
  <si>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</si>
  <si>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</si>
  <si>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</si>
  <si>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</si>
  <si>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</si>
  <si>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</si>
  <si>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</si>
  <si>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</si>
  <si>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</si>
  <si>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</si>
  <si>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</si>
  <si>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</si>
  <si>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</si>
  <si>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</si>
  <si>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</si>
  <si>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</si>
  <si>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</si>
  <si>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</si>
  <si>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</si>
  <si>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</si>
  <si>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</si>
  <si>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</si>
  <si>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</si>
  <si>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</si>
  <si>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</si>
  <si>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</si>
  <si>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</si>
  <si>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</si>
  <si>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</si>
  <si>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</si>
  <si>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</si>
  <si>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</si>
  <si>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</si>
  <si>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</si>
  <si>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</si>
  <si>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</si>
  <si>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</si>
  <si>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</si>
  <si>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</si>
  <si>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</si>
  <si>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</si>
  <si>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</si>
  <si>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</si>
  <si>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</si>
  <si>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</si>
  <si>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</si>
  <si>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</si>
  <si>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</si>
  <si>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</si>
  <si>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</si>
  <si>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</si>
  <si>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</si>
  <si>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</si>
  <si>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</si>
  <si>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</si>
  <si>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</si>
  <si>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</si>
  <si>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</si>
  <si>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</si>
  <si>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</si>
  <si>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</si>
  <si>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</si>
  <si>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</si>
  <si>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</si>
  <si>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</si>
  <si>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</si>
  <si>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</si>
  <si>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</si>
  <si>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</si>
  <si>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</si>
  <si>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</si>
  <si>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</si>
  <si>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</si>
  <si>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</si>
  <si>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</si>
  <si>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</si>
  <si>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</si>
  <si>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</si>
  <si>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</si>
  <si>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</si>
  <si>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</si>
  <si>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</si>
  <si>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</si>
  <si>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</si>
  <si>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</si>
  <si>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</si>
  <si>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</si>
  <si>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</si>
  <si>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</si>
  <si>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</si>
  <si>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</si>
  <si>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</si>
  <si>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</si>
  <si>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</si>
  <si>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</si>
  <si>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</si>
  <si>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</si>
  <si>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</si>
  <si>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</si>
  <si>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</si>
  <si>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</si>
  <si>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</si>
  <si>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</si>
  <si>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</si>
  <si>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</si>
  <si>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</si>
  <si>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</si>
  <si>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</si>
  <si>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</si>
  <si>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</si>
  <si>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</si>
  <si>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</si>
  <si>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</si>
  <si>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</si>
  <si>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</si>
  <si>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</si>
  <si>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</si>
  <si>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</si>
  <si>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</si>
  <si>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</si>
  <si>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</si>
  <si>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</si>
  <si>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</si>
  <si>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</si>
  <si>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</si>
  <si>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</si>
  <si>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</si>
  <si>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</si>
  <si>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</si>
  <si>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</si>
  <si>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</si>
  <si>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</si>
  <si>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</si>
  <si>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</si>
  <si>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</si>
  <si>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</si>
  <si>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</si>
  <si>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</si>
  <si>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</si>
  <si>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</si>
  <si>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</si>
  <si>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</si>
  <si>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</si>
  <si>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</si>
  <si>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</si>
  <si>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</si>
  <si>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</si>
  <si>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</si>
  <si>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</si>
  <si>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</si>
  <si>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</si>
  <si>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</si>
  <si>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</si>
  <si>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</si>
  <si>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</si>
  <si>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</si>
  <si>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</si>
  <si>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</si>
  <si>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</si>
  <si>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</si>
  <si>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</si>
  <si>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</si>
  <si>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</si>
  <si>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</si>
  <si>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</si>
  <si>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</si>
  <si>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</si>
  <si>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</si>
  <si>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</si>
  <si>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</si>
  <si>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</si>
  <si>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</si>
  <si>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</si>
  <si>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</si>
  <si>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</si>
  <si>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</si>
  <si>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</si>
  <si>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</si>
  <si>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</si>
  <si>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</si>
  <si>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</si>
  <si>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</si>
  <si>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</si>
  <si>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</si>
  <si>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</si>
  <si>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</si>
  <si>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</si>
  <si>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</si>
  <si>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</si>
  <si>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</si>
  <si>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</si>
  <si>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</si>
  <si>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</si>
  <si>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</si>
  <si>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</si>
  <si>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</si>
  <si>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</si>
  <si>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</si>
  <si>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</si>
  <si>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</si>
  <si>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</si>
  <si>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</si>
  <si>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</si>
  <si>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</si>
  <si>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</si>
  <si>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</si>
  <si>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</si>
  <si>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</si>
  <si>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</si>
  <si>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</si>
  <si>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</si>
  <si>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</si>
  <si>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</si>
  <si>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</si>
  <si>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</si>
  <si>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</si>
  <si>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</si>
  <si>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</si>
  <si>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</si>
  <si>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</si>
  <si>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</si>
  <si>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</si>
  <si>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</si>
  <si>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</si>
  <si>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</si>
  <si>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</si>
  <si>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</si>
  <si>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</si>
  <si>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</si>
  <si>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</si>
  <si>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</si>
  <si>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</si>
  <si>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</si>
  <si>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</si>
  <si>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</si>
  <si>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</si>
  <si>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</si>
  <si>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</si>
  <si>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</si>
  <si>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</si>
  <si>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</si>
  <si>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</si>
  <si>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</si>
  <si>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</si>
  <si>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</si>
  <si>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</si>
  <si>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</si>
  <si>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</si>
  <si>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</si>
  <si>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</si>
  <si>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</si>
  <si>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</si>
  <si>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</si>
  <si>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</si>
  <si>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</si>
  <si>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</si>
  <si>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</si>
  <si>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</si>
  <si>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</si>
  <si>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</si>
  <si>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</si>
  <si>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</si>
  <si>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</si>
  <si>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</si>
  <si>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</si>
  <si>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</si>
  <si>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</si>
  <si>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</si>
  <si>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</si>
  <si>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</si>
  <si>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</si>
  <si>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</si>
  <si>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</si>
  <si>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</si>
  <si>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</si>
  <si>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</si>
  <si>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</si>
  <si>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</si>
  <si>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</si>
  <si>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</si>
  <si>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</si>
  <si>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</si>
  <si>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</si>
  <si>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</si>
  <si>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</si>
  <si>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</si>
  <si>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</si>
  <si>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</si>
  <si>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</si>
  <si>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</si>
  <si>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</si>
  <si>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</si>
  <si>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</si>
  <si>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</si>
  <si>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</si>
  <si>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</si>
  <si>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</si>
  <si>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</si>
  <si>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</si>
  <si>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</si>
  <si>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</si>
  <si>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</si>
  <si>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</si>
  <si>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</si>
  <si>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</si>
  <si>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</si>
  <si>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</si>
  <si>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</si>
  <si>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</si>
  <si>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</si>
  <si>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</si>
  <si>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</si>
  <si>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</si>
  <si>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</si>
  <si>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</si>
  <si>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</si>
  <si>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</si>
  <si>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</si>
  <si>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</si>
  <si>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</si>
  <si>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</si>
  <si>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</si>
  <si>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</si>
  <si>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</si>
  <si>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</si>
  <si>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</si>
  <si>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</si>
  <si>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</si>
  <si>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</si>
  <si>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</si>
  <si>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</si>
  <si>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</si>
  <si>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</si>
  <si>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</si>
  <si>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</si>
  <si>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</si>
  <si>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</si>
  <si>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</si>
  <si>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</si>
  <si>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</si>
  <si>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</si>
  <si>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</si>
  <si>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</si>
  <si>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</si>
  <si>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</si>
  <si>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</si>
  <si>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</si>
  <si>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</si>
  <si>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</si>
  <si>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</si>
  <si>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</si>
  <si>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</si>
  <si>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</si>
  <si>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</si>
  <si>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</si>
  <si>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</si>
  <si>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</si>
  <si>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parent category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</si>
  <si>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</si>
  <si>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</si>
  <si>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</si>
  <si>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</si>
  <si>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</si>
  <si>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</si>
  <si>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</si>
  <si>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</si>
  <si>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</si>
  <si>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</si>
  <si>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</si>
  <si>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</si>
  <si>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</si>
  <si>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</si>
  <si>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</si>
  <si>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</si>
  <si>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</si>
  <si>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</si>
  <si>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</si>
  <si>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</si>
  <si>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</si>
  <si>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</si>
  <si>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</si>
  <si>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</si>
  <si>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</si>
  <si>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</si>
  <si>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</si>
  <si>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</si>
  <si>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Count of outcome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</si>
  <si>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</si>
  <si>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</si>
  <si>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</si>
  <si>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</si>
  <si>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</si>
  <si>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</si>
  <si>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</si>
  <si>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</si>
  <si>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</si>
  <si>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</si>
  <si>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</si>
  <si>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</si>
  <si>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</si>
  <si>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</si>
  <si>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</si>
  <si>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</si>
  <si>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</si>
  <si>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</si>
  <si>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</si>
  <si>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Canceled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</si>
  <si>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</si>
  <si>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</si>
  <si>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</si>
  <si>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</si>
  <si>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</si>
  <si>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</si>
  <si>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</si>
  <si>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</si>
  <si>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</si>
  <si>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</si>
  <si>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</si>
  <si>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</si>
  <si>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</si>
  <si>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 Backers</t>
  </si>
  <si>
    <t>Unsuccessful Campaign Backers</t>
  </si>
  <si>
    <t>mean</t>
  </si>
  <si>
    <t>median</t>
  </si>
  <si>
    <t>minimum</t>
  </si>
  <si>
    <t>maximum</t>
  </si>
  <si>
    <t>variance</t>
  </si>
  <si>
    <t>standard deviation</t>
  </si>
  <si>
    <t>Statistics</t>
  </si>
  <si>
    <t>Successful</t>
  </si>
  <si>
    <t>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</si>
</sst>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6-4665-855B-C87C273E773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6-4665-855B-C87C273E773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16-4665-855B-C87C273E773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16-4665-855B-C87C273E7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8223616"/>
        <c:axId val="858221152"/>
      </c:barChart>
      <c:catAx>
        <c:axId val="85822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21152"/>
        <c:crosses val="autoZero"/>
        <c:auto val="1"/>
        <c:lblAlgn val="ctr"/>
        <c:lblOffset val="100"/>
        <c:noMultiLvlLbl val="0"/>
      </c:catAx>
      <c:valAx>
        <c:axId val="8582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7-4E15-B29B-528DA48F981F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7-4E15-B29B-528DA48F981F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07-4E15-B29B-528DA48F981F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07-4E15-B29B-528DA48F9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8258464"/>
        <c:axId val="858259168"/>
      </c:barChart>
      <c:catAx>
        <c:axId val="85825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59168"/>
        <c:crosses val="autoZero"/>
        <c:auto val="1"/>
        <c:lblAlgn val="ctr"/>
        <c:lblOffset val="100"/>
        <c:noMultiLvlLbl val="0"/>
      </c:catAx>
      <c:valAx>
        <c:axId val="8582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5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5-46D1-93C1-7F6ADC8C5FD1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5-46D1-93C1-7F6ADC8C5FD1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5-46D1-93C1-7F6ADC8C5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90176"/>
        <c:axId val="630390880"/>
      </c:lineChart>
      <c:catAx>
        <c:axId val="6303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90880"/>
        <c:crosses val="autoZero"/>
        <c:auto val="1"/>
        <c:lblAlgn val="ctr"/>
        <c:lblOffset val="100"/>
        <c:noMultiLvlLbl val="0"/>
      </c:catAx>
      <c:valAx>
        <c:axId val="6303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2C-492B-A15D-DD71B4B0DB58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2C-492B-A15D-DD71B4B0DB58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2C-492B-A15D-DD71B4B0D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693504"/>
        <c:axId val="582694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C2C-492B-A15D-DD71B4B0DB5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2C-492B-A15D-DD71B4B0DB5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2C-492B-A15D-DD71B4B0DB5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2C-492B-A15D-DD71B4B0DB58}"/>
                  </c:ext>
                </c:extLst>
              </c15:ser>
            </c15:filteredLineSeries>
          </c:ext>
        </c:extLst>
      </c:lineChart>
      <c:catAx>
        <c:axId val="58269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94560"/>
        <c:crosses val="autoZero"/>
        <c:auto val="1"/>
        <c:lblAlgn val="ctr"/>
        <c:lblOffset val="100"/>
        <c:noMultiLvlLbl val="0"/>
      </c:catAx>
      <c:valAx>
        <c:axId val="582694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9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1</xdr:row>
      <xdr:rowOff>180975</xdr:rowOff>
    </xdr:from>
    <xdr:to>
      <xdr:col>16</xdr:col>
      <xdr:colOff>38099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46EF3-9BEB-35AD-4C46-8E8CD7CAC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61911</xdr:colOff>
      <xdr:row>3</xdr:row>
      <xdr:rowOff>38099</xdr:rowOff>
    </xdr:from>
    <xdr:to>
      <xdr:col>17</xdr:col>
      <xdr:colOff>485774</xdr:colOff>
      <xdr:row>28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C39DB-44F7-E7B1-46D9-9E92D1D22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3</xdr:row>
      <xdr:rowOff>142875</xdr:rowOff>
    </xdr:from>
    <xdr:to>
      <xdr:col>11</xdr:col>
      <xdr:colOff>623887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FB611-93C8-016E-0B2C-F23964669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13</xdr:row>
      <xdr:rowOff>138112</xdr:rowOff>
    </xdr:from>
    <xdr:to>
      <xdr:col>7</xdr:col>
      <xdr:colOff>1371600</xdr:colOff>
      <xdr:row>27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DC7F5-11FD-05D2-D623-955AD2DBD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7</xdr:row>
      <xdr:rowOff>38100</xdr:rowOff>
    </xdr:from>
    <xdr:to>
      <xdr:col>11</xdr:col>
      <xdr:colOff>371475</xdr:colOff>
      <xdr:row>17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0BC39B-8659-24DC-8751-2B5632F0A52F}"/>
            </a:ext>
          </a:extLst>
        </xdr:cNvPr>
        <xdr:cNvSpPr txBox="1"/>
      </xdr:nvSpPr>
      <xdr:spPr>
        <a:xfrm>
          <a:off x="4857750" y="1438275"/>
          <a:ext cx="6600825" cy="2066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median shows the middle value and gives a better average of backers. The data is very inconsistent/skewed and the mean would not be viable for this, therefore, median is the better of the two.</a:t>
          </a:r>
        </a:p>
        <a:p>
          <a:endParaRPr lang="en-US" sz="1100" baseline="0"/>
        </a:p>
        <a:p>
          <a:r>
            <a:rPr lang="en-US" sz="1100" baseline="0"/>
            <a:t>Successful campaigns have more variablity due to the higher variance (E6). Successful campaigns acheive success with both moderate and large numbers of backers. 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die Franco" refreshedDate="45566.850279282407" createdVersion="8" refreshedVersion="8" minRefreshableVersion="3" recordCount="1001" xr:uid="{F8ED5CBC-1240-41B5-83FA-3D11E6A8EC0E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0AE20E-59B4-42FD-B8CE-8F14457FD39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Row" dataFiel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DB143-F166-4443-8C4A-C2666F16A90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dataFiel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parent category" fld="1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BEED4-F410-4A05-A252-5643719B09C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EEBFE-E5F4-4C53-ACCE-AA73F6607A82}">
  <sheetPr codeName="Sheet1"/>
  <dimension ref="A1:F14"/>
  <sheetViews>
    <sheetView workbookViewId="0">
      <selection activeCell="A12" sqref="A5:A13"/>
      <pivotSelection pane="bottomRight" showHeader="1" axis="axisRow" activeRow="11" previousRow="11" click="1" r:id="rId1">
        <pivotArea dataOnly="0" labelOnly="1" fieldPosition="0">
          <references count="1">
            <reference field="16" count="0"/>
          </references>
        </pivotArea>
      </pivotSelection>
    </sheetView>
  </sheetViews>
  <sheetFormatPr defaultRowHeight="15.75" x14ac:dyDescent="0.25"/>
  <cols>
    <col min="1" max="1" width="22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8" width="10.5" bestFit="1" customWidth="1"/>
    <col min="9" max="9" width="7.25" bestFit="1" customWidth="1"/>
    <col min="10" max="10" width="13.375" bestFit="1" customWidth="1"/>
    <col min="11" max="11" width="11.25" bestFit="1" customWidth="1"/>
    <col min="12" max="12" width="4.875" bestFit="1" customWidth="1"/>
    <col min="13" max="13" width="6.25" bestFit="1" customWidth="1"/>
    <col min="14" max="14" width="5.75" bestFit="1" customWidth="1"/>
    <col min="15" max="15" width="12.125" bestFit="1" customWidth="1"/>
    <col min="16" max="16" width="9.75" bestFit="1" customWidth="1"/>
    <col min="17" max="17" width="10.5" bestFit="1" customWidth="1"/>
    <col min="18" max="18" width="7.25" bestFit="1" customWidth="1"/>
    <col min="19" max="19" width="10.5" bestFit="1" customWidth="1"/>
    <col min="20" max="20" width="11.25" bestFit="1" customWidth="1"/>
    <col min="21" max="21" width="6.25" bestFit="1" customWidth="1"/>
    <col min="22" max="22" width="12.125" bestFit="1" customWidth="1"/>
    <col min="23" max="23" width="9.75" bestFit="1" customWidth="1"/>
    <col min="24" max="24" width="10.5" bestFit="1" customWidth="1"/>
    <col min="25" max="25" width="7.25" bestFit="1" customWidth="1"/>
    <col min="26" max="26" width="8.75" bestFit="1" customWidth="1"/>
    <col min="27" max="27" width="11.25" bestFit="1" customWidth="1"/>
    <col min="28" max="28" width="4.875" bestFit="1" customWidth="1"/>
    <col min="29" max="29" width="6.25" bestFit="1" customWidth="1"/>
    <col min="30" max="30" width="9.875" bestFit="1" customWidth="1"/>
    <col min="31" max="31" width="5.75" bestFit="1" customWidth="1"/>
    <col min="32" max="32" width="12.125" bestFit="1" customWidth="1"/>
    <col min="33" max="33" width="9.75" bestFit="1" customWidth="1"/>
    <col min="34" max="34" width="10.5" bestFit="1" customWidth="1"/>
    <col min="35" max="35" width="7.25" bestFit="1" customWidth="1"/>
    <col min="36" max="36" width="14.25" bestFit="1" customWidth="1"/>
    <col min="37" max="37" width="8.625" bestFit="1" customWidth="1"/>
    <col min="38" max="38" width="11.75" bestFit="1" customWidth="1"/>
    <col min="39" max="39" width="11" bestFit="1" customWidth="1"/>
  </cols>
  <sheetData>
    <row r="1" spans="1:6" x14ac:dyDescent="0.25">
      <c r="A1" s="8" t="s">
        <v>6</v>
      </c>
      <c r="B1" t="s">
        <v>2046</v>
      </c>
    </row>
    <row r="3" spans="1:6" x14ac:dyDescent="0.25">
      <c r="A3" s="8" t="s">
        <v>2044</v>
      </c>
      <c r="B3" s="8" t="s">
        <v>2045</v>
      </c>
    </row>
    <row r="4" spans="1:6" x14ac:dyDescent="0.25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9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9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2037</v>
      </c>
      <c r="E8">
        <v>4</v>
      </c>
      <c r="F8">
        <v>4</v>
      </c>
    </row>
    <row r="9" spans="1:6" x14ac:dyDescent="0.25">
      <c r="A9" s="9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D1BF5-90CB-41A0-9D36-D65B66974176}">
  <sheetPr codeName="Sheet2"/>
  <dimension ref="A1:F30"/>
  <sheetViews>
    <sheetView workbookViewId="0">
      <selection activeCell="B24" sqref="B24"/>
    </sheetView>
  </sheetViews>
  <sheetFormatPr defaultRowHeight="15.75" x14ac:dyDescent="0.25"/>
  <cols>
    <col min="1" max="1" width="22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8" t="s">
        <v>6</v>
      </c>
      <c r="B1" t="s">
        <v>2046</v>
      </c>
    </row>
    <row r="2" spans="1:6" x14ac:dyDescent="0.25">
      <c r="A2" s="8" t="s">
        <v>2031</v>
      </c>
      <c r="B2" t="s">
        <v>2046</v>
      </c>
    </row>
    <row r="4" spans="1:6" x14ac:dyDescent="0.25">
      <c r="A4" s="8" t="s">
        <v>2044</v>
      </c>
      <c r="B4" s="8" t="s">
        <v>2045</v>
      </c>
    </row>
    <row r="5" spans="1:6" x14ac:dyDescent="0.25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2048</v>
      </c>
      <c r="E7">
        <v>4</v>
      </c>
      <c r="F7">
        <v>4</v>
      </c>
    </row>
    <row r="8" spans="1:6" x14ac:dyDescent="0.25">
      <c r="A8" s="9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2051</v>
      </c>
      <c r="C10">
        <v>8</v>
      </c>
      <c r="E10">
        <v>10</v>
      </c>
      <c r="F10">
        <v>18</v>
      </c>
    </row>
    <row r="11" spans="1:6" x14ac:dyDescent="0.25">
      <c r="A11" s="9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2056</v>
      </c>
      <c r="C15">
        <v>3</v>
      </c>
      <c r="E15">
        <v>4</v>
      </c>
      <c r="F15">
        <v>7</v>
      </c>
    </row>
    <row r="16" spans="1:6" x14ac:dyDescent="0.25">
      <c r="A16" s="9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2061</v>
      </c>
      <c r="C20">
        <v>4</v>
      </c>
      <c r="E20">
        <v>4</v>
      </c>
      <c r="F20">
        <v>8</v>
      </c>
    </row>
    <row r="21" spans="1:6" x14ac:dyDescent="0.25">
      <c r="A21" s="9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2063</v>
      </c>
      <c r="C22">
        <v>9</v>
      </c>
      <c r="E22">
        <v>5</v>
      </c>
      <c r="F22">
        <v>14</v>
      </c>
    </row>
    <row r="23" spans="1:6" x14ac:dyDescent="0.25">
      <c r="A23" s="9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2066</v>
      </c>
      <c r="C25">
        <v>7</v>
      </c>
      <c r="E25">
        <v>14</v>
      </c>
      <c r="F25">
        <v>21</v>
      </c>
    </row>
    <row r="26" spans="1:6" x14ac:dyDescent="0.25">
      <c r="A26" s="9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2070</v>
      </c>
      <c r="E29">
        <v>3</v>
      </c>
      <c r="F29">
        <v>3</v>
      </c>
    </row>
    <row r="30" spans="1:6" x14ac:dyDescent="0.25">
      <c r="A30" s="9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8D06-E07E-41AF-9508-1AC7662E975C}">
  <sheetPr codeName="Sheet4"/>
  <dimension ref="A1:E18"/>
  <sheetViews>
    <sheetView workbookViewId="0">
      <selection activeCell="D1" sqref="D1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8" t="s">
        <v>2031</v>
      </c>
      <c r="B1" t="s">
        <v>2046</v>
      </c>
    </row>
    <row r="2" spans="1:5" x14ac:dyDescent="0.25">
      <c r="A2" s="8" t="s">
        <v>2074</v>
      </c>
      <c r="B2" t="s">
        <v>2046</v>
      </c>
    </row>
    <row r="4" spans="1:5" x14ac:dyDescent="0.25">
      <c r="A4" s="8" t="s">
        <v>2073</v>
      </c>
      <c r="B4" s="8" t="s">
        <v>2045</v>
      </c>
    </row>
    <row r="5" spans="1:5" x14ac:dyDescent="0.25">
      <c r="A5" s="8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5">
      <c r="A6" s="9" t="s">
        <v>2075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2076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2077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2078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9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9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T1001"/>
  <sheetViews>
    <sheetView tabSelected="1" workbookViewId="0">
      <selection activeCell="M7" sqref="M7"/>
    </sheetView>
  </sheetViews>
  <sheetFormatPr defaultColWidth="11" defaultRowHeight="15.75" x14ac:dyDescent="0.25"/>
  <cols>
    <col min="1" max="1" width="6.5" bestFit="1" customWidth="1"/>
    <col min="2" max="2" width="30.625" bestFit="1" customWidth="1"/>
    <col min="3" max="3" width="33.5" style="3" customWidth="1"/>
    <col min="6" max="6" width="14.5" style="5" bestFit="1" customWidth="1"/>
    <col min="8" max="8" width="13" bestFit="1" customWidth="1"/>
    <col min="9" max="9" width="16.5" style="7" bestFit="1" customWidth="1"/>
    <col min="12" max="13" width="11.125" bestFit="1" customWidth="1"/>
    <col min="14" max="15" width="23.5" customWidth="1"/>
    <col min="18" max="18" width="28" bestFit="1" customWidth="1"/>
    <col min="19" max="19" width="14.75" bestFit="1" customWidth="1"/>
    <col min="20" max="20" width="12.2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(E2 / D2)*100</f>
        <v>0</v>
      </c>
      <c r="G2" t="s">
        <v>14</v>
      </c>
      <c r="H2">
        <v>0</v>
      </c>
      <c r="I2" s="7">
        <f>IF(H2=0, 0, E2/D2)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 t="shared" ref="N2:N65" si="1" xml:space="preserve"> (L2 / 86400) + DATE(1970,1,1)</f>
        <v>42336.25</v>
      </c>
      <c r="O2" s="10">
        <f t="shared" ref="O2:O65" si="2">(M2/86400)+DATE(1970,1,1)</f>
        <v>42353.25</v>
      </c>
      <c r="P2" t="b">
        <v>0</v>
      </c>
      <c r="Q2" t="b">
        <v>0</v>
      </c>
      <c r="R2" t="s">
        <v>17</v>
      </c>
      <c r="S2" t="str">
        <f t="shared" ref="S2:S65" si="3">LEFT(R2,FIND("/",R2)-1)</f>
        <v>food</v>
      </c>
      <c r="T2" t="str">
        <f t="shared" ref="T2:T65" si="4">RIGHT(R2, LEN(R2) - FIND("/", R2) - 0)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1040</v>
      </c>
      <c r="G3" t="s">
        <v>20</v>
      </c>
      <c r="H3">
        <v>158</v>
      </c>
      <c r="I3" s="7">
        <f t="shared" ref="I3:I66" si="5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si="1"/>
        <v>41870.208333333336</v>
      </c>
      <c r="O3" s="10">
        <f t="shared" si="2"/>
        <v>41872.208333333336</v>
      </c>
      <c r="P3" t="b">
        <v>0</v>
      </c>
      <c r="Q3" t="b">
        <v>1</v>
      </c>
      <c r="R3" t="s">
        <v>23</v>
      </c>
      <c r="S3" t="str">
        <f t="shared" si="3"/>
        <v>music</v>
      </c>
      <c r="T3" t="str">
        <f t="shared" si="4"/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7">
        <f t="shared" si="5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1"/>
        <v>41595.25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7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1"/>
        <v>43688.208333333328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7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1"/>
        <v>43485.25</v>
      </c>
      <c r="O6" s="10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7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1"/>
        <v>41149.208333333336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7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1"/>
        <v>42991.208333333328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7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1"/>
        <v>42229.208333333328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7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1"/>
        <v>40399.208333333336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7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1"/>
        <v>41536.208333333336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7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1"/>
        <v>40404.208333333336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7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1"/>
        <v>40442.208333333336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7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1"/>
        <v>43760.208333333328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7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1"/>
        <v>42532.208333333328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7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1"/>
        <v>40974.25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7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1"/>
        <v>43809.25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7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1"/>
        <v>41661.25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7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1"/>
        <v>40555.25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7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1"/>
        <v>43351.208333333328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7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1"/>
        <v>43528.25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7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1"/>
        <v>41848.208333333336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7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1"/>
        <v>40770.208333333336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7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1"/>
        <v>43193.208333333328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7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1"/>
        <v>43510.25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7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1"/>
        <v>41811.208333333336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7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1"/>
        <v>40681.208333333336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7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1"/>
        <v>43312.208333333328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7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1"/>
        <v>42280.208333333328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7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1"/>
        <v>40218.25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7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1"/>
        <v>43301.208333333328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7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1"/>
        <v>43609.208333333328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7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1"/>
        <v>42374.25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7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1"/>
        <v>43110.25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7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1"/>
        <v>41917.208333333336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7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1"/>
        <v>42817.208333333328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7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1"/>
        <v>43484.25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7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1"/>
        <v>40600.25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7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1"/>
        <v>43744.208333333328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7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1"/>
        <v>40469.208333333336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7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1"/>
        <v>41330.25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7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1"/>
        <v>40334.208333333336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7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1"/>
        <v>41156.208333333336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7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1"/>
        <v>40728.208333333336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7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1"/>
        <v>41844.208333333336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7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1"/>
        <v>43541.208333333328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7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1"/>
        <v>42676.208333333328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7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1"/>
        <v>40367.208333333336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7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1"/>
        <v>41727.208333333336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7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1"/>
        <v>42180.208333333328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7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1"/>
        <v>43758.208333333328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7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1"/>
        <v>41487.208333333336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7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1"/>
        <v>40995.208333333336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7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1"/>
        <v>40436.208333333336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7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1"/>
        <v>41779.208333333336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7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1"/>
        <v>43170.25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7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1"/>
        <v>43311.208333333328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7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1"/>
        <v>42014.25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7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1"/>
        <v>42979.208333333328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7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1"/>
        <v>42268.208333333328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7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1"/>
        <v>42898.208333333328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7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1"/>
        <v>41107.208333333336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7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1"/>
        <v>40595.25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7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1"/>
        <v>42160.208333333328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7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1"/>
        <v>42853.208333333328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6">(E66 / D66)*100</f>
        <v>97.642857142857139</v>
      </c>
      <c r="G66" t="s">
        <v>14</v>
      </c>
      <c r="H66">
        <v>38</v>
      </c>
      <c r="I66" s="7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ref="N66:N129" si="7" xml:space="preserve"> (L66 / 86400) + DATE(1970,1,1)</f>
        <v>43283.208333333328</v>
      </c>
      <c r="O66" s="10">
        <f t="shared" ref="O66:O129" si="8">(M66/86400)+DATE(1970,1,1)</f>
        <v>43298.208333333328</v>
      </c>
      <c r="P66" t="b">
        <v>0</v>
      </c>
      <c r="Q66" t="b">
        <v>1</v>
      </c>
      <c r="R66" t="s">
        <v>28</v>
      </c>
      <c r="S66" t="str">
        <f t="shared" ref="S66:S129" si="9">LEFT(R66,FIND("/",R66)-1)</f>
        <v>technology</v>
      </c>
      <c r="T66" t="str">
        <f t="shared" ref="T66:T129" si="10">RIGHT(R66, LEN(R66) - FIND("/", R66) - 0)</f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6"/>
        <v>236.14754098360655</v>
      </c>
      <c r="G67" t="s">
        <v>20</v>
      </c>
      <c r="H67">
        <v>236</v>
      </c>
      <c r="I67" s="7">
        <f t="shared" ref="I67:I130" si="11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si="7"/>
        <v>40570.25</v>
      </c>
      <c r="O67" s="10">
        <f t="shared" si="8"/>
        <v>40577.25</v>
      </c>
      <c r="P67" t="b">
        <v>0</v>
      </c>
      <c r="Q67" t="b">
        <v>0</v>
      </c>
      <c r="R67" t="s">
        <v>33</v>
      </c>
      <c r="S67" t="str">
        <f t="shared" si="9"/>
        <v>theater</v>
      </c>
      <c r="T67" t="str">
        <f t="shared" si="10"/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7">
        <f t="shared" si="11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7"/>
        <v>42102.208333333328</v>
      </c>
      <c r="O68" s="10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7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7"/>
        <v>40203.25</v>
      </c>
      <c r="O69" s="10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7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7"/>
        <v>42943.208333333328</v>
      </c>
      <c r="O70" s="10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7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7"/>
        <v>40531.25</v>
      </c>
      <c r="O71" s="10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7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7"/>
        <v>40484.208333333336</v>
      </c>
      <c r="O72" s="10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7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7"/>
        <v>43799.25</v>
      </c>
      <c r="O73" s="10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7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7"/>
        <v>42186.208333333328</v>
      </c>
      <c r="O74" s="10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7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7"/>
        <v>42701.25</v>
      </c>
      <c r="O75" s="10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7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7"/>
        <v>42456.208333333328</v>
      </c>
      <c r="O76" s="10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7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7"/>
        <v>43296.208333333328</v>
      </c>
      <c r="O77" s="10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7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7"/>
        <v>42027.25</v>
      </c>
      <c r="O78" s="10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7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7"/>
        <v>40448.208333333336</v>
      </c>
      <c r="O79" s="10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7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7"/>
        <v>43206.208333333328</v>
      </c>
      <c r="O80" s="10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7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7"/>
        <v>43267.208333333328</v>
      </c>
      <c r="O81" s="10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7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7"/>
        <v>42976.208333333328</v>
      </c>
      <c r="O82" s="10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7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7"/>
        <v>43062.25</v>
      </c>
      <c r="O83" s="10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7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7"/>
        <v>43482.25</v>
      </c>
      <c r="O84" s="10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7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7"/>
        <v>42579.208333333328</v>
      </c>
      <c r="O85" s="10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7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7"/>
        <v>41118.208333333336</v>
      </c>
      <c r="O86" s="10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7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7"/>
        <v>40797.208333333336</v>
      </c>
      <c r="O87" s="10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7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7"/>
        <v>42128.208333333328</v>
      </c>
      <c r="O88" s="10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7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7"/>
        <v>40610.25</v>
      </c>
      <c r="O89" s="10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7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7"/>
        <v>42110.208333333328</v>
      </c>
      <c r="O90" s="10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7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7"/>
        <v>40283.208333333336</v>
      </c>
      <c r="O91" s="10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7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7"/>
        <v>42425.25</v>
      </c>
      <c r="O92" s="10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7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7"/>
        <v>42588.208333333328</v>
      </c>
      <c r="O93" s="10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7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7"/>
        <v>40352.208333333336</v>
      </c>
      <c r="O94" s="10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7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7"/>
        <v>41202.208333333336</v>
      </c>
      <c r="O95" s="10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7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7"/>
        <v>43562.208333333328</v>
      </c>
      <c r="O96" s="10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7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7"/>
        <v>43752.208333333328</v>
      </c>
      <c r="O97" s="10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7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7"/>
        <v>40612.25</v>
      </c>
      <c r="O98" s="10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7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7"/>
        <v>42180.208333333328</v>
      </c>
      <c r="O99" s="10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7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7"/>
        <v>42212.208333333328</v>
      </c>
      <c r="O100" s="10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7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7"/>
        <v>41968.25</v>
      </c>
      <c r="O101" s="10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7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7"/>
        <v>40835.208333333336</v>
      </c>
      <c r="O102" s="10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7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7"/>
        <v>42056.25</v>
      </c>
      <c r="O103" s="10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7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7"/>
        <v>43234.208333333328</v>
      </c>
      <c r="O104" s="10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7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7"/>
        <v>40475.208333333336</v>
      </c>
      <c r="O105" s="10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7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7"/>
        <v>42878.208333333328</v>
      </c>
      <c r="O106" s="10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7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7"/>
        <v>41366.208333333336</v>
      </c>
      <c r="O107" s="10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7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7"/>
        <v>43716.208333333328</v>
      </c>
      <c r="O108" s="10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7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7"/>
        <v>43213.208333333328</v>
      </c>
      <c r="O109" s="10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7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7"/>
        <v>41005.208333333336</v>
      </c>
      <c r="O110" s="10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7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7"/>
        <v>41651.25</v>
      </c>
      <c r="O111" s="10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7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7"/>
        <v>43354.208333333328</v>
      </c>
      <c r="O112" s="10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7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7"/>
        <v>41174.208333333336</v>
      </c>
      <c r="O113" s="10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7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7"/>
        <v>41875.208333333336</v>
      </c>
      <c r="O114" s="10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7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7"/>
        <v>42990.208333333328</v>
      </c>
      <c r="O115" s="10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7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7"/>
        <v>43564.208333333328</v>
      </c>
      <c r="O116" s="10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7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7"/>
        <v>43056.25</v>
      </c>
      <c r="O117" s="10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7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7"/>
        <v>42265.208333333328</v>
      </c>
      <c r="O118" s="10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7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7"/>
        <v>40808.208333333336</v>
      </c>
      <c r="O119" s="10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7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7"/>
        <v>41665.25</v>
      </c>
      <c r="O120" s="10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7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7"/>
        <v>41806.208333333336</v>
      </c>
      <c r="O121" s="10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7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7"/>
        <v>42111.208333333328</v>
      </c>
      <c r="O122" s="10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7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7"/>
        <v>41917.208333333336</v>
      </c>
      <c r="O123" s="10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7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7"/>
        <v>41970.25</v>
      </c>
      <c r="O124" s="10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7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7"/>
        <v>42332.25</v>
      </c>
      <c r="O125" s="10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7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7"/>
        <v>43598.208333333328</v>
      </c>
      <c r="O126" s="10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7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7"/>
        <v>43362.208333333328</v>
      </c>
      <c r="O127" s="10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7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7"/>
        <v>42596.208333333328</v>
      </c>
      <c r="O128" s="10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7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7"/>
        <v>40310.208333333336</v>
      </c>
      <c r="O129" s="10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12">(E130 / D130)*100</f>
        <v>60.334277620396605</v>
      </c>
      <c r="G130" t="s">
        <v>74</v>
      </c>
      <c r="H130">
        <v>532</v>
      </c>
      <c r="I130" s="7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ref="N130:N193" si="13" xml:space="preserve"> (L130 / 86400) + DATE(1970,1,1)</f>
        <v>40417.208333333336</v>
      </c>
      <c r="O130" s="10">
        <f t="shared" ref="O130:O193" si="14">(M130/86400)+DATE(1970,1,1)</f>
        <v>40430.208333333336</v>
      </c>
      <c r="P130" t="b">
        <v>0</v>
      </c>
      <c r="Q130" t="b">
        <v>0</v>
      </c>
      <c r="R130" t="s">
        <v>23</v>
      </c>
      <c r="S130" t="str">
        <f t="shared" ref="S130:S193" si="15">LEFT(R130,FIND("/",R130)-1)</f>
        <v>music</v>
      </c>
      <c r="T130" t="str">
        <f t="shared" ref="T130:T193" si="16">RIGHT(R130, LEN(R130) - FIND("/", R130) - 0)</f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2"/>
        <v>3.202693602693603</v>
      </c>
      <c r="G131" t="s">
        <v>74</v>
      </c>
      <c r="H131">
        <v>55</v>
      </c>
      <c r="I131" s="7">
        <f t="shared" ref="I131:I194" si="17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si="13"/>
        <v>42038.25</v>
      </c>
      <c r="O131" s="10">
        <f t="shared" si="14"/>
        <v>42063.25</v>
      </c>
      <c r="P131" t="b">
        <v>0</v>
      </c>
      <c r="Q131" t="b">
        <v>0</v>
      </c>
      <c r="R131" t="s">
        <v>17</v>
      </c>
      <c r="S131" t="str">
        <f t="shared" si="15"/>
        <v>food</v>
      </c>
      <c r="T131" t="str">
        <f t="shared" si="16"/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7">
        <f t="shared" si="17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3"/>
        <v>40842.208333333336</v>
      </c>
      <c r="O132" s="10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7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3"/>
        <v>41607.25</v>
      </c>
      <c r="O133" s="10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7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3"/>
        <v>43112.25</v>
      </c>
      <c r="O134" s="10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7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3"/>
        <v>40767.208333333336</v>
      </c>
      <c r="O135" s="10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7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3"/>
        <v>40713.208333333336</v>
      </c>
      <c r="O136" s="10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7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3"/>
        <v>41340.25</v>
      </c>
      <c r="O137" s="10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7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3"/>
        <v>41797.208333333336</v>
      </c>
      <c r="O138" s="10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7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3"/>
        <v>40457.208333333336</v>
      </c>
      <c r="O139" s="10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7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3"/>
        <v>41180.208333333336</v>
      </c>
      <c r="O140" s="10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7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3"/>
        <v>42115.208333333328</v>
      </c>
      <c r="O141" s="10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7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3"/>
        <v>43156.25</v>
      </c>
      <c r="O142" s="10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7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3"/>
        <v>42167.208333333328</v>
      </c>
      <c r="O143" s="10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7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3"/>
        <v>41005.208333333336</v>
      </c>
      <c r="O144" s="10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7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3"/>
        <v>40357.208333333336</v>
      </c>
      <c r="O145" s="10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7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3"/>
        <v>43633.208333333328</v>
      </c>
      <c r="O146" s="10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7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3"/>
        <v>41889.208333333336</v>
      </c>
      <c r="O147" s="10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7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3"/>
        <v>40855.25</v>
      </c>
      <c r="O148" s="10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7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3"/>
        <v>42534.208333333328</v>
      </c>
      <c r="O149" s="10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7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3"/>
        <v>42941.208333333328</v>
      </c>
      <c r="O150" s="10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7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3"/>
        <v>41275.25</v>
      </c>
      <c r="O151" s="10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7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3"/>
        <v>43450.25</v>
      </c>
      <c r="O152" s="10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7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3"/>
        <v>41799.208333333336</v>
      </c>
      <c r="O153" s="10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7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3"/>
        <v>42783.25</v>
      </c>
      <c r="O154" s="10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7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3"/>
        <v>41201.208333333336</v>
      </c>
      <c r="O155" s="10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7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3"/>
        <v>42502.208333333328</v>
      </c>
      <c r="O156" s="10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7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3"/>
        <v>40262.208333333336</v>
      </c>
      <c r="O157" s="10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7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3"/>
        <v>43743.208333333328</v>
      </c>
      <c r="O158" s="10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7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3"/>
        <v>41638.25</v>
      </c>
      <c r="O159" s="10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7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3"/>
        <v>42346.25</v>
      </c>
      <c r="O160" s="10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7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3"/>
        <v>43551.208333333328</v>
      </c>
      <c r="O161" s="10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7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3"/>
        <v>43582.208333333328</v>
      </c>
      <c r="O162" s="10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7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3"/>
        <v>42270.208333333328</v>
      </c>
      <c r="O163" s="10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7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3"/>
        <v>43442.25</v>
      </c>
      <c r="O164" s="10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7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3"/>
        <v>43028.208333333328</v>
      </c>
      <c r="O165" s="10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7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3"/>
        <v>43016.208333333328</v>
      </c>
      <c r="O166" s="10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7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3"/>
        <v>42948.208333333328</v>
      </c>
      <c r="O167" s="10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7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3"/>
        <v>40534.25</v>
      </c>
      <c r="O168" s="10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7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3"/>
        <v>41435.208333333336</v>
      </c>
      <c r="O169" s="10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7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3"/>
        <v>43518.25</v>
      </c>
      <c r="O170" s="10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7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3"/>
        <v>41077.208333333336</v>
      </c>
      <c r="O171" s="10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7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3"/>
        <v>42950.208333333328</v>
      </c>
      <c r="O172" s="10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7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3"/>
        <v>41718.208333333336</v>
      </c>
      <c r="O173" s="10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7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3"/>
        <v>41839.208333333336</v>
      </c>
      <c r="O174" s="10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7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3"/>
        <v>41412.208333333336</v>
      </c>
      <c r="O175" s="10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7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3"/>
        <v>42282.208333333328</v>
      </c>
      <c r="O176" s="10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7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3"/>
        <v>42613.208333333328</v>
      </c>
      <c r="O177" s="10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7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3"/>
        <v>42616.208333333328</v>
      </c>
      <c r="O178" s="10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7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3"/>
        <v>40497.25</v>
      </c>
      <c r="O179" s="10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7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3"/>
        <v>42999.208333333328</v>
      </c>
      <c r="O180" s="10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7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3"/>
        <v>41350.208333333336</v>
      </c>
      <c r="O181" s="10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7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3"/>
        <v>40259.208333333336</v>
      </c>
      <c r="O182" s="10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7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3"/>
        <v>43012.208333333328</v>
      </c>
      <c r="O183" s="10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7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3"/>
        <v>43631.208333333328</v>
      </c>
      <c r="O184" s="10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7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3"/>
        <v>40430.208333333336</v>
      </c>
      <c r="O185" s="10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7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3"/>
        <v>43588.208333333328</v>
      </c>
      <c r="O186" s="10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7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3"/>
        <v>43233.208333333328</v>
      </c>
      <c r="O187" s="10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7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3"/>
        <v>41782.208333333336</v>
      </c>
      <c r="O188" s="10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7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3"/>
        <v>41328.25</v>
      </c>
      <c r="O189" s="10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7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3"/>
        <v>41975.25</v>
      </c>
      <c r="O190" s="10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7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3"/>
        <v>42433.25</v>
      </c>
      <c r="O191" s="10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7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3"/>
        <v>41429.208333333336</v>
      </c>
      <c r="O192" s="10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7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3"/>
        <v>43536.208333333328</v>
      </c>
      <c r="O193" s="10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8">(E194 / D194)*100</f>
        <v>19.992957746478872</v>
      </c>
      <c r="G194" t="s">
        <v>14</v>
      </c>
      <c r="H194">
        <v>243</v>
      </c>
      <c r="I194" s="7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ref="N194:N257" si="19" xml:space="preserve"> (L194 / 86400) + DATE(1970,1,1)</f>
        <v>41817.208333333336</v>
      </c>
      <c r="O194" s="10">
        <f t="shared" ref="O194:O257" si="20">(M194/86400)+DATE(1970,1,1)</f>
        <v>41821.208333333336</v>
      </c>
      <c r="P194" t="b">
        <v>0</v>
      </c>
      <c r="Q194" t="b">
        <v>0</v>
      </c>
      <c r="R194" t="s">
        <v>23</v>
      </c>
      <c r="S194" t="str">
        <f t="shared" ref="S194:S257" si="21">LEFT(R194,FIND("/",R194)-1)</f>
        <v>music</v>
      </c>
      <c r="T194" t="str">
        <f t="shared" ref="T194:T257" si="22">RIGHT(R194, LEN(R194) - FIND("/", R194) - 0)</f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8"/>
        <v>45.636363636363633</v>
      </c>
      <c r="G195" t="s">
        <v>14</v>
      </c>
      <c r="H195">
        <v>65</v>
      </c>
      <c r="I195" s="7">
        <f t="shared" ref="I195:I258" si="2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si="19"/>
        <v>43198.208333333328</v>
      </c>
      <c r="O195" s="10">
        <f t="shared" si="20"/>
        <v>43202.208333333328</v>
      </c>
      <c r="P195" t="b">
        <v>1</v>
      </c>
      <c r="Q195" t="b">
        <v>0</v>
      </c>
      <c r="R195" t="s">
        <v>60</v>
      </c>
      <c r="S195" t="str">
        <f t="shared" si="21"/>
        <v>music</v>
      </c>
      <c r="T195" t="str">
        <f t="shared" si="22"/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7">
        <f t="shared" si="2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9"/>
        <v>42261.208333333328</v>
      </c>
      <c r="O196" s="10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7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9"/>
        <v>43310.208333333328</v>
      </c>
      <c r="O197" s="10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7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9"/>
        <v>42616.208333333328</v>
      </c>
      <c r="O198" s="10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7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9"/>
        <v>42909.208333333328</v>
      </c>
      <c r="O199" s="10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7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9"/>
        <v>40396.208333333336</v>
      </c>
      <c r="O200" s="10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7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9"/>
        <v>42192.208333333328</v>
      </c>
      <c r="O201" s="10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7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9"/>
        <v>40262.208333333336</v>
      </c>
      <c r="O202" s="10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7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9"/>
        <v>41845.208333333336</v>
      </c>
      <c r="O203" s="10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7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9"/>
        <v>40818.208333333336</v>
      </c>
      <c r="O204" s="10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7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9"/>
        <v>42752.25</v>
      </c>
      <c r="O205" s="10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7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9"/>
        <v>40636.208333333336</v>
      </c>
      <c r="O206" s="10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7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9"/>
        <v>43390.208333333328</v>
      </c>
      <c r="O207" s="10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7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9"/>
        <v>40236.25</v>
      </c>
      <c r="O208" s="10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7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9"/>
        <v>43340.208333333328</v>
      </c>
      <c r="O209" s="10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7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9"/>
        <v>43048.25</v>
      </c>
      <c r="O210" s="10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7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9"/>
        <v>42496.208333333328</v>
      </c>
      <c r="O211" s="10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7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9"/>
        <v>42797.25</v>
      </c>
      <c r="O212" s="10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7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9"/>
        <v>41513.208333333336</v>
      </c>
      <c r="O213" s="10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7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9"/>
        <v>43814.25</v>
      </c>
      <c r="O214" s="10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7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9"/>
        <v>40488.208333333336</v>
      </c>
      <c r="O215" s="10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7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9"/>
        <v>40409.208333333336</v>
      </c>
      <c r="O216" s="10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7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9"/>
        <v>43509.25</v>
      </c>
      <c r="O217" s="10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7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9"/>
        <v>40869.25</v>
      </c>
      <c r="O218" s="10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7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9"/>
        <v>43583.208333333328</v>
      </c>
      <c r="O219" s="10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7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9"/>
        <v>40858.25</v>
      </c>
      <c r="O220" s="10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7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9"/>
        <v>41137.208333333336</v>
      </c>
      <c r="O221" s="10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7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9"/>
        <v>40725.208333333336</v>
      </c>
      <c r="O222" s="10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7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9"/>
        <v>41081.208333333336</v>
      </c>
      <c r="O223" s="10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7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9"/>
        <v>41914.208333333336</v>
      </c>
      <c r="O224" s="10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7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9"/>
        <v>42445.208333333328</v>
      </c>
      <c r="O225" s="10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7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9"/>
        <v>41906.208333333336</v>
      </c>
      <c r="O226" s="10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7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9"/>
        <v>41762.208333333336</v>
      </c>
      <c r="O227" s="10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7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9"/>
        <v>40276.208333333336</v>
      </c>
      <c r="O228" s="10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7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9"/>
        <v>42139.208333333328</v>
      </c>
      <c r="O229" s="10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7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9"/>
        <v>42613.208333333328</v>
      </c>
      <c r="O230" s="10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7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9"/>
        <v>42887.208333333328</v>
      </c>
      <c r="O231" s="10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7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9"/>
        <v>43805.25</v>
      </c>
      <c r="O232" s="10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7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9"/>
        <v>41415.208333333336</v>
      </c>
      <c r="O233" s="10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7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9"/>
        <v>42576.208333333328</v>
      </c>
      <c r="O234" s="10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7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9"/>
        <v>40706.208333333336</v>
      </c>
      <c r="O235" s="10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7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9"/>
        <v>42969.208333333328</v>
      </c>
      <c r="O236" s="10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7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9"/>
        <v>42779.25</v>
      </c>
      <c r="O237" s="10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7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9"/>
        <v>43641.208333333328</v>
      </c>
      <c r="O238" s="10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7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9"/>
        <v>41754.208333333336</v>
      </c>
      <c r="O239" s="10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7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9"/>
        <v>43083.25</v>
      </c>
      <c r="O240" s="10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7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9"/>
        <v>42245.208333333328</v>
      </c>
      <c r="O241" s="10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7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9"/>
        <v>40396.208333333336</v>
      </c>
      <c r="O242" s="10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7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9"/>
        <v>41742.208333333336</v>
      </c>
      <c r="O243" s="10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7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9"/>
        <v>42865.208333333328</v>
      </c>
      <c r="O244" s="10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7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9"/>
        <v>43163.25</v>
      </c>
      <c r="O245" s="10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7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9"/>
        <v>41834.208333333336</v>
      </c>
      <c r="O246" s="10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7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9"/>
        <v>41736.208333333336</v>
      </c>
      <c r="O247" s="10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7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9"/>
        <v>41491.208333333336</v>
      </c>
      <c r="O248" s="10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7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9"/>
        <v>42726.25</v>
      </c>
      <c r="O249" s="10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7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9"/>
        <v>42004.25</v>
      </c>
      <c r="O250" s="10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7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9"/>
        <v>42006.25</v>
      </c>
      <c r="O251" s="10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7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9"/>
        <v>40203.25</v>
      </c>
      <c r="O252" s="10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7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9"/>
        <v>41252.25</v>
      </c>
      <c r="O253" s="10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7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9"/>
        <v>41572.208333333336</v>
      </c>
      <c r="O254" s="10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7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9"/>
        <v>40641.208333333336</v>
      </c>
      <c r="O255" s="10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7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9"/>
        <v>42787.25</v>
      </c>
      <c r="O256" s="10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7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9"/>
        <v>40590.25</v>
      </c>
      <c r="O257" s="10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24">(E258 / D258)*100</f>
        <v>23.390243902439025</v>
      </c>
      <c r="G258" t="s">
        <v>14</v>
      </c>
      <c r="H258">
        <v>15</v>
      </c>
      <c r="I258" s="7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ref="N258:N321" si="25" xml:space="preserve"> (L258 / 86400) + DATE(1970,1,1)</f>
        <v>42393.25</v>
      </c>
      <c r="O258" s="10">
        <f t="shared" ref="O258:O321" si="26">(M258/86400)+DATE(1970,1,1)</f>
        <v>42430.25</v>
      </c>
      <c r="P258" t="b">
        <v>0</v>
      </c>
      <c r="Q258" t="b">
        <v>0</v>
      </c>
      <c r="R258" t="s">
        <v>23</v>
      </c>
      <c r="S258" t="str">
        <f t="shared" ref="S258:S321" si="27">LEFT(R258,FIND("/",R258)-1)</f>
        <v>music</v>
      </c>
      <c r="T258" t="str">
        <f t="shared" ref="T258:T321" si="28">RIGHT(R258, LEN(R258) - FIND("/", R258) - 0)</f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4"/>
        <v>146</v>
      </c>
      <c r="G259" t="s">
        <v>20</v>
      </c>
      <c r="H259">
        <v>92</v>
      </c>
      <c r="I259" s="7">
        <f t="shared" ref="I259:I322" si="29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si="25"/>
        <v>41338.25</v>
      </c>
      <c r="O259" s="10">
        <f t="shared" si="26"/>
        <v>41352.208333333336</v>
      </c>
      <c r="P259" t="b">
        <v>0</v>
      </c>
      <c r="Q259" t="b">
        <v>0</v>
      </c>
      <c r="R259" t="s">
        <v>33</v>
      </c>
      <c r="S259" t="str">
        <f t="shared" si="27"/>
        <v>theater</v>
      </c>
      <c r="T259" t="str">
        <f t="shared" si="28"/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7">
        <f t="shared" si="2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25"/>
        <v>42712.25</v>
      </c>
      <c r="O260" s="10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7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5"/>
        <v>41251.25</v>
      </c>
      <c r="O261" s="10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7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5"/>
        <v>41180.208333333336</v>
      </c>
      <c r="O262" s="10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7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5"/>
        <v>40415.208333333336</v>
      </c>
      <c r="O263" s="10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7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5"/>
        <v>40638.208333333336</v>
      </c>
      <c r="O264" s="10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7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5"/>
        <v>40187.25</v>
      </c>
      <c r="O265" s="10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7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5"/>
        <v>41317.25</v>
      </c>
      <c r="O266" s="10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7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5"/>
        <v>42372.25</v>
      </c>
      <c r="O267" s="10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7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5"/>
        <v>41950.25</v>
      </c>
      <c r="O268" s="10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7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5"/>
        <v>41206.208333333336</v>
      </c>
      <c r="O269" s="10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7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5"/>
        <v>41186.208333333336</v>
      </c>
      <c r="O270" s="10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7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5"/>
        <v>43496.25</v>
      </c>
      <c r="O271" s="10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7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5"/>
        <v>40514.25</v>
      </c>
      <c r="O272" s="10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7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5"/>
        <v>42345.25</v>
      </c>
      <c r="O273" s="10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7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5"/>
        <v>43656.208333333328</v>
      </c>
      <c r="O274" s="10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7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5"/>
        <v>42995.208333333328</v>
      </c>
      <c r="O275" s="10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7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5"/>
        <v>43045.25</v>
      </c>
      <c r="O276" s="10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7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5"/>
        <v>43561.208333333328</v>
      </c>
      <c r="O277" s="10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7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5"/>
        <v>41018.208333333336</v>
      </c>
      <c r="O278" s="10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7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5"/>
        <v>40378.208333333336</v>
      </c>
      <c r="O279" s="10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7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5"/>
        <v>41239.25</v>
      </c>
      <c r="O280" s="10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7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5"/>
        <v>43346.208333333328</v>
      </c>
      <c r="O281" s="10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7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5"/>
        <v>43060.25</v>
      </c>
      <c r="O282" s="10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7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5"/>
        <v>40979.25</v>
      </c>
      <c r="O283" s="10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7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5"/>
        <v>42701.25</v>
      </c>
      <c r="O284" s="10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7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5"/>
        <v>42520.208333333328</v>
      </c>
      <c r="O285" s="10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7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5"/>
        <v>41030.208333333336</v>
      </c>
      <c r="O286" s="10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7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5"/>
        <v>42623.208333333328</v>
      </c>
      <c r="O287" s="10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7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5"/>
        <v>42697.25</v>
      </c>
      <c r="O288" s="10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7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5"/>
        <v>42122.208333333328</v>
      </c>
      <c r="O289" s="10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7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5"/>
        <v>40982.208333333336</v>
      </c>
      <c r="O290" s="10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7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5"/>
        <v>42219.208333333328</v>
      </c>
      <c r="O291" s="10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7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5"/>
        <v>41404.208333333336</v>
      </c>
      <c r="O292" s="10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7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5"/>
        <v>40831.208333333336</v>
      </c>
      <c r="O293" s="10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7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5"/>
        <v>40984.208333333336</v>
      </c>
      <c r="O294" s="10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7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5"/>
        <v>40456.208333333336</v>
      </c>
      <c r="O295" s="10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7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5"/>
        <v>43399.208333333328</v>
      </c>
      <c r="O296" s="10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7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5"/>
        <v>41562.208333333336</v>
      </c>
      <c r="O297" s="10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7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5"/>
        <v>43493.25</v>
      </c>
      <c r="O298" s="10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7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5"/>
        <v>41653.25</v>
      </c>
      <c r="O299" s="10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7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5"/>
        <v>42426.25</v>
      </c>
      <c r="O300" s="10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7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5"/>
        <v>42432.25</v>
      </c>
      <c r="O301" s="10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7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5"/>
        <v>42977.208333333328</v>
      </c>
      <c r="O302" s="10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7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5"/>
        <v>42061.25</v>
      </c>
      <c r="O303" s="10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7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5"/>
        <v>43345.208333333328</v>
      </c>
      <c r="O304" s="10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7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5"/>
        <v>42376.25</v>
      </c>
      <c r="O305" s="10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7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5"/>
        <v>42589.208333333328</v>
      </c>
      <c r="O306" s="10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7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5"/>
        <v>42448.208333333328</v>
      </c>
      <c r="O307" s="10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7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5"/>
        <v>42930.208333333328</v>
      </c>
      <c r="O308" s="10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7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5"/>
        <v>41066.208333333336</v>
      </c>
      <c r="O309" s="10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7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5"/>
        <v>40651.208333333336</v>
      </c>
      <c r="O310" s="10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7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5"/>
        <v>40807.208333333336</v>
      </c>
      <c r="O311" s="10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7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5"/>
        <v>40277.208333333336</v>
      </c>
      <c r="O312" s="10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7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5"/>
        <v>40590.25</v>
      </c>
      <c r="O313" s="10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7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5"/>
        <v>41572.208333333336</v>
      </c>
      <c r="O314" s="10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7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5"/>
        <v>40966.25</v>
      </c>
      <c r="O315" s="10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7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5"/>
        <v>43536.208333333328</v>
      </c>
      <c r="O316" s="10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7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5"/>
        <v>41783.208333333336</v>
      </c>
      <c r="O317" s="10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7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5"/>
        <v>43788.25</v>
      </c>
      <c r="O318" s="10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7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5"/>
        <v>42869.208333333328</v>
      </c>
      <c r="O319" s="10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7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5"/>
        <v>41684.25</v>
      </c>
      <c r="O320" s="10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7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5"/>
        <v>40402.208333333336</v>
      </c>
      <c r="O321" s="10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30">(E322 / D322)*100</f>
        <v>9.5876777251184837</v>
      </c>
      <c r="G322" t="s">
        <v>14</v>
      </c>
      <c r="H322">
        <v>80</v>
      </c>
      <c r="I322" s="7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ref="N322:N385" si="31" xml:space="preserve"> (L322 / 86400) + DATE(1970,1,1)</f>
        <v>40673.208333333336</v>
      </c>
      <c r="O322" s="10">
        <f t="shared" ref="O322:O385" si="32">(M322/86400)+DATE(1970,1,1)</f>
        <v>40682.208333333336</v>
      </c>
      <c r="P322" t="b">
        <v>0</v>
      </c>
      <c r="Q322" t="b">
        <v>0</v>
      </c>
      <c r="R322" t="s">
        <v>119</v>
      </c>
      <c r="S322" t="str">
        <f t="shared" ref="S322:S385" si="33">LEFT(R322,FIND("/",R322)-1)</f>
        <v>publishing</v>
      </c>
      <c r="T322" t="str">
        <f t="shared" ref="T322:T385" si="34">RIGHT(R322, LEN(R322) - FIND("/", R322) - 0)</f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0"/>
        <v>94.144366197183089</v>
      </c>
      <c r="G323" t="s">
        <v>14</v>
      </c>
      <c r="H323">
        <v>2468</v>
      </c>
      <c r="I323" s="7">
        <f t="shared" ref="I323:I386" si="35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si="31"/>
        <v>40634.208333333336</v>
      </c>
      <c r="O323" s="10">
        <f t="shared" si="32"/>
        <v>40642.208333333336</v>
      </c>
      <c r="P323" t="b">
        <v>0</v>
      </c>
      <c r="Q323" t="b">
        <v>0</v>
      </c>
      <c r="R323" t="s">
        <v>100</v>
      </c>
      <c r="S323" t="str">
        <f t="shared" si="33"/>
        <v>film &amp; video</v>
      </c>
      <c r="T323" t="str">
        <f t="shared" si="34"/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7">
        <f t="shared" si="35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1"/>
        <v>40507.25</v>
      </c>
      <c r="O324" s="10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7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1"/>
        <v>41725.208333333336</v>
      </c>
      <c r="O325" s="10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7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1"/>
        <v>42176.208333333328</v>
      </c>
      <c r="O326" s="10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7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1"/>
        <v>43267.208333333328</v>
      </c>
      <c r="O327" s="10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7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1"/>
        <v>42364.25</v>
      </c>
      <c r="O328" s="10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7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1"/>
        <v>43705.208333333328</v>
      </c>
      <c r="O329" s="10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7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1"/>
        <v>43434.25</v>
      </c>
      <c r="O330" s="10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7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1"/>
        <v>42716.25</v>
      </c>
      <c r="O331" s="10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7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1"/>
        <v>43077.25</v>
      </c>
      <c r="O332" s="10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7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1"/>
        <v>40896.25</v>
      </c>
      <c r="O333" s="10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7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1"/>
        <v>41361.208333333336</v>
      </c>
      <c r="O334" s="10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7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1"/>
        <v>43424.25</v>
      </c>
      <c r="O335" s="10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7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1"/>
        <v>43110.25</v>
      </c>
      <c r="O336" s="10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7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1"/>
        <v>43784.25</v>
      </c>
      <c r="O337" s="10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7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1"/>
        <v>40527.25</v>
      </c>
      <c r="O338" s="10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7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1"/>
        <v>43780.25</v>
      </c>
      <c r="O339" s="10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7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1"/>
        <v>40821.208333333336</v>
      </c>
      <c r="O340" s="10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7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1"/>
        <v>42949.208333333328</v>
      </c>
      <c r="O341" s="10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7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1"/>
        <v>40889.25</v>
      </c>
      <c r="O342" s="10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7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1"/>
        <v>42244.208333333328</v>
      </c>
      <c r="O343" s="10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7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1"/>
        <v>41475.208333333336</v>
      </c>
      <c r="O344" s="10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7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1"/>
        <v>41597.25</v>
      </c>
      <c r="O345" s="10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7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1"/>
        <v>43122.25</v>
      </c>
      <c r="O346" s="10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7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1"/>
        <v>42194.208333333328</v>
      </c>
      <c r="O347" s="10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7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1"/>
        <v>42971.208333333328</v>
      </c>
      <c r="O348" s="10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7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1"/>
        <v>42046.25</v>
      </c>
      <c r="O349" s="10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7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1"/>
        <v>42782.25</v>
      </c>
      <c r="O350" s="10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7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1"/>
        <v>42930.208333333328</v>
      </c>
      <c r="O351" s="10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7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1"/>
        <v>42144.208333333328</v>
      </c>
      <c r="O352" s="10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7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1"/>
        <v>42240.208333333328</v>
      </c>
      <c r="O353" s="10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7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1"/>
        <v>42315.25</v>
      </c>
      <c r="O354" s="10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7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1"/>
        <v>43651.208333333328</v>
      </c>
      <c r="O355" s="10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7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1"/>
        <v>41520.208333333336</v>
      </c>
      <c r="O356" s="10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7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1"/>
        <v>42757.25</v>
      </c>
      <c r="O357" s="10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7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1"/>
        <v>40922.25</v>
      </c>
      <c r="O358" s="10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7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1"/>
        <v>42250.208333333328</v>
      </c>
      <c r="O359" s="10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7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1"/>
        <v>43322.208333333328</v>
      </c>
      <c r="O360" s="10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7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1"/>
        <v>40782.208333333336</v>
      </c>
      <c r="O361" s="10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7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1"/>
        <v>40544.25</v>
      </c>
      <c r="O362" s="10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7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1"/>
        <v>43015.208333333328</v>
      </c>
      <c r="O363" s="10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7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1"/>
        <v>40570.25</v>
      </c>
      <c r="O364" s="10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7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1"/>
        <v>40904.25</v>
      </c>
      <c r="O365" s="10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7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1"/>
        <v>43164.25</v>
      </c>
      <c r="O366" s="10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7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1"/>
        <v>42733.25</v>
      </c>
      <c r="O367" s="10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7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1"/>
        <v>40546.25</v>
      </c>
      <c r="O368" s="10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7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1"/>
        <v>41930.208333333336</v>
      </c>
      <c r="O369" s="10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7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1"/>
        <v>40464.208333333336</v>
      </c>
      <c r="O370" s="10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7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1"/>
        <v>41308.25</v>
      </c>
      <c r="O371" s="10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7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1"/>
        <v>43570.208333333328</v>
      </c>
      <c r="O372" s="10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7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1"/>
        <v>42043.25</v>
      </c>
      <c r="O373" s="10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7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1"/>
        <v>42012.25</v>
      </c>
      <c r="O374" s="10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7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1"/>
        <v>42964.208333333328</v>
      </c>
      <c r="O375" s="10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7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1"/>
        <v>43476.25</v>
      </c>
      <c r="O376" s="10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7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1"/>
        <v>42293.208333333328</v>
      </c>
      <c r="O377" s="10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7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1"/>
        <v>41826.208333333336</v>
      </c>
      <c r="O378" s="10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7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1"/>
        <v>43760.208333333328</v>
      </c>
      <c r="O379" s="10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7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1"/>
        <v>43241.208333333328</v>
      </c>
      <c r="O380" s="10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7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1"/>
        <v>40843.208333333336</v>
      </c>
      <c r="O381" s="10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7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1"/>
        <v>41448.208333333336</v>
      </c>
      <c r="O382" s="10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7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1"/>
        <v>42163.208333333328</v>
      </c>
      <c r="O383" s="10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7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1"/>
        <v>43024.208333333328</v>
      </c>
      <c r="O384" s="10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7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1"/>
        <v>43509.25</v>
      </c>
      <c r="O385" s="10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36">(E386 / D386)*100</f>
        <v>172.00961538461539</v>
      </c>
      <c r="G386" t="s">
        <v>20</v>
      </c>
      <c r="H386">
        <v>4799</v>
      </c>
      <c r="I386" s="7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ref="N386:N449" si="37" xml:space="preserve"> (L386 / 86400) + DATE(1970,1,1)</f>
        <v>42776.25</v>
      </c>
      <c r="O386" s="10">
        <f t="shared" ref="O386:O449" si="38">(M386/86400)+DATE(1970,1,1)</f>
        <v>42803.25</v>
      </c>
      <c r="P386" t="b">
        <v>1</v>
      </c>
      <c r="Q386" t="b">
        <v>1</v>
      </c>
      <c r="R386" t="s">
        <v>42</v>
      </c>
      <c r="S386" t="str">
        <f t="shared" ref="S386:S449" si="39">LEFT(R386,FIND("/",R386)-1)</f>
        <v>film &amp; video</v>
      </c>
      <c r="T386" t="str">
        <f t="shared" ref="T386:T449" si="40">RIGHT(R386, LEN(R386) - FIND("/", R386) - 0)</f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6"/>
        <v>146.16709511568124</v>
      </c>
      <c r="G387" t="s">
        <v>20</v>
      </c>
      <c r="H387">
        <v>1137</v>
      </c>
      <c r="I387" s="7">
        <f t="shared" ref="I387:I450" si="41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si="37"/>
        <v>43553.208333333328</v>
      </c>
      <c r="O387" s="10">
        <f t="shared" si="38"/>
        <v>43585.208333333328</v>
      </c>
      <c r="P387" t="b">
        <v>0</v>
      </c>
      <c r="Q387" t="b">
        <v>0</v>
      </c>
      <c r="R387" t="s">
        <v>68</v>
      </c>
      <c r="S387" t="str">
        <f t="shared" si="39"/>
        <v>publishing</v>
      </c>
      <c r="T387" t="str">
        <f t="shared" si="40"/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7">
        <f t="shared" si="41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37"/>
        <v>40355.208333333336</v>
      </c>
      <c r="O388" s="10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7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7"/>
        <v>41072.208333333336</v>
      </c>
      <c r="O389" s="10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7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7"/>
        <v>40912.25</v>
      </c>
      <c r="O390" s="10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7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7"/>
        <v>40479.208333333336</v>
      </c>
      <c r="O391" s="10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7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7"/>
        <v>41530.208333333336</v>
      </c>
      <c r="O392" s="10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7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7"/>
        <v>41653.25</v>
      </c>
      <c r="O393" s="10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7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7"/>
        <v>40549.25</v>
      </c>
      <c r="O394" s="10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7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7"/>
        <v>42933.208333333328</v>
      </c>
      <c r="O395" s="10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7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7"/>
        <v>41484.208333333336</v>
      </c>
      <c r="O396" s="10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7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7"/>
        <v>40885.25</v>
      </c>
      <c r="O397" s="10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7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7"/>
        <v>43378.208333333328</v>
      </c>
      <c r="O398" s="10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7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7"/>
        <v>41417.208333333336</v>
      </c>
      <c r="O399" s="10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7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7"/>
        <v>43228.208333333328</v>
      </c>
      <c r="O400" s="10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7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7"/>
        <v>40576.25</v>
      </c>
      <c r="O401" s="10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7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7"/>
        <v>41502.208333333336</v>
      </c>
      <c r="O402" s="10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7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7"/>
        <v>43765.208333333328</v>
      </c>
      <c r="O403" s="10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7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7"/>
        <v>40914.25</v>
      </c>
      <c r="O404" s="10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7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7"/>
        <v>40310.208333333336</v>
      </c>
      <c r="O405" s="10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7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7"/>
        <v>43053.25</v>
      </c>
      <c r="O406" s="10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7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7"/>
        <v>43255.208333333328</v>
      </c>
      <c r="O407" s="10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7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7"/>
        <v>41304.25</v>
      </c>
      <c r="O408" s="10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7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7"/>
        <v>43751.208333333328</v>
      </c>
      <c r="O409" s="10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7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7"/>
        <v>42541.208333333328</v>
      </c>
      <c r="O410" s="10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7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7"/>
        <v>42843.208333333328</v>
      </c>
      <c r="O411" s="10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7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7"/>
        <v>42122.208333333328</v>
      </c>
      <c r="O412" s="10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7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7"/>
        <v>42884.208333333328</v>
      </c>
      <c r="O413" s="10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7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7"/>
        <v>41642.25</v>
      </c>
      <c r="O414" s="10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7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7"/>
        <v>43431.25</v>
      </c>
      <c r="O415" s="10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7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7"/>
        <v>40288.208333333336</v>
      </c>
      <c r="O416" s="10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7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7"/>
        <v>40921.25</v>
      </c>
      <c r="O417" s="10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7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7"/>
        <v>40560.25</v>
      </c>
      <c r="O418" s="10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7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7"/>
        <v>43407.208333333328</v>
      </c>
      <c r="O419" s="10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7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7"/>
        <v>41035.208333333336</v>
      </c>
      <c r="O420" s="10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7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7"/>
        <v>40899.25</v>
      </c>
      <c r="O421" s="10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7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7"/>
        <v>42911.208333333328</v>
      </c>
      <c r="O422" s="10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7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7"/>
        <v>42915.208333333328</v>
      </c>
      <c r="O423" s="10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7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7"/>
        <v>40285.208333333336</v>
      </c>
      <c r="O424" s="10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7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7"/>
        <v>40808.208333333336</v>
      </c>
      <c r="O425" s="10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7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7"/>
        <v>43208.208333333328</v>
      </c>
      <c r="O426" s="10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7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7"/>
        <v>42213.208333333328</v>
      </c>
      <c r="O427" s="10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7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7"/>
        <v>41332.25</v>
      </c>
      <c r="O428" s="10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7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7"/>
        <v>41895.208333333336</v>
      </c>
      <c r="O429" s="10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7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7"/>
        <v>40585.25</v>
      </c>
      <c r="O430" s="10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7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7"/>
        <v>41680.25</v>
      </c>
      <c r="O431" s="10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7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7"/>
        <v>43737.208333333328</v>
      </c>
      <c r="O432" s="10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7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7"/>
        <v>43273.208333333328</v>
      </c>
      <c r="O433" s="10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7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7"/>
        <v>41761.208333333336</v>
      </c>
      <c r="O434" s="10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7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7"/>
        <v>41603.25</v>
      </c>
      <c r="O435" s="10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7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7"/>
        <v>42705.25</v>
      </c>
      <c r="O436" s="10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7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7"/>
        <v>41988.25</v>
      </c>
      <c r="O437" s="10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7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7"/>
        <v>43575.208333333328</v>
      </c>
      <c r="O438" s="10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7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7"/>
        <v>42260.208333333328</v>
      </c>
      <c r="O439" s="10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7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7"/>
        <v>41337.25</v>
      </c>
      <c r="O440" s="10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7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7"/>
        <v>42680.208333333328</v>
      </c>
      <c r="O441" s="10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7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7"/>
        <v>42916.208333333328</v>
      </c>
      <c r="O442" s="10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7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7"/>
        <v>41025.208333333336</v>
      </c>
      <c r="O443" s="10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7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7"/>
        <v>42980.208333333328</v>
      </c>
      <c r="O444" s="10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7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7"/>
        <v>40451.208333333336</v>
      </c>
      <c r="O445" s="10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7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7"/>
        <v>40748.208333333336</v>
      </c>
      <c r="O446" s="10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7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7"/>
        <v>40515.25</v>
      </c>
      <c r="O447" s="10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7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7"/>
        <v>41261.25</v>
      </c>
      <c r="O448" s="10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7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7"/>
        <v>43088.25</v>
      </c>
      <c r="O449" s="10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42">(E450 / D450)*100</f>
        <v>50.482758620689658</v>
      </c>
      <c r="G450" t="s">
        <v>14</v>
      </c>
      <c r="H450">
        <v>605</v>
      </c>
      <c r="I450" s="7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ref="N450:N513" si="43" xml:space="preserve"> (L450 / 86400) + DATE(1970,1,1)</f>
        <v>41378.208333333336</v>
      </c>
      <c r="O450" s="10">
        <f t="shared" ref="O450:O513" si="44">(M450/86400)+DATE(1970,1,1)</f>
        <v>41380.208333333336</v>
      </c>
      <c r="P450" t="b">
        <v>0</v>
      </c>
      <c r="Q450" t="b">
        <v>1</v>
      </c>
      <c r="R450" t="s">
        <v>89</v>
      </c>
      <c r="S450" t="str">
        <f t="shared" ref="S450:S513" si="45">LEFT(R450,FIND("/",R450)-1)</f>
        <v>games</v>
      </c>
      <c r="T450" t="str">
        <f t="shared" ref="T450:T513" si="46">RIGHT(R450, LEN(R450) - FIND("/", R450) - 0)</f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2"/>
        <v>967</v>
      </c>
      <c r="G451" t="s">
        <v>20</v>
      </c>
      <c r="H451">
        <v>86</v>
      </c>
      <c r="I451" s="7">
        <f t="shared" ref="I451:I514" si="47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si="43"/>
        <v>43530.25</v>
      </c>
      <c r="O451" s="10">
        <f t="shared" si="44"/>
        <v>43547.208333333328</v>
      </c>
      <c r="P451" t="b">
        <v>0</v>
      </c>
      <c r="Q451" t="b">
        <v>0</v>
      </c>
      <c r="R451" t="s">
        <v>89</v>
      </c>
      <c r="S451" t="str">
        <f t="shared" si="45"/>
        <v>games</v>
      </c>
      <c r="T451" t="str">
        <f t="shared" si="46"/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7">
        <f t="shared" si="47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43"/>
        <v>43394.208333333328</v>
      </c>
      <c r="O452" s="10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7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3"/>
        <v>42935.208333333328</v>
      </c>
      <c r="O453" s="10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7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3"/>
        <v>40365.208333333336</v>
      </c>
      <c r="O454" s="10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7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3"/>
        <v>42705.25</v>
      </c>
      <c r="O455" s="10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7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3"/>
        <v>41568.208333333336</v>
      </c>
      <c r="O456" s="10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7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3"/>
        <v>40809.208333333336</v>
      </c>
      <c r="O457" s="10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7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3"/>
        <v>43141.25</v>
      </c>
      <c r="O458" s="10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7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3"/>
        <v>42657.208333333328</v>
      </c>
      <c r="O459" s="10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7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3"/>
        <v>40265.208333333336</v>
      </c>
      <c r="O460" s="10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7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3"/>
        <v>42001.25</v>
      </c>
      <c r="O461" s="10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7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3"/>
        <v>40399.208333333336</v>
      </c>
      <c r="O462" s="10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7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3"/>
        <v>41757.208333333336</v>
      </c>
      <c r="O463" s="10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7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3"/>
        <v>41304.25</v>
      </c>
      <c r="O464" s="10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7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3"/>
        <v>41639.25</v>
      </c>
      <c r="O465" s="10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7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3"/>
        <v>43142.25</v>
      </c>
      <c r="O466" s="10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7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3"/>
        <v>43127.25</v>
      </c>
      <c r="O467" s="10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7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3"/>
        <v>41409.208333333336</v>
      </c>
      <c r="O468" s="10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7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3"/>
        <v>42331.25</v>
      </c>
      <c r="O469" s="10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7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3"/>
        <v>43569.208333333328</v>
      </c>
      <c r="O470" s="10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7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3"/>
        <v>42142.208333333328</v>
      </c>
      <c r="O471" s="10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7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3"/>
        <v>42716.25</v>
      </c>
      <c r="O472" s="10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7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3"/>
        <v>41031.208333333336</v>
      </c>
      <c r="O473" s="10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7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3"/>
        <v>43535.208333333328</v>
      </c>
      <c r="O474" s="10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7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3"/>
        <v>43277.208333333328</v>
      </c>
      <c r="O475" s="10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7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3"/>
        <v>41989.25</v>
      </c>
      <c r="O476" s="10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7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3"/>
        <v>41450.208333333336</v>
      </c>
      <c r="O477" s="10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7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3"/>
        <v>43322.208333333328</v>
      </c>
      <c r="O478" s="10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7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3"/>
        <v>40720.208333333336</v>
      </c>
      <c r="O479" s="10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7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3"/>
        <v>42072.208333333328</v>
      </c>
      <c r="O480" s="10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7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3"/>
        <v>42945.208333333328</v>
      </c>
      <c r="O481" s="10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7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3"/>
        <v>40248.25</v>
      </c>
      <c r="O482" s="10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7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3"/>
        <v>41913.208333333336</v>
      </c>
      <c r="O483" s="10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7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3"/>
        <v>40963.25</v>
      </c>
      <c r="O484" s="10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7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3"/>
        <v>43811.25</v>
      </c>
      <c r="O485" s="10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7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3"/>
        <v>41855.208333333336</v>
      </c>
      <c r="O486" s="10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7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3"/>
        <v>43626.208333333328</v>
      </c>
      <c r="O487" s="10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7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3"/>
        <v>43168.25</v>
      </c>
      <c r="O488" s="10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7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3"/>
        <v>42845.208333333328</v>
      </c>
      <c r="O489" s="10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7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3"/>
        <v>42403.25</v>
      </c>
      <c r="O490" s="10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7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3"/>
        <v>40406.208333333336</v>
      </c>
      <c r="O491" s="10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7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3"/>
        <v>43786.25</v>
      </c>
      <c r="O492" s="10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7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3"/>
        <v>41456.208333333336</v>
      </c>
      <c r="O493" s="10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7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3"/>
        <v>40336.208333333336</v>
      </c>
      <c r="O494" s="10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7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3"/>
        <v>43645.208333333328</v>
      </c>
      <c r="O495" s="10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7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3"/>
        <v>40990.208333333336</v>
      </c>
      <c r="O496" s="10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7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3"/>
        <v>41800.208333333336</v>
      </c>
      <c r="O497" s="10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7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3"/>
        <v>42876.208333333328</v>
      </c>
      <c r="O498" s="10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7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3"/>
        <v>42724.25</v>
      </c>
      <c r="O499" s="10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7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3"/>
        <v>42005.25</v>
      </c>
      <c r="O500" s="10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7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3"/>
        <v>42444.208333333328</v>
      </c>
      <c r="O501" s="10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7">
        <f>IF(H502=0, 0, E502/D502)</f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3"/>
        <v>41395.208333333336</v>
      </c>
      <c r="O502" s="10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7">
        <f t="shared" ref="I503:I566" si="48">E503/H503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3"/>
        <v>41345.208333333336</v>
      </c>
      <c r="O503" s="10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7">
        <f t="shared" si="48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3"/>
        <v>41117.208333333336</v>
      </c>
      <c r="O504" s="10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7">
        <f t="shared" si="48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3"/>
        <v>42186.208333333328</v>
      </c>
      <c r="O505" s="10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7">
        <f t="shared" si="48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3"/>
        <v>42142.208333333328</v>
      </c>
      <c r="O506" s="10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7">
        <f t="shared" si="48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3"/>
        <v>41341.25</v>
      </c>
      <c r="O507" s="10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7">
        <f t="shared" si="48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3"/>
        <v>43062.25</v>
      </c>
      <c r="O508" s="10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7">
        <f t="shared" si="48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3"/>
        <v>41373.208333333336</v>
      </c>
      <c r="O509" s="10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7">
        <f t="shared" si="48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3"/>
        <v>43310.208333333328</v>
      </c>
      <c r="O510" s="10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7">
        <f t="shared" si="48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3"/>
        <v>41034.208333333336</v>
      </c>
      <c r="O511" s="10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7">
        <f t="shared" si="48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3"/>
        <v>43251.208333333328</v>
      </c>
      <c r="O512" s="10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7">
        <f t="shared" si="48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3"/>
        <v>43671.208333333328</v>
      </c>
      <c r="O513" s="10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49">(E514 / D514)*100</f>
        <v>139.31868131868131</v>
      </c>
      <c r="G514" t="s">
        <v>20</v>
      </c>
      <c r="H514">
        <v>239</v>
      </c>
      <c r="I514" s="7">
        <f t="shared" si="48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ref="N514:N577" si="50" xml:space="preserve"> (L514 / 86400) + DATE(1970,1,1)</f>
        <v>41825.208333333336</v>
      </c>
      <c r="O514" s="10">
        <f t="shared" ref="O514:O577" si="51">(M514/86400)+DATE(1970,1,1)</f>
        <v>41826.208333333336</v>
      </c>
      <c r="P514" t="b">
        <v>0</v>
      </c>
      <c r="Q514" t="b">
        <v>1</v>
      </c>
      <c r="R514" t="s">
        <v>89</v>
      </c>
      <c r="S514" t="str">
        <f t="shared" ref="S514:S577" si="52">LEFT(R514,FIND("/",R514)-1)</f>
        <v>games</v>
      </c>
      <c r="T514" t="str">
        <f t="shared" ref="T514:T577" si="53">RIGHT(R514, LEN(R514) - FIND("/", R514) - 0)</f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9"/>
        <v>39.277108433734945</v>
      </c>
      <c r="G515" t="s">
        <v>74</v>
      </c>
      <c r="H515">
        <v>35</v>
      </c>
      <c r="I515" s="7">
        <f t="shared" si="48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si="50"/>
        <v>40430.208333333336</v>
      </c>
      <c r="O515" s="10">
        <f t="shared" si="51"/>
        <v>40432.208333333336</v>
      </c>
      <c r="P515" t="b">
        <v>0</v>
      </c>
      <c r="Q515" t="b">
        <v>0</v>
      </c>
      <c r="R515" t="s">
        <v>269</v>
      </c>
      <c r="S515" t="str">
        <f t="shared" si="52"/>
        <v>film &amp; video</v>
      </c>
      <c r="T515" t="str">
        <f t="shared" si="53"/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9"/>
        <v>22.439077144917089</v>
      </c>
      <c r="G516" t="s">
        <v>74</v>
      </c>
      <c r="H516">
        <v>528</v>
      </c>
      <c r="I516" s="7">
        <f t="shared" si="48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50"/>
        <v>41614.25</v>
      </c>
      <c r="O516" s="10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9"/>
        <v>55.779069767441861</v>
      </c>
      <c r="G517" t="s">
        <v>14</v>
      </c>
      <c r="H517">
        <v>133</v>
      </c>
      <c r="I517" s="7">
        <f t="shared" si="48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0"/>
        <v>40900.25</v>
      </c>
      <c r="O517" s="10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9"/>
        <v>42.523125996810208</v>
      </c>
      <c r="G518" t="s">
        <v>14</v>
      </c>
      <c r="H518">
        <v>846</v>
      </c>
      <c r="I518" s="7">
        <f t="shared" si="48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0"/>
        <v>40396.208333333336</v>
      </c>
      <c r="O518" s="10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9"/>
        <v>112.00000000000001</v>
      </c>
      <c r="G519" t="s">
        <v>20</v>
      </c>
      <c r="H519">
        <v>78</v>
      </c>
      <c r="I519" s="7">
        <f t="shared" si="48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0"/>
        <v>42860.208333333328</v>
      </c>
      <c r="O519" s="10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9"/>
        <v>7.0681818181818183</v>
      </c>
      <c r="G520" t="s">
        <v>14</v>
      </c>
      <c r="H520">
        <v>10</v>
      </c>
      <c r="I520" s="7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0"/>
        <v>43154.25</v>
      </c>
      <c r="O520" s="10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9"/>
        <v>101.74563871693867</v>
      </c>
      <c r="G521" t="s">
        <v>20</v>
      </c>
      <c r="H521">
        <v>1773</v>
      </c>
      <c r="I521" s="7">
        <f t="shared" si="48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0"/>
        <v>42012.25</v>
      </c>
      <c r="O521" s="10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9"/>
        <v>425.75</v>
      </c>
      <c r="G522" t="s">
        <v>20</v>
      </c>
      <c r="H522">
        <v>32</v>
      </c>
      <c r="I522" s="7">
        <f t="shared" si="48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0"/>
        <v>43574.208333333328</v>
      </c>
      <c r="O522" s="10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9"/>
        <v>145.53947368421052</v>
      </c>
      <c r="G523" t="s">
        <v>20</v>
      </c>
      <c r="H523">
        <v>369</v>
      </c>
      <c r="I523" s="7">
        <f t="shared" si="48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0"/>
        <v>42605.208333333328</v>
      </c>
      <c r="O523" s="10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9"/>
        <v>32.453465346534657</v>
      </c>
      <c r="G524" t="s">
        <v>14</v>
      </c>
      <c r="H524">
        <v>191</v>
      </c>
      <c r="I524" s="7">
        <f t="shared" si="48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0"/>
        <v>41093.208333333336</v>
      </c>
      <c r="O524" s="10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9"/>
        <v>700.33333333333326</v>
      </c>
      <c r="G525" t="s">
        <v>20</v>
      </c>
      <c r="H525">
        <v>89</v>
      </c>
      <c r="I525" s="7">
        <f t="shared" si="48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0"/>
        <v>40241.25</v>
      </c>
      <c r="O525" s="10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9"/>
        <v>83.904860392967933</v>
      </c>
      <c r="G526" t="s">
        <v>14</v>
      </c>
      <c r="H526">
        <v>1979</v>
      </c>
      <c r="I526" s="7">
        <f t="shared" si="48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0"/>
        <v>40294.208333333336</v>
      </c>
      <c r="O526" s="10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9"/>
        <v>84.19047619047619</v>
      </c>
      <c r="G527" t="s">
        <v>14</v>
      </c>
      <c r="H527">
        <v>63</v>
      </c>
      <c r="I527" s="7">
        <f t="shared" si="48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0"/>
        <v>40505.25</v>
      </c>
      <c r="O527" s="10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9"/>
        <v>155.95180722891567</v>
      </c>
      <c r="G528" t="s">
        <v>20</v>
      </c>
      <c r="H528">
        <v>147</v>
      </c>
      <c r="I528" s="7">
        <f t="shared" si="48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0"/>
        <v>42364.25</v>
      </c>
      <c r="O528" s="10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9"/>
        <v>99.619450317124731</v>
      </c>
      <c r="G529" t="s">
        <v>14</v>
      </c>
      <c r="H529">
        <v>6080</v>
      </c>
      <c r="I529" s="7">
        <f t="shared" si="48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0"/>
        <v>42405.25</v>
      </c>
      <c r="O529" s="10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9"/>
        <v>80.300000000000011</v>
      </c>
      <c r="G530" t="s">
        <v>14</v>
      </c>
      <c r="H530">
        <v>80</v>
      </c>
      <c r="I530" s="7">
        <f t="shared" si="48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0"/>
        <v>41601.25</v>
      </c>
      <c r="O530" s="10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9"/>
        <v>11.254901960784313</v>
      </c>
      <c r="G531" t="s">
        <v>14</v>
      </c>
      <c r="H531">
        <v>9</v>
      </c>
      <c r="I531" s="7">
        <f t="shared" si="48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0"/>
        <v>41769.208333333336</v>
      </c>
      <c r="O531" s="10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9"/>
        <v>91.740952380952379</v>
      </c>
      <c r="G532" t="s">
        <v>14</v>
      </c>
      <c r="H532">
        <v>1784</v>
      </c>
      <c r="I532" s="7">
        <f t="shared" si="48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0"/>
        <v>40421.208333333336</v>
      </c>
      <c r="O532" s="10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9"/>
        <v>95.521156936261391</v>
      </c>
      <c r="G533" t="s">
        <v>47</v>
      </c>
      <c r="H533">
        <v>3640</v>
      </c>
      <c r="I533" s="7">
        <f t="shared" si="48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0"/>
        <v>41589.25</v>
      </c>
      <c r="O533" s="10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9"/>
        <v>502.87499999999994</v>
      </c>
      <c r="G534" t="s">
        <v>20</v>
      </c>
      <c r="H534">
        <v>126</v>
      </c>
      <c r="I534" s="7">
        <f t="shared" si="48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0"/>
        <v>43125.25</v>
      </c>
      <c r="O534" s="10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9"/>
        <v>159.24394463667818</v>
      </c>
      <c r="G535" t="s">
        <v>20</v>
      </c>
      <c r="H535">
        <v>2218</v>
      </c>
      <c r="I535" s="7">
        <f t="shared" si="48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0"/>
        <v>41479.208333333336</v>
      </c>
      <c r="O535" s="10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9"/>
        <v>15.022446689113355</v>
      </c>
      <c r="G536" t="s">
        <v>14</v>
      </c>
      <c r="H536">
        <v>243</v>
      </c>
      <c r="I536" s="7">
        <f t="shared" si="48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0"/>
        <v>43329.208333333328</v>
      </c>
      <c r="O536" s="10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9"/>
        <v>482.03846153846149</v>
      </c>
      <c r="G537" t="s">
        <v>20</v>
      </c>
      <c r="H537">
        <v>202</v>
      </c>
      <c r="I537" s="7">
        <f t="shared" si="48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0"/>
        <v>43259.208333333328</v>
      </c>
      <c r="O537" s="10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9"/>
        <v>149.96938775510205</v>
      </c>
      <c r="G538" t="s">
        <v>20</v>
      </c>
      <c r="H538">
        <v>140</v>
      </c>
      <c r="I538" s="7">
        <f t="shared" si="48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0"/>
        <v>40414.208333333336</v>
      </c>
      <c r="O538" s="10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9"/>
        <v>117.22156398104266</v>
      </c>
      <c r="G539" t="s">
        <v>20</v>
      </c>
      <c r="H539">
        <v>1052</v>
      </c>
      <c r="I539" s="7">
        <f t="shared" si="48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0"/>
        <v>43342.208333333328</v>
      </c>
      <c r="O539" s="10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9"/>
        <v>37.695968274950431</v>
      </c>
      <c r="G540" t="s">
        <v>14</v>
      </c>
      <c r="H540">
        <v>1296</v>
      </c>
      <c r="I540" s="7">
        <f t="shared" si="48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0"/>
        <v>41539.208333333336</v>
      </c>
      <c r="O540" s="10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9"/>
        <v>72.653061224489804</v>
      </c>
      <c r="G541" t="s">
        <v>14</v>
      </c>
      <c r="H541">
        <v>77</v>
      </c>
      <c r="I541" s="7">
        <f t="shared" si="48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0"/>
        <v>43647.208333333328</v>
      </c>
      <c r="O541" s="10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9"/>
        <v>265.98113207547169</v>
      </c>
      <c r="G542" t="s">
        <v>20</v>
      </c>
      <c r="H542">
        <v>247</v>
      </c>
      <c r="I542" s="7">
        <f t="shared" si="48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0"/>
        <v>43225.208333333328</v>
      </c>
      <c r="O542" s="10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9"/>
        <v>24.205617977528089</v>
      </c>
      <c r="G543" t="s">
        <v>14</v>
      </c>
      <c r="H543">
        <v>395</v>
      </c>
      <c r="I543" s="7">
        <f t="shared" si="48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0"/>
        <v>42165.208333333328</v>
      </c>
      <c r="O543" s="10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9"/>
        <v>2.5064935064935066</v>
      </c>
      <c r="G544" t="s">
        <v>14</v>
      </c>
      <c r="H544">
        <v>49</v>
      </c>
      <c r="I544" s="7">
        <f t="shared" si="48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0"/>
        <v>42391.25</v>
      </c>
      <c r="O544" s="10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9"/>
        <v>16.329799764428738</v>
      </c>
      <c r="G545" t="s">
        <v>14</v>
      </c>
      <c r="H545">
        <v>180</v>
      </c>
      <c r="I545" s="7">
        <f t="shared" si="48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0"/>
        <v>41528.208333333336</v>
      </c>
      <c r="O545" s="10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9"/>
        <v>276.5</v>
      </c>
      <c r="G546" t="s">
        <v>20</v>
      </c>
      <c r="H546">
        <v>84</v>
      </c>
      <c r="I546" s="7">
        <f t="shared" si="48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0"/>
        <v>42377.25</v>
      </c>
      <c r="O546" s="10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9"/>
        <v>88.803571428571431</v>
      </c>
      <c r="G547" t="s">
        <v>14</v>
      </c>
      <c r="H547">
        <v>2690</v>
      </c>
      <c r="I547" s="7">
        <f t="shared" si="48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0"/>
        <v>43824.25</v>
      </c>
      <c r="O547" s="10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9"/>
        <v>163.57142857142856</v>
      </c>
      <c r="G548" t="s">
        <v>20</v>
      </c>
      <c r="H548">
        <v>88</v>
      </c>
      <c r="I548" s="7">
        <f t="shared" si="48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0"/>
        <v>43360.208333333328</v>
      </c>
      <c r="O548" s="10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9"/>
        <v>969</v>
      </c>
      <c r="G549" t="s">
        <v>20</v>
      </c>
      <c r="H549">
        <v>156</v>
      </c>
      <c r="I549" s="7">
        <f t="shared" si="48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0"/>
        <v>42029.25</v>
      </c>
      <c r="O549" s="10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9"/>
        <v>270.91376701966715</v>
      </c>
      <c r="G550" t="s">
        <v>20</v>
      </c>
      <c r="H550">
        <v>2985</v>
      </c>
      <c r="I550" s="7">
        <f t="shared" si="48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0"/>
        <v>42461.208333333328</v>
      </c>
      <c r="O550" s="10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9"/>
        <v>284.21355932203392</v>
      </c>
      <c r="G551" t="s">
        <v>20</v>
      </c>
      <c r="H551">
        <v>762</v>
      </c>
      <c r="I551" s="7">
        <f t="shared" si="48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0"/>
        <v>41422.208333333336</v>
      </c>
      <c r="O551" s="10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9"/>
        <v>4</v>
      </c>
      <c r="G552" t="s">
        <v>74</v>
      </c>
      <c r="H552">
        <v>1</v>
      </c>
      <c r="I552" s="7">
        <f t="shared" si="48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0"/>
        <v>40968.25</v>
      </c>
      <c r="O552" s="10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9"/>
        <v>58.6329816768462</v>
      </c>
      <c r="G553" t="s">
        <v>14</v>
      </c>
      <c r="H553">
        <v>2779</v>
      </c>
      <c r="I553" s="7">
        <f t="shared" si="48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0"/>
        <v>41993.25</v>
      </c>
      <c r="O553" s="10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9"/>
        <v>98.51111111111112</v>
      </c>
      <c r="G554" t="s">
        <v>14</v>
      </c>
      <c r="H554">
        <v>92</v>
      </c>
      <c r="I554" s="7">
        <f t="shared" si="48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0"/>
        <v>42700.25</v>
      </c>
      <c r="O554" s="10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9"/>
        <v>43.975381008206334</v>
      </c>
      <c r="G555" t="s">
        <v>14</v>
      </c>
      <c r="H555">
        <v>1028</v>
      </c>
      <c r="I555" s="7">
        <f t="shared" si="48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0"/>
        <v>40545.25</v>
      </c>
      <c r="O555" s="10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9"/>
        <v>151.66315789473683</v>
      </c>
      <c r="G556" t="s">
        <v>20</v>
      </c>
      <c r="H556">
        <v>554</v>
      </c>
      <c r="I556" s="7">
        <f t="shared" si="48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0"/>
        <v>42723.25</v>
      </c>
      <c r="O556" s="10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9"/>
        <v>223.63492063492063</v>
      </c>
      <c r="G557" t="s">
        <v>20</v>
      </c>
      <c r="H557">
        <v>135</v>
      </c>
      <c r="I557" s="7">
        <f t="shared" si="48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0"/>
        <v>41731.208333333336</v>
      </c>
      <c r="O557" s="10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9"/>
        <v>239.75</v>
      </c>
      <c r="G558" t="s">
        <v>20</v>
      </c>
      <c r="H558">
        <v>122</v>
      </c>
      <c r="I558" s="7">
        <f t="shared" si="48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0"/>
        <v>40792.208333333336</v>
      </c>
      <c r="O558" s="10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9"/>
        <v>199.33333333333334</v>
      </c>
      <c r="G559" t="s">
        <v>20</v>
      </c>
      <c r="H559">
        <v>221</v>
      </c>
      <c r="I559" s="7">
        <f t="shared" si="48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0"/>
        <v>42279.208333333328</v>
      </c>
      <c r="O559" s="10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9"/>
        <v>137.34482758620689</v>
      </c>
      <c r="G560" t="s">
        <v>20</v>
      </c>
      <c r="H560">
        <v>126</v>
      </c>
      <c r="I560" s="7">
        <f t="shared" si="48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0"/>
        <v>42424.25</v>
      </c>
      <c r="O560" s="10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9"/>
        <v>100.9696106362773</v>
      </c>
      <c r="G561" t="s">
        <v>20</v>
      </c>
      <c r="H561">
        <v>1022</v>
      </c>
      <c r="I561" s="7">
        <f t="shared" si="48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0"/>
        <v>42584.208333333328</v>
      </c>
      <c r="O561" s="10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9"/>
        <v>794.16</v>
      </c>
      <c r="G562" t="s">
        <v>20</v>
      </c>
      <c r="H562">
        <v>3177</v>
      </c>
      <c r="I562" s="7">
        <f t="shared" si="48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0"/>
        <v>40865.25</v>
      </c>
      <c r="O562" s="10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9"/>
        <v>369.7</v>
      </c>
      <c r="G563" t="s">
        <v>20</v>
      </c>
      <c r="H563">
        <v>198</v>
      </c>
      <c r="I563" s="7">
        <f t="shared" si="48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0"/>
        <v>40833.208333333336</v>
      </c>
      <c r="O563" s="10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9"/>
        <v>12.818181818181817</v>
      </c>
      <c r="G564" t="s">
        <v>14</v>
      </c>
      <c r="H564">
        <v>26</v>
      </c>
      <c r="I564" s="7">
        <f t="shared" si="48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0"/>
        <v>43536.208333333328</v>
      </c>
      <c r="O564" s="10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9"/>
        <v>138.02702702702703</v>
      </c>
      <c r="G565" t="s">
        <v>20</v>
      </c>
      <c r="H565">
        <v>85</v>
      </c>
      <c r="I565" s="7">
        <f t="shared" si="48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0"/>
        <v>43417.25</v>
      </c>
      <c r="O565" s="10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9"/>
        <v>83.813278008298752</v>
      </c>
      <c r="G566" t="s">
        <v>14</v>
      </c>
      <c r="H566">
        <v>1790</v>
      </c>
      <c r="I566" s="7">
        <f t="shared" si="48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0"/>
        <v>42078.208333333328</v>
      </c>
      <c r="O566" s="10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9"/>
        <v>204.60063224446787</v>
      </c>
      <c r="G567" t="s">
        <v>20</v>
      </c>
      <c r="H567">
        <v>3596</v>
      </c>
      <c r="I567" s="7">
        <f t="shared" ref="I567:I630" si="54">E567/H567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0"/>
        <v>40862.25</v>
      </c>
      <c r="O567" s="10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9"/>
        <v>44.344086021505376</v>
      </c>
      <c r="G568" t="s">
        <v>14</v>
      </c>
      <c r="H568">
        <v>37</v>
      </c>
      <c r="I568" s="7">
        <f t="shared" si="54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0"/>
        <v>42424.25</v>
      </c>
      <c r="O568" s="10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9"/>
        <v>218.60294117647058</v>
      </c>
      <c r="G569" t="s">
        <v>20</v>
      </c>
      <c r="H569">
        <v>244</v>
      </c>
      <c r="I569" s="7">
        <f t="shared" si="54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0"/>
        <v>41830.208333333336</v>
      </c>
      <c r="O569" s="10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9"/>
        <v>186.03314917127071</v>
      </c>
      <c r="G570" t="s">
        <v>20</v>
      </c>
      <c r="H570">
        <v>5180</v>
      </c>
      <c r="I570" s="7">
        <f t="shared" si="54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0"/>
        <v>40374.208333333336</v>
      </c>
      <c r="O570" s="10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9"/>
        <v>237.33830845771143</v>
      </c>
      <c r="G571" t="s">
        <v>20</v>
      </c>
      <c r="H571">
        <v>589</v>
      </c>
      <c r="I571" s="7">
        <f t="shared" si="54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0"/>
        <v>40554.25</v>
      </c>
      <c r="O571" s="10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9"/>
        <v>305.65384615384613</v>
      </c>
      <c r="G572" t="s">
        <v>20</v>
      </c>
      <c r="H572">
        <v>2725</v>
      </c>
      <c r="I572" s="7">
        <f t="shared" si="54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0"/>
        <v>41993.25</v>
      </c>
      <c r="O572" s="10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9"/>
        <v>94.142857142857139</v>
      </c>
      <c r="G573" t="s">
        <v>14</v>
      </c>
      <c r="H573">
        <v>35</v>
      </c>
      <c r="I573" s="7">
        <f t="shared" si="54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0"/>
        <v>42174.208333333328</v>
      </c>
      <c r="O573" s="10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9"/>
        <v>54.400000000000006</v>
      </c>
      <c r="G574" t="s">
        <v>74</v>
      </c>
      <c r="H574">
        <v>94</v>
      </c>
      <c r="I574" s="7">
        <f t="shared" si="54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0"/>
        <v>42275.208333333328</v>
      </c>
      <c r="O574" s="10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9"/>
        <v>111.88059701492537</v>
      </c>
      <c r="G575" t="s">
        <v>20</v>
      </c>
      <c r="H575">
        <v>300</v>
      </c>
      <c r="I575" s="7">
        <f t="shared" si="54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0"/>
        <v>41761.208333333336</v>
      </c>
      <c r="O575" s="10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9"/>
        <v>369.14814814814815</v>
      </c>
      <c r="G576" t="s">
        <v>20</v>
      </c>
      <c r="H576">
        <v>144</v>
      </c>
      <c r="I576" s="7">
        <f t="shared" si="54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0"/>
        <v>43806.25</v>
      </c>
      <c r="O576" s="10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9"/>
        <v>62.930372148859547</v>
      </c>
      <c r="G577" t="s">
        <v>14</v>
      </c>
      <c r="H577">
        <v>558</v>
      </c>
      <c r="I577" s="7">
        <f t="shared" si="54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0"/>
        <v>41779.208333333336</v>
      </c>
      <c r="O577" s="10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55">(E578 / D578)*100</f>
        <v>64.927835051546396</v>
      </c>
      <c r="G578" t="s">
        <v>14</v>
      </c>
      <c r="H578">
        <v>64</v>
      </c>
      <c r="I578" s="7">
        <f t="shared" si="54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ref="N578:N641" si="56" xml:space="preserve"> (L578 / 86400) + DATE(1970,1,1)</f>
        <v>43040.208333333328</v>
      </c>
      <c r="O578" s="10">
        <f t="shared" ref="O578:O641" si="57">(M578/86400)+DATE(1970,1,1)</f>
        <v>43057.25</v>
      </c>
      <c r="P578" t="b">
        <v>0</v>
      </c>
      <c r="Q578" t="b">
        <v>0</v>
      </c>
      <c r="R578" t="s">
        <v>33</v>
      </c>
      <c r="S578" t="str">
        <f t="shared" ref="S578:S641" si="58">LEFT(R578,FIND("/",R578)-1)</f>
        <v>theater</v>
      </c>
      <c r="T578" t="str">
        <f t="shared" ref="T578:T641" si="59">RIGHT(R578, LEN(R578) - FIND("/", R578) - 0)</f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5"/>
        <v>18.853658536585368</v>
      </c>
      <c r="G579" t="s">
        <v>74</v>
      </c>
      <c r="H579">
        <v>37</v>
      </c>
      <c r="I579" s="7">
        <f t="shared" si="54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si="56"/>
        <v>40613.25</v>
      </c>
      <c r="O579" s="10">
        <f t="shared" si="57"/>
        <v>40639.208333333336</v>
      </c>
      <c r="P579" t="b">
        <v>0</v>
      </c>
      <c r="Q579" t="b">
        <v>0</v>
      </c>
      <c r="R579" t="s">
        <v>159</v>
      </c>
      <c r="S579" t="str">
        <f t="shared" si="58"/>
        <v>music</v>
      </c>
      <c r="T579" t="str">
        <f t="shared" si="59"/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5"/>
        <v>16.754404145077721</v>
      </c>
      <c r="G580" t="s">
        <v>14</v>
      </c>
      <c r="H580">
        <v>245</v>
      </c>
      <c r="I580" s="7">
        <f t="shared" si="5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56"/>
        <v>40878.25</v>
      </c>
      <c r="O580" s="10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5"/>
        <v>101.11290322580646</v>
      </c>
      <c r="G581" t="s">
        <v>20</v>
      </c>
      <c r="H581">
        <v>87</v>
      </c>
      <c r="I581" s="7">
        <f t="shared" si="5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6"/>
        <v>40762.208333333336</v>
      </c>
      <c r="O581" s="10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5"/>
        <v>341.5022831050228</v>
      </c>
      <c r="G582" t="s">
        <v>20</v>
      </c>
      <c r="H582">
        <v>3116</v>
      </c>
      <c r="I582" s="7">
        <f t="shared" si="5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6"/>
        <v>41696.25</v>
      </c>
      <c r="O582" s="10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5"/>
        <v>64.016666666666666</v>
      </c>
      <c r="G583" t="s">
        <v>14</v>
      </c>
      <c r="H583">
        <v>71</v>
      </c>
      <c r="I583" s="7">
        <f t="shared" si="5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6"/>
        <v>40662.208333333336</v>
      </c>
      <c r="O583" s="10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5"/>
        <v>52.080459770114942</v>
      </c>
      <c r="G584" t="s">
        <v>14</v>
      </c>
      <c r="H584">
        <v>42</v>
      </c>
      <c r="I584" s="7">
        <f t="shared" si="5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6"/>
        <v>42165.208333333328</v>
      </c>
      <c r="O584" s="10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5"/>
        <v>322.40211640211641</v>
      </c>
      <c r="G585" t="s">
        <v>20</v>
      </c>
      <c r="H585">
        <v>909</v>
      </c>
      <c r="I585" s="7">
        <f t="shared" si="5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6"/>
        <v>40959.25</v>
      </c>
      <c r="O585" s="10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5"/>
        <v>119.50810185185186</v>
      </c>
      <c r="G586" t="s">
        <v>20</v>
      </c>
      <c r="H586">
        <v>1613</v>
      </c>
      <c r="I586" s="7">
        <f t="shared" si="5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6"/>
        <v>41024.208333333336</v>
      </c>
      <c r="O586" s="10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5"/>
        <v>146.79775280898878</v>
      </c>
      <c r="G587" t="s">
        <v>20</v>
      </c>
      <c r="H587">
        <v>136</v>
      </c>
      <c r="I587" s="7">
        <f t="shared" si="5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6"/>
        <v>40255.208333333336</v>
      </c>
      <c r="O587" s="10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5"/>
        <v>950.57142857142856</v>
      </c>
      <c r="G588" t="s">
        <v>20</v>
      </c>
      <c r="H588">
        <v>130</v>
      </c>
      <c r="I588" s="7">
        <f t="shared" si="5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6"/>
        <v>40499.25</v>
      </c>
      <c r="O588" s="10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5"/>
        <v>72.893617021276597</v>
      </c>
      <c r="G589" t="s">
        <v>14</v>
      </c>
      <c r="H589">
        <v>156</v>
      </c>
      <c r="I589" s="7">
        <f t="shared" si="5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6"/>
        <v>43484.25</v>
      </c>
      <c r="O589" s="10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5"/>
        <v>79.008248730964468</v>
      </c>
      <c r="G590" t="s">
        <v>14</v>
      </c>
      <c r="H590">
        <v>1368</v>
      </c>
      <c r="I590" s="7">
        <f t="shared" si="5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6"/>
        <v>40262.208333333336</v>
      </c>
      <c r="O590" s="10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5"/>
        <v>64.721518987341781</v>
      </c>
      <c r="G591" t="s">
        <v>14</v>
      </c>
      <c r="H591">
        <v>102</v>
      </c>
      <c r="I591" s="7">
        <f t="shared" si="5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6"/>
        <v>42190.208333333328</v>
      </c>
      <c r="O591" s="10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5"/>
        <v>82.028169014084511</v>
      </c>
      <c r="G592" t="s">
        <v>14</v>
      </c>
      <c r="H592">
        <v>86</v>
      </c>
      <c r="I592" s="7">
        <f t="shared" si="5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6"/>
        <v>41994.25</v>
      </c>
      <c r="O592" s="10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5"/>
        <v>1037.6666666666667</v>
      </c>
      <c r="G593" t="s">
        <v>20</v>
      </c>
      <c r="H593">
        <v>102</v>
      </c>
      <c r="I593" s="7">
        <f t="shared" si="5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6"/>
        <v>40373.208333333336</v>
      </c>
      <c r="O593" s="10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5"/>
        <v>12.910076530612244</v>
      </c>
      <c r="G594" t="s">
        <v>14</v>
      </c>
      <c r="H594">
        <v>253</v>
      </c>
      <c r="I594" s="7">
        <f t="shared" si="5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6"/>
        <v>41789.208333333336</v>
      </c>
      <c r="O594" s="10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5"/>
        <v>154.84210526315789</v>
      </c>
      <c r="G595" t="s">
        <v>20</v>
      </c>
      <c r="H595">
        <v>4006</v>
      </c>
      <c r="I595" s="7">
        <f t="shared" si="5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6"/>
        <v>41724.208333333336</v>
      </c>
      <c r="O595" s="10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5"/>
        <v>7.0991735537190088</v>
      </c>
      <c r="G596" t="s">
        <v>14</v>
      </c>
      <c r="H596">
        <v>157</v>
      </c>
      <c r="I596" s="7">
        <f t="shared" si="5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6"/>
        <v>42548.208333333328</v>
      </c>
      <c r="O596" s="10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5"/>
        <v>208.52773826458036</v>
      </c>
      <c r="G597" t="s">
        <v>20</v>
      </c>
      <c r="H597">
        <v>1629</v>
      </c>
      <c r="I597" s="7">
        <f t="shared" si="5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6"/>
        <v>40253.208333333336</v>
      </c>
      <c r="O597" s="10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5"/>
        <v>99.683544303797461</v>
      </c>
      <c r="G598" t="s">
        <v>14</v>
      </c>
      <c r="H598">
        <v>183</v>
      </c>
      <c r="I598" s="7">
        <f t="shared" si="5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6"/>
        <v>42434.25</v>
      </c>
      <c r="O598" s="10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5"/>
        <v>201.59756097560978</v>
      </c>
      <c r="G599" t="s">
        <v>20</v>
      </c>
      <c r="H599">
        <v>2188</v>
      </c>
      <c r="I599" s="7">
        <f t="shared" si="5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6"/>
        <v>43786.25</v>
      </c>
      <c r="O599" s="10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5"/>
        <v>162.09032258064516</v>
      </c>
      <c r="G600" t="s">
        <v>20</v>
      </c>
      <c r="H600">
        <v>2409</v>
      </c>
      <c r="I600" s="7">
        <f t="shared" si="5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6"/>
        <v>40344.208333333336</v>
      </c>
      <c r="O600" s="10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5"/>
        <v>3.6436208125445471</v>
      </c>
      <c r="G601" t="s">
        <v>14</v>
      </c>
      <c r="H601">
        <v>82</v>
      </c>
      <c r="I601" s="7">
        <f t="shared" si="5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6"/>
        <v>42047.25</v>
      </c>
      <c r="O601" s="10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5"/>
        <v>5</v>
      </c>
      <c r="G602" t="s">
        <v>14</v>
      </c>
      <c r="H602">
        <v>1</v>
      </c>
      <c r="I602" s="7">
        <f t="shared" si="54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6"/>
        <v>41485.208333333336</v>
      </c>
      <c r="O602" s="10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5"/>
        <v>206.63492063492063</v>
      </c>
      <c r="G603" t="s">
        <v>20</v>
      </c>
      <c r="H603">
        <v>194</v>
      </c>
      <c r="I603" s="7">
        <f t="shared" si="5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6"/>
        <v>41789.208333333336</v>
      </c>
      <c r="O603" s="10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5"/>
        <v>128.23628691983123</v>
      </c>
      <c r="G604" t="s">
        <v>20</v>
      </c>
      <c r="H604">
        <v>1140</v>
      </c>
      <c r="I604" s="7">
        <f t="shared" si="5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6"/>
        <v>42160.208333333328</v>
      </c>
      <c r="O604" s="10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5"/>
        <v>119.66037735849055</v>
      </c>
      <c r="G605" t="s">
        <v>20</v>
      </c>
      <c r="H605">
        <v>102</v>
      </c>
      <c r="I605" s="7">
        <f t="shared" si="5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6"/>
        <v>43573.208333333328</v>
      </c>
      <c r="O605" s="10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5"/>
        <v>170.73055242390078</v>
      </c>
      <c r="G606" t="s">
        <v>20</v>
      </c>
      <c r="H606">
        <v>2857</v>
      </c>
      <c r="I606" s="7">
        <f t="shared" si="5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6"/>
        <v>40565.25</v>
      </c>
      <c r="O606" s="10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5"/>
        <v>187.21212121212122</v>
      </c>
      <c r="G607" t="s">
        <v>20</v>
      </c>
      <c r="H607">
        <v>107</v>
      </c>
      <c r="I607" s="7">
        <f t="shared" si="5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6"/>
        <v>42280.208333333328</v>
      </c>
      <c r="O607" s="10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5"/>
        <v>188.38235294117646</v>
      </c>
      <c r="G608" t="s">
        <v>20</v>
      </c>
      <c r="H608">
        <v>160</v>
      </c>
      <c r="I608" s="7">
        <f t="shared" si="54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6"/>
        <v>42436.25</v>
      </c>
      <c r="O608" s="10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5"/>
        <v>131.29869186046511</v>
      </c>
      <c r="G609" t="s">
        <v>20</v>
      </c>
      <c r="H609">
        <v>2230</v>
      </c>
      <c r="I609" s="7">
        <f t="shared" si="5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6"/>
        <v>41721.208333333336</v>
      </c>
      <c r="O609" s="10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5"/>
        <v>283.97435897435901</v>
      </c>
      <c r="G610" t="s">
        <v>20</v>
      </c>
      <c r="H610">
        <v>316</v>
      </c>
      <c r="I610" s="7">
        <f t="shared" si="5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6"/>
        <v>43530.25</v>
      </c>
      <c r="O610" s="10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5"/>
        <v>120.41999999999999</v>
      </c>
      <c r="G611" t="s">
        <v>20</v>
      </c>
      <c r="H611">
        <v>117</v>
      </c>
      <c r="I611" s="7">
        <f t="shared" si="5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6"/>
        <v>43481.25</v>
      </c>
      <c r="O611" s="10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5"/>
        <v>419.0560747663551</v>
      </c>
      <c r="G612" t="s">
        <v>20</v>
      </c>
      <c r="H612">
        <v>6406</v>
      </c>
      <c r="I612" s="7">
        <f t="shared" si="5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6"/>
        <v>41259.25</v>
      </c>
      <c r="O612" s="10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5"/>
        <v>13.853658536585368</v>
      </c>
      <c r="G613" t="s">
        <v>74</v>
      </c>
      <c r="H613">
        <v>15</v>
      </c>
      <c r="I613" s="7">
        <f t="shared" si="5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6"/>
        <v>41480.208333333336</v>
      </c>
      <c r="O613" s="10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5"/>
        <v>139.43548387096774</v>
      </c>
      <c r="G614" t="s">
        <v>20</v>
      </c>
      <c r="H614">
        <v>192</v>
      </c>
      <c r="I614" s="7">
        <f t="shared" si="5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6"/>
        <v>40474.208333333336</v>
      </c>
      <c r="O614" s="10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5"/>
        <v>174</v>
      </c>
      <c r="G615" t="s">
        <v>20</v>
      </c>
      <c r="H615">
        <v>26</v>
      </c>
      <c r="I615" s="7">
        <f t="shared" si="5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6"/>
        <v>42973.208333333328</v>
      </c>
      <c r="O615" s="10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5"/>
        <v>155.49056603773585</v>
      </c>
      <c r="G616" t="s">
        <v>20</v>
      </c>
      <c r="H616">
        <v>723</v>
      </c>
      <c r="I616" s="7">
        <f t="shared" si="5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6"/>
        <v>42746.25</v>
      </c>
      <c r="O616" s="10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5"/>
        <v>170.44705882352943</v>
      </c>
      <c r="G617" t="s">
        <v>20</v>
      </c>
      <c r="H617">
        <v>170</v>
      </c>
      <c r="I617" s="7">
        <f t="shared" si="5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6"/>
        <v>42489.208333333328</v>
      </c>
      <c r="O617" s="10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5"/>
        <v>189.515625</v>
      </c>
      <c r="G618" t="s">
        <v>20</v>
      </c>
      <c r="H618">
        <v>238</v>
      </c>
      <c r="I618" s="7">
        <f t="shared" si="5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6"/>
        <v>41537.208333333336</v>
      </c>
      <c r="O618" s="10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5"/>
        <v>249.71428571428572</v>
      </c>
      <c r="G619" t="s">
        <v>20</v>
      </c>
      <c r="H619">
        <v>55</v>
      </c>
      <c r="I619" s="7">
        <f t="shared" si="5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6"/>
        <v>41794.208333333336</v>
      </c>
      <c r="O619" s="10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5"/>
        <v>48.860523665659613</v>
      </c>
      <c r="G620" t="s">
        <v>14</v>
      </c>
      <c r="H620">
        <v>1198</v>
      </c>
      <c r="I620" s="7">
        <f t="shared" si="5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6"/>
        <v>41396.208333333336</v>
      </c>
      <c r="O620" s="10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5"/>
        <v>28.461970393057683</v>
      </c>
      <c r="G621" t="s">
        <v>14</v>
      </c>
      <c r="H621">
        <v>648</v>
      </c>
      <c r="I621" s="7">
        <f t="shared" si="5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6"/>
        <v>40669.208333333336</v>
      </c>
      <c r="O621" s="10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5"/>
        <v>268.02325581395348</v>
      </c>
      <c r="G622" t="s">
        <v>20</v>
      </c>
      <c r="H622">
        <v>128</v>
      </c>
      <c r="I622" s="7">
        <f t="shared" si="5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6"/>
        <v>42559.208333333328</v>
      </c>
      <c r="O622" s="10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5"/>
        <v>619.80078125</v>
      </c>
      <c r="G623" t="s">
        <v>20</v>
      </c>
      <c r="H623">
        <v>2144</v>
      </c>
      <c r="I623" s="7">
        <f t="shared" si="5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6"/>
        <v>42626.208333333328</v>
      </c>
      <c r="O623" s="10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5"/>
        <v>3.1301587301587301</v>
      </c>
      <c r="G624" t="s">
        <v>14</v>
      </c>
      <c r="H624">
        <v>64</v>
      </c>
      <c r="I624" s="7">
        <f t="shared" si="54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6"/>
        <v>43205.208333333328</v>
      </c>
      <c r="O624" s="10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5"/>
        <v>159.92152704135739</v>
      </c>
      <c r="G625" t="s">
        <v>20</v>
      </c>
      <c r="H625">
        <v>2693</v>
      </c>
      <c r="I625" s="7">
        <f t="shared" si="5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6"/>
        <v>42201.208333333328</v>
      </c>
      <c r="O625" s="10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5"/>
        <v>279.39215686274508</v>
      </c>
      <c r="G626" t="s">
        <v>20</v>
      </c>
      <c r="H626">
        <v>432</v>
      </c>
      <c r="I626" s="7">
        <f t="shared" si="5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6"/>
        <v>42029.25</v>
      </c>
      <c r="O626" s="10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5"/>
        <v>77.373333333333335</v>
      </c>
      <c r="G627" t="s">
        <v>14</v>
      </c>
      <c r="H627">
        <v>62</v>
      </c>
      <c r="I627" s="7">
        <f t="shared" si="5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6"/>
        <v>43857.25</v>
      </c>
      <c r="O627" s="10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5"/>
        <v>206.32812500000003</v>
      </c>
      <c r="G628" t="s">
        <v>20</v>
      </c>
      <c r="H628">
        <v>189</v>
      </c>
      <c r="I628" s="7">
        <f t="shared" si="5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6"/>
        <v>40449.208333333336</v>
      </c>
      <c r="O628" s="10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5"/>
        <v>694.25</v>
      </c>
      <c r="G629" t="s">
        <v>20</v>
      </c>
      <c r="H629">
        <v>154</v>
      </c>
      <c r="I629" s="7">
        <f t="shared" si="5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6"/>
        <v>40345.208333333336</v>
      </c>
      <c r="O629" s="10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5"/>
        <v>151.78947368421052</v>
      </c>
      <c r="G630" t="s">
        <v>20</v>
      </c>
      <c r="H630">
        <v>96</v>
      </c>
      <c r="I630" s="7">
        <f t="shared" si="5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6"/>
        <v>40455.208333333336</v>
      </c>
      <c r="O630" s="10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5"/>
        <v>64.58207217694995</v>
      </c>
      <c r="G631" t="s">
        <v>14</v>
      </c>
      <c r="H631">
        <v>750</v>
      </c>
      <c r="I631" s="7">
        <f t="shared" ref="I631:I694" si="60">E631/H631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6"/>
        <v>42557.208333333328</v>
      </c>
      <c r="O631" s="10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5"/>
        <v>62.873684210526314</v>
      </c>
      <c r="G632" t="s">
        <v>74</v>
      </c>
      <c r="H632">
        <v>87</v>
      </c>
      <c r="I632" s="7">
        <f t="shared" si="60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6"/>
        <v>43586.208333333328</v>
      </c>
      <c r="O632" s="10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5"/>
        <v>310.39864864864865</v>
      </c>
      <c r="G633" t="s">
        <v>20</v>
      </c>
      <c r="H633">
        <v>3063</v>
      </c>
      <c r="I633" s="7">
        <f t="shared" si="60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6"/>
        <v>43550.208333333328</v>
      </c>
      <c r="O633" s="10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5"/>
        <v>42.859916782246884</v>
      </c>
      <c r="G634" t="s">
        <v>47</v>
      </c>
      <c r="H634">
        <v>278</v>
      </c>
      <c r="I634" s="7">
        <f t="shared" si="60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6"/>
        <v>41945.208333333336</v>
      </c>
      <c r="O634" s="10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5"/>
        <v>83.119402985074629</v>
      </c>
      <c r="G635" t="s">
        <v>14</v>
      </c>
      <c r="H635">
        <v>105</v>
      </c>
      <c r="I635" s="7">
        <f t="shared" si="60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6"/>
        <v>42315.25</v>
      </c>
      <c r="O635" s="10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5"/>
        <v>78.531302876480552</v>
      </c>
      <c r="G636" t="s">
        <v>74</v>
      </c>
      <c r="H636">
        <v>1658</v>
      </c>
      <c r="I636" s="7">
        <f t="shared" si="60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6"/>
        <v>42819.208333333328</v>
      </c>
      <c r="O636" s="10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5"/>
        <v>114.09352517985612</v>
      </c>
      <c r="G637" t="s">
        <v>20</v>
      </c>
      <c r="H637">
        <v>2266</v>
      </c>
      <c r="I637" s="7">
        <f t="shared" si="60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6"/>
        <v>41314.25</v>
      </c>
      <c r="O637" s="10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5"/>
        <v>64.537683358624179</v>
      </c>
      <c r="G638" t="s">
        <v>14</v>
      </c>
      <c r="H638">
        <v>2604</v>
      </c>
      <c r="I638" s="7">
        <f t="shared" si="60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6"/>
        <v>40926.25</v>
      </c>
      <c r="O638" s="10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5"/>
        <v>79.411764705882348</v>
      </c>
      <c r="G639" t="s">
        <v>14</v>
      </c>
      <c r="H639">
        <v>65</v>
      </c>
      <c r="I639" s="7">
        <f t="shared" si="60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6"/>
        <v>42688.25</v>
      </c>
      <c r="O639" s="10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5"/>
        <v>11.419117647058824</v>
      </c>
      <c r="G640" t="s">
        <v>14</v>
      </c>
      <c r="H640">
        <v>94</v>
      </c>
      <c r="I640" s="7">
        <f t="shared" si="60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6"/>
        <v>40386.208333333336</v>
      </c>
      <c r="O640" s="10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5"/>
        <v>56.186046511627907</v>
      </c>
      <c r="G641" t="s">
        <v>47</v>
      </c>
      <c r="H641">
        <v>45</v>
      </c>
      <c r="I641" s="7">
        <f t="shared" si="60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6"/>
        <v>43309.208333333328</v>
      </c>
      <c r="O641" s="10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61">(E642 / D642)*100</f>
        <v>16.501669449081803</v>
      </c>
      <c r="G642" t="s">
        <v>14</v>
      </c>
      <c r="H642">
        <v>257</v>
      </c>
      <c r="I642" s="7">
        <f t="shared" si="60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ref="N642:N705" si="62" xml:space="preserve"> (L642 / 86400) + DATE(1970,1,1)</f>
        <v>42387.25</v>
      </c>
      <c r="O642" s="10">
        <f t="shared" ref="O642:O705" si="63">(M642/86400)+DATE(1970,1,1)</f>
        <v>42390.25</v>
      </c>
      <c r="P642" t="b">
        <v>0</v>
      </c>
      <c r="Q642" t="b">
        <v>0</v>
      </c>
      <c r="R642" t="s">
        <v>33</v>
      </c>
      <c r="S642" t="str">
        <f t="shared" ref="S642:S705" si="64">LEFT(R642,FIND("/",R642)-1)</f>
        <v>theater</v>
      </c>
      <c r="T642" t="str">
        <f t="shared" ref="T642:T705" si="65">RIGHT(R642, LEN(R642) - FIND("/", R642) - 0)</f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61"/>
        <v>119.96808510638297</v>
      </c>
      <c r="G643" t="s">
        <v>20</v>
      </c>
      <c r="H643">
        <v>194</v>
      </c>
      <c r="I643" s="7">
        <f t="shared" si="6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si="62"/>
        <v>42786.25</v>
      </c>
      <c r="O643" s="10">
        <f t="shared" si="63"/>
        <v>42814.208333333328</v>
      </c>
      <c r="P643" t="b">
        <v>0</v>
      </c>
      <c r="Q643" t="b">
        <v>0</v>
      </c>
      <c r="R643" t="s">
        <v>33</v>
      </c>
      <c r="S643" t="str">
        <f t="shared" si="64"/>
        <v>theater</v>
      </c>
      <c r="T643" t="str">
        <f t="shared" si="65"/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1"/>
        <v>145.45652173913044</v>
      </c>
      <c r="G644" t="s">
        <v>20</v>
      </c>
      <c r="H644">
        <v>129</v>
      </c>
      <c r="I644" s="7">
        <f t="shared" si="6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62"/>
        <v>43451.25</v>
      </c>
      <c r="O644" s="10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1"/>
        <v>221.38255033557047</v>
      </c>
      <c r="G645" t="s">
        <v>20</v>
      </c>
      <c r="H645">
        <v>375</v>
      </c>
      <c r="I645" s="7">
        <f t="shared" si="6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2"/>
        <v>42795.25</v>
      </c>
      <c r="O645" s="10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1"/>
        <v>48.396694214876035</v>
      </c>
      <c r="G646" t="s">
        <v>14</v>
      </c>
      <c r="H646">
        <v>2928</v>
      </c>
      <c r="I646" s="7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2"/>
        <v>43452.25</v>
      </c>
      <c r="O646" s="10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1"/>
        <v>92.911504424778755</v>
      </c>
      <c r="G647" t="s">
        <v>14</v>
      </c>
      <c r="H647">
        <v>4697</v>
      </c>
      <c r="I647" s="7">
        <f t="shared" si="6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2"/>
        <v>43369.208333333328</v>
      </c>
      <c r="O647" s="10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1"/>
        <v>88.599797365754824</v>
      </c>
      <c r="G648" t="s">
        <v>14</v>
      </c>
      <c r="H648">
        <v>2915</v>
      </c>
      <c r="I648" s="7">
        <f t="shared" si="6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2"/>
        <v>41346.208333333336</v>
      </c>
      <c r="O648" s="10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1"/>
        <v>41.4</v>
      </c>
      <c r="G649" t="s">
        <v>14</v>
      </c>
      <c r="H649">
        <v>18</v>
      </c>
      <c r="I649" s="7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2"/>
        <v>43199.208333333328</v>
      </c>
      <c r="O649" s="10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1"/>
        <v>63.056795131845846</v>
      </c>
      <c r="G650" t="s">
        <v>74</v>
      </c>
      <c r="H650">
        <v>723</v>
      </c>
      <c r="I650" s="7">
        <f t="shared" si="6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2"/>
        <v>42922.208333333328</v>
      </c>
      <c r="O650" s="10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1"/>
        <v>48.482333607230892</v>
      </c>
      <c r="G651" t="s">
        <v>14</v>
      </c>
      <c r="H651">
        <v>602</v>
      </c>
      <c r="I651" s="7">
        <f t="shared" si="6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2"/>
        <v>40471.208333333336</v>
      </c>
      <c r="O651" s="10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1"/>
        <v>2</v>
      </c>
      <c r="G652" t="s">
        <v>14</v>
      </c>
      <c r="H652">
        <v>1</v>
      </c>
      <c r="I652" s="7">
        <f t="shared" si="60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2"/>
        <v>41828.208333333336</v>
      </c>
      <c r="O652" s="10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1"/>
        <v>88.47941026944585</v>
      </c>
      <c r="G653" t="s">
        <v>14</v>
      </c>
      <c r="H653">
        <v>3868</v>
      </c>
      <c r="I653" s="7">
        <f t="shared" si="6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2"/>
        <v>41692.25</v>
      </c>
      <c r="O653" s="10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1"/>
        <v>126.84</v>
      </c>
      <c r="G654" t="s">
        <v>20</v>
      </c>
      <c r="H654">
        <v>409</v>
      </c>
      <c r="I654" s="7">
        <f t="shared" si="6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2"/>
        <v>42587.208333333328</v>
      </c>
      <c r="O654" s="10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1"/>
        <v>2338.833333333333</v>
      </c>
      <c r="G655" t="s">
        <v>20</v>
      </c>
      <c r="H655">
        <v>234</v>
      </c>
      <c r="I655" s="7">
        <f t="shared" si="6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2"/>
        <v>42468.208333333328</v>
      </c>
      <c r="O655" s="10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1"/>
        <v>508.38857142857148</v>
      </c>
      <c r="G656" t="s">
        <v>20</v>
      </c>
      <c r="H656">
        <v>3016</v>
      </c>
      <c r="I656" s="7">
        <f t="shared" si="6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2"/>
        <v>42240.208333333328</v>
      </c>
      <c r="O656" s="10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1"/>
        <v>191.47826086956522</v>
      </c>
      <c r="G657" t="s">
        <v>20</v>
      </c>
      <c r="H657">
        <v>264</v>
      </c>
      <c r="I657" s="7">
        <f t="shared" si="6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2"/>
        <v>42796.25</v>
      </c>
      <c r="O657" s="10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1"/>
        <v>42.127533783783782</v>
      </c>
      <c r="G658" t="s">
        <v>14</v>
      </c>
      <c r="H658">
        <v>504</v>
      </c>
      <c r="I658" s="7">
        <f t="shared" si="6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2"/>
        <v>43097.25</v>
      </c>
      <c r="O658" s="10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1"/>
        <v>8.24</v>
      </c>
      <c r="G659" t="s">
        <v>14</v>
      </c>
      <c r="H659">
        <v>14</v>
      </c>
      <c r="I659" s="7">
        <f t="shared" si="6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2"/>
        <v>43096.25</v>
      </c>
      <c r="O659" s="10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1"/>
        <v>60.064638783269963</v>
      </c>
      <c r="G660" t="s">
        <v>74</v>
      </c>
      <c r="H660">
        <v>390</v>
      </c>
      <c r="I660" s="7">
        <f t="shared" si="6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2"/>
        <v>42246.208333333328</v>
      </c>
      <c r="O660" s="10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1"/>
        <v>47.232808616404313</v>
      </c>
      <c r="G661" t="s">
        <v>14</v>
      </c>
      <c r="H661">
        <v>750</v>
      </c>
      <c r="I661" s="7">
        <f t="shared" si="6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2"/>
        <v>40570.25</v>
      </c>
      <c r="O661" s="10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1"/>
        <v>81.736263736263737</v>
      </c>
      <c r="G662" t="s">
        <v>14</v>
      </c>
      <c r="H662">
        <v>77</v>
      </c>
      <c r="I662" s="7">
        <f t="shared" si="6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2"/>
        <v>42237.208333333328</v>
      </c>
      <c r="O662" s="10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1"/>
        <v>54.187265917603</v>
      </c>
      <c r="G663" t="s">
        <v>14</v>
      </c>
      <c r="H663">
        <v>752</v>
      </c>
      <c r="I663" s="7">
        <f t="shared" si="6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2"/>
        <v>40996.208333333336</v>
      </c>
      <c r="O663" s="10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1"/>
        <v>97.868131868131869</v>
      </c>
      <c r="G664" t="s">
        <v>14</v>
      </c>
      <c r="H664">
        <v>131</v>
      </c>
      <c r="I664" s="7">
        <f t="shared" si="6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2"/>
        <v>43443.25</v>
      </c>
      <c r="O664" s="10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1"/>
        <v>77.239999999999995</v>
      </c>
      <c r="G665" t="s">
        <v>14</v>
      </c>
      <c r="H665">
        <v>87</v>
      </c>
      <c r="I665" s="7">
        <f t="shared" si="6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2"/>
        <v>40458.208333333336</v>
      </c>
      <c r="O665" s="10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1"/>
        <v>33.464735516372798</v>
      </c>
      <c r="G666" t="s">
        <v>14</v>
      </c>
      <c r="H666">
        <v>1063</v>
      </c>
      <c r="I666" s="7">
        <f t="shared" si="6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2"/>
        <v>40959.25</v>
      </c>
      <c r="O666" s="10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1"/>
        <v>239.58823529411765</v>
      </c>
      <c r="G667" t="s">
        <v>20</v>
      </c>
      <c r="H667">
        <v>272</v>
      </c>
      <c r="I667" s="7">
        <f t="shared" si="6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2"/>
        <v>40733.208333333336</v>
      </c>
      <c r="O667" s="10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1"/>
        <v>64.032258064516128</v>
      </c>
      <c r="G668" t="s">
        <v>74</v>
      </c>
      <c r="H668">
        <v>25</v>
      </c>
      <c r="I668" s="7">
        <f t="shared" si="6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2"/>
        <v>41516.208333333336</v>
      </c>
      <c r="O668" s="10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1"/>
        <v>176.15942028985506</v>
      </c>
      <c r="G669" t="s">
        <v>20</v>
      </c>
      <c r="H669">
        <v>419</v>
      </c>
      <c r="I669" s="7">
        <f t="shared" si="6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2"/>
        <v>41892.208333333336</v>
      </c>
      <c r="O669" s="10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1"/>
        <v>20.33818181818182</v>
      </c>
      <c r="G670" t="s">
        <v>14</v>
      </c>
      <c r="H670">
        <v>76</v>
      </c>
      <c r="I670" s="7">
        <f t="shared" si="6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2"/>
        <v>41122.208333333336</v>
      </c>
      <c r="O670" s="10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1"/>
        <v>358.64754098360658</v>
      </c>
      <c r="G671" t="s">
        <v>20</v>
      </c>
      <c r="H671">
        <v>1621</v>
      </c>
      <c r="I671" s="7">
        <f t="shared" si="6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2"/>
        <v>42912.208333333328</v>
      </c>
      <c r="O671" s="10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1"/>
        <v>468.85802469135803</v>
      </c>
      <c r="G672" t="s">
        <v>20</v>
      </c>
      <c r="H672">
        <v>1101</v>
      </c>
      <c r="I672" s="7">
        <f t="shared" si="6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2"/>
        <v>42425.25</v>
      </c>
      <c r="O672" s="10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1"/>
        <v>122.05635245901641</v>
      </c>
      <c r="G673" t="s">
        <v>20</v>
      </c>
      <c r="H673">
        <v>1073</v>
      </c>
      <c r="I673" s="7">
        <f t="shared" si="6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2"/>
        <v>40390.208333333336</v>
      </c>
      <c r="O673" s="10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1"/>
        <v>55.931783729156137</v>
      </c>
      <c r="G674" t="s">
        <v>14</v>
      </c>
      <c r="H674">
        <v>4428</v>
      </c>
      <c r="I674" s="7">
        <f t="shared" si="6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2"/>
        <v>43180.208333333328</v>
      </c>
      <c r="O674" s="10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1"/>
        <v>43.660714285714285</v>
      </c>
      <c r="G675" t="s">
        <v>14</v>
      </c>
      <c r="H675">
        <v>58</v>
      </c>
      <c r="I675" s="7">
        <f t="shared" si="6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2"/>
        <v>42475.208333333328</v>
      </c>
      <c r="O675" s="10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1"/>
        <v>33.53837141183363</v>
      </c>
      <c r="G676" t="s">
        <v>74</v>
      </c>
      <c r="H676">
        <v>1218</v>
      </c>
      <c r="I676" s="7">
        <f t="shared" si="6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2"/>
        <v>40774.208333333336</v>
      </c>
      <c r="O676" s="10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1"/>
        <v>122.97938144329896</v>
      </c>
      <c r="G677" t="s">
        <v>20</v>
      </c>
      <c r="H677">
        <v>331</v>
      </c>
      <c r="I677" s="7">
        <f t="shared" si="6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2"/>
        <v>43719.208333333328</v>
      </c>
      <c r="O677" s="10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1"/>
        <v>189.74959871589084</v>
      </c>
      <c r="G678" t="s">
        <v>20</v>
      </c>
      <c r="H678">
        <v>1170</v>
      </c>
      <c r="I678" s="7">
        <f t="shared" si="6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2"/>
        <v>41178.208333333336</v>
      </c>
      <c r="O678" s="10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1"/>
        <v>83.622641509433961</v>
      </c>
      <c r="G679" t="s">
        <v>14</v>
      </c>
      <c r="H679">
        <v>111</v>
      </c>
      <c r="I679" s="7">
        <f t="shared" si="6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2"/>
        <v>42561.208333333328</v>
      </c>
      <c r="O679" s="10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1"/>
        <v>17.968844221105527</v>
      </c>
      <c r="G680" t="s">
        <v>74</v>
      </c>
      <c r="H680">
        <v>215</v>
      </c>
      <c r="I680" s="7">
        <f t="shared" si="6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2"/>
        <v>43484.25</v>
      </c>
      <c r="O680" s="10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1"/>
        <v>1036.5</v>
      </c>
      <c r="G681" t="s">
        <v>20</v>
      </c>
      <c r="H681">
        <v>363</v>
      </c>
      <c r="I681" s="7">
        <f t="shared" si="6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2"/>
        <v>43756.208333333328</v>
      </c>
      <c r="O681" s="10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1"/>
        <v>97.405219780219781</v>
      </c>
      <c r="G682" t="s">
        <v>14</v>
      </c>
      <c r="H682">
        <v>2955</v>
      </c>
      <c r="I682" s="7">
        <f t="shared" si="6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2"/>
        <v>43813.25</v>
      </c>
      <c r="O682" s="10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1"/>
        <v>86.386203150461711</v>
      </c>
      <c r="G683" t="s">
        <v>14</v>
      </c>
      <c r="H683">
        <v>1657</v>
      </c>
      <c r="I683" s="7">
        <f t="shared" si="6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2"/>
        <v>40898.25</v>
      </c>
      <c r="O683" s="10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1"/>
        <v>150.16666666666666</v>
      </c>
      <c r="G684" t="s">
        <v>20</v>
      </c>
      <c r="H684">
        <v>103</v>
      </c>
      <c r="I684" s="7">
        <f t="shared" si="6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2"/>
        <v>41619.25</v>
      </c>
      <c r="O684" s="10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1"/>
        <v>358.43478260869563</v>
      </c>
      <c r="G685" t="s">
        <v>20</v>
      </c>
      <c r="H685">
        <v>147</v>
      </c>
      <c r="I685" s="7">
        <f t="shared" si="6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2"/>
        <v>43359.208333333328</v>
      </c>
      <c r="O685" s="10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1"/>
        <v>542.85714285714289</v>
      </c>
      <c r="G686" t="s">
        <v>20</v>
      </c>
      <c r="H686">
        <v>110</v>
      </c>
      <c r="I686" s="7">
        <f t="shared" si="6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2"/>
        <v>40358.208333333336</v>
      </c>
      <c r="O686" s="10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1"/>
        <v>67.500714285714281</v>
      </c>
      <c r="G687" t="s">
        <v>14</v>
      </c>
      <c r="H687">
        <v>926</v>
      </c>
      <c r="I687" s="7">
        <f t="shared" si="6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2"/>
        <v>42239.208333333328</v>
      </c>
      <c r="O687" s="10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1"/>
        <v>191.74666666666667</v>
      </c>
      <c r="G688" t="s">
        <v>20</v>
      </c>
      <c r="H688">
        <v>134</v>
      </c>
      <c r="I688" s="7">
        <f t="shared" si="6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2"/>
        <v>43186.208333333328</v>
      </c>
      <c r="O688" s="10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1"/>
        <v>932</v>
      </c>
      <c r="G689" t="s">
        <v>20</v>
      </c>
      <c r="H689">
        <v>269</v>
      </c>
      <c r="I689" s="7">
        <f t="shared" si="6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2"/>
        <v>42806.25</v>
      </c>
      <c r="O689" s="10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1"/>
        <v>429.27586206896552</v>
      </c>
      <c r="G690" t="s">
        <v>20</v>
      </c>
      <c r="H690">
        <v>175</v>
      </c>
      <c r="I690" s="7">
        <f t="shared" si="6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2"/>
        <v>43475.25</v>
      </c>
      <c r="O690" s="10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1"/>
        <v>100.65753424657535</v>
      </c>
      <c r="G691" t="s">
        <v>20</v>
      </c>
      <c r="H691">
        <v>69</v>
      </c>
      <c r="I691" s="7">
        <f t="shared" si="6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2"/>
        <v>41576.208333333336</v>
      </c>
      <c r="O691" s="10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1"/>
        <v>226.61111111111109</v>
      </c>
      <c r="G692" t="s">
        <v>20</v>
      </c>
      <c r="H692">
        <v>190</v>
      </c>
      <c r="I692" s="7">
        <f t="shared" si="6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2"/>
        <v>40874.25</v>
      </c>
      <c r="O692" s="10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1"/>
        <v>142.38</v>
      </c>
      <c r="G693" t="s">
        <v>20</v>
      </c>
      <c r="H693">
        <v>237</v>
      </c>
      <c r="I693" s="7">
        <f t="shared" si="6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2"/>
        <v>41185.208333333336</v>
      </c>
      <c r="O693" s="10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1"/>
        <v>90.633333333333326</v>
      </c>
      <c r="G694" t="s">
        <v>14</v>
      </c>
      <c r="H694">
        <v>77</v>
      </c>
      <c r="I694" s="7">
        <f t="shared" si="6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2"/>
        <v>43655.208333333328</v>
      </c>
      <c r="O694" s="10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1"/>
        <v>63.966740576496676</v>
      </c>
      <c r="G695" t="s">
        <v>14</v>
      </c>
      <c r="H695">
        <v>1748</v>
      </c>
      <c r="I695" s="7">
        <f t="shared" ref="I695:I758" si="66">E695/H695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2"/>
        <v>43025.208333333328</v>
      </c>
      <c r="O695" s="10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1"/>
        <v>84.131868131868131</v>
      </c>
      <c r="G696" t="s">
        <v>14</v>
      </c>
      <c r="H696">
        <v>79</v>
      </c>
      <c r="I696" s="7">
        <f t="shared" si="66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2"/>
        <v>43066.25</v>
      </c>
      <c r="O696" s="10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1"/>
        <v>133.93478260869566</v>
      </c>
      <c r="G697" t="s">
        <v>20</v>
      </c>
      <c r="H697">
        <v>196</v>
      </c>
      <c r="I697" s="7">
        <f t="shared" si="66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2"/>
        <v>42322.25</v>
      </c>
      <c r="O697" s="10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1"/>
        <v>59.042047531992694</v>
      </c>
      <c r="G698" t="s">
        <v>14</v>
      </c>
      <c r="H698">
        <v>889</v>
      </c>
      <c r="I698" s="7">
        <f t="shared" si="66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2"/>
        <v>42114.208333333328</v>
      </c>
      <c r="O698" s="10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1"/>
        <v>152.80062063615205</v>
      </c>
      <c r="G699" t="s">
        <v>20</v>
      </c>
      <c r="H699">
        <v>7295</v>
      </c>
      <c r="I699" s="7">
        <f t="shared" si="66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2"/>
        <v>43190.208333333328</v>
      </c>
      <c r="O699" s="10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1"/>
        <v>446.69121140142522</v>
      </c>
      <c r="G700" t="s">
        <v>20</v>
      </c>
      <c r="H700">
        <v>2893</v>
      </c>
      <c r="I700" s="7">
        <f t="shared" si="66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2"/>
        <v>40871.25</v>
      </c>
      <c r="O700" s="10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1"/>
        <v>84.391891891891888</v>
      </c>
      <c r="G701" t="s">
        <v>14</v>
      </c>
      <c r="H701">
        <v>56</v>
      </c>
      <c r="I701" s="7">
        <f t="shared" si="66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2"/>
        <v>43641.208333333328</v>
      </c>
      <c r="O701" s="10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1"/>
        <v>3</v>
      </c>
      <c r="G702" t="s">
        <v>14</v>
      </c>
      <c r="H702">
        <v>1</v>
      </c>
      <c r="I702" s="7">
        <f t="shared" si="66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2"/>
        <v>40203.25</v>
      </c>
      <c r="O702" s="10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1"/>
        <v>175.02692307692308</v>
      </c>
      <c r="G703" t="s">
        <v>20</v>
      </c>
      <c r="H703">
        <v>820</v>
      </c>
      <c r="I703" s="7">
        <f t="shared" si="66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2"/>
        <v>40629.208333333336</v>
      </c>
      <c r="O703" s="10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1"/>
        <v>54.137931034482754</v>
      </c>
      <c r="G704" t="s">
        <v>14</v>
      </c>
      <c r="H704">
        <v>83</v>
      </c>
      <c r="I704" s="7">
        <f t="shared" si="66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2"/>
        <v>41477.208333333336</v>
      </c>
      <c r="O704" s="10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1"/>
        <v>311.87381703470032</v>
      </c>
      <c r="G705" t="s">
        <v>20</v>
      </c>
      <c r="H705">
        <v>2038</v>
      </c>
      <c r="I705" s="7">
        <f t="shared" si="66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2"/>
        <v>41020.208333333336</v>
      </c>
      <c r="O705" s="10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67">(E706 / D706)*100</f>
        <v>122.78160919540231</v>
      </c>
      <c r="G706" t="s">
        <v>20</v>
      </c>
      <c r="H706">
        <v>116</v>
      </c>
      <c r="I706" s="7">
        <f t="shared" si="66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ref="N706:N769" si="68" xml:space="preserve"> (L706 / 86400) + DATE(1970,1,1)</f>
        <v>42555.208333333328</v>
      </c>
      <c r="O706" s="10">
        <f t="shared" ref="O706:O769" si="69">(M706/86400)+DATE(1970,1,1)</f>
        <v>42570.208333333328</v>
      </c>
      <c r="P706" t="b">
        <v>0</v>
      </c>
      <c r="Q706" t="b">
        <v>0</v>
      </c>
      <c r="R706" t="s">
        <v>71</v>
      </c>
      <c r="S706" t="str">
        <f t="shared" ref="S706:S769" si="70">LEFT(R706,FIND("/",R706)-1)</f>
        <v>film &amp; video</v>
      </c>
      <c r="T706" t="str">
        <f t="shared" ref="T706:T769" si="71">RIGHT(R706, LEN(R706) - FIND("/", R706) - 0)</f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7"/>
        <v>99.026517383618156</v>
      </c>
      <c r="G707" t="s">
        <v>14</v>
      </c>
      <c r="H707">
        <v>2025</v>
      </c>
      <c r="I707" s="7">
        <f t="shared" si="66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si="68"/>
        <v>41619.25</v>
      </c>
      <c r="O707" s="10">
        <f t="shared" si="69"/>
        <v>41623.25</v>
      </c>
      <c r="P707" t="b">
        <v>0</v>
      </c>
      <c r="Q707" t="b">
        <v>0</v>
      </c>
      <c r="R707" t="s">
        <v>68</v>
      </c>
      <c r="S707" t="str">
        <f t="shared" si="70"/>
        <v>publishing</v>
      </c>
      <c r="T707" t="str">
        <f t="shared" si="71"/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7"/>
        <v>127.84686346863469</v>
      </c>
      <c r="G708" t="s">
        <v>20</v>
      </c>
      <c r="H708">
        <v>1345</v>
      </c>
      <c r="I708" s="7">
        <f t="shared" si="6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68"/>
        <v>43471.25</v>
      </c>
      <c r="O708" s="10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7"/>
        <v>158.61643835616439</v>
      </c>
      <c r="G709" t="s">
        <v>20</v>
      </c>
      <c r="H709">
        <v>168</v>
      </c>
      <c r="I709" s="7">
        <f t="shared" si="6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8"/>
        <v>43442.25</v>
      </c>
      <c r="O709" s="10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7"/>
        <v>707.05882352941171</v>
      </c>
      <c r="G710" t="s">
        <v>20</v>
      </c>
      <c r="H710">
        <v>137</v>
      </c>
      <c r="I710" s="7">
        <f t="shared" si="6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8"/>
        <v>42877.208333333328</v>
      </c>
      <c r="O710" s="10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7"/>
        <v>142.38775510204081</v>
      </c>
      <c r="G711" t="s">
        <v>20</v>
      </c>
      <c r="H711">
        <v>186</v>
      </c>
      <c r="I711" s="7">
        <f t="shared" si="6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8"/>
        <v>41018.208333333336</v>
      </c>
      <c r="O711" s="10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7"/>
        <v>147.86046511627907</v>
      </c>
      <c r="G712" t="s">
        <v>20</v>
      </c>
      <c r="H712">
        <v>125</v>
      </c>
      <c r="I712" s="7">
        <f t="shared" si="6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8"/>
        <v>43295.208333333328</v>
      </c>
      <c r="O712" s="10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7"/>
        <v>20.322580645161288</v>
      </c>
      <c r="G713" t="s">
        <v>14</v>
      </c>
      <c r="H713">
        <v>14</v>
      </c>
      <c r="I713" s="7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8"/>
        <v>42393.25</v>
      </c>
      <c r="O713" s="10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7"/>
        <v>1840.625</v>
      </c>
      <c r="G714" t="s">
        <v>20</v>
      </c>
      <c r="H714">
        <v>202</v>
      </c>
      <c r="I714" s="7">
        <f t="shared" si="6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8"/>
        <v>42559.208333333328</v>
      </c>
      <c r="O714" s="10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7"/>
        <v>161.94202898550725</v>
      </c>
      <c r="G715" t="s">
        <v>20</v>
      </c>
      <c r="H715">
        <v>103</v>
      </c>
      <c r="I715" s="7">
        <f t="shared" si="6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8"/>
        <v>42604.208333333328</v>
      </c>
      <c r="O715" s="10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7"/>
        <v>472.82077922077923</v>
      </c>
      <c r="G716" t="s">
        <v>20</v>
      </c>
      <c r="H716">
        <v>1785</v>
      </c>
      <c r="I716" s="7">
        <f t="shared" si="6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8"/>
        <v>41870.208333333336</v>
      </c>
      <c r="O716" s="10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7"/>
        <v>24.466101694915253</v>
      </c>
      <c r="G717" t="s">
        <v>14</v>
      </c>
      <c r="H717">
        <v>656</v>
      </c>
      <c r="I717" s="7">
        <f t="shared" si="6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8"/>
        <v>40397.208333333336</v>
      </c>
      <c r="O717" s="10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7"/>
        <v>517.65</v>
      </c>
      <c r="G718" t="s">
        <v>20</v>
      </c>
      <c r="H718">
        <v>157</v>
      </c>
      <c r="I718" s="7">
        <f t="shared" si="6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8"/>
        <v>41465.208333333336</v>
      </c>
      <c r="O718" s="10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7"/>
        <v>247.64285714285714</v>
      </c>
      <c r="G719" t="s">
        <v>20</v>
      </c>
      <c r="H719">
        <v>555</v>
      </c>
      <c r="I719" s="7">
        <f t="shared" si="6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8"/>
        <v>40777.208333333336</v>
      </c>
      <c r="O719" s="10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7"/>
        <v>100.20481927710843</v>
      </c>
      <c r="G720" t="s">
        <v>20</v>
      </c>
      <c r="H720">
        <v>297</v>
      </c>
      <c r="I720" s="7">
        <f t="shared" si="6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8"/>
        <v>41442.208333333336</v>
      </c>
      <c r="O720" s="10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7"/>
        <v>153</v>
      </c>
      <c r="G721" t="s">
        <v>20</v>
      </c>
      <c r="H721">
        <v>123</v>
      </c>
      <c r="I721" s="7">
        <f t="shared" si="6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8"/>
        <v>41058.208333333336</v>
      </c>
      <c r="O721" s="10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7"/>
        <v>37.091954022988503</v>
      </c>
      <c r="G722" t="s">
        <v>74</v>
      </c>
      <c r="H722">
        <v>38</v>
      </c>
      <c r="I722" s="7">
        <f t="shared" si="6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8"/>
        <v>43152.25</v>
      </c>
      <c r="O722" s="10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7"/>
        <v>4.392394822006473</v>
      </c>
      <c r="G723" t="s">
        <v>74</v>
      </c>
      <c r="H723">
        <v>60</v>
      </c>
      <c r="I723" s="7">
        <f t="shared" si="6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8"/>
        <v>43194.208333333328</v>
      </c>
      <c r="O723" s="10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7"/>
        <v>156.50721649484535</v>
      </c>
      <c r="G724" t="s">
        <v>20</v>
      </c>
      <c r="H724">
        <v>3036</v>
      </c>
      <c r="I724" s="7">
        <f t="shared" si="6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8"/>
        <v>43045.25</v>
      </c>
      <c r="O724" s="10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7"/>
        <v>270.40816326530609</v>
      </c>
      <c r="G725" t="s">
        <v>20</v>
      </c>
      <c r="H725">
        <v>144</v>
      </c>
      <c r="I725" s="7">
        <f t="shared" si="6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8"/>
        <v>42431.25</v>
      </c>
      <c r="O725" s="10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7"/>
        <v>134.05952380952382</v>
      </c>
      <c r="G726" t="s">
        <v>20</v>
      </c>
      <c r="H726">
        <v>121</v>
      </c>
      <c r="I726" s="7">
        <f t="shared" si="6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8"/>
        <v>41934.208333333336</v>
      </c>
      <c r="O726" s="10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7"/>
        <v>50.398033126293996</v>
      </c>
      <c r="G727" t="s">
        <v>14</v>
      </c>
      <c r="H727">
        <v>1596</v>
      </c>
      <c r="I727" s="7">
        <f t="shared" si="6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8"/>
        <v>41958.25</v>
      </c>
      <c r="O727" s="10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7"/>
        <v>88.815837937384899</v>
      </c>
      <c r="G728" t="s">
        <v>74</v>
      </c>
      <c r="H728">
        <v>524</v>
      </c>
      <c r="I728" s="7">
        <f t="shared" si="6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8"/>
        <v>40476.208333333336</v>
      </c>
      <c r="O728" s="10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7"/>
        <v>165</v>
      </c>
      <c r="G729" t="s">
        <v>20</v>
      </c>
      <c r="H729">
        <v>181</v>
      </c>
      <c r="I729" s="7">
        <f t="shared" si="6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8"/>
        <v>43485.25</v>
      </c>
      <c r="O729" s="10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7"/>
        <v>17.5</v>
      </c>
      <c r="G730" t="s">
        <v>14</v>
      </c>
      <c r="H730">
        <v>10</v>
      </c>
      <c r="I730" s="7">
        <f t="shared" si="66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8"/>
        <v>42515.208333333328</v>
      </c>
      <c r="O730" s="10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7"/>
        <v>185.66071428571428</v>
      </c>
      <c r="G731" t="s">
        <v>20</v>
      </c>
      <c r="H731">
        <v>122</v>
      </c>
      <c r="I731" s="7">
        <f t="shared" si="6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8"/>
        <v>41309.25</v>
      </c>
      <c r="O731" s="10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7"/>
        <v>412.6631944444444</v>
      </c>
      <c r="G732" t="s">
        <v>20</v>
      </c>
      <c r="H732">
        <v>1071</v>
      </c>
      <c r="I732" s="7">
        <f t="shared" si="6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8"/>
        <v>42147.208333333328</v>
      </c>
      <c r="O732" s="10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7"/>
        <v>90.25</v>
      </c>
      <c r="G733" t="s">
        <v>74</v>
      </c>
      <c r="H733">
        <v>219</v>
      </c>
      <c r="I733" s="7">
        <f t="shared" si="6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8"/>
        <v>42939.208333333328</v>
      </c>
      <c r="O733" s="10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7"/>
        <v>91.984615384615381</v>
      </c>
      <c r="G734" t="s">
        <v>14</v>
      </c>
      <c r="H734">
        <v>1121</v>
      </c>
      <c r="I734" s="7">
        <f t="shared" si="6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8"/>
        <v>42816.208333333328</v>
      </c>
      <c r="O734" s="10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7"/>
        <v>527.00632911392404</v>
      </c>
      <c r="G735" t="s">
        <v>20</v>
      </c>
      <c r="H735">
        <v>980</v>
      </c>
      <c r="I735" s="7">
        <f t="shared" si="6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8"/>
        <v>41844.208333333336</v>
      </c>
      <c r="O735" s="10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7"/>
        <v>319.14285714285711</v>
      </c>
      <c r="G736" t="s">
        <v>20</v>
      </c>
      <c r="H736">
        <v>536</v>
      </c>
      <c r="I736" s="7">
        <f t="shared" si="6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8"/>
        <v>42763.25</v>
      </c>
      <c r="O736" s="10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7"/>
        <v>354.18867924528303</v>
      </c>
      <c r="G737" t="s">
        <v>20</v>
      </c>
      <c r="H737">
        <v>1991</v>
      </c>
      <c r="I737" s="7">
        <f t="shared" si="6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8"/>
        <v>42459.208333333328</v>
      </c>
      <c r="O737" s="10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7"/>
        <v>32.896103896103895</v>
      </c>
      <c r="G738" t="s">
        <v>74</v>
      </c>
      <c r="H738">
        <v>29</v>
      </c>
      <c r="I738" s="7">
        <f t="shared" si="6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8"/>
        <v>42055.25</v>
      </c>
      <c r="O738" s="10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7"/>
        <v>135.8918918918919</v>
      </c>
      <c r="G739" t="s">
        <v>20</v>
      </c>
      <c r="H739">
        <v>180</v>
      </c>
      <c r="I739" s="7">
        <f t="shared" si="6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8"/>
        <v>42685.25</v>
      </c>
      <c r="O739" s="10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7"/>
        <v>2.0843373493975905</v>
      </c>
      <c r="G740" t="s">
        <v>14</v>
      </c>
      <c r="H740">
        <v>15</v>
      </c>
      <c r="I740" s="7">
        <f t="shared" si="66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8"/>
        <v>41959.25</v>
      </c>
      <c r="O740" s="10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7"/>
        <v>61</v>
      </c>
      <c r="G741" t="s">
        <v>14</v>
      </c>
      <c r="H741">
        <v>191</v>
      </c>
      <c r="I741" s="7">
        <f t="shared" si="6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8"/>
        <v>41089.208333333336</v>
      </c>
      <c r="O741" s="10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7"/>
        <v>30.037735849056602</v>
      </c>
      <c r="G742" t="s">
        <v>14</v>
      </c>
      <c r="H742">
        <v>16</v>
      </c>
      <c r="I742" s="7">
        <f t="shared" si="66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8"/>
        <v>42769.25</v>
      </c>
      <c r="O742" s="10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7"/>
        <v>1179.1666666666665</v>
      </c>
      <c r="G743" t="s">
        <v>20</v>
      </c>
      <c r="H743">
        <v>130</v>
      </c>
      <c r="I743" s="7">
        <f t="shared" si="6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8"/>
        <v>40321.208333333336</v>
      </c>
      <c r="O743" s="10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7"/>
        <v>1126.0833333333335</v>
      </c>
      <c r="G744" t="s">
        <v>20</v>
      </c>
      <c r="H744">
        <v>122</v>
      </c>
      <c r="I744" s="7">
        <f t="shared" si="6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8"/>
        <v>40197.25</v>
      </c>
      <c r="O744" s="10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7"/>
        <v>12.923076923076923</v>
      </c>
      <c r="G745" t="s">
        <v>14</v>
      </c>
      <c r="H745">
        <v>17</v>
      </c>
      <c r="I745" s="7">
        <f t="shared" si="6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8"/>
        <v>42298.208333333328</v>
      </c>
      <c r="O745" s="10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7"/>
        <v>712</v>
      </c>
      <c r="G746" t="s">
        <v>20</v>
      </c>
      <c r="H746">
        <v>140</v>
      </c>
      <c r="I746" s="7">
        <f t="shared" si="6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8"/>
        <v>43322.208333333328</v>
      </c>
      <c r="O746" s="10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7"/>
        <v>30.304347826086957</v>
      </c>
      <c r="G747" t="s">
        <v>14</v>
      </c>
      <c r="H747">
        <v>34</v>
      </c>
      <c r="I747" s="7">
        <f t="shared" si="66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8"/>
        <v>40328.208333333336</v>
      </c>
      <c r="O747" s="10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7"/>
        <v>212.50896057347671</v>
      </c>
      <c r="G748" t="s">
        <v>20</v>
      </c>
      <c r="H748">
        <v>3388</v>
      </c>
      <c r="I748" s="7">
        <f t="shared" si="66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8"/>
        <v>40825.208333333336</v>
      </c>
      <c r="O748" s="10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7"/>
        <v>228.85714285714286</v>
      </c>
      <c r="G749" t="s">
        <v>20</v>
      </c>
      <c r="H749">
        <v>280</v>
      </c>
      <c r="I749" s="7">
        <f t="shared" si="6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8"/>
        <v>40423.208333333336</v>
      </c>
      <c r="O749" s="10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7"/>
        <v>34.959979476654695</v>
      </c>
      <c r="G750" t="s">
        <v>74</v>
      </c>
      <c r="H750">
        <v>614</v>
      </c>
      <c r="I750" s="7">
        <f t="shared" si="6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8"/>
        <v>40238.25</v>
      </c>
      <c r="O750" s="10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7"/>
        <v>157.29069767441862</v>
      </c>
      <c r="G751" t="s">
        <v>20</v>
      </c>
      <c r="H751">
        <v>366</v>
      </c>
      <c r="I751" s="7">
        <f t="shared" si="6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8"/>
        <v>41920.208333333336</v>
      </c>
      <c r="O751" s="10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7"/>
        <v>1</v>
      </c>
      <c r="G752" t="s">
        <v>14</v>
      </c>
      <c r="H752">
        <v>1</v>
      </c>
      <c r="I752" s="7">
        <f t="shared" si="66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8"/>
        <v>40360.208333333336</v>
      </c>
      <c r="O752" s="10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7"/>
        <v>232.30555555555554</v>
      </c>
      <c r="G753" t="s">
        <v>20</v>
      </c>
      <c r="H753">
        <v>270</v>
      </c>
      <c r="I753" s="7">
        <f t="shared" si="6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8"/>
        <v>42446.208333333328</v>
      </c>
      <c r="O753" s="10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7"/>
        <v>92.448275862068968</v>
      </c>
      <c r="G754" t="s">
        <v>74</v>
      </c>
      <c r="H754">
        <v>114</v>
      </c>
      <c r="I754" s="7">
        <f t="shared" si="6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8"/>
        <v>40395.208333333336</v>
      </c>
      <c r="O754" s="10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7"/>
        <v>256.70212765957444</v>
      </c>
      <c r="G755" t="s">
        <v>20</v>
      </c>
      <c r="H755">
        <v>137</v>
      </c>
      <c r="I755" s="7">
        <f t="shared" si="6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8"/>
        <v>40321.208333333336</v>
      </c>
      <c r="O755" s="10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7"/>
        <v>168.47017045454547</v>
      </c>
      <c r="G756" t="s">
        <v>20</v>
      </c>
      <c r="H756">
        <v>3205</v>
      </c>
      <c r="I756" s="7">
        <f t="shared" si="6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8"/>
        <v>41210.208333333336</v>
      </c>
      <c r="O756" s="10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7"/>
        <v>166.57777777777778</v>
      </c>
      <c r="G757" t="s">
        <v>20</v>
      </c>
      <c r="H757">
        <v>288</v>
      </c>
      <c r="I757" s="7">
        <f t="shared" si="6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8"/>
        <v>43096.25</v>
      </c>
      <c r="O757" s="10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7"/>
        <v>772.07692307692309</v>
      </c>
      <c r="G758" t="s">
        <v>20</v>
      </c>
      <c r="H758">
        <v>148</v>
      </c>
      <c r="I758" s="7">
        <f t="shared" si="6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8"/>
        <v>42024.25</v>
      </c>
      <c r="O758" s="10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7"/>
        <v>406.85714285714283</v>
      </c>
      <c r="G759" t="s">
        <v>20</v>
      </c>
      <c r="H759">
        <v>114</v>
      </c>
      <c r="I759" s="7">
        <f t="shared" ref="I759:I822" si="72">E759/H759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8"/>
        <v>40675.208333333336</v>
      </c>
      <c r="O759" s="10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7"/>
        <v>564.20608108108115</v>
      </c>
      <c r="G760" t="s">
        <v>20</v>
      </c>
      <c r="H760">
        <v>1518</v>
      </c>
      <c r="I760" s="7">
        <f t="shared" si="72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8"/>
        <v>41936.208333333336</v>
      </c>
      <c r="O760" s="10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7"/>
        <v>68.426865671641792</v>
      </c>
      <c r="G761" t="s">
        <v>14</v>
      </c>
      <c r="H761">
        <v>1274</v>
      </c>
      <c r="I761" s="7">
        <f t="shared" si="72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8"/>
        <v>43136.25</v>
      </c>
      <c r="O761" s="10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7"/>
        <v>34.351966873706004</v>
      </c>
      <c r="G762" t="s">
        <v>14</v>
      </c>
      <c r="H762">
        <v>210</v>
      </c>
      <c r="I762" s="7">
        <f t="shared" si="72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8"/>
        <v>43678.208333333328</v>
      </c>
      <c r="O762" s="10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7"/>
        <v>655.4545454545455</v>
      </c>
      <c r="G763" t="s">
        <v>20</v>
      </c>
      <c r="H763">
        <v>166</v>
      </c>
      <c r="I763" s="7">
        <f t="shared" si="72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8"/>
        <v>42938.208333333328</v>
      </c>
      <c r="O763" s="10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7"/>
        <v>177.25714285714284</v>
      </c>
      <c r="G764" t="s">
        <v>20</v>
      </c>
      <c r="H764">
        <v>100</v>
      </c>
      <c r="I764" s="7">
        <f t="shared" si="72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8"/>
        <v>41241.25</v>
      </c>
      <c r="O764" s="10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7"/>
        <v>113.17857142857144</v>
      </c>
      <c r="G765" t="s">
        <v>20</v>
      </c>
      <c r="H765">
        <v>235</v>
      </c>
      <c r="I765" s="7">
        <f t="shared" si="72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8"/>
        <v>41037.208333333336</v>
      </c>
      <c r="O765" s="10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7"/>
        <v>728.18181818181824</v>
      </c>
      <c r="G766" t="s">
        <v>20</v>
      </c>
      <c r="H766">
        <v>148</v>
      </c>
      <c r="I766" s="7">
        <f t="shared" si="72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8"/>
        <v>40676.208333333336</v>
      </c>
      <c r="O766" s="10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7"/>
        <v>208.33333333333334</v>
      </c>
      <c r="G767" t="s">
        <v>20</v>
      </c>
      <c r="H767">
        <v>198</v>
      </c>
      <c r="I767" s="7">
        <f t="shared" si="72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8"/>
        <v>42840.208333333328</v>
      </c>
      <c r="O767" s="10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7"/>
        <v>31.171232876712331</v>
      </c>
      <c r="G768" t="s">
        <v>14</v>
      </c>
      <c r="H768">
        <v>248</v>
      </c>
      <c r="I768" s="7">
        <f t="shared" si="72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8"/>
        <v>43362.208333333328</v>
      </c>
      <c r="O768" s="10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7"/>
        <v>56.967078189300416</v>
      </c>
      <c r="G769" t="s">
        <v>14</v>
      </c>
      <c r="H769">
        <v>513</v>
      </c>
      <c r="I769" s="7">
        <f t="shared" si="72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8"/>
        <v>42283.208333333328</v>
      </c>
      <c r="O769" s="10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73">(E770 / D770)*100</f>
        <v>231</v>
      </c>
      <c r="G770" t="s">
        <v>20</v>
      </c>
      <c r="H770">
        <v>150</v>
      </c>
      <c r="I770" s="7">
        <f t="shared" si="72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ref="N770:N833" si="74" xml:space="preserve"> (L770 / 86400) + DATE(1970,1,1)</f>
        <v>41619.25</v>
      </c>
      <c r="O770" s="10">
        <f t="shared" ref="O770:O833" si="75">(M770/86400)+DATE(1970,1,1)</f>
        <v>41634.25</v>
      </c>
      <c r="P770" t="b">
        <v>0</v>
      </c>
      <c r="Q770" t="b">
        <v>0</v>
      </c>
      <c r="R770" t="s">
        <v>33</v>
      </c>
      <c r="S770" t="str">
        <f t="shared" ref="S770:S833" si="76">LEFT(R770,FIND("/",R770)-1)</f>
        <v>theater</v>
      </c>
      <c r="T770" t="str">
        <f t="shared" ref="T770:T833" si="77">RIGHT(R770, LEN(R770) - FIND("/", R770) - 0)</f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3"/>
        <v>86.867834394904463</v>
      </c>
      <c r="G771" t="s">
        <v>14</v>
      </c>
      <c r="H771">
        <v>3410</v>
      </c>
      <c r="I771" s="7">
        <f t="shared" si="72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si="74"/>
        <v>41501.208333333336</v>
      </c>
      <c r="O771" s="10">
        <f t="shared" si="75"/>
        <v>41527.208333333336</v>
      </c>
      <c r="P771" t="b">
        <v>0</v>
      </c>
      <c r="Q771" t="b">
        <v>0</v>
      </c>
      <c r="R771" t="s">
        <v>89</v>
      </c>
      <c r="S771" t="str">
        <f t="shared" si="76"/>
        <v>games</v>
      </c>
      <c r="T771" t="str">
        <f t="shared" si="77"/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3"/>
        <v>270.74418604651163</v>
      </c>
      <c r="G772" t="s">
        <v>20</v>
      </c>
      <c r="H772">
        <v>216</v>
      </c>
      <c r="I772" s="7">
        <f t="shared" si="72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74"/>
        <v>41743.208333333336</v>
      </c>
      <c r="O772" s="10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3"/>
        <v>49.446428571428569</v>
      </c>
      <c r="G773" t="s">
        <v>74</v>
      </c>
      <c r="H773">
        <v>26</v>
      </c>
      <c r="I773" s="7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4"/>
        <v>43491.25</v>
      </c>
      <c r="O773" s="10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3"/>
        <v>113.3596256684492</v>
      </c>
      <c r="G774" t="s">
        <v>20</v>
      </c>
      <c r="H774">
        <v>5139</v>
      </c>
      <c r="I774" s="7">
        <f t="shared" si="72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4"/>
        <v>43505.25</v>
      </c>
      <c r="O774" s="10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3"/>
        <v>190.55555555555554</v>
      </c>
      <c r="G775" t="s">
        <v>20</v>
      </c>
      <c r="H775">
        <v>2353</v>
      </c>
      <c r="I775" s="7">
        <f t="shared" si="7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4"/>
        <v>42838.208333333328</v>
      </c>
      <c r="O775" s="10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3"/>
        <v>135.5</v>
      </c>
      <c r="G776" t="s">
        <v>20</v>
      </c>
      <c r="H776">
        <v>78</v>
      </c>
      <c r="I776" s="7">
        <f t="shared" si="7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4"/>
        <v>42513.208333333328</v>
      </c>
      <c r="O776" s="10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3"/>
        <v>10.297872340425531</v>
      </c>
      <c r="G777" t="s">
        <v>14</v>
      </c>
      <c r="H777">
        <v>10</v>
      </c>
      <c r="I777" s="7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4"/>
        <v>41949.25</v>
      </c>
      <c r="O777" s="10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3"/>
        <v>65.544223826714799</v>
      </c>
      <c r="G778" t="s">
        <v>14</v>
      </c>
      <c r="H778">
        <v>2201</v>
      </c>
      <c r="I778" s="7">
        <f t="shared" si="7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4"/>
        <v>43650.208333333328</v>
      </c>
      <c r="O778" s="10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3"/>
        <v>49.026652452025587</v>
      </c>
      <c r="G779" t="s">
        <v>14</v>
      </c>
      <c r="H779">
        <v>676</v>
      </c>
      <c r="I779" s="7">
        <f t="shared" si="7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4"/>
        <v>40809.208333333336</v>
      </c>
      <c r="O779" s="10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3"/>
        <v>787.92307692307691</v>
      </c>
      <c r="G780" t="s">
        <v>20</v>
      </c>
      <c r="H780">
        <v>174</v>
      </c>
      <c r="I780" s="7">
        <f t="shared" si="72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4"/>
        <v>40768.208333333336</v>
      </c>
      <c r="O780" s="10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3"/>
        <v>80.306347746090154</v>
      </c>
      <c r="G781" t="s">
        <v>14</v>
      </c>
      <c r="H781">
        <v>831</v>
      </c>
      <c r="I781" s="7">
        <f t="shared" si="72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4"/>
        <v>42230.208333333328</v>
      </c>
      <c r="O781" s="10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3"/>
        <v>106.29411764705883</v>
      </c>
      <c r="G782" t="s">
        <v>20</v>
      </c>
      <c r="H782">
        <v>164</v>
      </c>
      <c r="I782" s="7">
        <f t="shared" si="72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4"/>
        <v>42573.208333333328</v>
      </c>
      <c r="O782" s="10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3"/>
        <v>50.735632183908038</v>
      </c>
      <c r="G783" t="s">
        <v>74</v>
      </c>
      <c r="H783">
        <v>56</v>
      </c>
      <c r="I783" s="7">
        <f t="shared" si="72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4"/>
        <v>40482.208333333336</v>
      </c>
      <c r="O783" s="10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3"/>
        <v>215.31372549019611</v>
      </c>
      <c r="G784" t="s">
        <v>20</v>
      </c>
      <c r="H784">
        <v>161</v>
      </c>
      <c r="I784" s="7">
        <f t="shared" si="72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4"/>
        <v>40603.25</v>
      </c>
      <c r="O784" s="10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3"/>
        <v>141.22972972972974</v>
      </c>
      <c r="G785" t="s">
        <v>20</v>
      </c>
      <c r="H785">
        <v>138</v>
      </c>
      <c r="I785" s="7">
        <f t="shared" si="72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4"/>
        <v>41625.25</v>
      </c>
      <c r="O785" s="10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3"/>
        <v>115.33745781777279</v>
      </c>
      <c r="G786" t="s">
        <v>20</v>
      </c>
      <c r="H786">
        <v>3308</v>
      </c>
      <c r="I786" s="7">
        <f t="shared" si="72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4"/>
        <v>42435.25</v>
      </c>
      <c r="O786" s="10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3"/>
        <v>193.11940298507463</v>
      </c>
      <c r="G787" t="s">
        <v>20</v>
      </c>
      <c r="H787">
        <v>127</v>
      </c>
      <c r="I787" s="7">
        <f t="shared" si="72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4"/>
        <v>43582.208333333328</v>
      </c>
      <c r="O787" s="10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3"/>
        <v>729.73333333333335</v>
      </c>
      <c r="G788" t="s">
        <v>20</v>
      </c>
      <c r="H788">
        <v>207</v>
      </c>
      <c r="I788" s="7">
        <f t="shared" si="72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4"/>
        <v>43186.208333333328</v>
      </c>
      <c r="O788" s="10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3"/>
        <v>99.66339869281046</v>
      </c>
      <c r="G789" t="s">
        <v>14</v>
      </c>
      <c r="H789">
        <v>859</v>
      </c>
      <c r="I789" s="7">
        <f t="shared" si="72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4"/>
        <v>40684.208333333336</v>
      </c>
      <c r="O789" s="10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3"/>
        <v>88.166666666666671</v>
      </c>
      <c r="G790" t="s">
        <v>47</v>
      </c>
      <c r="H790">
        <v>31</v>
      </c>
      <c r="I790" s="7">
        <f t="shared" si="72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4"/>
        <v>41202.208333333336</v>
      </c>
      <c r="O790" s="10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3"/>
        <v>37.233333333333334</v>
      </c>
      <c r="G791" t="s">
        <v>14</v>
      </c>
      <c r="H791">
        <v>45</v>
      </c>
      <c r="I791" s="7">
        <f t="shared" si="72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4"/>
        <v>41786.208333333336</v>
      </c>
      <c r="O791" s="10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3"/>
        <v>30.540075309306079</v>
      </c>
      <c r="G792" t="s">
        <v>74</v>
      </c>
      <c r="H792">
        <v>1113</v>
      </c>
      <c r="I792" s="7">
        <f t="shared" si="72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4"/>
        <v>40223.25</v>
      </c>
      <c r="O792" s="10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3"/>
        <v>25.714285714285712</v>
      </c>
      <c r="G793" t="s">
        <v>14</v>
      </c>
      <c r="H793">
        <v>6</v>
      </c>
      <c r="I793" s="7">
        <f t="shared" si="72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4"/>
        <v>42715.25</v>
      </c>
      <c r="O793" s="10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3"/>
        <v>34</v>
      </c>
      <c r="G794" t="s">
        <v>14</v>
      </c>
      <c r="H794">
        <v>7</v>
      </c>
      <c r="I794" s="7">
        <f t="shared" si="72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4"/>
        <v>41451.208333333336</v>
      </c>
      <c r="O794" s="10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3"/>
        <v>1185.909090909091</v>
      </c>
      <c r="G795" t="s">
        <v>20</v>
      </c>
      <c r="H795">
        <v>181</v>
      </c>
      <c r="I795" s="7">
        <f t="shared" si="72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4"/>
        <v>41450.208333333336</v>
      </c>
      <c r="O795" s="10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3"/>
        <v>125.39393939393939</v>
      </c>
      <c r="G796" t="s">
        <v>20</v>
      </c>
      <c r="H796">
        <v>110</v>
      </c>
      <c r="I796" s="7">
        <f t="shared" si="72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4"/>
        <v>43091.25</v>
      </c>
      <c r="O796" s="10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3"/>
        <v>14.394366197183098</v>
      </c>
      <c r="G797" t="s">
        <v>14</v>
      </c>
      <c r="H797">
        <v>31</v>
      </c>
      <c r="I797" s="7">
        <f t="shared" si="72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4"/>
        <v>42675.208333333328</v>
      </c>
      <c r="O797" s="10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3"/>
        <v>54.807692307692314</v>
      </c>
      <c r="G798" t="s">
        <v>14</v>
      </c>
      <c r="H798">
        <v>78</v>
      </c>
      <c r="I798" s="7">
        <f t="shared" si="72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4"/>
        <v>41859.208333333336</v>
      </c>
      <c r="O798" s="10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3"/>
        <v>109.63157894736841</v>
      </c>
      <c r="G799" t="s">
        <v>20</v>
      </c>
      <c r="H799">
        <v>185</v>
      </c>
      <c r="I799" s="7">
        <f t="shared" si="72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4"/>
        <v>43464.25</v>
      </c>
      <c r="O799" s="10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3"/>
        <v>188.47058823529412</v>
      </c>
      <c r="G800" t="s">
        <v>20</v>
      </c>
      <c r="H800">
        <v>121</v>
      </c>
      <c r="I800" s="7">
        <f t="shared" si="72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4"/>
        <v>41060.208333333336</v>
      </c>
      <c r="O800" s="10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3"/>
        <v>87.008284023668637</v>
      </c>
      <c r="G801" t="s">
        <v>14</v>
      </c>
      <c r="H801">
        <v>1225</v>
      </c>
      <c r="I801" s="7">
        <f t="shared" si="72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4"/>
        <v>42399.25</v>
      </c>
      <c r="O801" s="10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3"/>
        <v>1</v>
      </c>
      <c r="G802" t="s">
        <v>14</v>
      </c>
      <c r="H802">
        <v>1</v>
      </c>
      <c r="I802" s="7">
        <f t="shared" si="72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4"/>
        <v>42167.208333333328</v>
      </c>
      <c r="O802" s="10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3"/>
        <v>202.9130434782609</v>
      </c>
      <c r="G803" t="s">
        <v>20</v>
      </c>
      <c r="H803">
        <v>106</v>
      </c>
      <c r="I803" s="7">
        <f t="shared" si="72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4"/>
        <v>43830.25</v>
      </c>
      <c r="O803" s="10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3"/>
        <v>197.03225806451613</v>
      </c>
      <c r="G804" t="s">
        <v>20</v>
      </c>
      <c r="H804">
        <v>142</v>
      </c>
      <c r="I804" s="7">
        <f t="shared" si="72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4"/>
        <v>43650.208333333328</v>
      </c>
      <c r="O804" s="10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3"/>
        <v>107</v>
      </c>
      <c r="G805" t="s">
        <v>20</v>
      </c>
      <c r="H805">
        <v>233</v>
      </c>
      <c r="I805" s="7">
        <f t="shared" si="72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4"/>
        <v>43492.25</v>
      </c>
      <c r="O805" s="10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3"/>
        <v>268.73076923076923</v>
      </c>
      <c r="G806" t="s">
        <v>20</v>
      </c>
      <c r="H806">
        <v>218</v>
      </c>
      <c r="I806" s="7">
        <f t="shared" si="72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4"/>
        <v>43102.25</v>
      </c>
      <c r="O806" s="10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3"/>
        <v>50.845360824742272</v>
      </c>
      <c r="G807" t="s">
        <v>14</v>
      </c>
      <c r="H807">
        <v>67</v>
      </c>
      <c r="I807" s="7">
        <f t="shared" si="72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4"/>
        <v>41958.25</v>
      </c>
      <c r="O807" s="10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3"/>
        <v>1180.2857142857142</v>
      </c>
      <c r="G808" t="s">
        <v>20</v>
      </c>
      <c r="H808">
        <v>76</v>
      </c>
      <c r="I808" s="7">
        <f t="shared" si="72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4"/>
        <v>40973.25</v>
      </c>
      <c r="O808" s="10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3"/>
        <v>264</v>
      </c>
      <c r="G809" t="s">
        <v>20</v>
      </c>
      <c r="H809">
        <v>43</v>
      </c>
      <c r="I809" s="7">
        <f t="shared" si="72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4"/>
        <v>43753.208333333328</v>
      </c>
      <c r="O809" s="10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3"/>
        <v>30.44230769230769</v>
      </c>
      <c r="G810" t="s">
        <v>14</v>
      </c>
      <c r="H810">
        <v>19</v>
      </c>
      <c r="I810" s="7">
        <f t="shared" si="72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4"/>
        <v>42507.208333333328</v>
      </c>
      <c r="O810" s="10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3"/>
        <v>62.880681818181813</v>
      </c>
      <c r="G811" t="s">
        <v>14</v>
      </c>
      <c r="H811">
        <v>2108</v>
      </c>
      <c r="I811" s="7">
        <f t="shared" si="72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4"/>
        <v>41135.208333333336</v>
      </c>
      <c r="O811" s="10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3"/>
        <v>193.125</v>
      </c>
      <c r="G812" t="s">
        <v>20</v>
      </c>
      <c r="H812">
        <v>221</v>
      </c>
      <c r="I812" s="7">
        <f t="shared" si="72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4"/>
        <v>43067.25</v>
      </c>
      <c r="O812" s="10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3"/>
        <v>77.102702702702715</v>
      </c>
      <c r="G813" t="s">
        <v>14</v>
      </c>
      <c r="H813">
        <v>679</v>
      </c>
      <c r="I813" s="7">
        <f t="shared" si="72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4"/>
        <v>42378.25</v>
      </c>
      <c r="O813" s="10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3"/>
        <v>225.52763819095478</v>
      </c>
      <c r="G814" t="s">
        <v>20</v>
      </c>
      <c r="H814">
        <v>2805</v>
      </c>
      <c r="I814" s="7">
        <f t="shared" si="72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4"/>
        <v>43206.208333333328</v>
      </c>
      <c r="O814" s="10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3"/>
        <v>239.40625</v>
      </c>
      <c r="G815" t="s">
        <v>20</v>
      </c>
      <c r="H815">
        <v>68</v>
      </c>
      <c r="I815" s="7">
        <f t="shared" si="72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4"/>
        <v>41148.208333333336</v>
      </c>
      <c r="O815" s="10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3"/>
        <v>92.1875</v>
      </c>
      <c r="G816" t="s">
        <v>14</v>
      </c>
      <c r="H816">
        <v>36</v>
      </c>
      <c r="I816" s="7">
        <f t="shared" si="72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4"/>
        <v>42517.208333333328</v>
      </c>
      <c r="O816" s="10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3"/>
        <v>130.23333333333335</v>
      </c>
      <c r="G817" t="s">
        <v>20</v>
      </c>
      <c r="H817">
        <v>183</v>
      </c>
      <c r="I817" s="7">
        <f t="shared" si="72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4"/>
        <v>43068.25</v>
      </c>
      <c r="O817" s="10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3"/>
        <v>615.21739130434787</v>
      </c>
      <c r="G818" t="s">
        <v>20</v>
      </c>
      <c r="H818">
        <v>133</v>
      </c>
      <c r="I818" s="7">
        <f t="shared" si="72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4"/>
        <v>41680.25</v>
      </c>
      <c r="O818" s="10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3"/>
        <v>368.79532163742692</v>
      </c>
      <c r="G819" t="s">
        <v>20</v>
      </c>
      <c r="H819">
        <v>2489</v>
      </c>
      <c r="I819" s="7">
        <f t="shared" si="72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4"/>
        <v>43589.208333333328</v>
      </c>
      <c r="O819" s="10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3"/>
        <v>1094.8571428571429</v>
      </c>
      <c r="G820" t="s">
        <v>20</v>
      </c>
      <c r="H820">
        <v>69</v>
      </c>
      <c r="I820" s="7">
        <f t="shared" si="72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4"/>
        <v>43486.25</v>
      </c>
      <c r="O820" s="10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3"/>
        <v>50.662921348314605</v>
      </c>
      <c r="G821" t="s">
        <v>14</v>
      </c>
      <c r="H821">
        <v>47</v>
      </c>
      <c r="I821" s="7">
        <f t="shared" si="72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4"/>
        <v>41237.25</v>
      </c>
      <c r="O821" s="10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3"/>
        <v>800.6</v>
      </c>
      <c r="G822" t="s">
        <v>20</v>
      </c>
      <c r="H822">
        <v>279</v>
      </c>
      <c r="I822" s="7">
        <f t="shared" si="72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4"/>
        <v>43310.208333333328</v>
      </c>
      <c r="O822" s="10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3"/>
        <v>291.28571428571428</v>
      </c>
      <c r="G823" t="s">
        <v>20</v>
      </c>
      <c r="H823">
        <v>210</v>
      </c>
      <c r="I823" s="7">
        <f t="shared" ref="I823:I886" si="78">E823/H823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4"/>
        <v>42794.25</v>
      </c>
      <c r="O823" s="10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3"/>
        <v>349.9666666666667</v>
      </c>
      <c r="G824" t="s">
        <v>20</v>
      </c>
      <c r="H824">
        <v>2100</v>
      </c>
      <c r="I824" s="7">
        <f t="shared" si="7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4"/>
        <v>41698.25</v>
      </c>
      <c r="O824" s="10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3"/>
        <v>357.07317073170731</v>
      </c>
      <c r="G825" t="s">
        <v>20</v>
      </c>
      <c r="H825">
        <v>252</v>
      </c>
      <c r="I825" s="7">
        <f t="shared" si="7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4"/>
        <v>41892.208333333336</v>
      </c>
      <c r="O825" s="10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3"/>
        <v>126.48941176470588</v>
      </c>
      <c r="G826" t="s">
        <v>20</v>
      </c>
      <c r="H826">
        <v>1280</v>
      </c>
      <c r="I826" s="7">
        <f t="shared" si="7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4"/>
        <v>40348.208333333336</v>
      </c>
      <c r="O826" s="10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3"/>
        <v>387.5</v>
      </c>
      <c r="G827" t="s">
        <v>20</v>
      </c>
      <c r="H827">
        <v>157</v>
      </c>
      <c r="I827" s="7">
        <f t="shared" si="7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4"/>
        <v>42941.208333333328</v>
      </c>
      <c r="O827" s="10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3"/>
        <v>457.03571428571428</v>
      </c>
      <c r="G828" t="s">
        <v>20</v>
      </c>
      <c r="H828">
        <v>194</v>
      </c>
      <c r="I828" s="7">
        <f t="shared" si="7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4"/>
        <v>40525.25</v>
      </c>
      <c r="O828" s="10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3"/>
        <v>266.69565217391306</v>
      </c>
      <c r="G829" t="s">
        <v>20</v>
      </c>
      <c r="H829">
        <v>82</v>
      </c>
      <c r="I829" s="7">
        <f t="shared" si="7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4"/>
        <v>40666.208333333336</v>
      </c>
      <c r="O829" s="10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3"/>
        <v>69</v>
      </c>
      <c r="G830" t="s">
        <v>14</v>
      </c>
      <c r="H830">
        <v>70</v>
      </c>
      <c r="I830" s="7">
        <f t="shared" si="7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4"/>
        <v>43340.208333333328</v>
      </c>
      <c r="O830" s="10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3"/>
        <v>51.34375</v>
      </c>
      <c r="G831" t="s">
        <v>14</v>
      </c>
      <c r="H831">
        <v>154</v>
      </c>
      <c r="I831" s="7">
        <f t="shared" si="7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4"/>
        <v>42164.208333333328</v>
      </c>
      <c r="O831" s="10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3"/>
        <v>1.1710526315789473</v>
      </c>
      <c r="G832" t="s">
        <v>14</v>
      </c>
      <c r="H832">
        <v>22</v>
      </c>
      <c r="I832" s="7">
        <f t="shared" si="7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4"/>
        <v>43103.25</v>
      </c>
      <c r="O832" s="10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3"/>
        <v>108.97734294541709</v>
      </c>
      <c r="G833" t="s">
        <v>20</v>
      </c>
      <c r="H833">
        <v>4233</v>
      </c>
      <c r="I833" s="7">
        <f t="shared" si="7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4"/>
        <v>40994.208333333336</v>
      </c>
      <c r="O833" s="10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79">(E834 / D834)*100</f>
        <v>315.17592592592592</v>
      </c>
      <c r="G834" t="s">
        <v>20</v>
      </c>
      <c r="H834">
        <v>1297</v>
      </c>
      <c r="I834" s="7">
        <f t="shared" si="78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ref="N834:N897" si="80" xml:space="preserve"> (L834 / 86400) + DATE(1970,1,1)</f>
        <v>42299.208333333328</v>
      </c>
      <c r="O834" s="10">
        <f t="shared" ref="O834:O897" si="81">(M834/86400)+DATE(1970,1,1)</f>
        <v>42333.25</v>
      </c>
      <c r="P834" t="b">
        <v>1</v>
      </c>
      <c r="Q834" t="b">
        <v>0</v>
      </c>
      <c r="R834" t="s">
        <v>206</v>
      </c>
      <c r="S834" t="str">
        <f t="shared" ref="S834:S897" si="82">LEFT(R834,FIND("/",R834)-1)</f>
        <v>publishing</v>
      </c>
      <c r="T834" t="str">
        <f t="shared" ref="T834:T897" si="83">RIGHT(R834, LEN(R834) - FIND("/", R834) - 0)</f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9"/>
        <v>157.69117647058823</v>
      </c>
      <c r="G835" t="s">
        <v>20</v>
      </c>
      <c r="H835">
        <v>165</v>
      </c>
      <c r="I835" s="7">
        <f t="shared" si="78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si="80"/>
        <v>40588.25</v>
      </c>
      <c r="O835" s="10">
        <f t="shared" si="81"/>
        <v>40599.25</v>
      </c>
      <c r="P835" t="b">
        <v>0</v>
      </c>
      <c r="Q835" t="b">
        <v>0</v>
      </c>
      <c r="R835" t="s">
        <v>206</v>
      </c>
      <c r="S835" t="str">
        <f t="shared" si="82"/>
        <v>publishing</v>
      </c>
      <c r="T835" t="str">
        <f t="shared" si="83"/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9"/>
        <v>153.8082191780822</v>
      </c>
      <c r="G836" t="s">
        <v>20</v>
      </c>
      <c r="H836">
        <v>119</v>
      </c>
      <c r="I836" s="7">
        <f t="shared" si="78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80"/>
        <v>41448.208333333336</v>
      </c>
      <c r="O836" s="10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9"/>
        <v>89.738979118329468</v>
      </c>
      <c r="G837" t="s">
        <v>14</v>
      </c>
      <c r="H837">
        <v>1758</v>
      </c>
      <c r="I837" s="7">
        <f t="shared" si="78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80"/>
        <v>42063.25</v>
      </c>
      <c r="O837" s="10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9"/>
        <v>75.135802469135797</v>
      </c>
      <c r="G838" t="s">
        <v>14</v>
      </c>
      <c r="H838">
        <v>94</v>
      </c>
      <c r="I838" s="7">
        <f t="shared" si="78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80"/>
        <v>40214.25</v>
      </c>
      <c r="O838" s="10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9"/>
        <v>852.88135593220341</v>
      </c>
      <c r="G839" t="s">
        <v>20</v>
      </c>
      <c r="H839">
        <v>1797</v>
      </c>
      <c r="I839" s="7">
        <f t="shared" si="78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80"/>
        <v>40629.208333333336</v>
      </c>
      <c r="O839" s="10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9"/>
        <v>138.90625</v>
      </c>
      <c r="G840" t="s">
        <v>20</v>
      </c>
      <c r="H840">
        <v>261</v>
      </c>
      <c r="I840" s="7">
        <f t="shared" si="78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80"/>
        <v>43370.208333333328</v>
      </c>
      <c r="O840" s="10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9"/>
        <v>190.18181818181819</v>
      </c>
      <c r="G841" t="s">
        <v>20</v>
      </c>
      <c r="H841">
        <v>157</v>
      </c>
      <c r="I841" s="7">
        <f t="shared" si="78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80"/>
        <v>41715.208333333336</v>
      </c>
      <c r="O841" s="10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9"/>
        <v>100.24333619948409</v>
      </c>
      <c r="G842" t="s">
        <v>20</v>
      </c>
      <c r="H842">
        <v>3533</v>
      </c>
      <c r="I842" s="7">
        <f t="shared" si="78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80"/>
        <v>41836.208333333336</v>
      </c>
      <c r="O842" s="10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9"/>
        <v>142.75824175824175</v>
      </c>
      <c r="G843" t="s">
        <v>20</v>
      </c>
      <c r="H843">
        <v>155</v>
      </c>
      <c r="I843" s="7">
        <f t="shared" si="78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80"/>
        <v>42419.25</v>
      </c>
      <c r="O843" s="10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9"/>
        <v>563.13333333333333</v>
      </c>
      <c r="G844" t="s">
        <v>20</v>
      </c>
      <c r="H844">
        <v>132</v>
      </c>
      <c r="I844" s="7">
        <f t="shared" si="78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80"/>
        <v>43266.208333333328</v>
      </c>
      <c r="O844" s="10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9"/>
        <v>30.715909090909086</v>
      </c>
      <c r="G845" t="s">
        <v>14</v>
      </c>
      <c r="H845">
        <v>33</v>
      </c>
      <c r="I845" s="7">
        <f t="shared" si="78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80"/>
        <v>43338.208333333328</v>
      </c>
      <c r="O845" s="10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9"/>
        <v>99.39772727272728</v>
      </c>
      <c r="G846" t="s">
        <v>74</v>
      </c>
      <c r="H846">
        <v>94</v>
      </c>
      <c r="I846" s="7">
        <f t="shared" si="78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80"/>
        <v>40930.25</v>
      </c>
      <c r="O846" s="10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9"/>
        <v>197.54935622317598</v>
      </c>
      <c r="G847" t="s">
        <v>20</v>
      </c>
      <c r="H847">
        <v>1354</v>
      </c>
      <c r="I847" s="7">
        <f t="shared" si="78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80"/>
        <v>43235.208333333328</v>
      </c>
      <c r="O847" s="10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9"/>
        <v>508.5</v>
      </c>
      <c r="G848" t="s">
        <v>20</v>
      </c>
      <c r="H848">
        <v>48</v>
      </c>
      <c r="I848" s="7">
        <f t="shared" si="78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80"/>
        <v>43302.208333333328</v>
      </c>
      <c r="O848" s="10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9"/>
        <v>237.74468085106383</v>
      </c>
      <c r="G849" t="s">
        <v>20</v>
      </c>
      <c r="H849">
        <v>110</v>
      </c>
      <c r="I849" s="7">
        <f t="shared" si="78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80"/>
        <v>43107.25</v>
      </c>
      <c r="O849" s="10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9"/>
        <v>338.46875</v>
      </c>
      <c r="G850" t="s">
        <v>20</v>
      </c>
      <c r="H850">
        <v>172</v>
      </c>
      <c r="I850" s="7">
        <f t="shared" si="78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80"/>
        <v>40341.208333333336</v>
      </c>
      <c r="O850" s="10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9"/>
        <v>133.08955223880596</v>
      </c>
      <c r="G851" t="s">
        <v>20</v>
      </c>
      <c r="H851">
        <v>307</v>
      </c>
      <c r="I851" s="7">
        <f t="shared" si="78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80"/>
        <v>40948.25</v>
      </c>
      <c r="O851" s="10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9"/>
        <v>1</v>
      </c>
      <c r="G852" t="s">
        <v>14</v>
      </c>
      <c r="H852">
        <v>1</v>
      </c>
      <c r="I852" s="7">
        <f t="shared" si="78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80"/>
        <v>40866.25</v>
      </c>
      <c r="O852" s="10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9"/>
        <v>207.79999999999998</v>
      </c>
      <c r="G853" t="s">
        <v>20</v>
      </c>
      <c r="H853">
        <v>160</v>
      </c>
      <c r="I853" s="7">
        <f t="shared" si="78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80"/>
        <v>41031.208333333336</v>
      </c>
      <c r="O853" s="10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9"/>
        <v>51.122448979591837</v>
      </c>
      <c r="G854" t="s">
        <v>14</v>
      </c>
      <c r="H854">
        <v>31</v>
      </c>
      <c r="I854" s="7">
        <f t="shared" si="78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80"/>
        <v>40740.208333333336</v>
      </c>
      <c r="O854" s="10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9"/>
        <v>652.05847953216369</v>
      </c>
      <c r="G855" t="s">
        <v>20</v>
      </c>
      <c r="H855">
        <v>1467</v>
      </c>
      <c r="I855" s="7">
        <f t="shared" si="78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80"/>
        <v>40714.208333333336</v>
      </c>
      <c r="O855" s="10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9"/>
        <v>113.63099415204678</v>
      </c>
      <c r="G856" t="s">
        <v>20</v>
      </c>
      <c r="H856">
        <v>2662</v>
      </c>
      <c r="I856" s="7">
        <f t="shared" si="78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80"/>
        <v>43787.25</v>
      </c>
      <c r="O856" s="10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9"/>
        <v>102.37606837606839</v>
      </c>
      <c r="G857" t="s">
        <v>20</v>
      </c>
      <c r="H857">
        <v>452</v>
      </c>
      <c r="I857" s="7">
        <f t="shared" si="78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80"/>
        <v>40712.208333333336</v>
      </c>
      <c r="O857" s="10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9"/>
        <v>356.58333333333331</v>
      </c>
      <c r="G858" t="s">
        <v>20</v>
      </c>
      <c r="H858">
        <v>158</v>
      </c>
      <c r="I858" s="7">
        <f t="shared" si="78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80"/>
        <v>41023.208333333336</v>
      </c>
      <c r="O858" s="10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9"/>
        <v>139.86792452830187</v>
      </c>
      <c r="G859" t="s">
        <v>20</v>
      </c>
      <c r="H859">
        <v>225</v>
      </c>
      <c r="I859" s="7">
        <f t="shared" si="78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80"/>
        <v>40944.25</v>
      </c>
      <c r="O859" s="10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9"/>
        <v>69.45</v>
      </c>
      <c r="G860" t="s">
        <v>14</v>
      </c>
      <c r="H860">
        <v>35</v>
      </c>
      <c r="I860" s="7">
        <f t="shared" si="78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80"/>
        <v>43211.208333333328</v>
      </c>
      <c r="O860" s="10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9"/>
        <v>35.534246575342465</v>
      </c>
      <c r="G861" t="s">
        <v>14</v>
      </c>
      <c r="H861">
        <v>63</v>
      </c>
      <c r="I861" s="7">
        <f t="shared" si="78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80"/>
        <v>41334.25</v>
      </c>
      <c r="O861" s="10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9"/>
        <v>251.65</v>
      </c>
      <c r="G862" t="s">
        <v>20</v>
      </c>
      <c r="H862">
        <v>65</v>
      </c>
      <c r="I862" s="7">
        <f t="shared" si="78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80"/>
        <v>43515.25</v>
      </c>
      <c r="O862" s="10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9"/>
        <v>105.87500000000001</v>
      </c>
      <c r="G863" t="s">
        <v>20</v>
      </c>
      <c r="H863">
        <v>163</v>
      </c>
      <c r="I863" s="7">
        <f t="shared" si="78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80"/>
        <v>40258.208333333336</v>
      </c>
      <c r="O863" s="10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9"/>
        <v>187.42857142857144</v>
      </c>
      <c r="G864" t="s">
        <v>20</v>
      </c>
      <c r="H864">
        <v>85</v>
      </c>
      <c r="I864" s="7">
        <f t="shared" si="78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80"/>
        <v>40756.208333333336</v>
      </c>
      <c r="O864" s="10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9"/>
        <v>386.78571428571428</v>
      </c>
      <c r="G865" t="s">
        <v>20</v>
      </c>
      <c r="H865">
        <v>217</v>
      </c>
      <c r="I865" s="7">
        <f t="shared" si="78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80"/>
        <v>42172.208333333328</v>
      </c>
      <c r="O865" s="10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9"/>
        <v>347.07142857142856</v>
      </c>
      <c r="G866" t="s">
        <v>20</v>
      </c>
      <c r="H866">
        <v>150</v>
      </c>
      <c r="I866" s="7">
        <f t="shared" si="78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80"/>
        <v>42601.208333333328</v>
      </c>
      <c r="O866" s="10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9"/>
        <v>185.82098765432099</v>
      </c>
      <c r="G867" t="s">
        <v>20</v>
      </c>
      <c r="H867">
        <v>3272</v>
      </c>
      <c r="I867" s="7">
        <f t="shared" si="78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80"/>
        <v>41897.208333333336</v>
      </c>
      <c r="O867" s="10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9"/>
        <v>43.241247264770237</v>
      </c>
      <c r="G868" t="s">
        <v>74</v>
      </c>
      <c r="H868">
        <v>898</v>
      </c>
      <c r="I868" s="7">
        <f t="shared" si="78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80"/>
        <v>40671.208333333336</v>
      </c>
      <c r="O868" s="10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9"/>
        <v>162.4375</v>
      </c>
      <c r="G869" t="s">
        <v>20</v>
      </c>
      <c r="H869">
        <v>300</v>
      </c>
      <c r="I869" s="7">
        <f t="shared" si="78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80"/>
        <v>43382.208333333328</v>
      </c>
      <c r="O869" s="10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9"/>
        <v>184.84285714285716</v>
      </c>
      <c r="G870" t="s">
        <v>20</v>
      </c>
      <c r="H870">
        <v>126</v>
      </c>
      <c r="I870" s="7">
        <f t="shared" si="78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80"/>
        <v>41559.208333333336</v>
      </c>
      <c r="O870" s="10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9"/>
        <v>23.703520691785052</v>
      </c>
      <c r="G871" t="s">
        <v>14</v>
      </c>
      <c r="H871">
        <v>526</v>
      </c>
      <c r="I871" s="7">
        <f t="shared" si="78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80"/>
        <v>40350.208333333336</v>
      </c>
      <c r="O871" s="10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9"/>
        <v>89.870129870129873</v>
      </c>
      <c r="G872" t="s">
        <v>14</v>
      </c>
      <c r="H872">
        <v>121</v>
      </c>
      <c r="I872" s="7">
        <f t="shared" si="78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80"/>
        <v>42240.208333333328</v>
      </c>
      <c r="O872" s="10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9"/>
        <v>272.6041958041958</v>
      </c>
      <c r="G873" t="s">
        <v>20</v>
      </c>
      <c r="H873">
        <v>2320</v>
      </c>
      <c r="I873" s="7">
        <f t="shared" si="78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80"/>
        <v>43040.208333333328</v>
      </c>
      <c r="O873" s="10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9"/>
        <v>170.04255319148936</v>
      </c>
      <c r="G874" t="s">
        <v>20</v>
      </c>
      <c r="H874">
        <v>81</v>
      </c>
      <c r="I874" s="7">
        <f t="shared" si="78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80"/>
        <v>43346.208333333328</v>
      </c>
      <c r="O874" s="10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9"/>
        <v>188.28503562945369</v>
      </c>
      <c r="G875" t="s">
        <v>20</v>
      </c>
      <c r="H875">
        <v>1887</v>
      </c>
      <c r="I875" s="7">
        <f t="shared" si="78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80"/>
        <v>41647.25</v>
      </c>
      <c r="O875" s="10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9"/>
        <v>346.93532338308455</v>
      </c>
      <c r="G876" t="s">
        <v>20</v>
      </c>
      <c r="H876">
        <v>4358</v>
      </c>
      <c r="I876" s="7">
        <f t="shared" si="78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80"/>
        <v>40291.208333333336</v>
      </c>
      <c r="O876" s="10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9"/>
        <v>69.177215189873422</v>
      </c>
      <c r="G877" t="s">
        <v>14</v>
      </c>
      <c r="H877">
        <v>67</v>
      </c>
      <c r="I877" s="7">
        <f t="shared" si="78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80"/>
        <v>40556.25</v>
      </c>
      <c r="O877" s="10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9"/>
        <v>25.433734939759034</v>
      </c>
      <c r="G878" t="s">
        <v>14</v>
      </c>
      <c r="H878">
        <v>57</v>
      </c>
      <c r="I878" s="7">
        <f t="shared" si="78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80"/>
        <v>43624.208333333328</v>
      </c>
      <c r="O878" s="10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9"/>
        <v>77.400977995110026</v>
      </c>
      <c r="G879" t="s">
        <v>14</v>
      </c>
      <c r="H879">
        <v>1229</v>
      </c>
      <c r="I879" s="7">
        <f t="shared" si="78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80"/>
        <v>42577.208333333328</v>
      </c>
      <c r="O879" s="10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9"/>
        <v>37.481481481481481</v>
      </c>
      <c r="G880" t="s">
        <v>14</v>
      </c>
      <c r="H880">
        <v>12</v>
      </c>
      <c r="I880" s="7">
        <f t="shared" si="78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80"/>
        <v>43845.25</v>
      </c>
      <c r="O880" s="10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9"/>
        <v>543.79999999999995</v>
      </c>
      <c r="G881" t="s">
        <v>20</v>
      </c>
      <c r="H881">
        <v>53</v>
      </c>
      <c r="I881" s="7">
        <f t="shared" si="78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80"/>
        <v>42788.25</v>
      </c>
      <c r="O881" s="10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9"/>
        <v>228.52189349112427</v>
      </c>
      <c r="G882" t="s">
        <v>20</v>
      </c>
      <c r="H882">
        <v>2414</v>
      </c>
      <c r="I882" s="7">
        <f t="shared" si="78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80"/>
        <v>43667.208333333328</v>
      </c>
      <c r="O882" s="10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9"/>
        <v>38.948339483394832</v>
      </c>
      <c r="G883" t="s">
        <v>14</v>
      </c>
      <c r="H883">
        <v>452</v>
      </c>
      <c r="I883" s="7">
        <f t="shared" si="78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80"/>
        <v>42194.208333333328</v>
      </c>
      <c r="O883" s="10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9"/>
        <v>370</v>
      </c>
      <c r="G884" t="s">
        <v>20</v>
      </c>
      <c r="H884">
        <v>80</v>
      </c>
      <c r="I884" s="7">
        <f t="shared" si="78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80"/>
        <v>42025.25</v>
      </c>
      <c r="O884" s="10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9"/>
        <v>237.91176470588232</v>
      </c>
      <c r="G885" t="s">
        <v>20</v>
      </c>
      <c r="H885">
        <v>193</v>
      </c>
      <c r="I885" s="7">
        <f t="shared" si="78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80"/>
        <v>40323.208333333336</v>
      </c>
      <c r="O885" s="10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9"/>
        <v>64.036299765807954</v>
      </c>
      <c r="G886" t="s">
        <v>14</v>
      </c>
      <c r="H886">
        <v>1886</v>
      </c>
      <c r="I886" s="7">
        <f t="shared" si="78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80"/>
        <v>41763.208333333336</v>
      </c>
      <c r="O886" s="10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9"/>
        <v>118.27777777777777</v>
      </c>
      <c r="G887" t="s">
        <v>20</v>
      </c>
      <c r="H887">
        <v>52</v>
      </c>
      <c r="I887" s="7">
        <f t="shared" ref="I887:I950" si="84">E887/H887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80"/>
        <v>40335.208333333336</v>
      </c>
      <c r="O887" s="10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9"/>
        <v>84.824037184594957</v>
      </c>
      <c r="G888" t="s">
        <v>14</v>
      </c>
      <c r="H888">
        <v>1825</v>
      </c>
      <c r="I888" s="7">
        <f t="shared" si="84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80"/>
        <v>40416.208333333336</v>
      </c>
      <c r="O888" s="10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9"/>
        <v>29.346153846153843</v>
      </c>
      <c r="G889" t="s">
        <v>14</v>
      </c>
      <c r="H889">
        <v>31</v>
      </c>
      <c r="I889" s="7">
        <f t="shared" si="84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80"/>
        <v>42202.208333333328</v>
      </c>
      <c r="O889" s="10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9"/>
        <v>209.89655172413794</v>
      </c>
      <c r="G890" t="s">
        <v>20</v>
      </c>
      <c r="H890">
        <v>290</v>
      </c>
      <c r="I890" s="7">
        <f t="shared" si="84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80"/>
        <v>42836.208333333328</v>
      </c>
      <c r="O890" s="10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9"/>
        <v>169.78571428571431</v>
      </c>
      <c r="G891" t="s">
        <v>20</v>
      </c>
      <c r="H891">
        <v>122</v>
      </c>
      <c r="I891" s="7">
        <f t="shared" si="84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80"/>
        <v>41710.208333333336</v>
      </c>
      <c r="O891" s="10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9"/>
        <v>115.95907738095239</v>
      </c>
      <c r="G892" t="s">
        <v>20</v>
      </c>
      <c r="H892">
        <v>1470</v>
      </c>
      <c r="I892" s="7">
        <f t="shared" si="84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80"/>
        <v>43640.208333333328</v>
      </c>
      <c r="O892" s="10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9"/>
        <v>258.59999999999997</v>
      </c>
      <c r="G893" t="s">
        <v>20</v>
      </c>
      <c r="H893">
        <v>165</v>
      </c>
      <c r="I893" s="7">
        <f t="shared" si="84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80"/>
        <v>40880.25</v>
      </c>
      <c r="O893" s="10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9"/>
        <v>230.58333333333331</v>
      </c>
      <c r="G894" t="s">
        <v>20</v>
      </c>
      <c r="H894">
        <v>182</v>
      </c>
      <c r="I894" s="7">
        <f t="shared" si="84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80"/>
        <v>40319.208333333336</v>
      </c>
      <c r="O894" s="10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9"/>
        <v>128.21428571428572</v>
      </c>
      <c r="G895" t="s">
        <v>20</v>
      </c>
      <c r="H895">
        <v>199</v>
      </c>
      <c r="I895" s="7">
        <f t="shared" si="84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80"/>
        <v>42170.208333333328</v>
      </c>
      <c r="O895" s="10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9"/>
        <v>188.70588235294116</v>
      </c>
      <c r="G896" t="s">
        <v>20</v>
      </c>
      <c r="H896">
        <v>56</v>
      </c>
      <c r="I896" s="7">
        <f t="shared" si="84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80"/>
        <v>41466.208333333336</v>
      </c>
      <c r="O896" s="10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9"/>
        <v>6.9511889862327907</v>
      </c>
      <c r="G897" t="s">
        <v>14</v>
      </c>
      <c r="H897">
        <v>107</v>
      </c>
      <c r="I897" s="7">
        <f t="shared" si="84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80"/>
        <v>43134.25</v>
      </c>
      <c r="O897" s="10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85">(E898 / D898)*100</f>
        <v>774.43434343434342</v>
      </c>
      <c r="G898" t="s">
        <v>20</v>
      </c>
      <c r="H898">
        <v>1460</v>
      </c>
      <c r="I898" s="7">
        <f t="shared" si="84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ref="N898:N961" si="86" xml:space="preserve"> (L898 / 86400) + DATE(1970,1,1)</f>
        <v>40738.208333333336</v>
      </c>
      <c r="O898" s="10">
        <f t="shared" ref="O898:O961" si="87">(M898/86400)+DATE(1970,1,1)</f>
        <v>40741.208333333336</v>
      </c>
      <c r="P898" t="b">
        <v>0</v>
      </c>
      <c r="Q898" t="b">
        <v>1</v>
      </c>
      <c r="R898" t="s">
        <v>17</v>
      </c>
      <c r="S898" t="str">
        <f t="shared" ref="S898:S961" si="88">LEFT(R898,FIND("/",R898)-1)</f>
        <v>food</v>
      </c>
      <c r="T898" t="str">
        <f t="shared" ref="T898:T961" si="89">RIGHT(R898, LEN(R898) - FIND("/", R898) - 0)</f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5"/>
        <v>27.693181818181817</v>
      </c>
      <c r="G899" t="s">
        <v>14</v>
      </c>
      <c r="H899">
        <v>27</v>
      </c>
      <c r="I899" s="7">
        <f t="shared" si="84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si="86"/>
        <v>43583.208333333328</v>
      </c>
      <c r="O899" s="10">
        <f t="shared" si="87"/>
        <v>43585.208333333328</v>
      </c>
      <c r="P899" t="b">
        <v>0</v>
      </c>
      <c r="Q899" t="b">
        <v>0</v>
      </c>
      <c r="R899" t="s">
        <v>33</v>
      </c>
      <c r="S899" t="str">
        <f t="shared" si="88"/>
        <v>theater</v>
      </c>
      <c r="T899" t="str">
        <f t="shared" si="89"/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5"/>
        <v>52.479620323841424</v>
      </c>
      <c r="G900" t="s">
        <v>14</v>
      </c>
      <c r="H900">
        <v>1221</v>
      </c>
      <c r="I900" s="7">
        <f t="shared" si="8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86"/>
        <v>43815.25</v>
      </c>
      <c r="O900" s="10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5"/>
        <v>407.09677419354841</v>
      </c>
      <c r="G901" t="s">
        <v>20</v>
      </c>
      <c r="H901">
        <v>123</v>
      </c>
      <c r="I901" s="7">
        <f t="shared" si="8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6"/>
        <v>41554.208333333336</v>
      </c>
      <c r="O901" s="10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5"/>
        <v>2</v>
      </c>
      <c r="G902" t="s">
        <v>14</v>
      </c>
      <c r="H902">
        <v>1</v>
      </c>
      <c r="I902" s="7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6"/>
        <v>41901.208333333336</v>
      </c>
      <c r="O902" s="10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5"/>
        <v>156.17857142857144</v>
      </c>
      <c r="G903" t="s">
        <v>20</v>
      </c>
      <c r="H903">
        <v>159</v>
      </c>
      <c r="I903" s="7">
        <f t="shared" si="8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6"/>
        <v>43298.208333333328</v>
      </c>
      <c r="O903" s="10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5"/>
        <v>252.42857142857144</v>
      </c>
      <c r="G904" t="s">
        <v>20</v>
      </c>
      <c r="H904">
        <v>110</v>
      </c>
      <c r="I904" s="7">
        <f t="shared" si="8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6"/>
        <v>42399.25</v>
      </c>
      <c r="O904" s="10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5"/>
        <v>1.729268292682927</v>
      </c>
      <c r="G905" t="s">
        <v>47</v>
      </c>
      <c r="H905">
        <v>14</v>
      </c>
      <c r="I905" s="7">
        <f t="shared" si="8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6"/>
        <v>41034.208333333336</v>
      </c>
      <c r="O905" s="10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5"/>
        <v>12.230769230769232</v>
      </c>
      <c r="G906" t="s">
        <v>14</v>
      </c>
      <c r="H906">
        <v>16</v>
      </c>
      <c r="I906" s="7">
        <f t="shared" si="8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6"/>
        <v>41186.208333333336</v>
      </c>
      <c r="O906" s="10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5"/>
        <v>163.98734177215189</v>
      </c>
      <c r="G907" t="s">
        <v>20</v>
      </c>
      <c r="H907">
        <v>236</v>
      </c>
      <c r="I907" s="7">
        <f t="shared" si="8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6"/>
        <v>41536.208333333336</v>
      </c>
      <c r="O907" s="10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5"/>
        <v>162.98181818181817</v>
      </c>
      <c r="G908" t="s">
        <v>20</v>
      </c>
      <c r="H908">
        <v>191</v>
      </c>
      <c r="I908" s="7">
        <f t="shared" si="8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6"/>
        <v>42868.208333333328</v>
      </c>
      <c r="O908" s="10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5"/>
        <v>20.252747252747252</v>
      </c>
      <c r="G909" t="s">
        <v>14</v>
      </c>
      <c r="H909">
        <v>41</v>
      </c>
      <c r="I909" s="7">
        <f t="shared" si="8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6"/>
        <v>40660.208333333336</v>
      </c>
      <c r="O909" s="10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5"/>
        <v>319.24083769633506</v>
      </c>
      <c r="G910" t="s">
        <v>20</v>
      </c>
      <c r="H910">
        <v>3934</v>
      </c>
      <c r="I910" s="7">
        <f t="shared" si="8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6"/>
        <v>41031.208333333336</v>
      </c>
      <c r="O910" s="10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5"/>
        <v>478.94444444444446</v>
      </c>
      <c r="G911" t="s">
        <v>20</v>
      </c>
      <c r="H911">
        <v>80</v>
      </c>
      <c r="I911" s="7">
        <f t="shared" si="8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6"/>
        <v>43255.208333333328</v>
      </c>
      <c r="O911" s="10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5"/>
        <v>19.556634304207122</v>
      </c>
      <c r="G912" t="s">
        <v>74</v>
      </c>
      <c r="H912">
        <v>296</v>
      </c>
      <c r="I912" s="7">
        <f t="shared" si="8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6"/>
        <v>42026.25</v>
      </c>
      <c r="O912" s="10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5"/>
        <v>198.94827586206895</v>
      </c>
      <c r="G913" t="s">
        <v>20</v>
      </c>
      <c r="H913">
        <v>462</v>
      </c>
      <c r="I913" s="7">
        <f t="shared" si="8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6"/>
        <v>43717.208333333328</v>
      </c>
      <c r="O913" s="10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5"/>
        <v>795</v>
      </c>
      <c r="G914" t="s">
        <v>20</v>
      </c>
      <c r="H914">
        <v>179</v>
      </c>
      <c r="I914" s="7">
        <f t="shared" si="8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6"/>
        <v>41157.208333333336</v>
      </c>
      <c r="O914" s="10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5"/>
        <v>50.621082621082621</v>
      </c>
      <c r="G915" t="s">
        <v>14</v>
      </c>
      <c r="H915">
        <v>523</v>
      </c>
      <c r="I915" s="7">
        <f t="shared" si="8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6"/>
        <v>43597.208333333328</v>
      </c>
      <c r="O915" s="10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5"/>
        <v>57.4375</v>
      </c>
      <c r="G916" t="s">
        <v>14</v>
      </c>
      <c r="H916">
        <v>141</v>
      </c>
      <c r="I916" s="7">
        <f t="shared" si="8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6"/>
        <v>41490.208333333336</v>
      </c>
      <c r="O916" s="10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5"/>
        <v>155.62827640984909</v>
      </c>
      <c r="G917" t="s">
        <v>20</v>
      </c>
      <c r="H917">
        <v>1866</v>
      </c>
      <c r="I917" s="7">
        <f t="shared" si="8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6"/>
        <v>42976.208333333328</v>
      </c>
      <c r="O917" s="10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5"/>
        <v>36.297297297297298</v>
      </c>
      <c r="G918" t="s">
        <v>14</v>
      </c>
      <c r="H918">
        <v>52</v>
      </c>
      <c r="I918" s="7">
        <f t="shared" si="8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6"/>
        <v>41991.25</v>
      </c>
      <c r="O918" s="10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5"/>
        <v>58.25</v>
      </c>
      <c r="G919" t="s">
        <v>47</v>
      </c>
      <c r="H919">
        <v>27</v>
      </c>
      <c r="I919" s="7">
        <f t="shared" si="8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6"/>
        <v>40722.208333333336</v>
      </c>
      <c r="O919" s="10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5"/>
        <v>237.39473684210526</v>
      </c>
      <c r="G920" t="s">
        <v>20</v>
      </c>
      <c r="H920">
        <v>156</v>
      </c>
      <c r="I920" s="7">
        <f t="shared" si="8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6"/>
        <v>41117.208333333336</v>
      </c>
      <c r="O920" s="10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5"/>
        <v>58.75</v>
      </c>
      <c r="G921" t="s">
        <v>14</v>
      </c>
      <c r="H921">
        <v>225</v>
      </c>
      <c r="I921" s="7">
        <f t="shared" si="8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6"/>
        <v>43022.208333333328</v>
      </c>
      <c r="O921" s="10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5"/>
        <v>182.56603773584905</v>
      </c>
      <c r="G922" t="s">
        <v>20</v>
      </c>
      <c r="H922">
        <v>255</v>
      </c>
      <c r="I922" s="7">
        <f t="shared" si="8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6"/>
        <v>43503.25</v>
      </c>
      <c r="O922" s="10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5"/>
        <v>0.75436408977556113</v>
      </c>
      <c r="G923" t="s">
        <v>14</v>
      </c>
      <c r="H923">
        <v>38</v>
      </c>
      <c r="I923" s="7">
        <f t="shared" si="8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6"/>
        <v>40951.25</v>
      </c>
      <c r="O923" s="10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5"/>
        <v>175.95330739299609</v>
      </c>
      <c r="G924" t="s">
        <v>20</v>
      </c>
      <c r="H924">
        <v>2261</v>
      </c>
      <c r="I924" s="7">
        <f t="shared" si="84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6"/>
        <v>43443.25</v>
      </c>
      <c r="O924" s="10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5"/>
        <v>237.88235294117646</v>
      </c>
      <c r="G925" t="s">
        <v>20</v>
      </c>
      <c r="H925">
        <v>40</v>
      </c>
      <c r="I925" s="7">
        <f t="shared" si="84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6"/>
        <v>40373.208333333336</v>
      </c>
      <c r="O925" s="10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5"/>
        <v>488.05076142131981</v>
      </c>
      <c r="G926" t="s">
        <v>20</v>
      </c>
      <c r="H926">
        <v>2289</v>
      </c>
      <c r="I926" s="7">
        <f t="shared" si="8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6"/>
        <v>43769.208333333328</v>
      </c>
      <c r="O926" s="10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5"/>
        <v>224.06666666666669</v>
      </c>
      <c r="G927" t="s">
        <v>20</v>
      </c>
      <c r="H927">
        <v>65</v>
      </c>
      <c r="I927" s="7">
        <f t="shared" si="8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6"/>
        <v>43000.208333333328</v>
      </c>
      <c r="O927" s="10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5"/>
        <v>18.126436781609197</v>
      </c>
      <c r="G928" t="s">
        <v>14</v>
      </c>
      <c r="H928">
        <v>15</v>
      </c>
      <c r="I928" s="7">
        <f t="shared" si="8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6"/>
        <v>42502.208333333328</v>
      </c>
      <c r="O928" s="10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5"/>
        <v>45.847222222222221</v>
      </c>
      <c r="G929" t="s">
        <v>14</v>
      </c>
      <c r="H929">
        <v>37</v>
      </c>
      <c r="I929" s="7">
        <f t="shared" si="8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6"/>
        <v>41102.208333333336</v>
      </c>
      <c r="O929" s="10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5"/>
        <v>117.31541218637993</v>
      </c>
      <c r="G930" t="s">
        <v>20</v>
      </c>
      <c r="H930">
        <v>3777</v>
      </c>
      <c r="I930" s="7">
        <f t="shared" si="8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6"/>
        <v>41637.25</v>
      </c>
      <c r="O930" s="10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5"/>
        <v>217.30909090909088</v>
      </c>
      <c r="G931" t="s">
        <v>20</v>
      </c>
      <c r="H931">
        <v>184</v>
      </c>
      <c r="I931" s="7">
        <f t="shared" si="8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6"/>
        <v>42858.208333333328</v>
      </c>
      <c r="O931" s="10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5"/>
        <v>112.28571428571428</v>
      </c>
      <c r="G932" t="s">
        <v>20</v>
      </c>
      <c r="H932">
        <v>85</v>
      </c>
      <c r="I932" s="7">
        <f t="shared" si="8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6"/>
        <v>42060.25</v>
      </c>
      <c r="O932" s="10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5"/>
        <v>72.51898734177216</v>
      </c>
      <c r="G933" t="s">
        <v>14</v>
      </c>
      <c r="H933">
        <v>112</v>
      </c>
      <c r="I933" s="7">
        <f t="shared" si="8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6"/>
        <v>41818.208333333336</v>
      </c>
      <c r="O933" s="10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5"/>
        <v>212.30434782608697</v>
      </c>
      <c r="G934" t="s">
        <v>20</v>
      </c>
      <c r="H934">
        <v>144</v>
      </c>
      <c r="I934" s="7">
        <f t="shared" si="8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6"/>
        <v>41709.208333333336</v>
      </c>
      <c r="O934" s="10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5"/>
        <v>239.74657534246577</v>
      </c>
      <c r="G935" t="s">
        <v>20</v>
      </c>
      <c r="H935">
        <v>1902</v>
      </c>
      <c r="I935" s="7">
        <f t="shared" si="8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6"/>
        <v>41372.208333333336</v>
      </c>
      <c r="O935" s="10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5"/>
        <v>181.93548387096774</v>
      </c>
      <c r="G936" t="s">
        <v>20</v>
      </c>
      <c r="H936">
        <v>105</v>
      </c>
      <c r="I936" s="7">
        <f t="shared" si="8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6"/>
        <v>42422.25</v>
      </c>
      <c r="O936" s="10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5"/>
        <v>164.13114754098362</v>
      </c>
      <c r="G937" t="s">
        <v>20</v>
      </c>
      <c r="H937">
        <v>132</v>
      </c>
      <c r="I937" s="7">
        <f t="shared" si="8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6"/>
        <v>42209.208333333328</v>
      </c>
      <c r="O937" s="10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5"/>
        <v>1.6375968992248062</v>
      </c>
      <c r="G938" t="s">
        <v>14</v>
      </c>
      <c r="H938">
        <v>21</v>
      </c>
      <c r="I938" s="7">
        <f t="shared" si="8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6"/>
        <v>43668.208333333328</v>
      </c>
      <c r="O938" s="10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5"/>
        <v>49.64385964912281</v>
      </c>
      <c r="G939" t="s">
        <v>74</v>
      </c>
      <c r="H939">
        <v>976</v>
      </c>
      <c r="I939" s="7">
        <f t="shared" si="8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6"/>
        <v>42334.25</v>
      </c>
      <c r="O939" s="10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5"/>
        <v>109.70652173913042</v>
      </c>
      <c r="G940" t="s">
        <v>20</v>
      </c>
      <c r="H940">
        <v>96</v>
      </c>
      <c r="I940" s="7">
        <f t="shared" si="8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6"/>
        <v>43263.208333333328</v>
      </c>
      <c r="O940" s="10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5"/>
        <v>49.217948717948715</v>
      </c>
      <c r="G941" t="s">
        <v>14</v>
      </c>
      <c r="H941">
        <v>67</v>
      </c>
      <c r="I941" s="7">
        <f t="shared" si="8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6"/>
        <v>40670.208333333336</v>
      </c>
      <c r="O941" s="10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5"/>
        <v>62.232323232323225</v>
      </c>
      <c r="G942" t="s">
        <v>47</v>
      </c>
      <c r="H942">
        <v>66</v>
      </c>
      <c r="I942" s="7">
        <f t="shared" si="8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6"/>
        <v>41244.25</v>
      </c>
      <c r="O942" s="10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5"/>
        <v>13.05813953488372</v>
      </c>
      <c r="G943" t="s">
        <v>14</v>
      </c>
      <c r="H943">
        <v>78</v>
      </c>
      <c r="I943" s="7">
        <f t="shared" si="8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6"/>
        <v>40552.25</v>
      </c>
      <c r="O943" s="10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5"/>
        <v>64.635416666666671</v>
      </c>
      <c r="G944" t="s">
        <v>14</v>
      </c>
      <c r="H944">
        <v>67</v>
      </c>
      <c r="I944" s="7">
        <f t="shared" si="8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6"/>
        <v>40568.25</v>
      </c>
      <c r="O944" s="10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5"/>
        <v>159.58666666666667</v>
      </c>
      <c r="G945" t="s">
        <v>20</v>
      </c>
      <c r="H945">
        <v>114</v>
      </c>
      <c r="I945" s="7">
        <f t="shared" si="8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6"/>
        <v>41906.208333333336</v>
      </c>
      <c r="O945" s="10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5"/>
        <v>81.42</v>
      </c>
      <c r="G946" t="s">
        <v>14</v>
      </c>
      <c r="H946">
        <v>263</v>
      </c>
      <c r="I946" s="7">
        <f t="shared" si="8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6"/>
        <v>42776.25</v>
      </c>
      <c r="O946" s="10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5"/>
        <v>32.444767441860463</v>
      </c>
      <c r="G947" t="s">
        <v>14</v>
      </c>
      <c r="H947">
        <v>1691</v>
      </c>
      <c r="I947" s="7">
        <f t="shared" si="8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6"/>
        <v>41004.208333333336</v>
      </c>
      <c r="O947" s="10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5"/>
        <v>9.9141184124918666</v>
      </c>
      <c r="G948" t="s">
        <v>14</v>
      </c>
      <c r="H948">
        <v>181</v>
      </c>
      <c r="I948" s="7">
        <f t="shared" si="8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6"/>
        <v>40710.208333333336</v>
      </c>
      <c r="O948" s="10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5"/>
        <v>26.694444444444443</v>
      </c>
      <c r="G949" t="s">
        <v>14</v>
      </c>
      <c r="H949">
        <v>13</v>
      </c>
      <c r="I949" s="7">
        <f t="shared" si="8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6"/>
        <v>41908.208333333336</v>
      </c>
      <c r="O949" s="10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5"/>
        <v>62.957446808510639</v>
      </c>
      <c r="G950" t="s">
        <v>74</v>
      </c>
      <c r="H950">
        <v>160</v>
      </c>
      <c r="I950" s="7">
        <f t="shared" si="8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6"/>
        <v>41985.25</v>
      </c>
      <c r="O950" s="10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5"/>
        <v>161.35593220338984</v>
      </c>
      <c r="G951" t="s">
        <v>20</v>
      </c>
      <c r="H951">
        <v>203</v>
      </c>
      <c r="I951" s="7">
        <f t="shared" ref="I951:I1014" si="90">E951/H951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6"/>
        <v>42112.208333333328</v>
      </c>
      <c r="O951" s="10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5"/>
        <v>5</v>
      </c>
      <c r="G952" t="s">
        <v>14</v>
      </c>
      <c r="H952">
        <v>1</v>
      </c>
      <c r="I952" s="7">
        <f t="shared" si="90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6"/>
        <v>43571.208333333328</v>
      </c>
      <c r="O952" s="10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5"/>
        <v>1096.9379310344827</v>
      </c>
      <c r="G953" t="s">
        <v>20</v>
      </c>
      <c r="H953">
        <v>1559</v>
      </c>
      <c r="I953" s="7">
        <f t="shared" si="90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6"/>
        <v>42730.25</v>
      </c>
      <c r="O953" s="10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5"/>
        <v>70.094158075601371</v>
      </c>
      <c r="G954" t="s">
        <v>74</v>
      </c>
      <c r="H954">
        <v>2266</v>
      </c>
      <c r="I954" s="7">
        <f t="shared" si="90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6"/>
        <v>42591.208333333328</v>
      </c>
      <c r="O954" s="10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5"/>
        <v>60</v>
      </c>
      <c r="G955" t="s">
        <v>14</v>
      </c>
      <c r="H955">
        <v>21</v>
      </c>
      <c r="I955" s="7">
        <f t="shared" si="90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6"/>
        <v>42358.25</v>
      </c>
      <c r="O955" s="10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5"/>
        <v>367.0985915492958</v>
      </c>
      <c r="G956" t="s">
        <v>20</v>
      </c>
      <c r="H956">
        <v>1548</v>
      </c>
      <c r="I956" s="7">
        <f t="shared" si="90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6"/>
        <v>41174.208333333336</v>
      </c>
      <c r="O956" s="10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5"/>
        <v>1109</v>
      </c>
      <c r="G957" t="s">
        <v>20</v>
      </c>
      <c r="H957">
        <v>80</v>
      </c>
      <c r="I957" s="7">
        <f t="shared" si="90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6"/>
        <v>41238.25</v>
      </c>
      <c r="O957" s="10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5"/>
        <v>19.028784648187631</v>
      </c>
      <c r="G958" t="s">
        <v>14</v>
      </c>
      <c r="H958">
        <v>830</v>
      </c>
      <c r="I958" s="7">
        <f t="shared" si="90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6"/>
        <v>42360.25</v>
      </c>
      <c r="O958" s="10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5"/>
        <v>126.87755102040816</v>
      </c>
      <c r="G959" t="s">
        <v>20</v>
      </c>
      <c r="H959">
        <v>131</v>
      </c>
      <c r="I959" s="7">
        <f t="shared" si="90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6"/>
        <v>40955.25</v>
      </c>
      <c r="O959" s="10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5"/>
        <v>734.63636363636363</v>
      </c>
      <c r="G960" t="s">
        <v>20</v>
      </c>
      <c r="H960">
        <v>112</v>
      </c>
      <c r="I960" s="7">
        <f t="shared" si="90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6"/>
        <v>40350.208333333336</v>
      </c>
      <c r="O960" s="10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5"/>
        <v>4.5731034482758623</v>
      </c>
      <c r="G961" t="s">
        <v>14</v>
      </c>
      <c r="H961">
        <v>130</v>
      </c>
      <c r="I961" s="7">
        <f t="shared" si="90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6"/>
        <v>40357.208333333336</v>
      </c>
      <c r="O961" s="10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25" si="91">(E962 / D962)*100</f>
        <v>85.054545454545448</v>
      </c>
      <c r="G962" t="s">
        <v>14</v>
      </c>
      <c r="H962">
        <v>55</v>
      </c>
      <c r="I962" s="7">
        <f t="shared" si="90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ref="N962:N1001" si="92" xml:space="preserve"> (L962 / 86400) + DATE(1970,1,1)</f>
        <v>42408.25</v>
      </c>
      <c r="O962" s="10">
        <f t="shared" ref="O962:O1001" si="93">(M962/86400)+DATE(1970,1,1)</f>
        <v>42445.208333333328</v>
      </c>
      <c r="P962" t="b">
        <v>0</v>
      </c>
      <c r="Q962" t="b">
        <v>0</v>
      </c>
      <c r="R962" t="s">
        <v>28</v>
      </c>
      <c r="S962" t="str">
        <f t="shared" ref="S962:S1025" si="94">LEFT(R962,FIND("/",R962)-1)</f>
        <v>technology</v>
      </c>
      <c r="T962" t="str">
        <f t="shared" ref="T962:T1001" si="95">RIGHT(R962, LEN(R962) - FIND("/", R962) - 0)</f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91"/>
        <v>119.29824561403508</v>
      </c>
      <c r="G963" t="s">
        <v>20</v>
      </c>
      <c r="H963">
        <v>155</v>
      </c>
      <c r="I963" s="7">
        <f t="shared" si="90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si="92"/>
        <v>40591.25</v>
      </c>
      <c r="O963" s="10">
        <f t="shared" si="93"/>
        <v>40595.25</v>
      </c>
      <c r="P963" t="b">
        <v>0</v>
      </c>
      <c r="Q963" t="b">
        <v>0</v>
      </c>
      <c r="R963" t="s">
        <v>206</v>
      </c>
      <c r="S963" t="str">
        <f t="shared" si="94"/>
        <v>publishing</v>
      </c>
      <c r="T963" t="str">
        <f t="shared" si="95"/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1"/>
        <v>296.02777777777777</v>
      </c>
      <c r="G964" t="s">
        <v>20</v>
      </c>
      <c r="H964">
        <v>266</v>
      </c>
      <c r="I964" s="7">
        <f t="shared" si="9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92"/>
        <v>41592.25</v>
      </c>
      <c r="O964" s="10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1"/>
        <v>84.694915254237287</v>
      </c>
      <c r="G965" t="s">
        <v>14</v>
      </c>
      <c r="H965">
        <v>114</v>
      </c>
      <c r="I965" s="7">
        <f t="shared" si="9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2"/>
        <v>40607.25</v>
      </c>
      <c r="O965" s="10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1"/>
        <v>355.7837837837838</v>
      </c>
      <c r="G966" t="s">
        <v>20</v>
      </c>
      <c r="H966">
        <v>155</v>
      </c>
      <c r="I966" s="7">
        <f t="shared" si="9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2"/>
        <v>42135.208333333328</v>
      </c>
      <c r="O966" s="10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1"/>
        <v>386.40909090909093</v>
      </c>
      <c r="G967" t="s">
        <v>20</v>
      </c>
      <c r="H967">
        <v>207</v>
      </c>
      <c r="I967" s="7">
        <f t="shared" si="9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2"/>
        <v>40203.25</v>
      </c>
      <c r="O967" s="10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1"/>
        <v>792.23529411764707</v>
      </c>
      <c r="G968" t="s">
        <v>20</v>
      </c>
      <c r="H968">
        <v>245</v>
      </c>
      <c r="I968" s="7">
        <f t="shared" si="9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2"/>
        <v>42901.208333333328</v>
      </c>
      <c r="O968" s="10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1"/>
        <v>137.03393665158373</v>
      </c>
      <c r="G969" t="s">
        <v>20</v>
      </c>
      <c r="H969">
        <v>1573</v>
      </c>
      <c r="I969" s="7">
        <f t="shared" si="9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2"/>
        <v>41005.208333333336</v>
      </c>
      <c r="O969" s="10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1"/>
        <v>338.20833333333337</v>
      </c>
      <c r="G970" t="s">
        <v>20</v>
      </c>
      <c r="H970">
        <v>114</v>
      </c>
      <c r="I970" s="7">
        <f t="shared" si="9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2"/>
        <v>40544.25</v>
      </c>
      <c r="O970" s="10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1"/>
        <v>108.22784810126582</v>
      </c>
      <c r="G971" t="s">
        <v>20</v>
      </c>
      <c r="H971">
        <v>93</v>
      </c>
      <c r="I971" s="7">
        <f t="shared" si="9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2"/>
        <v>43821.25</v>
      </c>
      <c r="O971" s="10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1"/>
        <v>60.757639620653315</v>
      </c>
      <c r="G972" t="s">
        <v>14</v>
      </c>
      <c r="H972">
        <v>594</v>
      </c>
      <c r="I972" s="7">
        <f t="shared" si="9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2"/>
        <v>40672.208333333336</v>
      </c>
      <c r="O972" s="10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1"/>
        <v>27.725490196078432</v>
      </c>
      <c r="G973" t="s">
        <v>14</v>
      </c>
      <c r="H973">
        <v>24</v>
      </c>
      <c r="I973" s="7">
        <f t="shared" si="9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2"/>
        <v>41555.208333333336</v>
      </c>
      <c r="O973" s="10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1"/>
        <v>228.3934426229508</v>
      </c>
      <c r="G974" t="s">
        <v>20</v>
      </c>
      <c r="H974">
        <v>1681</v>
      </c>
      <c r="I974" s="7">
        <f t="shared" si="9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2"/>
        <v>41792.208333333336</v>
      </c>
      <c r="O974" s="10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1"/>
        <v>21.615194054500414</v>
      </c>
      <c r="G975" t="s">
        <v>14</v>
      </c>
      <c r="H975">
        <v>252</v>
      </c>
      <c r="I975" s="7">
        <f t="shared" si="9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2"/>
        <v>40522.25</v>
      </c>
      <c r="O975" s="10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1"/>
        <v>373.875</v>
      </c>
      <c r="G976" t="s">
        <v>20</v>
      </c>
      <c r="H976">
        <v>32</v>
      </c>
      <c r="I976" s="7">
        <f t="shared" si="9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2"/>
        <v>41412.208333333336</v>
      </c>
      <c r="O976" s="10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1"/>
        <v>154.92592592592592</v>
      </c>
      <c r="G977" t="s">
        <v>20</v>
      </c>
      <c r="H977">
        <v>135</v>
      </c>
      <c r="I977" s="7">
        <f t="shared" si="9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2"/>
        <v>42337.25</v>
      </c>
      <c r="O977" s="10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1"/>
        <v>322.14999999999998</v>
      </c>
      <c r="G978" t="s">
        <v>20</v>
      </c>
      <c r="H978">
        <v>140</v>
      </c>
      <c r="I978" s="7">
        <f t="shared" si="9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2"/>
        <v>40571.25</v>
      </c>
      <c r="O978" s="10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1"/>
        <v>73.957142857142856</v>
      </c>
      <c r="G979" t="s">
        <v>14</v>
      </c>
      <c r="H979">
        <v>67</v>
      </c>
      <c r="I979" s="7">
        <f t="shared" si="9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2"/>
        <v>43138.25</v>
      </c>
      <c r="O979" s="10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1"/>
        <v>864.1</v>
      </c>
      <c r="G980" t="s">
        <v>20</v>
      </c>
      <c r="H980">
        <v>92</v>
      </c>
      <c r="I980" s="7">
        <f t="shared" si="9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2"/>
        <v>42686.25</v>
      </c>
      <c r="O980" s="10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1"/>
        <v>143.26245847176079</v>
      </c>
      <c r="G981" t="s">
        <v>20</v>
      </c>
      <c r="H981">
        <v>1015</v>
      </c>
      <c r="I981" s="7">
        <f t="shared" si="9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2"/>
        <v>42078.208333333328</v>
      </c>
      <c r="O981" s="10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1"/>
        <v>40.281762295081968</v>
      </c>
      <c r="G982" t="s">
        <v>14</v>
      </c>
      <c r="H982">
        <v>742</v>
      </c>
      <c r="I982" s="7">
        <f t="shared" si="9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2"/>
        <v>42307.208333333328</v>
      </c>
      <c r="O982" s="10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1"/>
        <v>178.22388059701493</v>
      </c>
      <c r="G983" t="s">
        <v>20</v>
      </c>
      <c r="H983">
        <v>323</v>
      </c>
      <c r="I983" s="7">
        <f t="shared" si="9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2"/>
        <v>43094.25</v>
      </c>
      <c r="O983" s="10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1"/>
        <v>84.930555555555557</v>
      </c>
      <c r="G984" t="s">
        <v>14</v>
      </c>
      <c r="H984">
        <v>75</v>
      </c>
      <c r="I984" s="7">
        <f t="shared" si="9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2"/>
        <v>40743.208333333336</v>
      </c>
      <c r="O984" s="10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1"/>
        <v>145.93648334624322</v>
      </c>
      <c r="G985" t="s">
        <v>20</v>
      </c>
      <c r="H985">
        <v>2326</v>
      </c>
      <c r="I985" s="7">
        <f t="shared" si="9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2"/>
        <v>43681.208333333328</v>
      </c>
      <c r="O985" s="10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1"/>
        <v>152.46153846153848</v>
      </c>
      <c r="G986" t="s">
        <v>20</v>
      </c>
      <c r="H986">
        <v>381</v>
      </c>
      <c r="I986" s="7">
        <f t="shared" si="9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2"/>
        <v>43716.208333333328</v>
      </c>
      <c r="O986" s="10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1"/>
        <v>67.129542790152414</v>
      </c>
      <c r="G987" t="s">
        <v>14</v>
      </c>
      <c r="H987">
        <v>4405</v>
      </c>
      <c r="I987" s="7">
        <f t="shared" si="9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2"/>
        <v>41614.25</v>
      </c>
      <c r="O987" s="10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1"/>
        <v>40.307692307692307</v>
      </c>
      <c r="G988" t="s">
        <v>14</v>
      </c>
      <c r="H988">
        <v>92</v>
      </c>
      <c r="I988" s="7">
        <f t="shared" si="9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2"/>
        <v>40638.208333333336</v>
      </c>
      <c r="O988" s="10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1"/>
        <v>216.79032258064518</v>
      </c>
      <c r="G989" t="s">
        <v>20</v>
      </c>
      <c r="H989">
        <v>480</v>
      </c>
      <c r="I989" s="7">
        <f t="shared" si="9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2"/>
        <v>42852.208333333328</v>
      </c>
      <c r="O989" s="10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1"/>
        <v>52.117021276595743</v>
      </c>
      <c r="G990" t="s">
        <v>14</v>
      </c>
      <c r="H990">
        <v>64</v>
      </c>
      <c r="I990" s="7">
        <f t="shared" si="9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2"/>
        <v>42686.25</v>
      </c>
      <c r="O990" s="10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1"/>
        <v>499.58333333333337</v>
      </c>
      <c r="G991" t="s">
        <v>20</v>
      </c>
      <c r="H991">
        <v>226</v>
      </c>
      <c r="I991" s="7">
        <f t="shared" si="9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2"/>
        <v>43571.208333333328</v>
      </c>
      <c r="O991" s="10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1"/>
        <v>87.679487179487182</v>
      </c>
      <c r="G992" t="s">
        <v>14</v>
      </c>
      <c r="H992">
        <v>64</v>
      </c>
      <c r="I992" s="7">
        <f t="shared" si="9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2"/>
        <v>42432.25</v>
      </c>
      <c r="O992" s="10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1"/>
        <v>113.17346938775511</v>
      </c>
      <c r="G993" t="s">
        <v>20</v>
      </c>
      <c r="H993">
        <v>241</v>
      </c>
      <c r="I993" s="7">
        <f t="shared" si="9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2"/>
        <v>41907.208333333336</v>
      </c>
      <c r="O993" s="10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1"/>
        <v>426.54838709677421</v>
      </c>
      <c r="G994" t="s">
        <v>20</v>
      </c>
      <c r="H994">
        <v>132</v>
      </c>
      <c r="I994" s="7">
        <f t="shared" si="9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2"/>
        <v>43227.208333333328</v>
      </c>
      <c r="O994" s="10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1"/>
        <v>77.632653061224488</v>
      </c>
      <c r="G995" t="s">
        <v>74</v>
      </c>
      <c r="H995">
        <v>75</v>
      </c>
      <c r="I995" s="7">
        <f t="shared" si="9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2"/>
        <v>42362.25</v>
      </c>
      <c r="O995" s="10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1"/>
        <v>52.496810772501767</v>
      </c>
      <c r="G996" t="s">
        <v>14</v>
      </c>
      <c r="H996">
        <v>842</v>
      </c>
      <c r="I996" s="7">
        <f t="shared" si="9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2"/>
        <v>41929.208333333336</v>
      </c>
      <c r="O996" s="10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1"/>
        <v>157.46762589928059</v>
      </c>
      <c r="G997" t="s">
        <v>20</v>
      </c>
      <c r="H997">
        <v>2043</v>
      </c>
      <c r="I997" s="7">
        <f t="shared" si="9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2"/>
        <v>43408.208333333328</v>
      </c>
      <c r="O997" s="10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1"/>
        <v>72.939393939393938</v>
      </c>
      <c r="G998" t="s">
        <v>14</v>
      </c>
      <c r="H998">
        <v>112</v>
      </c>
      <c r="I998" s="7">
        <f t="shared" si="9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2"/>
        <v>41276.25</v>
      </c>
      <c r="O998" s="10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1"/>
        <v>60.565789473684205</v>
      </c>
      <c r="G999" t="s">
        <v>74</v>
      </c>
      <c r="H999">
        <v>139</v>
      </c>
      <c r="I999" s="7">
        <f t="shared" si="9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2"/>
        <v>41659.25</v>
      </c>
      <c r="O999" s="10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1"/>
        <v>56.791291291291287</v>
      </c>
      <c r="G1000" t="s">
        <v>14</v>
      </c>
      <c r="H1000">
        <v>374</v>
      </c>
      <c r="I1000" s="7">
        <f t="shared" si="9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92"/>
        <v>40220.25</v>
      </c>
      <c r="O1000" s="10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1"/>
        <v>56.542754275427541</v>
      </c>
      <c r="G1001" t="s">
        <v>74</v>
      </c>
      <c r="H1001">
        <v>1122</v>
      </c>
      <c r="I1001" s="7">
        <f t="shared" si="9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92"/>
        <v>42550.208333333328</v>
      </c>
      <c r="O1001" s="10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percentile" val="100"/>
        <cfvo type="num" val="200"/>
        <color rgb="FFFF0000"/>
        <color rgb="FF00B050"/>
        <color rgb="FF0070C0"/>
      </colorScale>
    </cfRule>
  </conditionalFormatting>
  <conditionalFormatting sqref="G1:G1048576">
    <cfRule type="cellIs" dxfId="4" priority="2" operator="equal">
      <formula>$G$20</formula>
    </cfRule>
    <cfRule type="cellIs" dxfId="3" priority="3" operator="equal">
      <formula>$G$10</formula>
    </cfRule>
    <cfRule type="cellIs" dxfId="2" priority="4" operator="equal">
      <formula>$G$3</formula>
    </cfRule>
    <cfRule type="cellIs" dxfId="1" priority="5" operator="equal">
      <formula>$G$2</formula>
    </cfRule>
  </conditionalFormatting>
  <conditionalFormatting sqref="G2">
    <cfRule type="duplicateValues" dxfId="0" priority="6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2928B-39E9-4740-972B-FA9376A2406F}">
  <dimension ref="A1:H13"/>
  <sheetViews>
    <sheetView workbookViewId="0">
      <selection activeCell="C34" sqref="C34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2094</v>
      </c>
      <c r="H1" t="s">
        <v>2093</v>
      </c>
    </row>
    <row r="2" spans="1:8" x14ac:dyDescent="0.25">
      <c r="A2" t="s">
        <v>2095</v>
      </c>
      <c r="B2">
        <f>COUNTIFS(Crowdfunding!D:D, "&lt;1000", Crowdfunding!G:G, "successful")</f>
        <v>30</v>
      </c>
      <c r="C2">
        <f>COUNTIFS(Crowdfunding!D:D, "&lt;1000", Crowdfunding!G:G, "Failed")</f>
        <v>20</v>
      </c>
      <c r="D2">
        <f>COUNTIFS(Crowdfunding!D:D, "&lt;1000", Crowdfunding!G:G, "Canceled")</f>
        <v>1</v>
      </c>
      <c r="E2">
        <f>B2+C2+D2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5">
      <c r="A3" t="s">
        <v>2096</v>
      </c>
      <c r="B3">
        <f>COUNTIFS(Crowdfunding!D:D, "&gt;=1000", Crowdfunding!D:D, "&lt;=4999", Crowdfunding!G:G, "successful")</f>
        <v>191</v>
      </c>
      <c r="C3">
        <f>COUNTIFS(Crowdfunding!D:D, "&gt;=1000", Crowdfunding!D:D, "&lt;=4999", Crowdfunding!G:G, "failed")</f>
        <v>38</v>
      </c>
      <c r="D3">
        <f>COUNTIFS(Crowdfunding!D:D, "&gt;=1000", Crowdfunding!D:D, "&lt;=4999", Crowdfunding!G:G, "canceled")</f>
        <v>2</v>
      </c>
      <c r="E3">
        <f t="shared" ref="E3:E13" si="0">B3+C3+D3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25">
      <c r="A4" t="s">
        <v>2097</v>
      </c>
      <c r="B4">
        <f>COUNTIFS(Crowdfunding!D:D, "&gt;=5000", Crowdfunding!D:D, "&lt;=9999", Crowdfunding!G:G, "successful")</f>
        <v>164</v>
      </c>
      <c r="C4">
        <f>COUNTIFS(Crowdfunding!D:D, "&gt;=5000", Crowdfunding!D:D, "&lt;=9999", Crowdfunding!G:G, "failed")</f>
        <v>126</v>
      </c>
      <c r="D4">
        <f>COUNTIFS(Crowdfunding!D:D, "&gt;=5000", Crowdfunding!D:D, "&lt;=9999", Crowdfunding!G:G, "Canceled")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5">
      <c r="A5" t="s">
        <v>2098</v>
      </c>
      <c r="B5">
        <f>COUNTIFS(Crowdfunding!D:D, "&gt;=10000", Crowdfunding!D:D, "&lt;=14999", Crowdfunding!G:G, "successful")</f>
        <v>4</v>
      </c>
      <c r="C5">
        <f>COUNTIFS(Crowdfunding!D:D, "&gt;=10000", Crowdfunding!D:D, "&lt;=14999", Crowdfunding!G:G, "failed")</f>
        <v>5</v>
      </c>
      <c r="D5">
        <f>COUNTIFS(Crowdfunding!D:D, "&gt;=10000", Crowdfunding!D:D, "&lt;=14999", Crowdfunding!G:G, "canceled")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5">
      <c r="A6" t="s">
        <v>2099</v>
      </c>
      <c r="B6">
        <f>COUNTIFS(Crowdfunding!D:D, "&gt;=15000", Crowdfunding!D:D, "&lt;=19999", Crowdfunding!G:G, "successful")</f>
        <v>10</v>
      </c>
      <c r="C6">
        <f>COUNTIFS(Crowdfunding!D:D, "&gt;=15000", Crowdfunding!D:D, "&lt;=19999", Crowdfunding!G:G, "failed")</f>
        <v>0</v>
      </c>
      <c r="D6">
        <f>COUNTIFS(Crowdfunding!D:D, "&gt;=15000", Crowdfunding!D:D, "&lt;=19999", Crowdfunding!G:G, "canceled")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5">
      <c r="A7" t="s">
        <v>2100</v>
      </c>
      <c r="B7">
        <f>COUNTIFS(Crowdfunding!D:D, "&gt;=20000", Crowdfunding!D:D, "&lt;=24999", Crowdfunding!G:G, "successful")</f>
        <v>7</v>
      </c>
      <c r="C7">
        <f>COUNTIFS(Crowdfunding!D:D, "&gt;=20000", Crowdfunding!D:D, "&lt;=24999", Crowdfunding!G:G, "Failed")</f>
        <v>0</v>
      </c>
      <c r="D7">
        <f>COUNTIFS(Crowdfunding!D:D, "&gt;=20000", Crowdfunding!D:D, "&lt;=24999", Crowdfunding!G:G, "failed")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5">
      <c r="A8" t="s">
        <v>2101</v>
      </c>
      <c r="B8">
        <f>COUNTIFS(Crowdfunding!D:D, "&gt;=25000", Crowdfunding!D:D, "&lt;=29999", Crowdfunding!G:G, "successful")</f>
        <v>11</v>
      </c>
      <c r="C8">
        <f>COUNTIFS(Crowdfunding!D:D, "&gt;=25000", Crowdfunding!D:D, "&lt;=29999", Crowdfunding!G:G, "Failed")</f>
        <v>3</v>
      </c>
      <c r="D8">
        <f>COUNTIFS(Crowdfunding!D:D, "&gt;=25000", Crowdfunding!D:D, "&lt;=29999", Crowdfunding!G:G, "canceled")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5">
      <c r="A9" t="s">
        <v>2102</v>
      </c>
      <c r="B9">
        <f>COUNTIFS(Crowdfunding!D:D, "&gt;=30000", Crowdfunding!D:D, "&lt;=34999", Crowdfunding!G:G, "successful")</f>
        <v>7</v>
      </c>
      <c r="C9">
        <f>COUNTIFS(Crowdfunding!D:D, "&gt;=30000", Crowdfunding!D:D, "&lt;=34999", Crowdfunding!G:G, "failed")</f>
        <v>0</v>
      </c>
      <c r="D9">
        <f>COUNTIFS(Crowdfunding!D:D, "&gt;=30000", Crowdfunding!D:D, "&lt;=34999", Crowdfunding!G:G, "canceled")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5">
      <c r="A10" t="s">
        <v>2103</v>
      </c>
      <c r="B10">
        <f>COUNTIFS(Crowdfunding!D:D, "&gt;=35000", Crowdfunding!D:D, "&lt;=39999", Crowdfunding!G:G, "successful")</f>
        <v>8</v>
      </c>
      <c r="C10">
        <f>COUNTIFS(Crowdfunding!D:D, "&gt;=35000", Crowdfunding!D:D, "&lt;=39999", Crowdfunding!G:G, "failed")</f>
        <v>3</v>
      </c>
      <c r="D10">
        <f>COUNTIFS(Crowdfunding!D:D, "&gt;=35000", Crowdfunding!D:D, "&lt;=39999", Crowdfunding!G:G, "canceled")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5">
      <c r="A11" t="s">
        <v>2104</v>
      </c>
      <c r="B11">
        <f>COUNTIFS(Crowdfunding!D:D, "&gt;=40000", Crowdfunding!D:D, "&lt;=44999", Crowdfunding!G:G, "successful")</f>
        <v>11</v>
      </c>
      <c r="C11">
        <f>COUNTIFS(Crowdfunding!D:D, "&gt;=40000", Crowdfunding!D:D, "&lt;=44999", Crowdfunding!G:G, "failed")</f>
        <v>3</v>
      </c>
      <c r="D11">
        <f>COUNTIFS(Crowdfunding!D:D, "&gt;=40000", Crowdfunding!D:D, "&lt;=44999", Crowdfunding!G:G, "canceled")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5">
      <c r="A12" t="s">
        <v>2105</v>
      </c>
      <c r="B12">
        <f>COUNTIFS(Crowdfunding!D:D, "&gt;=45000", Crowdfunding!D:D, "&lt;=49999", Crowdfunding!G:G, "successful")</f>
        <v>8</v>
      </c>
      <c r="C12">
        <f>COUNTIFS(Crowdfunding!D:D, "&gt;=45000", Crowdfunding!D:D, "&lt;=49999", Crowdfunding!G:G, "FAILED")</f>
        <v>3</v>
      </c>
      <c r="D12">
        <f>COUNTIFS(Crowdfunding!D:D, "&gt;=45000", Crowdfunding!D:D, "&lt;=49999", Crowdfunding!G:G, "CANCELED")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5">
      <c r="A13" t="s">
        <v>2106</v>
      </c>
      <c r="B13">
        <f>COUNTIFS(Crowdfunding!D:D, "&gt;=50000", Crowdfunding!G:G, "successful")</f>
        <v>114</v>
      </c>
      <c r="C13">
        <f>COUNTIFS(Crowdfunding!D:D, "&gt;=50000", Crowdfunding!G:G, "FAILED")</f>
        <v>163</v>
      </c>
      <c r="D13">
        <f>COUNTIFS(Crowdfunding!D:D, "&gt;=50000", Crowdfunding!G:G, "Canceled")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FE1BA-7B05-4F8E-BCFF-BCFA44B6943E}">
  <dimension ref="A1:F566"/>
  <sheetViews>
    <sheetView workbookViewId="0">
      <selection activeCell="D50" sqref="D50"/>
    </sheetView>
  </sheetViews>
  <sheetFormatPr defaultRowHeight="15.75" x14ac:dyDescent="0.25"/>
  <cols>
    <col min="1" max="1" width="25.375" bestFit="1" customWidth="1"/>
    <col min="2" max="2" width="29" bestFit="1" customWidth="1"/>
    <col min="4" max="4" width="16.125" bestFit="1" customWidth="1"/>
    <col min="5" max="5" width="9.375" bestFit="1" customWidth="1"/>
    <col min="6" max="6" width="11.625" bestFit="1" customWidth="1"/>
  </cols>
  <sheetData>
    <row r="1" spans="1:6" x14ac:dyDescent="0.25">
      <c r="A1" t="s">
        <v>2107</v>
      </c>
      <c r="B1" t="s">
        <v>2108</v>
      </c>
      <c r="D1" t="s">
        <v>2115</v>
      </c>
      <c r="E1" t="s">
        <v>2116</v>
      </c>
      <c r="F1" t="s">
        <v>2117</v>
      </c>
    </row>
    <row r="2" spans="1:6" x14ac:dyDescent="0.25">
      <c r="A2">
        <v>158</v>
      </c>
      <c r="B2">
        <v>0</v>
      </c>
      <c r="D2" t="s">
        <v>2109</v>
      </c>
      <c r="E2">
        <f>AVERAGE(A:A)</f>
        <v>851.14690265486729</v>
      </c>
      <c r="F2">
        <f>AVERAGE(B:B)</f>
        <v>565.1591448931116</v>
      </c>
    </row>
    <row r="3" spans="1:6" x14ac:dyDescent="0.25">
      <c r="A3">
        <v>1425</v>
      </c>
      <c r="B3">
        <v>24</v>
      </c>
      <c r="D3" t="s">
        <v>2110</v>
      </c>
      <c r="E3">
        <f>MEDIAN(A:A)</f>
        <v>201</v>
      </c>
      <c r="F3">
        <f>MEDIAN(B:B)</f>
        <v>117</v>
      </c>
    </row>
    <row r="4" spans="1:6" x14ac:dyDescent="0.25">
      <c r="A4">
        <v>174</v>
      </c>
      <c r="B4">
        <v>53</v>
      </c>
      <c r="D4" t="s">
        <v>2111</v>
      </c>
      <c r="E4">
        <f>MIN(A:A)</f>
        <v>16</v>
      </c>
      <c r="F4">
        <f>MIN(B:B)</f>
        <v>0</v>
      </c>
    </row>
    <row r="5" spans="1:6" x14ac:dyDescent="0.25">
      <c r="A5">
        <v>227</v>
      </c>
      <c r="B5">
        <v>18</v>
      </c>
      <c r="D5" t="s">
        <v>2112</v>
      </c>
      <c r="E5">
        <f>MAX(A:A)</f>
        <v>7295</v>
      </c>
      <c r="F5">
        <f>MAX(B:B)</f>
        <v>6080</v>
      </c>
    </row>
    <row r="6" spans="1:6" x14ac:dyDescent="0.25">
      <c r="A6">
        <v>220</v>
      </c>
      <c r="B6">
        <v>44</v>
      </c>
      <c r="D6" t="s">
        <v>2113</v>
      </c>
      <c r="E6">
        <f>VAR(A:A)</f>
        <v>1606216.5936295739</v>
      </c>
      <c r="F6">
        <f>VAR(B:B)</f>
        <v>845238.52937450528</v>
      </c>
    </row>
    <row r="7" spans="1:6" x14ac:dyDescent="0.25">
      <c r="A7">
        <v>98</v>
      </c>
      <c r="B7">
        <v>27</v>
      </c>
      <c r="D7" t="s">
        <v>2114</v>
      </c>
      <c r="E7">
        <f>STDEV(A:A)</f>
        <v>1267.366006183523</v>
      </c>
      <c r="F7">
        <f>STDEV(B:B)</f>
        <v>919.36854926330022</v>
      </c>
    </row>
    <row r="8" spans="1:6" x14ac:dyDescent="0.25">
      <c r="A8">
        <v>100</v>
      </c>
      <c r="B8">
        <v>55</v>
      </c>
    </row>
    <row r="9" spans="1:6" x14ac:dyDescent="0.25">
      <c r="A9">
        <v>1249</v>
      </c>
      <c r="B9">
        <v>200</v>
      </c>
    </row>
    <row r="10" spans="1:6" x14ac:dyDescent="0.25">
      <c r="A10">
        <v>1396</v>
      </c>
      <c r="B10">
        <v>452</v>
      </c>
    </row>
    <row r="11" spans="1:6" x14ac:dyDescent="0.25">
      <c r="A11">
        <v>890</v>
      </c>
      <c r="B11">
        <v>135</v>
      </c>
    </row>
    <row r="12" spans="1:6" x14ac:dyDescent="0.25">
      <c r="A12">
        <v>142</v>
      </c>
      <c r="B12">
        <v>674</v>
      </c>
    </row>
    <row r="13" spans="1:6" x14ac:dyDescent="0.25">
      <c r="A13">
        <v>2673</v>
      </c>
      <c r="B13">
        <v>558</v>
      </c>
    </row>
    <row r="14" spans="1:6" x14ac:dyDescent="0.25">
      <c r="A14">
        <v>163</v>
      </c>
      <c r="B14">
        <v>1480</v>
      </c>
    </row>
    <row r="15" spans="1:6" x14ac:dyDescent="0.25">
      <c r="A15">
        <v>2220</v>
      </c>
      <c r="B15">
        <v>15</v>
      </c>
    </row>
    <row r="16" spans="1:6" x14ac:dyDescent="0.25">
      <c r="A16">
        <v>1606</v>
      </c>
      <c r="B16">
        <v>2307</v>
      </c>
    </row>
    <row r="17" spans="1:2" x14ac:dyDescent="0.25">
      <c r="A17">
        <v>129</v>
      </c>
      <c r="B17">
        <v>88</v>
      </c>
    </row>
    <row r="18" spans="1:2" x14ac:dyDescent="0.25">
      <c r="A18">
        <v>226</v>
      </c>
      <c r="B18">
        <v>48</v>
      </c>
    </row>
    <row r="19" spans="1:2" x14ac:dyDescent="0.25">
      <c r="A19">
        <v>5419</v>
      </c>
      <c r="B19">
        <v>1</v>
      </c>
    </row>
    <row r="20" spans="1:2" x14ac:dyDescent="0.25">
      <c r="A20">
        <v>165</v>
      </c>
      <c r="B20">
        <v>1467</v>
      </c>
    </row>
    <row r="21" spans="1:2" x14ac:dyDescent="0.25">
      <c r="A21">
        <v>1965</v>
      </c>
      <c r="B21">
        <v>75</v>
      </c>
    </row>
    <row r="22" spans="1:2" x14ac:dyDescent="0.25">
      <c r="A22">
        <v>16</v>
      </c>
      <c r="B22">
        <v>120</v>
      </c>
    </row>
    <row r="23" spans="1:2" x14ac:dyDescent="0.25">
      <c r="A23">
        <v>107</v>
      </c>
      <c r="B23">
        <v>2253</v>
      </c>
    </row>
    <row r="24" spans="1:2" x14ac:dyDescent="0.25">
      <c r="A24">
        <v>134</v>
      </c>
      <c r="B24">
        <v>5</v>
      </c>
    </row>
    <row r="25" spans="1:2" x14ac:dyDescent="0.25">
      <c r="A25">
        <v>198</v>
      </c>
      <c r="B25">
        <v>38</v>
      </c>
    </row>
    <row r="26" spans="1:2" x14ac:dyDescent="0.25">
      <c r="A26">
        <v>111</v>
      </c>
      <c r="B26">
        <v>12</v>
      </c>
    </row>
    <row r="27" spans="1:2" x14ac:dyDescent="0.25">
      <c r="A27">
        <v>222</v>
      </c>
      <c r="B27">
        <v>17</v>
      </c>
    </row>
    <row r="28" spans="1:2" x14ac:dyDescent="0.25">
      <c r="A28">
        <v>6212</v>
      </c>
      <c r="B28">
        <v>1684</v>
      </c>
    </row>
    <row r="29" spans="1:2" x14ac:dyDescent="0.25">
      <c r="A29">
        <v>98</v>
      </c>
      <c r="B29">
        <v>56</v>
      </c>
    </row>
    <row r="30" spans="1:2" x14ac:dyDescent="0.25">
      <c r="A30">
        <v>92</v>
      </c>
      <c r="B30">
        <v>838</v>
      </c>
    </row>
    <row r="31" spans="1:2" x14ac:dyDescent="0.25">
      <c r="A31">
        <v>149</v>
      </c>
      <c r="B31">
        <v>1000</v>
      </c>
    </row>
    <row r="32" spans="1:2" x14ac:dyDescent="0.25">
      <c r="A32">
        <v>2431</v>
      </c>
      <c r="B32">
        <v>1482</v>
      </c>
    </row>
    <row r="33" spans="1:2" x14ac:dyDescent="0.25">
      <c r="A33">
        <v>303</v>
      </c>
      <c r="B33">
        <v>106</v>
      </c>
    </row>
    <row r="34" spans="1:2" x14ac:dyDescent="0.25">
      <c r="A34">
        <v>209</v>
      </c>
      <c r="B34">
        <v>679</v>
      </c>
    </row>
    <row r="35" spans="1:2" x14ac:dyDescent="0.25">
      <c r="A35">
        <v>131</v>
      </c>
      <c r="B35">
        <v>610</v>
      </c>
    </row>
    <row r="36" spans="1:2" x14ac:dyDescent="0.25">
      <c r="A36">
        <v>164</v>
      </c>
      <c r="B36">
        <v>1220</v>
      </c>
    </row>
    <row r="37" spans="1:2" x14ac:dyDescent="0.25">
      <c r="A37">
        <v>201</v>
      </c>
      <c r="B37">
        <v>1</v>
      </c>
    </row>
    <row r="38" spans="1:2" x14ac:dyDescent="0.25">
      <c r="A38">
        <v>211</v>
      </c>
      <c r="B38">
        <v>37</v>
      </c>
    </row>
    <row r="39" spans="1:2" x14ac:dyDescent="0.25">
      <c r="A39">
        <v>128</v>
      </c>
      <c r="B39">
        <v>60</v>
      </c>
    </row>
    <row r="40" spans="1:2" x14ac:dyDescent="0.25">
      <c r="A40">
        <v>1600</v>
      </c>
      <c r="B40">
        <v>296</v>
      </c>
    </row>
    <row r="41" spans="1:2" x14ac:dyDescent="0.25">
      <c r="A41">
        <v>249</v>
      </c>
      <c r="B41">
        <v>3304</v>
      </c>
    </row>
    <row r="42" spans="1:2" x14ac:dyDescent="0.25">
      <c r="A42">
        <v>236</v>
      </c>
      <c r="B42">
        <v>73</v>
      </c>
    </row>
    <row r="43" spans="1:2" x14ac:dyDescent="0.25">
      <c r="A43">
        <v>4065</v>
      </c>
      <c r="B43">
        <v>3387</v>
      </c>
    </row>
    <row r="44" spans="1:2" x14ac:dyDescent="0.25">
      <c r="A44">
        <v>246</v>
      </c>
      <c r="B44">
        <v>662</v>
      </c>
    </row>
    <row r="45" spans="1:2" x14ac:dyDescent="0.25">
      <c r="A45">
        <v>2475</v>
      </c>
      <c r="B45">
        <v>774</v>
      </c>
    </row>
    <row r="46" spans="1:2" x14ac:dyDescent="0.25">
      <c r="A46">
        <v>76</v>
      </c>
      <c r="B46">
        <v>672</v>
      </c>
    </row>
    <row r="47" spans="1:2" x14ac:dyDescent="0.25">
      <c r="A47">
        <v>54</v>
      </c>
      <c r="B47">
        <v>532</v>
      </c>
    </row>
    <row r="48" spans="1:2" x14ac:dyDescent="0.25">
      <c r="A48">
        <v>88</v>
      </c>
      <c r="B48">
        <v>55</v>
      </c>
    </row>
    <row r="49" spans="1:2" x14ac:dyDescent="0.25">
      <c r="A49">
        <v>85</v>
      </c>
      <c r="B49">
        <v>940</v>
      </c>
    </row>
    <row r="50" spans="1:2" x14ac:dyDescent="0.25">
      <c r="A50">
        <v>170</v>
      </c>
      <c r="B50">
        <v>117</v>
      </c>
    </row>
    <row r="51" spans="1:2" x14ac:dyDescent="0.25">
      <c r="A51">
        <v>330</v>
      </c>
      <c r="B51">
        <v>58</v>
      </c>
    </row>
    <row r="52" spans="1:2" x14ac:dyDescent="0.25">
      <c r="A52">
        <v>127</v>
      </c>
      <c r="B52">
        <v>115</v>
      </c>
    </row>
    <row r="53" spans="1:2" x14ac:dyDescent="0.25">
      <c r="A53">
        <v>411</v>
      </c>
      <c r="B53">
        <v>326</v>
      </c>
    </row>
    <row r="54" spans="1:2" x14ac:dyDescent="0.25">
      <c r="A54">
        <v>180</v>
      </c>
      <c r="B54">
        <v>51</v>
      </c>
    </row>
    <row r="55" spans="1:2" x14ac:dyDescent="0.25">
      <c r="A55">
        <v>374</v>
      </c>
      <c r="B55">
        <v>1</v>
      </c>
    </row>
    <row r="56" spans="1:2" x14ac:dyDescent="0.25">
      <c r="A56">
        <v>71</v>
      </c>
      <c r="B56">
        <v>1467</v>
      </c>
    </row>
    <row r="57" spans="1:2" x14ac:dyDescent="0.25">
      <c r="A57">
        <v>203</v>
      </c>
      <c r="B57">
        <v>5681</v>
      </c>
    </row>
    <row r="58" spans="1:2" x14ac:dyDescent="0.25">
      <c r="A58">
        <v>113</v>
      </c>
      <c r="B58">
        <v>1059</v>
      </c>
    </row>
    <row r="59" spans="1:2" x14ac:dyDescent="0.25">
      <c r="A59">
        <v>96</v>
      </c>
      <c r="B59">
        <v>1194</v>
      </c>
    </row>
    <row r="60" spans="1:2" x14ac:dyDescent="0.25">
      <c r="A60">
        <v>498</v>
      </c>
      <c r="B60">
        <v>379</v>
      </c>
    </row>
    <row r="61" spans="1:2" x14ac:dyDescent="0.25">
      <c r="A61">
        <v>180</v>
      </c>
      <c r="B61">
        <v>30</v>
      </c>
    </row>
    <row r="62" spans="1:2" x14ac:dyDescent="0.25">
      <c r="A62">
        <v>27</v>
      </c>
      <c r="B62">
        <v>75</v>
      </c>
    </row>
    <row r="63" spans="1:2" x14ac:dyDescent="0.25">
      <c r="A63">
        <v>2331</v>
      </c>
      <c r="B63">
        <v>955</v>
      </c>
    </row>
    <row r="64" spans="1:2" x14ac:dyDescent="0.25">
      <c r="A64">
        <v>113</v>
      </c>
      <c r="B64">
        <v>67</v>
      </c>
    </row>
    <row r="65" spans="1:2" x14ac:dyDescent="0.25">
      <c r="A65">
        <v>164</v>
      </c>
      <c r="B65">
        <v>5</v>
      </c>
    </row>
    <row r="66" spans="1:2" x14ac:dyDescent="0.25">
      <c r="A66">
        <v>164</v>
      </c>
      <c r="B66">
        <v>26</v>
      </c>
    </row>
    <row r="67" spans="1:2" x14ac:dyDescent="0.25">
      <c r="A67">
        <v>336</v>
      </c>
      <c r="B67">
        <v>1130</v>
      </c>
    </row>
    <row r="68" spans="1:2" x14ac:dyDescent="0.25">
      <c r="A68">
        <v>1917</v>
      </c>
      <c r="B68">
        <v>782</v>
      </c>
    </row>
    <row r="69" spans="1:2" x14ac:dyDescent="0.25">
      <c r="A69">
        <v>95</v>
      </c>
      <c r="B69">
        <v>210</v>
      </c>
    </row>
    <row r="70" spans="1:2" x14ac:dyDescent="0.25">
      <c r="A70">
        <v>147</v>
      </c>
      <c r="B70">
        <v>136</v>
      </c>
    </row>
    <row r="71" spans="1:2" x14ac:dyDescent="0.25">
      <c r="A71">
        <v>86</v>
      </c>
      <c r="B71">
        <v>86</v>
      </c>
    </row>
    <row r="72" spans="1:2" x14ac:dyDescent="0.25">
      <c r="A72">
        <v>83</v>
      </c>
      <c r="B72">
        <v>19</v>
      </c>
    </row>
    <row r="73" spans="1:2" x14ac:dyDescent="0.25">
      <c r="A73">
        <v>676</v>
      </c>
      <c r="B73">
        <v>886</v>
      </c>
    </row>
    <row r="74" spans="1:2" x14ac:dyDescent="0.25">
      <c r="A74">
        <v>361</v>
      </c>
      <c r="B74">
        <v>35</v>
      </c>
    </row>
    <row r="75" spans="1:2" x14ac:dyDescent="0.25">
      <c r="A75">
        <v>131</v>
      </c>
      <c r="B75">
        <v>441</v>
      </c>
    </row>
    <row r="76" spans="1:2" x14ac:dyDescent="0.25">
      <c r="A76">
        <v>126</v>
      </c>
      <c r="B76">
        <v>24</v>
      </c>
    </row>
    <row r="77" spans="1:2" x14ac:dyDescent="0.25">
      <c r="A77">
        <v>275</v>
      </c>
      <c r="B77">
        <v>86</v>
      </c>
    </row>
    <row r="78" spans="1:2" x14ac:dyDescent="0.25">
      <c r="A78">
        <v>67</v>
      </c>
      <c r="B78">
        <v>243</v>
      </c>
    </row>
    <row r="79" spans="1:2" x14ac:dyDescent="0.25">
      <c r="A79">
        <v>154</v>
      </c>
      <c r="B79">
        <v>65</v>
      </c>
    </row>
    <row r="80" spans="1:2" x14ac:dyDescent="0.25">
      <c r="A80">
        <v>1782</v>
      </c>
      <c r="B80">
        <v>100</v>
      </c>
    </row>
    <row r="81" spans="1:2" x14ac:dyDescent="0.25">
      <c r="A81">
        <v>903</v>
      </c>
      <c r="B81">
        <v>168</v>
      </c>
    </row>
    <row r="82" spans="1:2" x14ac:dyDescent="0.25">
      <c r="A82">
        <v>94</v>
      </c>
      <c r="B82">
        <v>13</v>
      </c>
    </row>
    <row r="83" spans="1:2" x14ac:dyDescent="0.25">
      <c r="A83">
        <v>180</v>
      </c>
      <c r="B83">
        <v>1</v>
      </c>
    </row>
    <row r="84" spans="1:2" x14ac:dyDescent="0.25">
      <c r="A84">
        <v>533</v>
      </c>
      <c r="B84">
        <v>82</v>
      </c>
    </row>
    <row r="85" spans="1:2" x14ac:dyDescent="0.25">
      <c r="A85">
        <v>2443</v>
      </c>
      <c r="B85">
        <v>40</v>
      </c>
    </row>
    <row r="86" spans="1:2" x14ac:dyDescent="0.25">
      <c r="A86">
        <v>89</v>
      </c>
      <c r="B86">
        <v>57</v>
      </c>
    </row>
    <row r="87" spans="1:2" x14ac:dyDescent="0.25">
      <c r="A87">
        <v>159</v>
      </c>
      <c r="B87">
        <v>226</v>
      </c>
    </row>
    <row r="88" spans="1:2" x14ac:dyDescent="0.25">
      <c r="A88">
        <v>50</v>
      </c>
      <c r="B88">
        <v>1625</v>
      </c>
    </row>
    <row r="89" spans="1:2" x14ac:dyDescent="0.25">
      <c r="A89">
        <v>186</v>
      </c>
      <c r="B89">
        <v>143</v>
      </c>
    </row>
    <row r="90" spans="1:2" x14ac:dyDescent="0.25">
      <c r="A90">
        <v>1071</v>
      </c>
      <c r="B90">
        <v>934</v>
      </c>
    </row>
    <row r="91" spans="1:2" x14ac:dyDescent="0.25">
      <c r="A91">
        <v>117</v>
      </c>
      <c r="B91">
        <v>17</v>
      </c>
    </row>
    <row r="92" spans="1:2" x14ac:dyDescent="0.25">
      <c r="A92">
        <v>70</v>
      </c>
      <c r="B92">
        <v>2179</v>
      </c>
    </row>
    <row r="93" spans="1:2" x14ac:dyDescent="0.25">
      <c r="A93">
        <v>135</v>
      </c>
      <c r="B93">
        <v>931</v>
      </c>
    </row>
    <row r="94" spans="1:2" x14ac:dyDescent="0.25">
      <c r="A94">
        <v>768</v>
      </c>
      <c r="B94">
        <v>67</v>
      </c>
    </row>
    <row r="95" spans="1:2" x14ac:dyDescent="0.25">
      <c r="A95">
        <v>199</v>
      </c>
      <c r="B95">
        <v>92</v>
      </c>
    </row>
    <row r="96" spans="1:2" x14ac:dyDescent="0.25">
      <c r="A96">
        <v>107</v>
      </c>
      <c r="B96">
        <v>57</v>
      </c>
    </row>
    <row r="97" spans="1:2" x14ac:dyDescent="0.25">
      <c r="A97">
        <v>195</v>
      </c>
      <c r="B97">
        <v>41</v>
      </c>
    </row>
    <row r="98" spans="1:2" x14ac:dyDescent="0.25">
      <c r="A98">
        <v>3376</v>
      </c>
      <c r="B98">
        <v>1</v>
      </c>
    </row>
    <row r="99" spans="1:2" x14ac:dyDescent="0.25">
      <c r="A99">
        <v>41</v>
      </c>
      <c r="B99">
        <v>101</v>
      </c>
    </row>
    <row r="100" spans="1:2" x14ac:dyDescent="0.25">
      <c r="A100">
        <v>1821</v>
      </c>
      <c r="B100">
        <v>1335</v>
      </c>
    </row>
    <row r="101" spans="1:2" x14ac:dyDescent="0.25">
      <c r="A101">
        <v>164</v>
      </c>
      <c r="B101">
        <v>15</v>
      </c>
    </row>
    <row r="102" spans="1:2" x14ac:dyDescent="0.25">
      <c r="A102">
        <v>157</v>
      </c>
      <c r="B102">
        <v>454</v>
      </c>
    </row>
    <row r="103" spans="1:2" x14ac:dyDescent="0.25">
      <c r="A103">
        <v>246</v>
      </c>
      <c r="B103">
        <v>3182</v>
      </c>
    </row>
    <row r="104" spans="1:2" x14ac:dyDescent="0.25">
      <c r="A104">
        <v>1396</v>
      </c>
      <c r="B104">
        <v>1890</v>
      </c>
    </row>
    <row r="105" spans="1:2" x14ac:dyDescent="0.25">
      <c r="A105">
        <v>2506</v>
      </c>
      <c r="B105">
        <v>15</v>
      </c>
    </row>
    <row r="106" spans="1:2" x14ac:dyDescent="0.25">
      <c r="A106">
        <v>244</v>
      </c>
      <c r="B106">
        <v>133</v>
      </c>
    </row>
    <row r="107" spans="1:2" x14ac:dyDescent="0.25">
      <c r="A107">
        <v>146</v>
      </c>
      <c r="B107">
        <v>2062</v>
      </c>
    </row>
    <row r="108" spans="1:2" x14ac:dyDescent="0.25">
      <c r="A108">
        <v>1267</v>
      </c>
      <c r="B108">
        <v>29</v>
      </c>
    </row>
    <row r="109" spans="1:2" x14ac:dyDescent="0.25">
      <c r="A109">
        <v>1561</v>
      </c>
      <c r="B109">
        <v>132</v>
      </c>
    </row>
    <row r="110" spans="1:2" x14ac:dyDescent="0.25">
      <c r="A110">
        <v>48</v>
      </c>
      <c r="B110">
        <v>184</v>
      </c>
    </row>
    <row r="111" spans="1:2" x14ac:dyDescent="0.25">
      <c r="A111">
        <v>2739</v>
      </c>
      <c r="B111">
        <v>137</v>
      </c>
    </row>
    <row r="112" spans="1:2" x14ac:dyDescent="0.25">
      <c r="A112">
        <v>3537</v>
      </c>
      <c r="B112">
        <v>908</v>
      </c>
    </row>
    <row r="113" spans="1:2" x14ac:dyDescent="0.25">
      <c r="A113">
        <v>2107</v>
      </c>
      <c r="B113">
        <v>10</v>
      </c>
    </row>
    <row r="114" spans="1:2" x14ac:dyDescent="0.25">
      <c r="A114">
        <v>3318</v>
      </c>
      <c r="B114">
        <v>32</v>
      </c>
    </row>
    <row r="115" spans="1:2" x14ac:dyDescent="0.25">
      <c r="A115">
        <v>340</v>
      </c>
      <c r="B115">
        <v>1910</v>
      </c>
    </row>
    <row r="116" spans="1:2" x14ac:dyDescent="0.25">
      <c r="A116">
        <v>1442</v>
      </c>
      <c r="B116">
        <v>38</v>
      </c>
    </row>
    <row r="117" spans="1:2" x14ac:dyDescent="0.25">
      <c r="A117">
        <v>126</v>
      </c>
      <c r="B117">
        <v>104</v>
      </c>
    </row>
    <row r="118" spans="1:2" x14ac:dyDescent="0.25">
      <c r="A118">
        <v>524</v>
      </c>
      <c r="B118">
        <v>49</v>
      </c>
    </row>
    <row r="119" spans="1:2" x14ac:dyDescent="0.25">
      <c r="A119">
        <v>1989</v>
      </c>
      <c r="B119">
        <v>1</v>
      </c>
    </row>
    <row r="120" spans="1:2" x14ac:dyDescent="0.25">
      <c r="A120">
        <v>157</v>
      </c>
      <c r="B120">
        <v>245</v>
      </c>
    </row>
    <row r="121" spans="1:2" x14ac:dyDescent="0.25">
      <c r="A121">
        <v>4498</v>
      </c>
      <c r="B121">
        <v>32</v>
      </c>
    </row>
    <row r="122" spans="1:2" x14ac:dyDescent="0.25">
      <c r="A122">
        <v>80</v>
      </c>
      <c r="B122">
        <v>7</v>
      </c>
    </row>
    <row r="123" spans="1:2" x14ac:dyDescent="0.25">
      <c r="A123">
        <v>43</v>
      </c>
      <c r="B123">
        <v>803</v>
      </c>
    </row>
    <row r="124" spans="1:2" x14ac:dyDescent="0.25">
      <c r="A124">
        <v>2053</v>
      </c>
      <c r="B124">
        <v>75</v>
      </c>
    </row>
    <row r="125" spans="1:2" x14ac:dyDescent="0.25">
      <c r="A125">
        <v>168</v>
      </c>
      <c r="B125">
        <v>16</v>
      </c>
    </row>
    <row r="126" spans="1:2" x14ac:dyDescent="0.25">
      <c r="A126">
        <v>4289</v>
      </c>
      <c r="B126">
        <v>31</v>
      </c>
    </row>
    <row r="127" spans="1:2" x14ac:dyDescent="0.25">
      <c r="A127">
        <v>165</v>
      </c>
      <c r="B127">
        <v>108</v>
      </c>
    </row>
    <row r="128" spans="1:2" x14ac:dyDescent="0.25">
      <c r="A128">
        <v>1815</v>
      </c>
      <c r="B128">
        <v>30</v>
      </c>
    </row>
    <row r="129" spans="1:2" x14ac:dyDescent="0.25">
      <c r="A129">
        <v>397</v>
      </c>
      <c r="B129">
        <v>17</v>
      </c>
    </row>
    <row r="130" spans="1:2" x14ac:dyDescent="0.25">
      <c r="A130">
        <v>1539</v>
      </c>
      <c r="B130">
        <v>64</v>
      </c>
    </row>
    <row r="131" spans="1:2" x14ac:dyDescent="0.25">
      <c r="A131">
        <v>138</v>
      </c>
      <c r="B131">
        <v>80</v>
      </c>
    </row>
    <row r="132" spans="1:2" x14ac:dyDescent="0.25">
      <c r="A132">
        <v>3594</v>
      </c>
      <c r="B132">
        <v>2468</v>
      </c>
    </row>
    <row r="133" spans="1:2" x14ac:dyDescent="0.25">
      <c r="A133">
        <v>5880</v>
      </c>
      <c r="B133">
        <v>26</v>
      </c>
    </row>
    <row r="134" spans="1:2" x14ac:dyDescent="0.25">
      <c r="A134">
        <v>112</v>
      </c>
      <c r="B134">
        <v>73</v>
      </c>
    </row>
    <row r="135" spans="1:2" x14ac:dyDescent="0.25">
      <c r="A135">
        <v>943</v>
      </c>
      <c r="B135">
        <v>128</v>
      </c>
    </row>
    <row r="136" spans="1:2" x14ac:dyDescent="0.25">
      <c r="A136">
        <v>2468</v>
      </c>
      <c r="B136">
        <v>33</v>
      </c>
    </row>
    <row r="137" spans="1:2" x14ac:dyDescent="0.25">
      <c r="A137">
        <v>2551</v>
      </c>
      <c r="B137">
        <v>1072</v>
      </c>
    </row>
    <row r="138" spans="1:2" x14ac:dyDescent="0.25">
      <c r="A138">
        <v>101</v>
      </c>
      <c r="B138">
        <v>1297</v>
      </c>
    </row>
    <row r="139" spans="1:2" x14ac:dyDescent="0.25">
      <c r="A139">
        <v>92</v>
      </c>
      <c r="B139">
        <v>393</v>
      </c>
    </row>
    <row r="140" spans="1:2" x14ac:dyDescent="0.25">
      <c r="A140">
        <v>62</v>
      </c>
      <c r="B140">
        <v>1257</v>
      </c>
    </row>
    <row r="141" spans="1:2" x14ac:dyDescent="0.25">
      <c r="A141">
        <v>149</v>
      </c>
      <c r="B141">
        <v>328</v>
      </c>
    </row>
    <row r="142" spans="1:2" x14ac:dyDescent="0.25">
      <c r="A142">
        <v>329</v>
      </c>
      <c r="B142">
        <v>147</v>
      </c>
    </row>
    <row r="143" spans="1:2" x14ac:dyDescent="0.25">
      <c r="A143">
        <v>97</v>
      </c>
      <c r="B143">
        <v>830</v>
      </c>
    </row>
    <row r="144" spans="1:2" x14ac:dyDescent="0.25">
      <c r="A144">
        <v>1784</v>
      </c>
      <c r="B144">
        <v>331</v>
      </c>
    </row>
    <row r="145" spans="1:2" x14ac:dyDescent="0.25">
      <c r="A145">
        <v>1684</v>
      </c>
      <c r="B145">
        <v>25</v>
      </c>
    </row>
    <row r="146" spans="1:2" x14ac:dyDescent="0.25">
      <c r="A146">
        <v>250</v>
      </c>
      <c r="B146">
        <v>3483</v>
      </c>
    </row>
    <row r="147" spans="1:2" x14ac:dyDescent="0.25">
      <c r="A147">
        <v>238</v>
      </c>
      <c r="B147">
        <v>923</v>
      </c>
    </row>
    <row r="148" spans="1:2" x14ac:dyDescent="0.25">
      <c r="A148">
        <v>53</v>
      </c>
      <c r="B148">
        <v>1</v>
      </c>
    </row>
    <row r="149" spans="1:2" x14ac:dyDescent="0.25">
      <c r="A149">
        <v>214</v>
      </c>
      <c r="B149">
        <v>33</v>
      </c>
    </row>
    <row r="150" spans="1:2" x14ac:dyDescent="0.25">
      <c r="A150">
        <v>222</v>
      </c>
      <c r="B150">
        <v>40</v>
      </c>
    </row>
    <row r="151" spans="1:2" x14ac:dyDescent="0.25">
      <c r="A151">
        <v>1884</v>
      </c>
      <c r="B151">
        <v>23</v>
      </c>
    </row>
    <row r="152" spans="1:2" x14ac:dyDescent="0.25">
      <c r="A152">
        <v>218</v>
      </c>
      <c r="B152">
        <v>75</v>
      </c>
    </row>
    <row r="153" spans="1:2" x14ac:dyDescent="0.25">
      <c r="A153">
        <v>6465</v>
      </c>
      <c r="B153">
        <v>2176</v>
      </c>
    </row>
    <row r="154" spans="1:2" x14ac:dyDescent="0.25">
      <c r="A154">
        <v>59</v>
      </c>
      <c r="B154">
        <v>441</v>
      </c>
    </row>
    <row r="155" spans="1:2" x14ac:dyDescent="0.25">
      <c r="A155">
        <v>88</v>
      </c>
      <c r="B155">
        <v>25</v>
      </c>
    </row>
    <row r="156" spans="1:2" x14ac:dyDescent="0.25">
      <c r="A156">
        <v>1697</v>
      </c>
      <c r="B156">
        <v>127</v>
      </c>
    </row>
    <row r="157" spans="1:2" x14ac:dyDescent="0.25">
      <c r="A157">
        <v>92</v>
      </c>
      <c r="B157">
        <v>355</v>
      </c>
    </row>
    <row r="158" spans="1:2" x14ac:dyDescent="0.25">
      <c r="A158">
        <v>186</v>
      </c>
      <c r="B158">
        <v>44</v>
      </c>
    </row>
    <row r="159" spans="1:2" x14ac:dyDescent="0.25">
      <c r="A159">
        <v>138</v>
      </c>
      <c r="B159">
        <v>67</v>
      </c>
    </row>
    <row r="160" spans="1:2" x14ac:dyDescent="0.25">
      <c r="A160">
        <v>261</v>
      </c>
      <c r="B160">
        <v>1068</v>
      </c>
    </row>
    <row r="161" spans="1:2" x14ac:dyDescent="0.25">
      <c r="A161">
        <v>107</v>
      </c>
      <c r="B161">
        <v>424</v>
      </c>
    </row>
    <row r="162" spans="1:2" x14ac:dyDescent="0.25">
      <c r="A162">
        <v>199</v>
      </c>
      <c r="B162">
        <v>145</v>
      </c>
    </row>
    <row r="163" spans="1:2" x14ac:dyDescent="0.25">
      <c r="A163">
        <v>5512</v>
      </c>
      <c r="B163">
        <v>151</v>
      </c>
    </row>
    <row r="164" spans="1:2" x14ac:dyDescent="0.25">
      <c r="A164">
        <v>86</v>
      </c>
      <c r="B164">
        <v>1608</v>
      </c>
    </row>
    <row r="165" spans="1:2" x14ac:dyDescent="0.25">
      <c r="A165">
        <v>2768</v>
      </c>
      <c r="B165">
        <v>941</v>
      </c>
    </row>
    <row r="166" spans="1:2" x14ac:dyDescent="0.25">
      <c r="A166">
        <v>48</v>
      </c>
      <c r="B166">
        <v>1</v>
      </c>
    </row>
    <row r="167" spans="1:2" x14ac:dyDescent="0.25">
      <c r="A167">
        <v>87</v>
      </c>
      <c r="B167">
        <v>40</v>
      </c>
    </row>
    <row r="168" spans="1:2" x14ac:dyDescent="0.25">
      <c r="A168">
        <v>1894</v>
      </c>
      <c r="B168">
        <v>3015</v>
      </c>
    </row>
    <row r="169" spans="1:2" x14ac:dyDescent="0.25">
      <c r="A169">
        <v>282</v>
      </c>
      <c r="B169">
        <v>435</v>
      </c>
    </row>
    <row r="170" spans="1:2" x14ac:dyDescent="0.25">
      <c r="A170">
        <v>116</v>
      </c>
      <c r="B170">
        <v>714</v>
      </c>
    </row>
    <row r="171" spans="1:2" x14ac:dyDescent="0.25">
      <c r="A171">
        <v>83</v>
      </c>
      <c r="B171">
        <v>5497</v>
      </c>
    </row>
    <row r="172" spans="1:2" x14ac:dyDescent="0.25">
      <c r="A172">
        <v>91</v>
      </c>
      <c r="B172">
        <v>418</v>
      </c>
    </row>
    <row r="173" spans="1:2" x14ac:dyDescent="0.25">
      <c r="A173">
        <v>546</v>
      </c>
      <c r="B173">
        <v>1439</v>
      </c>
    </row>
    <row r="174" spans="1:2" x14ac:dyDescent="0.25">
      <c r="A174">
        <v>393</v>
      </c>
      <c r="B174">
        <v>15</v>
      </c>
    </row>
    <row r="175" spans="1:2" x14ac:dyDescent="0.25">
      <c r="A175">
        <v>133</v>
      </c>
      <c r="B175">
        <v>1999</v>
      </c>
    </row>
    <row r="176" spans="1:2" x14ac:dyDescent="0.25">
      <c r="A176">
        <v>254</v>
      </c>
      <c r="B176">
        <v>118</v>
      </c>
    </row>
    <row r="177" spans="1:2" x14ac:dyDescent="0.25">
      <c r="A177">
        <v>176</v>
      </c>
      <c r="B177">
        <v>162</v>
      </c>
    </row>
    <row r="178" spans="1:2" x14ac:dyDescent="0.25">
      <c r="A178">
        <v>337</v>
      </c>
      <c r="B178">
        <v>83</v>
      </c>
    </row>
    <row r="179" spans="1:2" x14ac:dyDescent="0.25">
      <c r="A179">
        <v>107</v>
      </c>
      <c r="B179">
        <v>747</v>
      </c>
    </row>
    <row r="180" spans="1:2" x14ac:dyDescent="0.25">
      <c r="A180">
        <v>183</v>
      </c>
      <c r="B180">
        <v>2138</v>
      </c>
    </row>
    <row r="181" spans="1:2" x14ac:dyDescent="0.25">
      <c r="A181">
        <v>72</v>
      </c>
      <c r="B181">
        <v>84</v>
      </c>
    </row>
    <row r="182" spans="1:2" x14ac:dyDescent="0.25">
      <c r="A182">
        <v>295</v>
      </c>
      <c r="B182">
        <v>91</v>
      </c>
    </row>
    <row r="183" spans="1:2" x14ac:dyDescent="0.25">
      <c r="A183">
        <v>142</v>
      </c>
      <c r="B183">
        <v>792</v>
      </c>
    </row>
    <row r="184" spans="1:2" x14ac:dyDescent="0.25">
      <c r="A184">
        <v>85</v>
      </c>
      <c r="B184">
        <v>10</v>
      </c>
    </row>
    <row r="185" spans="1:2" x14ac:dyDescent="0.25">
      <c r="A185">
        <v>659</v>
      </c>
      <c r="B185">
        <v>32</v>
      </c>
    </row>
    <row r="186" spans="1:2" x14ac:dyDescent="0.25">
      <c r="A186">
        <v>121</v>
      </c>
      <c r="B186">
        <v>90</v>
      </c>
    </row>
    <row r="187" spans="1:2" x14ac:dyDescent="0.25">
      <c r="A187">
        <v>3742</v>
      </c>
      <c r="B187">
        <v>186</v>
      </c>
    </row>
    <row r="188" spans="1:2" x14ac:dyDescent="0.25">
      <c r="A188">
        <v>223</v>
      </c>
      <c r="B188">
        <v>439</v>
      </c>
    </row>
    <row r="189" spans="1:2" x14ac:dyDescent="0.25">
      <c r="A189">
        <v>133</v>
      </c>
      <c r="B189">
        <v>605</v>
      </c>
    </row>
    <row r="190" spans="1:2" x14ac:dyDescent="0.25">
      <c r="A190">
        <v>5168</v>
      </c>
      <c r="B190">
        <v>1</v>
      </c>
    </row>
    <row r="191" spans="1:2" x14ac:dyDescent="0.25">
      <c r="A191">
        <v>307</v>
      </c>
      <c r="B191">
        <v>31</v>
      </c>
    </row>
    <row r="192" spans="1:2" x14ac:dyDescent="0.25">
      <c r="A192">
        <v>2441</v>
      </c>
      <c r="B192">
        <v>1181</v>
      </c>
    </row>
    <row r="193" spans="1:2" x14ac:dyDescent="0.25">
      <c r="A193">
        <v>1385</v>
      </c>
      <c r="B193">
        <v>39</v>
      </c>
    </row>
    <row r="194" spans="1:2" x14ac:dyDescent="0.25">
      <c r="A194">
        <v>190</v>
      </c>
      <c r="B194">
        <v>46</v>
      </c>
    </row>
    <row r="195" spans="1:2" x14ac:dyDescent="0.25">
      <c r="A195">
        <v>470</v>
      </c>
      <c r="B195">
        <v>105</v>
      </c>
    </row>
    <row r="196" spans="1:2" x14ac:dyDescent="0.25">
      <c r="A196">
        <v>253</v>
      </c>
      <c r="B196">
        <v>535</v>
      </c>
    </row>
    <row r="197" spans="1:2" x14ac:dyDescent="0.25">
      <c r="A197">
        <v>1113</v>
      </c>
      <c r="B197">
        <v>16</v>
      </c>
    </row>
    <row r="198" spans="1:2" x14ac:dyDescent="0.25">
      <c r="A198">
        <v>2283</v>
      </c>
      <c r="B198">
        <v>575</v>
      </c>
    </row>
    <row r="199" spans="1:2" x14ac:dyDescent="0.25">
      <c r="A199">
        <v>1095</v>
      </c>
      <c r="B199">
        <v>1120</v>
      </c>
    </row>
    <row r="200" spans="1:2" x14ac:dyDescent="0.25">
      <c r="A200">
        <v>1690</v>
      </c>
      <c r="B200">
        <v>113</v>
      </c>
    </row>
    <row r="201" spans="1:2" x14ac:dyDescent="0.25">
      <c r="A201">
        <v>191</v>
      </c>
      <c r="B201">
        <v>1538</v>
      </c>
    </row>
    <row r="202" spans="1:2" x14ac:dyDescent="0.25">
      <c r="A202">
        <v>2013</v>
      </c>
      <c r="B202">
        <v>9</v>
      </c>
    </row>
    <row r="203" spans="1:2" x14ac:dyDescent="0.25">
      <c r="A203">
        <v>1703</v>
      </c>
      <c r="B203">
        <v>554</v>
      </c>
    </row>
    <row r="204" spans="1:2" x14ac:dyDescent="0.25">
      <c r="A204">
        <v>80</v>
      </c>
      <c r="B204">
        <v>648</v>
      </c>
    </row>
    <row r="205" spans="1:2" x14ac:dyDescent="0.25">
      <c r="A205">
        <v>41</v>
      </c>
      <c r="B205">
        <v>21</v>
      </c>
    </row>
    <row r="206" spans="1:2" x14ac:dyDescent="0.25">
      <c r="A206">
        <v>187</v>
      </c>
      <c r="B206">
        <v>595</v>
      </c>
    </row>
    <row r="207" spans="1:2" x14ac:dyDescent="0.25">
      <c r="A207">
        <v>2875</v>
      </c>
      <c r="B207">
        <v>54</v>
      </c>
    </row>
    <row r="208" spans="1:2" x14ac:dyDescent="0.25">
      <c r="A208">
        <v>88</v>
      </c>
      <c r="B208">
        <v>120</v>
      </c>
    </row>
    <row r="209" spans="1:2" x14ac:dyDescent="0.25">
      <c r="A209">
        <v>191</v>
      </c>
      <c r="B209">
        <v>579</v>
      </c>
    </row>
    <row r="210" spans="1:2" x14ac:dyDescent="0.25">
      <c r="A210">
        <v>139</v>
      </c>
      <c r="B210">
        <v>2072</v>
      </c>
    </row>
    <row r="211" spans="1:2" x14ac:dyDescent="0.25">
      <c r="A211">
        <v>186</v>
      </c>
      <c r="B211">
        <v>0</v>
      </c>
    </row>
    <row r="212" spans="1:2" x14ac:dyDescent="0.25">
      <c r="A212">
        <v>112</v>
      </c>
      <c r="B212">
        <v>1796</v>
      </c>
    </row>
    <row r="213" spans="1:2" x14ac:dyDescent="0.25">
      <c r="A213">
        <v>101</v>
      </c>
      <c r="B213">
        <v>62</v>
      </c>
    </row>
    <row r="214" spans="1:2" x14ac:dyDescent="0.25">
      <c r="A214">
        <v>206</v>
      </c>
      <c r="B214">
        <v>347</v>
      </c>
    </row>
    <row r="215" spans="1:2" x14ac:dyDescent="0.25">
      <c r="A215">
        <v>154</v>
      </c>
      <c r="B215">
        <v>19</v>
      </c>
    </row>
    <row r="216" spans="1:2" x14ac:dyDescent="0.25">
      <c r="A216">
        <v>5966</v>
      </c>
      <c r="B216">
        <v>1258</v>
      </c>
    </row>
    <row r="217" spans="1:2" x14ac:dyDescent="0.25">
      <c r="A217">
        <v>169</v>
      </c>
      <c r="B217">
        <v>362</v>
      </c>
    </row>
    <row r="218" spans="1:2" x14ac:dyDescent="0.25">
      <c r="A218">
        <v>2106</v>
      </c>
      <c r="B218">
        <v>35</v>
      </c>
    </row>
    <row r="219" spans="1:2" x14ac:dyDescent="0.25">
      <c r="A219">
        <v>131</v>
      </c>
      <c r="B219">
        <v>528</v>
      </c>
    </row>
    <row r="220" spans="1:2" x14ac:dyDescent="0.25">
      <c r="A220">
        <v>84</v>
      </c>
      <c r="B220">
        <v>133</v>
      </c>
    </row>
    <row r="221" spans="1:2" x14ac:dyDescent="0.25">
      <c r="A221">
        <v>155</v>
      </c>
      <c r="B221">
        <v>846</v>
      </c>
    </row>
    <row r="222" spans="1:2" x14ac:dyDescent="0.25">
      <c r="A222">
        <v>189</v>
      </c>
      <c r="B222">
        <v>10</v>
      </c>
    </row>
    <row r="223" spans="1:2" x14ac:dyDescent="0.25">
      <c r="A223">
        <v>4799</v>
      </c>
      <c r="B223">
        <v>191</v>
      </c>
    </row>
    <row r="224" spans="1:2" x14ac:dyDescent="0.25">
      <c r="A224">
        <v>1137</v>
      </c>
      <c r="B224">
        <v>1979</v>
      </c>
    </row>
    <row r="225" spans="1:2" x14ac:dyDescent="0.25">
      <c r="A225">
        <v>1152</v>
      </c>
      <c r="B225">
        <v>63</v>
      </c>
    </row>
    <row r="226" spans="1:2" x14ac:dyDescent="0.25">
      <c r="A226">
        <v>50</v>
      </c>
      <c r="B226">
        <v>6080</v>
      </c>
    </row>
    <row r="227" spans="1:2" x14ac:dyDescent="0.25">
      <c r="A227">
        <v>3059</v>
      </c>
      <c r="B227">
        <v>80</v>
      </c>
    </row>
    <row r="228" spans="1:2" x14ac:dyDescent="0.25">
      <c r="A228">
        <v>34</v>
      </c>
      <c r="B228">
        <v>9</v>
      </c>
    </row>
    <row r="229" spans="1:2" x14ac:dyDescent="0.25">
      <c r="A229">
        <v>220</v>
      </c>
      <c r="B229">
        <v>1784</v>
      </c>
    </row>
    <row r="230" spans="1:2" x14ac:dyDescent="0.25">
      <c r="A230">
        <v>1604</v>
      </c>
      <c r="B230">
        <v>243</v>
      </c>
    </row>
    <row r="231" spans="1:2" x14ac:dyDescent="0.25">
      <c r="A231">
        <v>454</v>
      </c>
      <c r="B231">
        <v>1296</v>
      </c>
    </row>
    <row r="232" spans="1:2" x14ac:dyDescent="0.25">
      <c r="A232">
        <v>123</v>
      </c>
      <c r="B232">
        <v>77</v>
      </c>
    </row>
    <row r="233" spans="1:2" x14ac:dyDescent="0.25">
      <c r="A233">
        <v>299</v>
      </c>
      <c r="B233">
        <v>395</v>
      </c>
    </row>
    <row r="234" spans="1:2" x14ac:dyDescent="0.25">
      <c r="A234">
        <v>2237</v>
      </c>
      <c r="B234">
        <v>49</v>
      </c>
    </row>
    <row r="235" spans="1:2" x14ac:dyDescent="0.25">
      <c r="A235">
        <v>645</v>
      </c>
      <c r="B235">
        <v>180</v>
      </c>
    </row>
    <row r="236" spans="1:2" x14ac:dyDescent="0.25">
      <c r="A236">
        <v>484</v>
      </c>
      <c r="B236">
        <v>2690</v>
      </c>
    </row>
    <row r="237" spans="1:2" x14ac:dyDescent="0.25">
      <c r="A237">
        <v>154</v>
      </c>
      <c r="B237">
        <v>1</v>
      </c>
    </row>
    <row r="238" spans="1:2" x14ac:dyDescent="0.25">
      <c r="A238">
        <v>82</v>
      </c>
      <c r="B238">
        <v>2779</v>
      </c>
    </row>
    <row r="239" spans="1:2" x14ac:dyDescent="0.25">
      <c r="A239">
        <v>134</v>
      </c>
      <c r="B239">
        <v>92</v>
      </c>
    </row>
    <row r="240" spans="1:2" x14ac:dyDescent="0.25">
      <c r="A240">
        <v>5203</v>
      </c>
      <c r="B240">
        <v>1028</v>
      </c>
    </row>
    <row r="241" spans="1:2" x14ac:dyDescent="0.25">
      <c r="A241">
        <v>94</v>
      </c>
      <c r="B241">
        <v>26</v>
      </c>
    </row>
    <row r="242" spans="1:2" x14ac:dyDescent="0.25">
      <c r="A242">
        <v>205</v>
      </c>
      <c r="B242">
        <v>1790</v>
      </c>
    </row>
    <row r="243" spans="1:2" x14ac:dyDescent="0.25">
      <c r="A243">
        <v>92</v>
      </c>
      <c r="B243">
        <v>37</v>
      </c>
    </row>
    <row r="244" spans="1:2" x14ac:dyDescent="0.25">
      <c r="A244">
        <v>219</v>
      </c>
      <c r="B244">
        <v>35</v>
      </c>
    </row>
    <row r="245" spans="1:2" x14ac:dyDescent="0.25">
      <c r="A245">
        <v>2526</v>
      </c>
      <c r="B245">
        <v>94</v>
      </c>
    </row>
    <row r="246" spans="1:2" x14ac:dyDescent="0.25">
      <c r="A246">
        <v>94</v>
      </c>
      <c r="B246">
        <v>558</v>
      </c>
    </row>
    <row r="247" spans="1:2" x14ac:dyDescent="0.25">
      <c r="A247">
        <v>1713</v>
      </c>
      <c r="B247">
        <v>64</v>
      </c>
    </row>
    <row r="248" spans="1:2" x14ac:dyDescent="0.25">
      <c r="A248">
        <v>249</v>
      </c>
      <c r="B248">
        <v>37</v>
      </c>
    </row>
    <row r="249" spans="1:2" x14ac:dyDescent="0.25">
      <c r="A249">
        <v>192</v>
      </c>
      <c r="B249">
        <v>245</v>
      </c>
    </row>
    <row r="250" spans="1:2" x14ac:dyDescent="0.25">
      <c r="A250">
        <v>247</v>
      </c>
      <c r="B250">
        <v>71</v>
      </c>
    </row>
    <row r="251" spans="1:2" x14ac:dyDescent="0.25">
      <c r="A251">
        <v>2293</v>
      </c>
      <c r="B251">
        <v>42</v>
      </c>
    </row>
    <row r="252" spans="1:2" x14ac:dyDescent="0.25">
      <c r="A252">
        <v>3131</v>
      </c>
      <c r="B252">
        <v>156</v>
      </c>
    </row>
    <row r="253" spans="1:2" x14ac:dyDescent="0.25">
      <c r="A253">
        <v>143</v>
      </c>
      <c r="B253">
        <v>1368</v>
      </c>
    </row>
    <row r="254" spans="1:2" x14ac:dyDescent="0.25">
      <c r="A254">
        <v>296</v>
      </c>
      <c r="B254">
        <v>102</v>
      </c>
    </row>
    <row r="255" spans="1:2" x14ac:dyDescent="0.25">
      <c r="A255">
        <v>170</v>
      </c>
      <c r="B255">
        <v>86</v>
      </c>
    </row>
    <row r="256" spans="1:2" x14ac:dyDescent="0.25">
      <c r="A256">
        <v>86</v>
      </c>
      <c r="B256">
        <v>253</v>
      </c>
    </row>
    <row r="257" spans="1:2" x14ac:dyDescent="0.25">
      <c r="A257">
        <v>6286</v>
      </c>
      <c r="B257">
        <v>157</v>
      </c>
    </row>
    <row r="258" spans="1:2" x14ac:dyDescent="0.25">
      <c r="A258">
        <v>3727</v>
      </c>
      <c r="B258">
        <v>183</v>
      </c>
    </row>
    <row r="259" spans="1:2" x14ac:dyDescent="0.25">
      <c r="A259">
        <v>1605</v>
      </c>
      <c r="B259">
        <v>82</v>
      </c>
    </row>
    <row r="260" spans="1:2" x14ac:dyDescent="0.25">
      <c r="A260">
        <v>2120</v>
      </c>
      <c r="B260">
        <v>1</v>
      </c>
    </row>
    <row r="261" spans="1:2" x14ac:dyDescent="0.25">
      <c r="A261">
        <v>50</v>
      </c>
      <c r="B261">
        <v>15</v>
      </c>
    </row>
    <row r="262" spans="1:2" x14ac:dyDescent="0.25">
      <c r="A262">
        <v>2080</v>
      </c>
      <c r="B262">
        <v>1198</v>
      </c>
    </row>
    <row r="263" spans="1:2" x14ac:dyDescent="0.25">
      <c r="A263">
        <v>2105</v>
      </c>
      <c r="B263">
        <v>648</v>
      </c>
    </row>
    <row r="264" spans="1:2" x14ac:dyDescent="0.25">
      <c r="A264">
        <v>2436</v>
      </c>
      <c r="B264">
        <v>64</v>
      </c>
    </row>
    <row r="265" spans="1:2" x14ac:dyDescent="0.25">
      <c r="A265">
        <v>80</v>
      </c>
      <c r="B265">
        <v>62</v>
      </c>
    </row>
    <row r="266" spans="1:2" x14ac:dyDescent="0.25">
      <c r="A266">
        <v>42</v>
      </c>
      <c r="B266">
        <v>750</v>
      </c>
    </row>
    <row r="267" spans="1:2" x14ac:dyDescent="0.25">
      <c r="A267">
        <v>139</v>
      </c>
      <c r="B267">
        <v>87</v>
      </c>
    </row>
    <row r="268" spans="1:2" x14ac:dyDescent="0.25">
      <c r="A268">
        <v>159</v>
      </c>
      <c r="B268">
        <v>105</v>
      </c>
    </row>
    <row r="269" spans="1:2" x14ac:dyDescent="0.25">
      <c r="A269">
        <v>381</v>
      </c>
      <c r="B269">
        <v>1658</v>
      </c>
    </row>
    <row r="270" spans="1:2" x14ac:dyDescent="0.25">
      <c r="A270">
        <v>194</v>
      </c>
      <c r="B270">
        <v>2604</v>
      </c>
    </row>
    <row r="271" spans="1:2" x14ac:dyDescent="0.25">
      <c r="A271">
        <v>106</v>
      </c>
      <c r="B271">
        <v>65</v>
      </c>
    </row>
    <row r="272" spans="1:2" x14ac:dyDescent="0.25">
      <c r="A272">
        <v>142</v>
      </c>
      <c r="B272">
        <v>94</v>
      </c>
    </row>
    <row r="273" spans="1:2" x14ac:dyDescent="0.25">
      <c r="A273">
        <v>211</v>
      </c>
      <c r="B273">
        <v>257</v>
      </c>
    </row>
    <row r="274" spans="1:2" x14ac:dyDescent="0.25">
      <c r="A274">
        <v>2756</v>
      </c>
      <c r="B274">
        <v>2928</v>
      </c>
    </row>
    <row r="275" spans="1:2" x14ac:dyDescent="0.25">
      <c r="A275">
        <v>173</v>
      </c>
      <c r="B275">
        <v>4697</v>
      </c>
    </row>
    <row r="276" spans="1:2" x14ac:dyDescent="0.25">
      <c r="A276">
        <v>87</v>
      </c>
      <c r="B276">
        <v>2915</v>
      </c>
    </row>
    <row r="277" spans="1:2" x14ac:dyDescent="0.25">
      <c r="A277">
        <v>1572</v>
      </c>
      <c r="B277">
        <v>18</v>
      </c>
    </row>
    <row r="278" spans="1:2" x14ac:dyDescent="0.25">
      <c r="A278">
        <v>2346</v>
      </c>
      <c r="B278">
        <v>723</v>
      </c>
    </row>
    <row r="279" spans="1:2" x14ac:dyDescent="0.25">
      <c r="A279">
        <v>115</v>
      </c>
      <c r="B279">
        <v>602</v>
      </c>
    </row>
    <row r="280" spans="1:2" x14ac:dyDescent="0.25">
      <c r="A280">
        <v>85</v>
      </c>
      <c r="B280">
        <v>1</v>
      </c>
    </row>
    <row r="281" spans="1:2" x14ac:dyDescent="0.25">
      <c r="A281">
        <v>144</v>
      </c>
      <c r="B281">
        <v>3868</v>
      </c>
    </row>
    <row r="282" spans="1:2" x14ac:dyDescent="0.25">
      <c r="A282">
        <v>2443</v>
      </c>
      <c r="B282">
        <v>504</v>
      </c>
    </row>
    <row r="283" spans="1:2" x14ac:dyDescent="0.25">
      <c r="A283">
        <v>64</v>
      </c>
      <c r="B283">
        <v>14</v>
      </c>
    </row>
    <row r="284" spans="1:2" x14ac:dyDescent="0.25">
      <c r="A284">
        <v>268</v>
      </c>
      <c r="B284">
        <v>390</v>
      </c>
    </row>
    <row r="285" spans="1:2" x14ac:dyDescent="0.25">
      <c r="A285">
        <v>195</v>
      </c>
      <c r="B285">
        <v>750</v>
      </c>
    </row>
    <row r="286" spans="1:2" x14ac:dyDescent="0.25">
      <c r="A286">
        <v>186</v>
      </c>
      <c r="B286">
        <v>77</v>
      </c>
    </row>
    <row r="287" spans="1:2" x14ac:dyDescent="0.25">
      <c r="A287">
        <v>460</v>
      </c>
      <c r="B287">
        <v>752</v>
      </c>
    </row>
    <row r="288" spans="1:2" x14ac:dyDescent="0.25">
      <c r="A288">
        <v>2528</v>
      </c>
      <c r="B288">
        <v>131</v>
      </c>
    </row>
    <row r="289" spans="1:2" x14ac:dyDescent="0.25">
      <c r="A289">
        <v>3657</v>
      </c>
      <c r="B289">
        <v>87</v>
      </c>
    </row>
    <row r="290" spans="1:2" x14ac:dyDescent="0.25">
      <c r="A290">
        <v>131</v>
      </c>
      <c r="B290">
        <v>1063</v>
      </c>
    </row>
    <row r="291" spans="1:2" x14ac:dyDescent="0.25">
      <c r="A291">
        <v>239</v>
      </c>
      <c r="B291">
        <v>25</v>
      </c>
    </row>
    <row r="292" spans="1:2" x14ac:dyDescent="0.25">
      <c r="A292">
        <v>78</v>
      </c>
      <c r="B292">
        <v>76</v>
      </c>
    </row>
    <row r="293" spans="1:2" x14ac:dyDescent="0.25">
      <c r="A293">
        <v>1773</v>
      </c>
      <c r="B293">
        <v>4428</v>
      </c>
    </row>
    <row r="294" spans="1:2" x14ac:dyDescent="0.25">
      <c r="A294">
        <v>32</v>
      </c>
      <c r="B294">
        <v>58</v>
      </c>
    </row>
    <row r="295" spans="1:2" x14ac:dyDescent="0.25">
      <c r="A295">
        <v>369</v>
      </c>
      <c r="B295">
        <v>1218</v>
      </c>
    </row>
    <row r="296" spans="1:2" x14ac:dyDescent="0.25">
      <c r="A296">
        <v>89</v>
      </c>
      <c r="B296">
        <v>111</v>
      </c>
    </row>
    <row r="297" spans="1:2" x14ac:dyDescent="0.25">
      <c r="A297">
        <v>147</v>
      </c>
      <c r="B297">
        <v>215</v>
      </c>
    </row>
    <row r="298" spans="1:2" x14ac:dyDescent="0.25">
      <c r="A298">
        <v>126</v>
      </c>
      <c r="B298">
        <v>2955</v>
      </c>
    </row>
    <row r="299" spans="1:2" x14ac:dyDescent="0.25">
      <c r="A299">
        <v>2218</v>
      </c>
      <c r="B299">
        <v>1657</v>
      </c>
    </row>
    <row r="300" spans="1:2" x14ac:dyDescent="0.25">
      <c r="A300">
        <v>202</v>
      </c>
      <c r="B300">
        <v>926</v>
      </c>
    </row>
    <row r="301" spans="1:2" x14ac:dyDescent="0.25">
      <c r="A301">
        <v>140</v>
      </c>
      <c r="B301">
        <v>77</v>
      </c>
    </row>
    <row r="302" spans="1:2" x14ac:dyDescent="0.25">
      <c r="A302">
        <v>1052</v>
      </c>
      <c r="B302">
        <v>1748</v>
      </c>
    </row>
    <row r="303" spans="1:2" x14ac:dyDescent="0.25">
      <c r="A303">
        <v>247</v>
      </c>
      <c r="B303">
        <v>79</v>
      </c>
    </row>
    <row r="304" spans="1:2" x14ac:dyDescent="0.25">
      <c r="A304">
        <v>84</v>
      </c>
      <c r="B304">
        <v>889</v>
      </c>
    </row>
    <row r="305" spans="1:2" x14ac:dyDescent="0.25">
      <c r="A305">
        <v>88</v>
      </c>
      <c r="B305">
        <v>56</v>
      </c>
    </row>
    <row r="306" spans="1:2" x14ac:dyDescent="0.25">
      <c r="A306">
        <v>156</v>
      </c>
      <c r="B306">
        <v>1</v>
      </c>
    </row>
    <row r="307" spans="1:2" x14ac:dyDescent="0.25">
      <c r="A307">
        <v>2985</v>
      </c>
      <c r="B307">
        <v>83</v>
      </c>
    </row>
    <row r="308" spans="1:2" x14ac:dyDescent="0.25">
      <c r="A308">
        <v>762</v>
      </c>
      <c r="B308">
        <v>2025</v>
      </c>
    </row>
    <row r="309" spans="1:2" x14ac:dyDescent="0.25">
      <c r="A309">
        <v>554</v>
      </c>
      <c r="B309">
        <v>14</v>
      </c>
    </row>
    <row r="310" spans="1:2" x14ac:dyDescent="0.25">
      <c r="A310">
        <v>135</v>
      </c>
      <c r="B310">
        <v>656</v>
      </c>
    </row>
    <row r="311" spans="1:2" x14ac:dyDescent="0.25">
      <c r="A311">
        <v>122</v>
      </c>
      <c r="B311">
        <v>38</v>
      </c>
    </row>
    <row r="312" spans="1:2" x14ac:dyDescent="0.25">
      <c r="A312">
        <v>221</v>
      </c>
      <c r="B312">
        <v>60</v>
      </c>
    </row>
    <row r="313" spans="1:2" x14ac:dyDescent="0.25">
      <c r="A313">
        <v>126</v>
      </c>
      <c r="B313">
        <v>1596</v>
      </c>
    </row>
    <row r="314" spans="1:2" x14ac:dyDescent="0.25">
      <c r="A314">
        <v>1022</v>
      </c>
      <c r="B314">
        <v>524</v>
      </c>
    </row>
    <row r="315" spans="1:2" x14ac:dyDescent="0.25">
      <c r="A315">
        <v>3177</v>
      </c>
      <c r="B315">
        <v>10</v>
      </c>
    </row>
    <row r="316" spans="1:2" x14ac:dyDescent="0.25">
      <c r="A316">
        <v>198</v>
      </c>
      <c r="B316">
        <v>219</v>
      </c>
    </row>
    <row r="317" spans="1:2" x14ac:dyDescent="0.25">
      <c r="A317">
        <v>85</v>
      </c>
      <c r="B317">
        <v>1121</v>
      </c>
    </row>
    <row r="318" spans="1:2" x14ac:dyDescent="0.25">
      <c r="A318">
        <v>3596</v>
      </c>
      <c r="B318">
        <v>29</v>
      </c>
    </row>
    <row r="319" spans="1:2" x14ac:dyDescent="0.25">
      <c r="A319">
        <v>244</v>
      </c>
      <c r="B319">
        <v>15</v>
      </c>
    </row>
    <row r="320" spans="1:2" x14ac:dyDescent="0.25">
      <c r="A320">
        <v>5180</v>
      </c>
      <c r="B320">
        <v>191</v>
      </c>
    </row>
    <row r="321" spans="1:2" x14ac:dyDescent="0.25">
      <c r="A321">
        <v>589</v>
      </c>
      <c r="B321">
        <v>16</v>
      </c>
    </row>
    <row r="322" spans="1:2" x14ac:dyDescent="0.25">
      <c r="A322">
        <v>2725</v>
      </c>
      <c r="B322">
        <v>17</v>
      </c>
    </row>
    <row r="323" spans="1:2" x14ac:dyDescent="0.25">
      <c r="A323">
        <v>300</v>
      </c>
      <c r="B323">
        <v>34</v>
      </c>
    </row>
    <row r="324" spans="1:2" x14ac:dyDescent="0.25">
      <c r="A324">
        <v>144</v>
      </c>
      <c r="B324">
        <v>614</v>
      </c>
    </row>
    <row r="325" spans="1:2" x14ac:dyDescent="0.25">
      <c r="A325">
        <v>87</v>
      </c>
      <c r="B325">
        <v>1</v>
      </c>
    </row>
    <row r="326" spans="1:2" x14ac:dyDescent="0.25">
      <c r="A326">
        <v>3116</v>
      </c>
      <c r="B326">
        <v>114</v>
      </c>
    </row>
    <row r="327" spans="1:2" x14ac:dyDescent="0.25">
      <c r="A327">
        <v>909</v>
      </c>
      <c r="B327">
        <v>1274</v>
      </c>
    </row>
    <row r="328" spans="1:2" x14ac:dyDescent="0.25">
      <c r="A328">
        <v>1613</v>
      </c>
      <c r="B328">
        <v>210</v>
      </c>
    </row>
    <row r="329" spans="1:2" x14ac:dyDescent="0.25">
      <c r="A329">
        <v>136</v>
      </c>
      <c r="B329">
        <v>248</v>
      </c>
    </row>
    <row r="330" spans="1:2" x14ac:dyDescent="0.25">
      <c r="A330">
        <v>130</v>
      </c>
      <c r="B330">
        <v>513</v>
      </c>
    </row>
    <row r="331" spans="1:2" x14ac:dyDescent="0.25">
      <c r="A331">
        <v>102</v>
      </c>
      <c r="B331">
        <v>3410</v>
      </c>
    </row>
    <row r="332" spans="1:2" x14ac:dyDescent="0.25">
      <c r="A332">
        <v>4006</v>
      </c>
      <c r="B332">
        <v>26</v>
      </c>
    </row>
    <row r="333" spans="1:2" x14ac:dyDescent="0.25">
      <c r="A333">
        <v>1629</v>
      </c>
      <c r="B333">
        <v>10</v>
      </c>
    </row>
    <row r="334" spans="1:2" x14ac:dyDescent="0.25">
      <c r="A334">
        <v>2188</v>
      </c>
      <c r="B334">
        <v>2201</v>
      </c>
    </row>
    <row r="335" spans="1:2" x14ac:dyDescent="0.25">
      <c r="A335">
        <v>2409</v>
      </c>
      <c r="B335">
        <v>676</v>
      </c>
    </row>
    <row r="336" spans="1:2" x14ac:dyDescent="0.25">
      <c r="A336">
        <v>194</v>
      </c>
      <c r="B336">
        <v>831</v>
      </c>
    </row>
    <row r="337" spans="1:2" x14ac:dyDescent="0.25">
      <c r="A337">
        <v>1140</v>
      </c>
      <c r="B337">
        <v>56</v>
      </c>
    </row>
    <row r="338" spans="1:2" x14ac:dyDescent="0.25">
      <c r="A338">
        <v>102</v>
      </c>
      <c r="B338">
        <v>859</v>
      </c>
    </row>
    <row r="339" spans="1:2" x14ac:dyDescent="0.25">
      <c r="A339">
        <v>2857</v>
      </c>
      <c r="B339">
        <v>45</v>
      </c>
    </row>
    <row r="340" spans="1:2" x14ac:dyDescent="0.25">
      <c r="A340">
        <v>107</v>
      </c>
      <c r="B340">
        <v>1113</v>
      </c>
    </row>
    <row r="341" spans="1:2" x14ac:dyDescent="0.25">
      <c r="A341">
        <v>160</v>
      </c>
      <c r="B341">
        <v>6</v>
      </c>
    </row>
    <row r="342" spans="1:2" x14ac:dyDescent="0.25">
      <c r="A342">
        <v>2230</v>
      </c>
      <c r="B342">
        <v>7</v>
      </c>
    </row>
    <row r="343" spans="1:2" x14ac:dyDescent="0.25">
      <c r="A343">
        <v>316</v>
      </c>
      <c r="B343">
        <v>31</v>
      </c>
    </row>
    <row r="344" spans="1:2" x14ac:dyDescent="0.25">
      <c r="A344">
        <v>117</v>
      </c>
      <c r="B344">
        <v>78</v>
      </c>
    </row>
    <row r="345" spans="1:2" x14ac:dyDescent="0.25">
      <c r="A345">
        <v>6406</v>
      </c>
      <c r="B345">
        <v>1225</v>
      </c>
    </row>
    <row r="346" spans="1:2" x14ac:dyDescent="0.25">
      <c r="A346">
        <v>192</v>
      </c>
      <c r="B346">
        <v>1</v>
      </c>
    </row>
    <row r="347" spans="1:2" x14ac:dyDescent="0.25">
      <c r="A347">
        <v>26</v>
      </c>
      <c r="B347">
        <v>67</v>
      </c>
    </row>
    <row r="348" spans="1:2" x14ac:dyDescent="0.25">
      <c r="A348">
        <v>723</v>
      </c>
      <c r="B348">
        <v>19</v>
      </c>
    </row>
    <row r="349" spans="1:2" x14ac:dyDescent="0.25">
      <c r="A349">
        <v>170</v>
      </c>
      <c r="B349">
        <v>2108</v>
      </c>
    </row>
    <row r="350" spans="1:2" x14ac:dyDescent="0.25">
      <c r="A350">
        <v>238</v>
      </c>
      <c r="B350">
        <v>679</v>
      </c>
    </row>
    <row r="351" spans="1:2" x14ac:dyDescent="0.25">
      <c r="A351">
        <v>55</v>
      </c>
      <c r="B351">
        <v>36</v>
      </c>
    </row>
    <row r="352" spans="1:2" x14ac:dyDescent="0.25">
      <c r="A352">
        <v>128</v>
      </c>
      <c r="B352">
        <v>47</v>
      </c>
    </row>
    <row r="353" spans="1:2" x14ac:dyDescent="0.25">
      <c r="A353">
        <v>2144</v>
      </c>
      <c r="B353">
        <v>70</v>
      </c>
    </row>
    <row r="354" spans="1:2" x14ac:dyDescent="0.25">
      <c r="A354">
        <v>2693</v>
      </c>
      <c r="B354">
        <v>154</v>
      </c>
    </row>
    <row r="355" spans="1:2" x14ac:dyDescent="0.25">
      <c r="A355">
        <v>432</v>
      </c>
      <c r="B355">
        <v>22</v>
      </c>
    </row>
    <row r="356" spans="1:2" x14ac:dyDescent="0.25">
      <c r="A356">
        <v>189</v>
      </c>
      <c r="B356">
        <v>1758</v>
      </c>
    </row>
    <row r="357" spans="1:2" x14ac:dyDescent="0.25">
      <c r="A357">
        <v>154</v>
      </c>
      <c r="B357">
        <v>94</v>
      </c>
    </row>
    <row r="358" spans="1:2" x14ac:dyDescent="0.25">
      <c r="A358">
        <v>96</v>
      </c>
      <c r="B358">
        <v>33</v>
      </c>
    </row>
    <row r="359" spans="1:2" x14ac:dyDescent="0.25">
      <c r="A359">
        <v>3063</v>
      </c>
      <c r="B359">
        <v>94</v>
      </c>
    </row>
    <row r="360" spans="1:2" x14ac:dyDescent="0.25">
      <c r="A360">
        <v>2266</v>
      </c>
      <c r="B360">
        <v>1</v>
      </c>
    </row>
    <row r="361" spans="1:2" x14ac:dyDescent="0.25">
      <c r="A361">
        <v>194</v>
      </c>
      <c r="B361">
        <v>31</v>
      </c>
    </row>
    <row r="362" spans="1:2" x14ac:dyDescent="0.25">
      <c r="A362">
        <v>129</v>
      </c>
      <c r="B362">
        <v>35</v>
      </c>
    </row>
    <row r="363" spans="1:2" x14ac:dyDescent="0.25">
      <c r="A363">
        <v>375</v>
      </c>
      <c r="B363">
        <v>63</v>
      </c>
    </row>
    <row r="364" spans="1:2" x14ac:dyDescent="0.25">
      <c r="A364">
        <v>409</v>
      </c>
      <c r="B364">
        <v>898</v>
      </c>
    </row>
    <row r="365" spans="1:2" x14ac:dyDescent="0.25">
      <c r="A365">
        <v>234</v>
      </c>
      <c r="B365">
        <v>526</v>
      </c>
    </row>
    <row r="366" spans="1:2" x14ac:dyDescent="0.25">
      <c r="A366">
        <v>3016</v>
      </c>
      <c r="B366">
        <v>121</v>
      </c>
    </row>
    <row r="367" spans="1:2" x14ac:dyDescent="0.25">
      <c r="A367">
        <v>264</v>
      </c>
      <c r="B367">
        <v>67</v>
      </c>
    </row>
    <row r="368" spans="1:2" x14ac:dyDescent="0.25">
      <c r="A368">
        <v>272</v>
      </c>
      <c r="B368">
        <v>57</v>
      </c>
    </row>
    <row r="369" spans="1:2" x14ac:dyDescent="0.25">
      <c r="A369">
        <v>419</v>
      </c>
      <c r="B369">
        <v>1229</v>
      </c>
    </row>
    <row r="370" spans="1:2" x14ac:dyDescent="0.25">
      <c r="A370">
        <v>1621</v>
      </c>
      <c r="B370">
        <v>12</v>
      </c>
    </row>
    <row r="371" spans="1:2" x14ac:dyDescent="0.25">
      <c r="A371">
        <v>1101</v>
      </c>
      <c r="B371">
        <v>452</v>
      </c>
    </row>
    <row r="372" spans="1:2" x14ac:dyDescent="0.25">
      <c r="A372">
        <v>1073</v>
      </c>
      <c r="B372">
        <v>1886</v>
      </c>
    </row>
    <row r="373" spans="1:2" x14ac:dyDescent="0.25">
      <c r="A373">
        <v>331</v>
      </c>
      <c r="B373">
        <v>1825</v>
      </c>
    </row>
    <row r="374" spans="1:2" x14ac:dyDescent="0.25">
      <c r="A374">
        <v>1170</v>
      </c>
      <c r="B374">
        <v>31</v>
      </c>
    </row>
    <row r="375" spans="1:2" x14ac:dyDescent="0.25">
      <c r="A375">
        <v>363</v>
      </c>
      <c r="B375">
        <v>107</v>
      </c>
    </row>
    <row r="376" spans="1:2" x14ac:dyDescent="0.25">
      <c r="A376">
        <v>103</v>
      </c>
      <c r="B376">
        <v>27</v>
      </c>
    </row>
    <row r="377" spans="1:2" x14ac:dyDescent="0.25">
      <c r="A377">
        <v>147</v>
      </c>
      <c r="B377">
        <v>1221</v>
      </c>
    </row>
    <row r="378" spans="1:2" x14ac:dyDescent="0.25">
      <c r="A378">
        <v>110</v>
      </c>
      <c r="B378">
        <v>1</v>
      </c>
    </row>
    <row r="379" spans="1:2" x14ac:dyDescent="0.25">
      <c r="A379">
        <v>134</v>
      </c>
      <c r="B379">
        <v>16</v>
      </c>
    </row>
    <row r="380" spans="1:2" x14ac:dyDescent="0.25">
      <c r="A380">
        <v>269</v>
      </c>
      <c r="B380">
        <v>41</v>
      </c>
    </row>
    <row r="381" spans="1:2" x14ac:dyDescent="0.25">
      <c r="A381">
        <v>175</v>
      </c>
      <c r="B381">
        <v>296</v>
      </c>
    </row>
    <row r="382" spans="1:2" x14ac:dyDescent="0.25">
      <c r="A382">
        <v>69</v>
      </c>
      <c r="B382">
        <v>523</v>
      </c>
    </row>
    <row r="383" spans="1:2" x14ac:dyDescent="0.25">
      <c r="A383">
        <v>190</v>
      </c>
      <c r="B383">
        <v>141</v>
      </c>
    </row>
    <row r="384" spans="1:2" x14ac:dyDescent="0.25">
      <c r="A384">
        <v>237</v>
      </c>
      <c r="B384">
        <v>52</v>
      </c>
    </row>
    <row r="385" spans="1:2" x14ac:dyDescent="0.25">
      <c r="A385">
        <v>196</v>
      </c>
      <c r="B385">
        <v>225</v>
      </c>
    </row>
    <row r="386" spans="1:2" x14ac:dyDescent="0.25">
      <c r="A386">
        <v>7295</v>
      </c>
      <c r="B386">
        <v>38</v>
      </c>
    </row>
    <row r="387" spans="1:2" x14ac:dyDescent="0.25">
      <c r="A387">
        <v>2893</v>
      </c>
      <c r="B387">
        <v>15</v>
      </c>
    </row>
    <row r="388" spans="1:2" x14ac:dyDescent="0.25">
      <c r="A388">
        <v>820</v>
      </c>
      <c r="B388">
        <v>37</v>
      </c>
    </row>
    <row r="389" spans="1:2" x14ac:dyDescent="0.25">
      <c r="A389">
        <v>2038</v>
      </c>
      <c r="B389">
        <v>112</v>
      </c>
    </row>
    <row r="390" spans="1:2" x14ac:dyDescent="0.25">
      <c r="A390">
        <v>116</v>
      </c>
      <c r="B390">
        <v>21</v>
      </c>
    </row>
    <row r="391" spans="1:2" x14ac:dyDescent="0.25">
      <c r="A391">
        <v>1345</v>
      </c>
      <c r="B391">
        <v>976</v>
      </c>
    </row>
    <row r="392" spans="1:2" x14ac:dyDescent="0.25">
      <c r="A392">
        <v>168</v>
      </c>
      <c r="B392">
        <v>67</v>
      </c>
    </row>
    <row r="393" spans="1:2" x14ac:dyDescent="0.25">
      <c r="A393">
        <v>137</v>
      </c>
      <c r="B393">
        <v>78</v>
      </c>
    </row>
    <row r="394" spans="1:2" x14ac:dyDescent="0.25">
      <c r="A394">
        <v>186</v>
      </c>
      <c r="B394">
        <v>67</v>
      </c>
    </row>
    <row r="395" spans="1:2" x14ac:dyDescent="0.25">
      <c r="A395">
        <v>125</v>
      </c>
      <c r="B395">
        <v>263</v>
      </c>
    </row>
    <row r="396" spans="1:2" x14ac:dyDescent="0.25">
      <c r="A396">
        <v>202</v>
      </c>
      <c r="B396">
        <v>1691</v>
      </c>
    </row>
    <row r="397" spans="1:2" x14ac:dyDescent="0.25">
      <c r="A397">
        <v>103</v>
      </c>
      <c r="B397">
        <v>181</v>
      </c>
    </row>
    <row r="398" spans="1:2" x14ac:dyDescent="0.25">
      <c r="A398">
        <v>1785</v>
      </c>
      <c r="B398">
        <v>13</v>
      </c>
    </row>
    <row r="399" spans="1:2" x14ac:dyDescent="0.25">
      <c r="A399">
        <v>157</v>
      </c>
      <c r="B399">
        <v>160</v>
      </c>
    </row>
    <row r="400" spans="1:2" x14ac:dyDescent="0.25">
      <c r="A400">
        <v>555</v>
      </c>
      <c r="B400">
        <v>1</v>
      </c>
    </row>
    <row r="401" spans="1:2" x14ac:dyDescent="0.25">
      <c r="A401">
        <v>297</v>
      </c>
      <c r="B401">
        <v>2266</v>
      </c>
    </row>
    <row r="402" spans="1:2" x14ac:dyDescent="0.25">
      <c r="A402">
        <v>123</v>
      </c>
      <c r="B402">
        <v>21</v>
      </c>
    </row>
    <row r="403" spans="1:2" x14ac:dyDescent="0.25">
      <c r="A403">
        <v>3036</v>
      </c>
      <c r="B403">
        <v>830</v>
      </c>
    </row>
    <row r="404" spans="1:2" x14ac:dyDescent="0.25">
      <c r="A404">
        <v>144</v>
      </c>
      <c r="B404">
        <v>130</v>
      </c>
    </row>
    <row r="405" spans="1:2" x14ac:dyDescent="0.25">
      <c r="A405">
        <v>121</v>
      </c>
      <c r="B405">
        <v>55</v>
      </c>
    </row>
    <row r="406" spans="1:2" x14ac:dyDescent="0.25">
      <c r="A406">
        <v>181</v>
      </c>
      <c r="B406">
        <v>114</v>
      </c>
    </row>
    <row r="407" spans="1:2" x14ac:dyDescent="0.25">
      <c r="A407">
        <v>122</v>
      </c>
      <c r="B407">
        <v>594</v>
      </c>
    </row>
    <row r="408" spans="1:2" x14ac:dyDescent="0.25">
      <c r="A408">
        <v>1071</v>
      </c>
      <c r="B408">
        <v>24</v>
      </c>
    </row>
    <row r="409" spans="1:2" x14ac:dyDescent="0.25">
      <c r="A409">
        <v>980</v>
      </c>
      <c r="B409">
        <v>252</v>
      </c>
    </row>
    <row r="410" spans="1:2" x14ac:dyDescent="0.25">
      <c r="A410">
        <v>536</v>
      </c>
      <c r="B410">
        <v>67</v>
      </c>
    </row>
    <row r="411" spans="1:2" x14ac:dyDescent="0.25">
      <c r="A411">
        <v>1991</v>
      </c>
      <c r="B411">
        <v>742</v>
      </c>
    </row>
    <row r="412" spans="1:2" x14ac:dyDescent="0.25">
      <c r="A412">
        <v>180</v>
      </c>
      <c r="B412">
        <v>75</v>
      </c>
    </row>
    <row r="413" spans="1:2" x14ac:dyDescent="0.25">
      <c r="A413">
        <v>130</v>
      </c>
      <c r="B413">
        <v>4405</v>
      </c>
    </row>
    <row r="414" spans="1:2" x14ac:dyDescent="0.25">
      <c r="A414">
        <v>122</v>
      </c>
      <c r="B414">
        <v>92</v>
      </c>
    </row>
    <row r="415" spans="1:2" x14ac:dyDescent="0.25">
      <c r="A415">
        <v>140</v>
      </c>
      <c r="B415">
        <v>64</v>
      </c>
    </row>
    <row r="416" spans="1:2" x14ac:dyDescent="0.25">
      <c r="A416">
        <v>3388</v>
      </c>
      <c r="B416">
        <v>64</v>
      </c>
    </row>
    <row r="417" spans="1:2" x14ac:dyDescent="0.25">
      <c r="A417">
        <v>280</v>
      </c>
      <c r="B417">
        <v>75</v>
      </c>
    </row>
    <row r="418" spans="1:2" x14ac:dyDescent="0.25">
      <c r="A418">
        <v>366</v>
      </c>
      <c r="B418">
        <v>842</v>
      </c>
    </row>
    <row r="419" spans="1:2" x14ac:dyDescent="0.25">
      <c r="A419">
        <v>270</v>
      </c>
      <c r="B419">
        <v>112</v>
      </c>
    </row>
    <row r="420" spans="1:2" x14ac:dyDescent="0.25">
      <c r="A420">
        <v>137</v>
      </c>
      <c r="B420">
        <v>139</v>
      </c>
    </row>
    <row r="421" spans="1:2" x14ac:dyDescent="0.25">
      <c r="A421">
        <v>3205</v>
      </c>
      <c r="B421">
        <v>374</v>
      </c>
    </row>
    <row r="422" spans="1:2" x14ac:dyDescent="0.25">
      <c r="A422">
        <v>288</v>
      </c>
      <c r="B422">
        <v>1122</v>
      </c>
    </row>
    <row r="423" spans="1:2" x14ac:dyDescent="0.25">
      <c r="A423">
        <v>148</v>
      </c>
    </row>
    <row r="424" spans="1:2" x14ac:dyDescent="0.25">
      <c r="A424">
        <v>114</v>
      </c>
    </row>
    <row r="425" spans="1:2" x14ac:dyDescent="0.25">
      <c r="A425">
        <v>1518</v>
      </c>
    </row>
    <row r="426" spans="1:2" x14ac:dyDescent="0.25">
      <c r="A426">
        <v>166</v>
      </c>
    </row>
    <row r="427" spans="1:2" x14ac:dyDescent="0.25">
      <c r="A427">
        <v>100</v>
      </c>
    </row>
    <row r="428" spans="1:2" x14ac:dyDescent="0.25">
      <c r="A428">
        <v>235</v>
      </c>
    </row>
    <row r="429" spans="1:2" x14ac:dyDescent="0.25">
      <c r="A429">
        <v>148</v>
      </c>
    </row>
    <row r="430" spans="1:2" x14ac:dyDescent="0.25">
      <c r="A430">
        <v>198</v>
      </c>
    </row>
    <row r="431" spans="1:2" x14ac:dyDescent="0.25">
      <c r="A431">
        <v>150</v>
      </c>
    </row>
    <row r="432" spans="1:2" x14ac:dyDescent="0.25">
      <c r="A432">
        <v>216</v>
      </c>
    </row>
    <row r="433" spans="1:1" x14ac:dyDescent="0.25">
      <c r="A433">
        <v>5139</v>
      </c>
    </row>
    <row r="434" spans="1:1" x14ac:dyDescent="0.25">
      <c r="A434">
        <v>2353</v>
      </c>
    </row>
    <row r="435" spans="1:1" x14ac:dyDescent="0.25">
      <c r="A435">
        <v>78</v>
      </c>
    </row>
    <row r="436" spans="1:1" x14ac:dyDescent="0.25">
      <c r="A436">
        <v>174</v>
      </c>
    </row>
    <row r="437" spans="1:1" x14ac:dyDescent="0.25">
      <c r="A437">
        <v>164</v>
      </c>
    </row>
    <row r="438" spans="1:1" x14ac:dyDescent="0.25">
      <c r="A438">
        <v>161</v>
      </c>
    </row>
    <row r="439" spans="1:1" x14ac:dyDescent="0.25">
      <c r="A439">
        <v>138</v>
      </c>
    </row>
    <row r="440" spans="1:1" x14ac:dyDescent="0.25">
      <c r="A440">
        <v>3308</v>
      </c>
    </row>
    <row r="441" spans="1:1" x14ac:dyDescent="0.25">
      <c r="A441">
        <v>127</v>
      </c>
    </row>
    <row r="442" spans="1:1" x14ac:dyDescent="0.25">
      <c r="A442">
        <v>207</v>
      </c>
    </row>
    <row r="443" spans="1:1" x14ac:dyDescent="0.25">
      <c r="A443">
        <v>181</v>
      </c>
    </row>
    <row r="444" spans="1:1" x14ac:dyDescent="0.25">
      <c r="A444">
        <v>110</v>
      </c>
    </row>
    <row r="445" spans="1:1" x14ac:dyDescent="0.25">
      <c r="A445">
        <v>185</v>
      </c>
    </row>
    <row r="446" spans="1:1" x14ac:dyDescent="0.25">
      <c r="A446">
        <v>121</v>
      </c>
    </row>
    <row r="447" spans="1:1" x14ac:dyDescent="0.25">
      <c r="A447">
        <v>106</v>
      </c>
    </row>
    <row r="448" spans="1:1" x14ac:dyDescent="0.25">
      <c r="A448">
        <v>142</v>
      </c>
    </row>
    <row r="449" spans="1:1" x14ac:dyDescent="0.25">
      <c r="A449">
        <v>233</v>
      </c>
    </row>
    <row r="450" spans="1:1" x14ac:dyDescent="0.25">
      <c r="A450">
        <v>218</v>
      </c>
    </row>
    <row r="451" spans="1:1" x14ac:dyDescent="0.25">
      <c r="A451">
        <v>76</v>
      </c>
    </row>
    <row r="452" spans="1:1" x14ac:dyDescent="0.25">
      <c r="A452">
        <v>43</v>
      </c>
    </row>
    <row r="453" spans="1:1" x14ac:dyDescent="0.25">
      <c r="A453">
        <v>221</v>
      </c>
    </row>
    <row r="454" spans="1:1" x14ac:dyDescent="0.25">
      <c r="A454">
        <v>2805</v>
      </c>
    </row>
    <row r="455" spans="1:1" x14ac:dyDescent="0.25">
      <c r="A455">
        <v>68</v>
      </c>
    </row>
    <row r="456" spans="1:1" x14ac:dyDescent="0.25">
      <c r="A456">
        <v>183</v>
      </c>
    </row>
    <row r="457" spans="1:1" x14ac:dyDescent="0.25">
      <c r="A457">
        <v>133</v>
      </c>
    </row>
    <row r="458" spans="1:1" x14ac:dyDescent="0.25">
      <c r="A458">
        <v>2489</v>
      </c>
    </row>
    <row r="459" spans="1:1" x14ac:dyDescent="0.25">
      <c r="A459">
        <v>69</v>
      </c>
    </row>
    <row r="460" spans="1:1" x14ac:dyDescent="0.25">
      <c r="A460">
        <v>279</v>
      </c>
    </row>
    <row r="461" spans="1:1" x14ac:dyDescent="0.25">
      <c r="A461">
        <v>210</v>
      </c>
    </row>
    <row r="462" spans="1:1" x14ac:dyDescent="0.25">
      <c r="A462">
        <v>2100</v>
      </c>
    </row>
    <row r="463" spans="1:1" x14ac:dyDescent="0.25">
      <c r="A463">
        <v>252</v>
      </c>
    </row>
    <row r="464" spans="1:1" x14ac:dyDescent="0.25">
      <c r="A464">
        <v>1280</v>
      </c>
    </row>
    <row r="465" spans="1:1" x14ac:dyDescent="0.25">
      <c r="A465">
        <v>157</v>
      </c>
    </row>
    <row r="466" spans="1:1" x14ac:dyDescent="0.25">
      <c r="A466">
        <v>194</v>
      </c>
    </row>
    <row r="467" spans="1:1" x14ac:dyDescent="0.25">
      <c r="A467">
        <v>82</v>
      </c>
    </row>
    <row r="468" spans="1:1" x14ac:dyDescent="0.25">
      <c r="A468">
        <v>4233</v>
      </c>
    </row>
    <row r="469" spans="1:1" x14ac:dyDescent="0.25">
      <c r="A469">
        <v>1297</v>
      </c>
    </row>
    <row r="470" spans="1:1" x14ac:dyDescent="0.25">
      <c r="A470">
        <v>165</v>
      </c>
    </row>
    <row r="471" spans="1:1" x14ac:dyDescent="0.25">
      <c r="A471">
        <v>119</v>
      </c>
    </row>
    <row r="472" spans="1:1" x14ac:dyDescent="0.25">
      <c r="A472">
        <v>1797</v>
      </c>
    </row>
    <row r="473" spans="1:1" x14ac:dyDescent="0.25">
      <c r="A473">
        <v>261</v>
      </c>
    </row>
    <row r="474" spans="1:1" x14ac:dyDescent="0.25">
      <c r="A474">
        <v>157</v>
      </c>
    </row>
    <row r="475" spans="1:1" x14ac:dyDescent="0.25">
      <c r="A475">
        <v>3533</v>
      </c>
    </row>
    <row r="476" spans="1:1" x14ac:dyDescent="0.25">
      <c r="A476">
        <v>155</v>
      </c>
    </row>
    <row r="477" spans="1:1" x14ac:dyDescent="0.25">
      <c r="A477">
        <v>132</v>
      </c>
    </row>
    <row r="478" spans="1:1" x14ac:dyDescent="0.25">
      <c r="A478">
        <v>1354</v>
      </c>
    </row>
    <row r="479" spans="1:1" x14ac:dyDescent="0.25">
      <c r="A479">
        <v>48</v>
      </c>
    </row>
    <row r="480" spans="1:1" x14ac:dyDescent="0.25">
      <c r="A480">
        <v>110</v>
      </c>
    </row>
    <row r="481" spans="1:1" x14ac:dyDescent="0.25">
      <c r="A481">
        <v>172</v>
      </c>
    </row>
    <row r="482" spans="1:1" x14ac:dyDescent="0.25">
      <c r="A482">
        <v>307</v>
      </c>
    </row>
    <row r="483" spans="1:1" x14ac:dyDescent="0.25">
      <c r="A483">
        <v>160</v>
      </c>
    </row>
    <row r="484" spans="1:1" x14ac:dyDescent="0.25">
      <c r="A484">
        <v>1467</v>
      </c>
    </row>
    <row r="485" spans="1:1" x14ac:dyDescent="0.25">
      <c r="A485">
        <v>2662</v>
      </c>
    </row>
    <row r="486" spans="1:1" x14ac:dyDescent="0.25">
      <c r="A486">
        <v>452</v>
      </c>
    </row>
    <row r="487" spans="1:1" x14ac:dyDescent="0.25">
      <c r="A487">
        <v>158</v>
      </c>
    </row>
    <row r="488" spans="1:1" x14ac:dyDescent="0.25">
      <c r="A488">
        <v>225</v>
      </c>
    </row>
    <row r="489" spans="1:1" x14ac:dyDescent="0.25">
      <c r="A489">
        <v>65</v>
      </c>
    </row>
    <row r="490" spans="1:1" x14ac:dyDescent="0.25">
      <c r="A490">
        <v>163</v>
      </c>
    </row>
    <row r="491" spans="1:1" x14ac:dyDescent="0.25">
      <c r="A491">
        <v>85</v>
      </c>
    </row>
    <row r="492" spans="1:1" x14ac:dyDescent="0.25">
      <c r="A492">
        <v>217</v>
      </c>
    </row>
    <row r="493" spans="1:1" x14ac:dyDescent="0.25">
      <c r="A493">
        <v>150</v>
      </c>
    </row>
    <row r="494" spans="1:1" x14ac:dyDescent="0.25">
      <c r="A494">
        <v>3272</v>
      </c>
    </row>
    <row r="495" spans="1:1" x14ac:dyDescent="0.25">
      <c r="A495">
        <v>300</v>
      </c>
    </row>
    <row r="496" spans="1:1" x14ac:dyDescent="0.25">
      <c r="A496">
        <v>126</v>
      </c>
    </row>
    <row r="497" spans="1:1" x14ac:dyDescent="0.25">
      <c r="A497">
        <v>2320</v>
      </c>
    </row>
    <row r="498" spans="1:1" x14ac:dyDescent="0.25">
      <c r="A498">
        <v>81</v>
      </c>
    </row>
    <row r="499" spans="1:1" x14ac:dyDescent="0.25">
      <c r="A499">
        <v>1887</v>
      </c>
    </row>
    <row r="500" spans="1:1" x14ac:dyDescent="0.25">
      <c r="A500">
        <v>4358</v>
      </c>
    </row>
    <row r="501" spans="1:1" x14ac:dyDescent="0.25">
      <c r="A501">
        <v>53</v>
      </c>
    </row>
    <row r="502" spans="1:1" x14ac:dyDescent="0.25">
      <c r="A502">
        <v>2414</v>
      </c>
    </row>
    <row r="503" spans="1:1" x14ac:dyDescent="0.25">
      <c r="A503">
        <v>80</v>
      </c>
    </row>
    <row r="504" spans="1:1" x14ac:dyDescent="0.25">
      <c r="A504">
        <v>193</v>
      </c>
    </row>
    <row r="505" spans="1:1" x14ac:dyDescent="0.25">
      <c r="A505">
        <v>52</v>
      </c>
    </row>
    <row r="506" spans="1:1" x14ac:dyDescent="0.25">
      <c r="A506">
        <v>290</v>
      </c>
    </row>
    <row r="507" spans="1:1" x14ac:dyDescent="0.25">
      <c r="A507">
        <v>122</v>
      </c>
    </row>
    <row r="508" spans="1:1" x14ac:dyDescent="0.25">
      <c r="A508">
        <v>1470</v>
      </c>
    </row>
    <row r="509" spans="1:1" x14ac:dyDescent="0.25">
      <c r="A509">
        <v>165</v>
      </c>
    </row>
    <row r="510" spans="1:1" x14ac:dyDescent="0.25">
      <c r="A510">
        <v>182</v>
      </c>
    </row>
    <row r="511" spans="1:1" x14ac:dyDescent="0.25">
      <c r="A511">
        <v>199</v>
      </c>
    </row>
    <row r="512" spans="1:1" x14ac:dyDescent="0.25">
      <c r="A512">
        <v>56</v>
      </c>
    </row>
    <row r="513" spans="1:1" x14ac:dyDescent="0.25">
      <c r="A513">
        <v>1460</v>
      </c>
    </row>
    <row r="514" spans="1:1" x14ac:dyDescent="0.25">
      <c r="A514">
        <v>123</v>
      </c>
    </row>
    <row r="515" spans="1:1" x14ac:dyDescent="0.25">
      <c r="A515">
        <v>159</v>
      </c>
    </row>
    <row r="516" spans="1:1" x14ac:dyDescent="0.25">
      <c r="A516">
        <v>110</v>
      </c>
    </row>
    <row r="517" spans="1:1" x14ac:dyDescent="0.25">
      <c r="A517">
        <v>236</v>
      </c>
    </row>
    <row r="518" spans="1:1" x14ac:dyDescent="0.25">
      <c r="A518">
        <v>191</v>
      </c>
    </row>
    <row r="519" spans="1:1" x14ac:dyDescent="0.25">
      <c r="A519">
        <v>3934</v>
      </c>
    </row>
    <row r="520" spans="1:1" x14ac:dyDescent="0.25">
      <c r="A520">
        <v>80</v>
      </c>
    </row>
    <row r="521" spans="1:1" x14ac:dyDescent="0.25">
      <c r="A521">
        <v>462</v>
      </c>
    </row>
    <row r="522" spans="1:1" x14ac:dyDescent="0.25">
      <c r="A522">
        <v>179</v>
      </c>
    </row>
    <row r="523" spans="1:1" x14ac:dyDescent="0.25">
      <c r="A523">
        <v>1866</v>
      </c>
    </row>
    <row r="524" spans="1:1" x14ac:dyDescent="0.25">
      <c r="A524">
        <v>156</v>
      </c>
    </row>
    <row r="525" spans="1:1" x14ac:dyDescent="0.25">
      <c r="A525">
        <v>255</v>
      </c>
    </row>
    <row r="526" spans="1:1" x14ac:dyDescent="0.25">
      <c r="A526">
        <v>2261</v>
      </c>
    </row>
    <row r="527" spans="1:1" x14ac:dyDescent="0.25">
      <c r="A527">
        <v>40</v>
      </c>
    </row>
    <row r="528" spans="1:1" x14ac:dyDescent="0.25">
      <c r="A528">
        <v>2289</v>
      </c>
    </row>
    <row r="529" spans="1:1" x14ac:dyDescent="0.25">
      <c r="A529">
        <v>65</v>
      </c>
    </row>
    <row r="530" spans="1:1" x14ac:dyDescent="0.25">
      <c r="A530">
        <v>3777</v>
      </c>
    </row>
    <row r="531" spans="1:1" x14ac:dyDescent="0.25">
      <c r="A531">
        <v>184</v>
      </c>
    </row>
    <row r="532" spans="1:1" x14ac:dyDescent="0.25">
      <c r="A532">
        <v>85</v>
      </c>
    </row>
    <row r="533" spans="1:1" x14ac:dyDescent="0.25">
      <c r="A533">
        <v>144</v>
      </c>
    </row>
    <row r="534" spans="1:1" x14ac:dyDescent="0.25">
      <c r="A534">
        <v>1902</v>
      </c>
    </row>
    <row r="535" spans="1:1" x14ac:dyDescent="0.25">
      <c r="A535">
        <v>105</v>
      </c>
    </row>
    <row r="536" spans="1:1" x14ac:dyDescent="0.25">
      <c r="A536">
        <v>132</v>
      </c>
    </row>
    <row r="537" spans="1:1" x14ac:dyDescent="0.25">
      <c r="A537">
        <v>96</v>
      </c>
    </row>
    <row r="538" spans="1:1" x14ac:dyDescent="0.25">
      <c r="A538">
        <v>114</v>
      </c>
    </row>
    <row r="539" spans="1:1" x14ac:dyDescent="0.25">
      <c r="A539">
        <v>203</v>
      </c>
    </row>
    <row r="540" spans="1:1" x14ac:dyDescent="0.25">
      <c r="A540">
        <v>1559</v>
      </c>
    </row>
    <row r="541" spans="1:1" x14ac:dyDescent="0.25">
      <c r="A541">
        <v>1548</v>
      </c>
    </row>
    <row r="542" spans="1:1" x14ac:dyDescent="0.25">
      <c r="A542">
        <v>80</v>
      </c>
    </row>
    <row r="543" spans="1:1" x14ac:dyDescent="0.25">
      <c r="A543">
        <v>131</v>
      </c>
    </row>
    <row r="544" spans="1:1" x14ac:dyDescent="0.25">
      <c r="A544">
        <v>112</v>
      </c>
    </row>
    <row r="545" spans="1:1" x14ac:dyDescent="0.25">
      <c r="A545">
        <v>155</v>
      </c>
    </row>
    <row r="546" spans="1:1" x14ac:dyDescent="0.25">
      <c r="A546">
        <v>266</v>
      </c>
    </row>
    <row r="547" spans="1:1" x14ac:dyDescent="0.25">
      <c r="A547">
        <v>155</v>
      </c>
    </row>
    <row r="548" spans="1:1" x14ac:dyDescent="0.25">
      <c r="A548">
        <v>207</v>
      </c>
    </row>
    <row r="549" spans="1:1" x14ac:dyDescent="0.25">
      <c r="A549">
        <v>245</v>
      </c>
    </row>
    <row r="550" spans="1:1" x14ac:dyDescent="0.25">
      <c r="A550">
        <v>1573</v>
      </c>
    </row>
    <row r="551" spans="1:1" x14ac:dyDescent="0.25">
      <c r="A551">
        <v>114</v>
      </c>
    </row>
    <row r="552" spans="1:1" x14ac:dyDescent="0.25">
      <c r="A552">
        <v>93</v>
      </c>
    </row>
    <row r="553" spans="1:1" x14ac:dyDescent="0.25">
      <c r="A553">
        <v>1681</v>
      </c>
    </row>
    <row r="554" spans="1:1" x14ac:dyDescent="0.25">
      <c r="A554">
        <v>32</v>
      </c>
    </row>
    <row r="555" spans="1:1" x14ac:dyDescent="0.25">
      <c r="A555">
        <v>135</v>
      </c>
    </row>
    <row r="556" spans="1:1" x14ac:dyDescent="0.25">
      <c r="A556">
        <v>140</v>
      </c>
    </row>
    <row r="557" spans="1:1" x14ac:dyDescent="0.25">
      <c r="A557">
        <v>92</v>
      </c>
    </row>
    <row r="558" spans="1:1" x14ac:dyDescent="0.25">
      <c r="A558">
        <v>1015</v>
      </c>
    </row>
    <row r="559" spans="1:1" x14ac:dyDescent="0.25">
      <c r="A559">
        <v>323</v>
      </c>
    </row>
    <row r="560" spans="1:1" x14ac:dyDescent="0.25">
      <c r="A560">
        <v>2326</v>
      </c>
    </row>
    <row r="561" spans="1:1" x14ac:dyDescent="0.25">
      <c r="A561">
        <v>381</v>
      </c>
    </row>
    <row r="562" spans="1:1" x14ac:dyDescent="0.25">
      <c r="A562">
        <v>480</v>
      </c>
    </row>
    <row r="563" spans="1:1" x14ac:dyDescent="0.25">
      <c r="A563">
        <v>226</v>
      </c>
    </row>
    <row r="564" spans="1:1" x14ac:dyDescent="0.25">
      <c r="A564">
        <v>241</v>
      </c>
    </row>
    <row r="565" spans="1:1" x14ac:dyDescent="0.25">
      <c r="A565">
        <v>132</v>
      </c>
    </row>
    <row r="566" spans="1:1" x14ac:dyDescent="0.25">
      <c r="A566">
        <v>2043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Crowdfunding</vt:lpstr>
      <vt:lpstr>Sheet4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Eduardo Franco</cp:lastModifiedBy>
  <dcterms:created xsi:type="dcterms:W3CDTF">2021-09-29T18:52:28Z</dcterms:created>
  <dcterms:modified xsi:type="dcterms:W3CDTF">2024-10-03T23:31:57Z</dcterms:modified>
</cp:coreProperties>
</file>