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coleman/Library/Mobile Documents/com~apple~CloudDocs/Data Work/WNBA Project/"/>
    </mc:Choice>
  </mc:AlternateContent>
  <xr:revisionPtr revIDLastSave="0" documentId="13_ncr:1_{07FA3FB7-C898-BF40-96B8-4BC94BF3132B}" xr6:coauthVersionLast="47" xr6:coauthVersionMax="47" xr10:uidLastSave="{00000000-0000-0000-0000-000000000000}"/>
  <bookViews>
    <workbookView xWindow="-19200" yWindow="500" windowWidth="19200" windowHeight="21100" activeTab="1" xr2:uid="{7CE0FC0E-113F-EE47-A601-7413E877D357}"/>
  </bookViews>
  <sheets>
    <sheet name="TeamData" sheetId="3" r:id="rId1"/>
    <sheet name="GameData" sheetId="2" r:id="rId2"/>
    <sheet name="PlayerData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  <c r="H40" i="2" s="1"/>
  <c r="G40" i="2"/>
  <c r="F39" i="2"/>
  <c r="H39" i="2" s="1"/>
  <c r="G39" i="2"/>
  <c r="F38" i="2"/>
  <c r="H38" i="2" s="1"/>
  <c r="G38" i="2"/>
  <c r="F37" i="2"/>
  <c r="H37" i="2" s="1"/>
  <c r="G37" i="2"/>
  <c r="F36" i="2"/>
  <c r="H36" i="2" s="1"/>
  <c r="G36" i="2"/>
  <c r="F35" i="2"/>
  <c r="H35" i="2" s="1"/>
  <c r="G35" i="2"/>
  <c r="F34" i="2"/>
  <c r="H34" i="2" s="1"/>
  <c r="G34" i="2"/>
  <c r="F33" i="2"/>
  <c r="H33" i="2" s="1"/>
  <c r="G33" i="2"/>
  <c r="F32" i="2"/>
  <c r="H32" i="2" s="1"/>
  <c r="G32" i="2"/>
  <c r="F31" i="2"/>
  <c r="H31" i="2" s="1"/>
  <c r="G31" i="2"/>
  <c r="F30" i="2"/>
  <c r="H30" i="2" s="1"/>
  <c r="G30" i="2"/>
  <c r="F29" i="2"/>
  <c r="H29" i="2" s="1"/>
  <c r="G29" i="2"/>
  <c r="F28" i="2"/>
  <c r="H28" i="2" s="1"/>
  <c r="G28" i="2"/>
  <c r="F27" i="2"/>
  <c r="H27" i="2" s="1"/>
  <c r="G27" i="2"/>
  <c r="F26" i="2"/>
  <c r="H26" i="2" s="1"/>
  <c r="G26" i="2"/>
  <c r="F25" i="2"/>
  <c r="H25" i="2" s="1"/>
  <c r="G25" i="2"/>
  <c r="F24" i="2"/>
  <c r="H24" i="2" s="1"/>
  <c r="G24" i="2"/>
  <c r="F23" i="2"/>
  <c r="H23" i="2" s="1"/>
  <c r="G23" i="2"/>
  <c r="F22" i="2"/>
  <c r="H22" i="2" s="1"/>
  <c r="G22" i="2"/>
  <c r="F21" i="2"/>
  <c r="H21" i="2" s="1"/>
  <c r="G21" i="2"/>
  <c r="F20" i="2"/>
  <c r="H20" i="2" s="1"/>
  <c r="G20" i="2"/>
  <c r="F19" i="2"/>
  <c r="G19" i="2"/>
  <c r="F18" i="2"/>
  <c r="G18" i="2"/>
  <c r="F17" i="2"/>
  <c r="G17" i="2"/>
  <c r="F16" i="2"/>
  <c r="H16" i="2" s="1"/>
  <c r="G16" i="2"/>
  <c r="F15" i="2"/>
  <c r="G15" i="2"/>
  <c r="F14" i="2"/>
  <c r="G14" i="2"/>
  <c r="F13" i="2"/>
  <c r="G13" i="2"/>
  <c r="F12" i="2"/>
  <c r="H12" i="2" s="1"/>
  <c r="G12" i="2"/>
  <c r="F11" i="2"/>
  <c r="H11" i="2" s="1"/>
  <c r="G11" i="2"/>
  <c r="F3" i="2"/>
  <c r="H3" i="2" s="1"/>
  <c r="G3" i="2"/>
  <c r="F4" i="2"/>
  <c r="G4" i="2"/>
  <c r="F5" i="2"/>
  <c r="G5" i="2"/>
  <c r="F6" i="2"/>
  <c r="G6" i="2"/>
  <c r="F7" i="2"/>
  <c r="H7" i="2" s="1"/>
  <c r="G7" i="2"/>
  <c r="F8" i="2"/>
  <c r="G8" i="2"/>
  <c r="H8" i="2"/>
  <c r="F9" i="2"/>
  <c r="G9" i="2"/>
  <c r="F10" i="2"/>
  <c r="G10" i="2"/>
  <c r="D6" i="3"/>
  <c r="D7" i="3"/>
  <c r="D9" i="3"/>
  <c r="D10" i="3"/>
  <c r="D11" i="3"/>
  <c r="D13" i="3"/>
  <c r="D2" i="3"/>
  <c r="D3" i="3"/>
  <c r="B3" i="3"/>
  <c r="B5" i="3"/>
  <c r="B6" i="3"/>
  <c r="C6" i="3" s="1"/>
  <c r="B7" i="3"/>
  <c r="C7" i="3" s="1"/>
  <c r="B8" i="3"/>
  <c r="C8" i="3" s="1"/>
  <c r="B9" i="3"/>
  <c r="C9" i="3" s="1"/>
  <c r="B10" i="3"/>
  <c r="C10" i="3" s="1"/>
  <c r="B11" i="3"/>
  <c r="B13" i="3"/>
  <c r="C13" i="3" s="1"/>
  <c r="B2" i="3"/>
  <c r="C2" i="3" s="1"/>
  <c r="G2" i="2"/>
  <c r="F2" i="2"/>
  <c r="H2" i="2" s="1"/>
  <c r="J3" i="1"/>
  <c r="D3" i="2" s="1"/>
  <c r="J4" i="1"/>
  <c r="D2" i="2" s="1"/>
  <c r="I2" i="2" s="1"/>
  <c r="J5" i="1"/>
  <c r="D10" i="2" s="1"/>
  <c r="J6" i="1"/>
  <c r="J7" i="1"/>
  <c r="D9" i="2" s="1"/>
  <c r="J8" i="1"/>
  <c r="D5" i="2" s="1"/>
  <c r="J9" i="1"/>
  <c r="J10" i="1"/>
  <c r="D4" i="2" s="1"/>
  <c r="J11" i="1"/>
  <c r="J12" i="1"/>
  <c r="D8" i="2" s="1"/>
  <c r="I8" i="2" s="1"/>
  <c r="J13" i="1"/>
  <c r="D6" i="2" s="1"/>
  <c r="J14" i="1"/>
  <c r="D39" i="2" s="1"/>
  <c r="I39" i="2" s="1"/>
  <c r="J15" i="1"/>
  <c r="J16" i="1"/>
  <c r="D40" i="2" s="1"/>
  <c r="I40" i="2" s="1"/>
  <c r="J17" i="1"/>
  <c r="D38" i="2" s="1"/>
  <c r="I38" i="2" s="1"/>
  <c r="J18" i="1"/>
  <c r="D34" i="2" s="1"/>
  <c r="I34" i="2" s="1"/>
  <c r="J19" i="1"/>
  <c r="D33" i="2" s="1"/>
  <c r="I33" i="2" s="1"/>
  <c r="J20" i="1"/>
  <c r="D31" i="2" s="1"/>
  <c r="I31" i="2" s="1"/>
  <c r="J21" i="1"/>
  <c r="D37" i="2" s="1"/>
  <c r="I37" i="2" s="1"/>
  <c r="J22" i="1"/>
  <c r="D32" i="2" s="1"/>
  <c r="I32" i="2" s="1"/>
  <c r="J23" i="1"/>
  <c r="D36" i="2" s="1"/>
  <c r="I36" i="2" s="1"/>
  <c r="J24" i="1"/>
  <c r="D35" i="2" s="1"/>
  <c r="I35" i="2" s="1"/>
  <c r="J25" i="1"/>
  <c r="J26" i="1"/>
  <c r="J27" i="1"/>
  <c r="J28" i="1"/>
  <c r="J29" i="1"/>
  <c r="J30" i="1"/>
  <c r="J31" i="1"/>
  <c r="J32" i="1"/>
  <c r="J33" i="1"/>
  <c r="J34" i="1"/>
  <c r="J35" i="1"/>
  <c r="J36" i="1"/>
  <c r="D16" i="2" s="1"/>
  <c r="J37" i="1"/>
  <c r="D13" i="2" s="1"/>
  <c r="J38" i="1"/>
  <c r="D12" i="2" s="1"/>
  <c r="J39" i="1"/>
  <c r="J40" i="1"/>
  <c r="D14" i="2" s="1"/>
  <c r="J41" i="1"/>
  <c r="D19" i="2" s="1"/>
  <c r="J42" i="1"/>
  <c r="D15" i="2" s="1"/>
  <c r="J43" i="1"/>
  <c r="D18" i="2" s="1"/>
  <c r="J44" i="1"/>
  <c r="D20" i="2" s="1"/>
  <c r="J45" i="1"/>
  <c r="D17" i="2" s="1"/>
  <c r="J46" i="1"/>
  <c r="D11" i="2" s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D24" i="2" s="1"/>
  <c r="I24" i="2" s="1"/>
  <c r="J127" i="1"/>
  <c r="D22" i="2" s="1"/>
  <c r="I22" i="2" s="1"/>
  <c r="J128" i="1"/>
  <c r="D23" i="2" s="1"/>
  <c r="I23" i="2" s="1"/>
  <c r="J129" i="1"/>
  <c r="D28" i="2" s="1"/>
  <c r="I28" i="2" s="1"/>
  <c r="J130" i="1"/>
  <c r="J131" i="1"/>
  <c r="D26" i="2" s="1"/>
  <c r="I26" i="2" s="1"/>
  <c r="J132" i="1"/>
  <c r="J133" i="1"/>
  <c r="D30" i="2" s="1"/>
  <c r="I30" i="2" s="1"/>
  <c r="J134" i="1"/>
  <c r="D21" i="2" s="1"/>
  <c r="I21" i="2" s="1"/>
  <c r="J135" i="1"/>
  <c r="D25" i="2" s="1"/>
  <c r="I25" i="2" s="1"/>
  <c r="J136" i="1"/>
  <c r="D27" i="2" s="1"/>
  <c r="I27" i="2" s="1"/>
  <c r="J137" i="1"/>
  <c r="D29" i="2" s="1"/>
  <c r="I29" i="2" s="1"/>
  <c r="J2" i="1"/>
  <c r="D7" i="2" s="1"/>
  <c r="D5" i="3" l="1"/>
  <c r="D8" i="3"/>
  <c r="E8" i="3" s="1"/>
  <c r="H19" i="2"/>
  <c r="H18" i="2"/>
  <c r="H17" i="2"/>
  <c r="H15" i="2"/>
  <c r="H14" i="2"/>
  <c r="H13" i="2"/>
  <c r="I20" i="2"/>
  <c r="I19" i="2"/>
  <c r="I18" i="2"/>
  <c r="I17" i="2"/>
  <c r="I16" i="2"/>
  <c r="I15" i="2"/>
  <c r="I14" i="2"/>
  <c r="I13" i="2"/>
  <c r="E5" i="3"/>
  <c r="I12" i="2"/>
  <c r="I11" i="2"/>
  <c r="H5" i="2"/>
  <c r="H6" i="2"/>
  <c r="I6" i="2" s="1"/>
  <c r="H9" i="2"/>
  <c r="H4" i="2"/>
  <c r="B4" i="3" s="1"/>
  <c r="C4" i="3" s="1"/>
  <c r="H10" i="2"/>
  <c r="I10" i="2" s="1"/>
  <c r="I9" i="2"/>
  <c r="I5" i="2"/>
  <c r="I7" i="2"/>
  <c r="I3" i="2"/>
  <c r="E9" i="3"/>
  <c r="E11" i="3"/>
  <c r="E6" i="3"/>
  <c r="C5" i="3"/>
  <c r="E3" i="3"/>
  <c r="E10" i="3"/>
  <c r="E2" i="3"/>
  <c r="C11" i="3"/>
  <c r="E7" i="3"/>
  <c r="C3" i="3"/>
  <c r="E13" i="3"/>
  <c r="F4" i="3"/>
  <c r="F12" i="3"/>
  <c r="F5" i="3"/>
  <c r="F13" i="3"/>
  <c r="F8" i="3"/>
  <c r="F6" i="3"/>
  <c r="F10" i="3"/>
  <c r="F11" i="3"/>
  <c r="F7" i="3"/>
  <c r="F9" i="3"/>
  <c r="F3" i="3"/>
  <c r="F2" i="3"/>
  <c r="B12" i="3" l="1"/>
  <c r="C12" i="3" s="1"/>
  <c r="D12" i="3"/>
  <c r="I4" i="2"/>
  <c r="D4" i="3" s="1"/>
  <c r="E4" i="3" s="1"/>
  <c r="E12" i="3" l="1"/>
</calcChain>
</file>

<file path=xl/sharedStrings.xml><?xml version="1.0" encoding="utf-8"?>
<sst xmlns="http://schemas.openxmlformats.org/spreadsheetml/2006/main" count="840" uniqueCount="296">
  <si>
    <t>Team</t>
  </si>
  <si>
    <t>Number</t>
  </si>
  <si>
    <t>Name</t>
  </si>
  <si>
    <t>Position</t>
  </si>
  <si>
    <t>Height</t>
  </si>
  <si>
    <t>Weight</t>
  </si>
  <si>
    <t>Date of Birth</t>
  </si>
  <si>
    <t>Experience</t>
  </si>
  <si>
    <t>College</t>
  </si>
  <si>
    <t>Fever</t>
  </si>
  <si>
    <t>Grace Berger</t>
  </si>
  <si>
    <t>G</t>
  </si>
  <si>
    <t>Indiana</t>
  </si>
  <si>
    <t>Aliyah Boston</t>
  </si>
  <si>
    <t>F-C</t>
  </si>
  <si>
    <t>South Carolina</t>
  </si>
  <si>
    <t>Caitlin Clark</t>
  </si>
  <si>
    <t>R</t>
  </si>
  <si>
    <t>Iowa</t>
  </si>
  <si>
    <t>Temi Fagbenle</t>
  </si>
  <si>
    <t>C</t>
  </si>
  <si>
    <t>Harvard University, USC</t>
  </si>
  <si>
    <t>Lexie Hull</t>
  </si>
  <si>
    <t>Stanford</t>
  </si>
  <si>
    <t>Kelsey Mitchell</t>
  </si>
  <si>
    <t>Ohio State</t>
  </si>
  <si>
    <t>Katie Lou Samuelson</t>
  </si>
  <si>
    <t>F</t>
  </si>
  <si>
    <t>UConn</t>
  </si>
  <si>
    <t>Victaria Saxton</t>
  </si>
  <si>
    <t>NaLyssa Smith</t>
  </si>
  <si>
    <t>Baylor</t>
  </si>
  <si>
    <t>Celeste Taylor</t>
  </si>
  <si>
    <t>Texas, Duke, Ohio State</t>
  </si>
  <si>
    <t>Kristy Wallace</t>
  </si>
  <si>
    <t>Erica Wheeler</t>
  </si>
  <si>
    <t>Rutgers Universit</t>
  </si>
  <si>
    <t>Liberty</t>
  </si>
  <si>
    <t>Kennedy Burke</t>
  </si>
  <si>
    <t>G-F</t>
  </si>
  <si>
    <t>UCLA</t>
  </si>
  <si>
    <t>Marquesha Davis</t>
  </si>
  <si>
    <t>Arkansas, Ole Miss</t>
  </si>
  <si>
    <t>Ivana Dojkić</t>
  </si>
  <si>
    <t>Leonie Fiebich</t>
  </si>
  <si>
    <t>Sabrina Ionescu</t>
  </si>
  <si>
    <t>Oregon</t>
  </si>
  <si>
    <t>Jonquel Jones</t>
  </si>
  <si>
    <t>Clemson, George Washington</t>
  </si>
  <si>
    <t>Betnijah Laney</t>
  </si>
  <si>
    <t>Rutgers University</t>
  </si>
  <si>
    <t>Nyara Sabally</t>
  </si>
  <si>
    <t>Breanna Stewart</t>
  </si>
  <si>
    <t>Kayla Thornton</t>
  </si>
  <si>
    <t>Texas-El Paso</t>
  </si>
  <si>
    <t>Courtney Vandersloot</t>
  </si>
  <si>
    <t>Gonzaga</t>
  </si>
  <si>
    <t>Dream</t>
  </si>
  <si>
    <t>Laeticia Amihere</t>
  </si>
  <si>
    <t>Jordin Canada</t>
  </si>
  <si>
    <t>Tina Charles</t>
  </si>
  <si>
    <t>Nia Coffey</t>
  </si>
  <si>
    <t>Northwestern</t>
  </si>
  <si>
    <t>Crystal Dangerfield</t>
  </si>
  <si>
    <t>Allisha Gray</t>
  </si>
  <si>
    <t>UNC, South Carolina</t>
  </si>
  <si>
    <t>Naz Hillmon</t>
  </si>
  <si>
    <t>Michigan</t>
  </si>
  <si>
    <t>Rhyne Howard</t>
  </si>
  <si>
    <t>Kentucky</t>
  </si>
  <si>
    <t>Haley Jones</t>
  </si>
  <si>
    <t>F-G</t>
  </si>
  <si>
    <t>Cheyenne Parker</t>
  </si>
  <si>
    <t>Middle Tennessee</t>
  </si>
  <si>
    <t>Aerial Powers</t>
  </si>
  <si>
    <t>Michigan State</t>
  </si>
  <si>
    <t>Sun</t>
  </si>
  <si>
    <t>Rachel Banham</t>
  </si>
  <si>
    <t>Minnesota</t>
  </si>
  <si>
    <t>DeWanna Bonner</t>
  </si>
  <si>
    <t>Auburn</t>
  </si>
  <si>
    <t>DiJonai Carrington</t>
  </si>
  <si>
    <t>Stanford, Baylor</t>
  </si>
  <si>
    <t>Queen Egbo</t>
  </si>
  <si>
    <t>Tyasha Harris</t>
  </si>
  <si>
    <t>Moriah Jefferson</t>
  </si>
  <si>
    <t>Brionna Jones</t>
  </si>
  <si>
    <t>Maryland</t>
  </si>
  <si>
    <t>Tiffany Mitchell</t>
  </si>
  <si>
    <t>Astou Ndour-Fall</t>
  </si>
  <si>
    <t>C-F</t>
  </si>
  <si>
    <t>Olivia Nelson-Ododa</t>
  </si>
  <si>
    <t>Alyssa Thomas</t>
  </si>
  <si>
    <t>Wings</t>
  </si>
  <si>
    <t>Jaelyn Brown</t>
  </si>
  <si>
    <t>California</t>
  </si>
  <si>
    <t>Kalani Brown</t>
  </si>
  <si>
    <t>Natasha Howard</t>
  </si>
  <si>
    <t>Florida State</t>
  </si>
  <si>
    <t>Lou Lopez Sénéchal</t>
  </si>
  <si>
    <t>Fairfield, UConn</t>
  </si>
  <si>
    <t>Teaira McCowan</t>
  </si>
  <si>
    <t>Mississippi State</t>
  </si>
  <si>
    <t>Arike Ogunbowale</t>
  </si>
  <si>
    <t>Notre Dame</t>
  </si>
  <si>
    <t>Satou Sabally</t>
  </si>
  <si>
    <t>Jacy Sheldon</t>
  </si>
  <si>
    <t>Maddy Siegrist</t>
  </si>
  <si>
    <t>Villanova</t>
  </si>
  <si>
    <t>Stephanie Soares</t>
  </si>
  <si>
    <t>Master's College, Iowa State</t>
  </si>
  <si>
    <t>Sevgi Uzun</t>
  </si>
  <si>
    <t>Aces</t>
  </si>
  <si>
    <t>Kierstan Bell</t>
  </si>
  <si>
    <t>Ohio State, Florida Gulf Coast</t>
  </si>
  <si>
    <t>Emma Cannon</t>
  </si>
  <si>
    <t>Florida Southern College</t>
  </si>
  <si>
    <t>Alysha Clark</t>
  </si>
  <si>
    <t>Sydney Colson</t>
  </si>
  <si>
    <t>Texas A&amp;M</t>
  </si>
  <si>
    <t>Dyaisha Fair</t>
  </si>
  <si>
    <t>Syracuse</t>
  </si>
  <si>
    <t>Chelsea Gray</t>
  </si>
  <si>
    <t>Duke</t>
  </si>
  <si>
    <t>Megan Gustafson</t>
  </si>
  <si>
    <t>Kate Martin</t>
  </si>
  <si>
    <t>Kelsey Plum</t>
  </si>
  <si>
    <t>Washington</t>
  </si>
  <si>
    <t>Kiah Stokes</t>
  </si>
  <si>
    <t>A'ja Wilson</t>
  </si>
  <si>
    <t>Jackie Young</t>
  </si>
  <si>
    <t>Lynx</t>
  </si>
  <si>
    <t>Bridget Carleton</t>
  </si>
  <si>
    <t>Iowa State</t>
  </si>
  <si>
    <t>Napheesa Collier</t>
  </si>
  <si>
    <t>Olivia Époupa</t>
  </si>
  <si>
    <t>Natisha Hiedeman</t>
  </si>
  <si>
    <t>Marquette</t>
  </si>
  <si>
    <t>Kayla McBride</t>
  </si>
  <si>
    <t>Diamond Miller</t>
  </si>
  <si>
    <t>Alissa Pili</t>
  </si>
  <si>
    <t>USC, Utah</t>
  </si>
  <si>
    <t>Alanna Smith</t>
  </si>
  <si>
    <t>Taylor Soule</t>
  </si>
  <si>
    <t>Boston College, Virginia Tech</t>
  </si>
  <si>
    <t>Courtney Williams</t>
  </si>
  <si>
    <t>South Florida</t>
  </si>
  <si>
    <t>Cecilia Zandalasini</t>
  </si>
  <si>
    <t>Sky</t>
  </si>
  <si>
    <t>Lindsay Allen</t>
  </si>
  <si>
    <t>Kamilla Cardoso</t>
  </si>
  <si>
    <t>Syracuse, South Carolina</t>
  </si>
  <si>
    <t>Chennedy Carter</t>
  </si>
  <si>
    <t>Diamond DeShields</t>
  </si>
  <si>
    <t>Tennessee</t>
  </si>
  <si>
    <t>Dana Evans</t>
  </si>
  <si>
    <t>Louisville</t>
  </si>
  <si>
    <t>Kysre Gondrezick</t>
  </si>
  <si>
    <t>Michigan, West Virginia</t>
  </si>
  <si>
    <t>Isabelle Harrison</t>
  </si>
  <si>
    <t>Marina Mabrey</t>
  </si>
  <si>
    <t>Michaela Onyenwere</t>
  </si>
  <si>
    <t>Angel Reese</t>
  </si>
  <si>
    <t>Maryland, LSU</t>
  </si>
  <si>
    <t>Brianna Turner</t>
  </si>
  <si>
    <t>Elizabeth Williams</t>
  </si>
  <si>
    <t>Sparks</t>
  </si>
  <si>
    <t>Cameron Brink</t>
  </si>
  <si>
    <t>Lexie Brown</t>
  </si>
  <si>
    <t>Maryland, Duke</t>
  </si>
  <si>
    <t>Rae Burrell</t>
  </si>
  <si>
    <t>Layshia Clarendon</t>
  </si>
  <si>
    <t>Zia Cooke</t>
  </si>
  <si>
    <t>Dearica Hamby</t>
  </si>
  <si>
    <t>Wake Forest</t>
  </si>
  <si>
    <t>Rickea Jackson</t>
  </si>
  <si>
    <t>Mississippi State, Tennessee</t>
  </si>
  <si>
    <t>Aari McDonald</t>
  </si>
  <si>
    <t>Washington, Arizona</t>
  </si>
  <si>
    <t>Kia Nurse</t>
  </si>
  <si>
    <t>Azura Stevens</t>
  </si>
  <si>
    <t>Duke, UConn</t>
  </si>
  <si>
    <t>Stephanie Talbot</t>
  </si>
  <si>
    <t>Li Yueru</t>
  </si>
  <si>
    <t>Mercury</t>
  </si>
  <si>
    <t>Rebecca Allen</t>
  </si>
  <si>
    <t>Morgan Bertsch</t>
  </si>
  <si>
    <t>UC-Davis</t>
  </si>
  <si>
    <t>Natasha Cloud</t>
  </si>
  <si>
    <t>Saint Joseph's</t>
  </si>
  <si>
    <t>Kahleah Copper</t>
  </si>
  <si>
    <t>Sophie Cunningham</t>
  </si>
  <si>
    <t>Missouri</t>
  </si>
  <si>
    <t>Liz Dixon</t>
  </si>
  <si>
    <t>Georgia Tech, Louisville</t>
  </si>
  <si>
    <t>Brittney Griner</t>
  </si>
  <si>
    <t>Mikiah Herbert Harrigan</t>
  </si>
  <si>
    <t>Natasha Mack</t>
  </si>
  <si>
    <t>Angelina College, Oklahoma State</t>
  </si>
  <si>
    <t>Sug Sutton</t>
  </si>
  <si>
    <t>Texas</t>
  </si>
  <si>
    <t>Diana Taurasi</t>
  </si>
  <si>
    <t>Storm</t>
  </si>
  <si>
    <t>Skylar Diggins-Smith</t>
  </si>
  <si>
    <t>Dulcy Fankam Mendjiadeu</t>
  </si>
  <si>
    <t>Walters State, Memphis, South Florida</t>
  </si>
  <si>
    <t>Jordan Horston</t>
  </si>
  <si>
    <t>Jewell Loyd</t>
  </si>
  <si>
    <t>Ezi Magbegor</t>
  </si>
  <si>
    <t>Nneka Ogwumike</t>
  </si>
  <si>
    <t>Mercedes Russell</t>
  </si>
  <si>
    <t>Victoria Vivians</t>
  </si>
  <si>
    <t>Sami Whitcomb</t>
  </si>
  <si>
    <t>Kiana Williams</t>
  </si>
  <si>
    <t>Mystics</t>
  </si>
  <si>
    <t>Ariel Atkins</t>
  </si>
  <si>
    <t>Shakira Austin</t>
  </si>
  <si>
    <t>Maryland, Ole Miss</t>
  </si>
  <si>
    <t>Stefanie Dolson</t>
  </si>
  <si>
    <t>Aaliyah Edwards</t>
  </si>
  <si>
    <t>Emily Engstler</t>
  </si>
  <si>
    <t>Syracuse, Louisville</t>
  </si>
  <si>
    <t>Myisha Hines-Allen</t>
  </si>
  <si>
    <t>Jade Melbourne</t>
  </si>
  <si>
    <t>DiDi Richards</t>
  </si>
  <si>
    <t>Karlie Samuelson</t>
  </si>
  <si>
    <t>Brittney Sykes</t>
  </si>
  <si>
    <t>Julie Vanloo</t>
  </si>
  <si>
    <t>Shatori Walker-Kimbrough</t>
  </si>
  <si>
    <t>6-0</t>
  </si>
  <si>
    <t>6-5</t>
  </si>
  <si>
    <t>6-4</t>
  </si>
  <si>
    <t>6-1</t>
  </si>
  <si>
    <t>5-8</t>
  </si>
  <si>
    <t>6-3</t>
  </si>
  <si>
    <t>6-2</t>
  </si>
  <si>
    <t>5-11</t>
  </si>
  <si>
    <t>5-7</t>
  </si>
  <si>
    <t>6-6</t>
  </si>
  <si>
    <t>5-6</t>
  </si>
  <si>
    <t>5-5</t>
  </si>
  <si>
    <t>5-10</t>
  </si>
  <si>
    <t>5-9</t>
  </si>
  <si>
    <t>6-7</t>
  </si>
  <si>
    <t>6-9</t>
  </si>
  <si>
    <t>Age</t>
  </si>
  <si>
    <t>Total Minutes</t>
  </si>
  <si>
    <t>Total Games</t>
  </si>
  <si>
    <t>Age per Minute</t>
  </si>
  <si>
    <t>Average Age</t>
  </si>
  <si>
    <t>Team Game</t>
  </si>
  <si>
    <t>Minutes</t>
  </si>
  <si>
    <t>M</t>
  </si>
  <si>
    <t>S</t>
  </si>
  <si>
    <t>32:27</t>
  </si>
  <si>
    <t>02:59</t>
  </si>
  <si>
    <t>PlayingTime</t>
  </si>
  <si>
    <t>AGExPT</t>
  </si>
  <si>
    <t>TotalAgeMinutes</t>
  </si>
  <si>
    <t>29:18</t>
  </si>
  <si>
    <t>26:53</t>
  </si>
  <si>
    <t>2628</t>
  </si>
  <si>
    <t>19:47</t>
  </si>
  <si>
    <t>17:11</t>
  </si>
  <si>
    <t>16:37</t>
  </si>
  <si>
    <t>12:17</t>
  </si>
  <si>
    <t>19:02</t>
  </si>
  <si>
    <t>35:54</t>
  </si>
  <si>
    <t>30:35</t>
  </si>
  <si>
    <t>28:39</t>
  </si>
  <si>
    <t>28:16</t>
  </si>
  <si>
    <t>19:28</t>
  </si>
  <si>
    <t>23:43</t>
  </si>
  <si>
    <t>15:15</t>
  </si>
  <si>
    <t>11:31</t>
  </si>
  <si>
    <t>03:40</t>
  </si>
  <si>
    <t>27:20</t>
  </si>
  <si>
    <t>19:35</t>
  </si>
  <si>
    <t>26:47</t>
  </si>
  <si>
    <t>34:16</t>
  </si>
  <si>
    <t>29:38</t>
  </si>
  <si>
    <t>19:06</t>
  </si>
  <si>
    <t>12:47</t>
  </si>
  <si>
    <t>14:17</t>
  </si>
  <si>
    <t>14:06</t>
  </si>
  <si>
    <t>02:08</t>
  </si>
  <si>
    <t>33:02</t>
  </si>
  <si>
    <t>32:48</t>
  </si>
  <si>
    <t>33:34</t>
  </si>
  <si>
    <t>27:39</t>
  </si>
  <si>
    <t>04:53</t>
  </si>
  <si>
    <t>07:30</t>
  </si>
  <si>
    <t>12:33</t>
  </si>
  <si>
    <t>08:10</t>
  </si>
  <si>
    <t>08:20</t>
  </si>
  <si>
    <t>31:31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</si>
</sst>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3849-DE70-5140-8643-AFBC99D47720}">
  <dimension ref="A1:F13"/>
  <sheetViews>
    <sheetView workbookViewId="0">
      <selection activeCell="D28" sqref="D28"/>
    </sheetView>
  </sheetViews>
  <sheetFormatPr baseColWidth="10" defaultRowHeight="16" x14ac:dyDescent="0.2"/>
  <cols>
    <col min="2" max="2" width="12" bestFit="1" customWidth="1"/>
    <col min="3" max="3" width="11.1640625" bestFit="1" customWidth="1"/>
    <col min="4" max="4" width="14.5" bestFit="1" customWidth="1"/>
    <col min="5" max="5" width="13" bestFit="1" customWidth="1"/>
  </cols>
  <sheetData>
    <row r="1" spans="1:6" x14ac:dyDescent="0.2">
      <c r="A1" t="s">
        <v>0</v>
      </c>
      <c r="B1" t="s">
        <v>246</v>
      </c>
      <c r="C1" t="s">
        <v>247</v>
      </c>
      <c r="D1" t="s">
        <v>258</v>
      </c>
      <c r="E1" t="s">
        <v>248</v>
      </c>
      <c r="F1" t="s">
        <v>249</v>
      </c>
    </row>
    <row r="2" spans="1:6" x14ac:dyDescent="0.2">
      <c r="A2" s="1" t="s">
        <v>112</v>
      </c>
      <c r="B2">
        <f>SUMIF(GameData!B:B,TeamData!A2,GameData!H:H)</f>
        <v>0</v>
      </c>
      <c r="C2">
        <f>B2/200</f>
        <v>0</v>
      </c>
      <c r="D2" s="5">
        <f>SUMIF(GameData!B:B,TeamData!A2,GameData!I:I)</f>
        <v>0</v>
      </c>
      <c r="E2" s="5" t="str">
        <f t="shared" ref="E2:E3" si="0">IFERROR(D2/B2,"")</f>
        <v/>
      </c>
      <c r="F2" s="5">
        <f ca="1">AVERAGEIF(PlayerData!A:A,TeamData!A2,PlayerData!J:J)</f>
        <v>29.49279341111874</v>
      </c>
    </row>
    <row r="3" spans="1:6" x14ac:dyDescent="0.2">
      <c r="A3" s="1" t="s">
        <v>57</v>
      </c>
      <c r="B3">
        <f>SUMIF(GameData!B:B,TeamData!A3,GameData!H:H)</f>
        <v>0</v>
      </c>
      <c r="C3">
        <f t="shared" ref="C3:C13" si="1">B3/200</f>
        <v>0</v>
      </c>
      <c r="D3" s="5">
        <f>SUMIF(GameData!B:B,TeamData!A3,GameData!I:I)</f>
        <v>0</v>
      </c>
      <c r="E3" s="5" t="str">
        <f t="shared" si="0"/>
        <v/>
      </c>
      <c r="F3" s="5">
        <f ca="1">AVERAGEIF(PlayerData!A:A,TeamData!A3,PlayerData!J:J)</f>
        <v>27.857989642478319</v>
      </c>
    </row>
    <row r="4" spans="1:6" x14ac:dyDescent="0.2">
      <c r="A4" s="1" t="s">
        <v>9</v>
      </c>
      <c r="B4">
        <f>SUMIF(GameData!B:B,TeamData!A4,GameData!H:H)</f>
        <v>200</v>
      </c>
      <c r="C4">
        <f t="shared" si="1"/>
        <v>1</v>
      </c>
      <c r="D4" s="5">
        <f ca="1">SUMIF(GameData!B:B,TeamData!A4,GameData!I:I)</f>
        <v>5239.2253946465344</v>
      </c>
      <c r="E4" s="5">
        <f ca="1">IFERROR(D4/B4,"")</f>
        <v>26.196126973232673</v>
      </c>
      <c r="F4" s="5">
        <f ca="1">AVERAGEIF(PlayerData!A:A,TeamData!A4,PlayerData!J:J)</f>
        <v>26.341569434911921</v>
      </c>
    </row>
    <row r="5" spans="1:6" x14ac:dyDescent="0.2">
      <c r="A5" s="1" t="s">
        <v>37</v>
      </c>
      <c r="B5">
        <f>SUMIF(GameData!B:B,TeamData!A5,GameData!H:H)</f>
        <v>200</v>
      </c>
      <c r="C5">
        <f t="shared" si="1"/>
        <v>1</v>
      </c>
      <c r="D5" s="5">
        <f ca="1">SUMIF(GameData!B:B,TeamData!A5,GameData!I:I)</f>
        <v>5923.4318920155565</v>
      </c>
      <c r="E5" s="5">
        <f t="shared" ref="E5:E13" ca="1" si="2">IFERROR(D5/B5,"")</f>
        <v>29.617159460077783</v>
      </c>
      <c r="F5" s="5">
        <f ca="1">AVERAGEIF(PlayerData!A:A,TeamData!A5,PlayerData!J:J)</f>
        <v>28.271292194421914</v>
      </c>
    </row>
    <row r="6" spans="1:6" x14ac:dyDescent="0.2">
      <c r="A6" s="1" t="s">
        <v>131</v>
      </c>
      <c r="B6">
        <f>SUMIF(GameData!B:B,TeamData!A6,GameData!H:H)</f>
        <v>0</v>
      </c>
      <c r="C6">
        <f t="shared" si="1"/>
        <v>0</v>
      </c>
      <c r="D6" s="5">
        <f>SUMIF(GameData!B:B,TeamData!A6,GameData!I:I)</f>
        <v>0</v>
      </c>
      <c r="E6" s="5" t="str">
        <f t="shared" si="2"/>
        <v/>
      </c>
      <c r="F6" s="5">
        <f ca="1">AVERAGEIF(PlayerData!A:A,TeamData!A6,PlayerData!J:J)</f>
        <v>27.465901291570471</v>
      </c>
    </row>
    <row r="7" spans="1:6" x14ac:dyDescent="0.2">
      <c r="A7" s="1" t="s">
        <v>184</v>
      </c>
      <c r="B7">
        <f>SUMIF(GameData!B:B,TeamData!A7,GameData!H:H)</f>
        <v>0</v>
      </c>
      <c r="C7">
        <f t="shared" si="1"/>
        <v>0</v>
      </c>
      <c r="D7" s="5">
        <f>SUMIF(GameData!B:B,TeamData!A7,GameData!I:I)</f>
        <v>0</v>
      </c>
      <c r="E7" s="5" t="str">
        <f t="shared" si="2"/>
        <v/>
      </c>
      <c r="F7" s="5">
        <f ca="1">AVERAGEIF(PlayerData!A:A,TeamData!A7,PlayerData!J:J)</f>
        <v>29.732326698695946</v>
      </c>
    </row>
    <row r="8" spans="1:6" x14ac:dyDescent="0.2">
      <c r="A8" s="1" t="s">
        <v>214</v>
      </c>
      <c r="B8">
        <f>SUMIF(GameData!B:B,TeamData!A8,GameData!H:H)</f>
        <v>199.99999999999997</v>
      </c>
      <c r="C8">
        <f t="shared" si="1"/>
        <v>0.99999999999999989</v>
      </c>
      <c r="D8" s="5">
        <f ca="1">SUMIF(GameData!B:B,TeamData!A8,GameData!I:I)</f>
        <v>5718.7707618393952</v>
      </c>
      <c r="E8" s="5">
        <f t="shared" ca="1" si="2"/>
        <v>28.593853809196979</v>
      </c>
      <c r="F8" s="5">
        <f ca="1">AVERAGEIF(PlayerData!A:A,TeamData!A8,PlayerData!J:J)</f>
        <v>27.201098146877147</v>
      </c>
    </row>
    <row r="9" spans="1:6" x14ac:dyDescent="0.2">
      <c r="A9" s="1" t="s">
        <v>148</v>
      </c>
      <c r="B9">
        <f>SUMIF(GameData!B:B,TeamData!A9,GameData!H:H)</f>
        <v>0</v>
      </c>
      <c r="C9">
        <f t="shared" si="1"/>
        <v>0</v>
      </c>
      <c r="D9" s="5">
        <f>SUMIF(GameData!B:B,TeamData!A9,GameData!I:I)</f>
        <v>0</v>
      </c>
      <c r="E9" s="5" t="str">
        <f t="shared" si="2"/>
        <v/>
      </c>
      <c r="F9" s="5">
        <f ca="1">AVERAGEIF(PlayerData!A:A,TeamData!A9,PlayerData!J:J)</f>
        <v>27.116449325097232</v>
      </c>
    </row>
    <row r="10" spans="1:6" x14ac:dyDescent="0.2">
      <c r="A10" s="1" t="s">
        <v>166</v>
      </c>
      <c r="B10">
        <f>SUMIF(GameData!B:B,TeamData!A10,GameData!H:H)</f>
        <v>0</v>
      </c>
      <c r="C10">
        <f t="shared" si="1"/>
        <v>0</v>
      </c>
      <c r="D10" s="5">
        <f>SUMIF(GameData!B:B,TeamData!A10,GameData!I:I)</f>
        <v>0</v>
      </c>
      <c r="E10" s="5" t="str">
        <f t="shared" si="2"/>
        <v/>
      </c>
      <c r="F10" s="5">
        <f ca="1">AVERAGEIF(PlayerData!A:A,TeamData!A10,PlayerData!J:J)</f>
        <v>27.105010295126974</v>
      </c>
    </row>
    <row r="11" spans="1:6" x14ac:dyDescent="0.2">
      <c r="A11" s="1" t="s">
        <v>202</v>
      </c>
      <c r="B11">
        <f>SUMIF(GameData!B:B,TeamData!A11,GameData!H:H)</f>
        <v>0</v>
      </c>
      <c r="C11">
        <f t="shared" si="1"/>
        <v>0</v>
      </c>
      <c r="D11" s="5">
        <f>SUMIF(GameData!B:B,TeamData!A11,GameData!I:I)</f>
        <v>0</v>
      </c>
      <c r="E11" s="5" t="str">
        <f t="shared" si="2"/>
        <v/>
      </c>
      <c r="F11" s="5">
        <f ca="1">AVERAGEIF(PlayerData!A:A,TeamData!A11,PlayerData!J:J)</f>
        <v>29.180782429649962</v>
      </c>
    </row>
    <row r="12" spans="1:6" x14ac:dyDescent="0.2">
      <c r="A12" s="1" t="s">
        <v>76</v>
      </c>
      <c r="B12">
        <f>SUMIF(GameData!B:B,TeamData!A12,GameData!H:H)</f>
        <v>199.99999999999997</v>
      </c>
      <c r="C12">
        <f t="shared" si="1"/>
        <v>0.99999999999999989</v>
      </c>
      <c r="D12" s="5">
        <f ca="1">SUMIF(GameData!B:B,TeamData!A12,GameData!I:I)</f>
        <v>5969.5431251429882</v>
      </c>
      <c r="E12" s="5">
        <f t="shared" ca="1" si="2"/>
        <v>29.847715625714944</v>
      </c>
      <c r="F12" s="5">
        <f ca="1">AVERAGEIF(PlayerData!A:A,TeamData!A12,PlayerData!J:J)</f>
        <v>29.053971423223313</v>
      </c>
    </row>
    <row r="13" spans="1:6" x14ac:dyDescent="0.2">
      <c r="A13" s="1" t="s">
        <v>93</v>
      </c>
      <c r="B13">
        <f>SUMIF(GameData!B:B,TeamData!A13,GameData!H:H)</f>
        <v>0</v>
      </c>
      <c r="C13">
        <f t="shared" si="1"/>
        <v>0</v>
      </c>
      <c r="D13" s="5">
        <f>SUMIF(GameData!B:B,TeamData!A13,GameData!I:I)</f>
        <v>0</v>
      </c>
      <c r="E13" s="5" t="str">
        <f t="shared" si="2"/>
        <v/>
      </c>
      <c r="F13" s="5">
        <f ca="1">AVERAGEIF(PlayerData!A:A,TeamData!A13,PlayerData!J:J)</f>
        <v>26.588881262868913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E385-C897-474F-A7B6-470B5895AB3D}">
  <dimension ref="A1:I40"/>
  <sheetViews>
    <sheetView tabSelected="1" workbookViewId="0">
      <selection activeCell="E33" sqref="E33"/>
    </sheetView>
  </sheetViews>
  <sheetFormatPr baseColWidth="10" defaultRowHeight="16" x14ac:dyDescent="0.2"/>
  <cols>
    <col min="3" max="3" width="17.83203125" bestFit="1" customWidth="1"/>
    <col min="4" max="4" width="5.6640625" bestFit="1" customWidth="1"/>
    <col min="5" max="5" width="7.1640625" style="4" bestFit="1" customWidth="1"/>
    <col min="6" max="7" width="3.1640625" bestFit="1" customWidth="1"/>
    <col min="8" max="8" width="10.83203125" style="5"/>
  </cols>
  <sheetData>
    <row r="1" spans="1:9" x14ac:dyDescent="0.2">
      <c r="A1" s="1" t="s">
        <v>250</v>
      </c>
      <c r="B1" s="1" t="s">
        <v>0</v>
      </c>
      <c r="C1" s="1" t="s">
        <v>2</v>
      </c>
      <c r="D1" s="1" t="s">
        <v>245</v>
      </c>
      <c r="E1" s="3" t="s">
        <v>251</v>
      </c>
      <c r="F1" s="1" t="s">
        <v>252</v>
      </c>
      <c r="G1" s="1" t="s">
        <v>253</v>
      </c>
      <c r="H1" s="6" t="s">
        <v>256</v>
      </c>
      <c r="I1" s="1" t="s">
        <v>257</v>
      </c>
    </row>
    <row r="2" spans="1:9" x14ac:dyDescent="0.2">
      <c r="A2">
        <v>1</v>
      </c>
      <c r="B2" t="s">
        <v>9</v>
      </c>
      <c r="C2" t="s">
        <v>16</v>
      </c>
      <c r="D2" s="5">
        <f ca="1">_xlfn.IFNA(_xlfn.XLOOKUP(C2,PlayerData!C:C,PlayerData!J:J),"")</f>
        <v>22.470830473575841</v>
      </c>
      <c r="E2" s="4" t="s">
        <v>254</v>
      </c>
      <c r="F2" t="str">
        <f>LEFT(E2,2)</f>
        <v>32</v>
      </c>
      <c r="G2" t="str">
        <f>RIGHT(E2,2)</f>
        <v>27</v>
      </c>
      <c r="H2" s="5">
        <f>F2+(G2/60)</f>
        <v>32.450000000000003</v>
      </c>
      <c r="I2" s="5">
        <f ca="1">H2*D2</f>
        <v>729.17844886753608</v>
      </c>
    </row>
    <row r="3" spans="1:9" x14ac:dyDescent="0.2">
      <c r="A3">
        <v>1</v>
      </c>
      <c r="B3" t="s">
        <v>9</v>
      </c>
      <c r="C3" t="s">
        <v>13</v>
      </c>
      <c r="D3" s="5">
        <f ca="1">_xlfn.IFNA(_xlfn.XLOOKUP(C3,PlayerData!C:C,PlayerData!J:J),"")</f>
        <v>22.586135895676048</v>
      </c>
      <c r="E3" s="4" t="s">
        <v>259</v>
      </c>
      <c r="F3" t="str">
        <f t="shared" ref="F3:F40" si="0">LEFT(E3,2)</f>
        <v>29</v>
      </c>
      <c r="G3" t="str">
        <f t="shared" ref="G3:G40" si="1">RIGHT(E3,2)</f>
        <v>18</v>
      </c>
      <c r="H3" s="5">
        <f t="shared" ref="H3:H40" si="2">F3+(G3/60)</f>
        <v>29.3</v>
      </c>
      <c r="I3" s="5">
        <f t="shared" ref="I3:I40" ca="1" si="3">H3*D3</f>
        <v>661.77378174330818</v>
      </c>
    </row>
    <row r="4" spans="1:9" x14ac:dyDescent="0.2">
      <c r="A4">
        <v>1</v>
      </c>
      <c r="B4" t="s">
        <v>9</v>
      </c>
      <c r="C4" t="s">
        <v>30</v>
      </c>
      <c r="D4" s="5">
        <f ca="1">_xlfn.IFNA(_xlfn.XLOOKUP(C4,PlayerData!C:C,PlayerData!J:J),"")</f>
        <v>23.931365820178449</v>
      </c>
      <c r="E4" s="4" t="s">
        <v>260</v>
      </c>
      <c r="F4" t="str">
        <f t="shared" si="0"/>
        <v>26</v>
      </c>
      <c r="G4" t="str">
        <f t="shared" si="1"/>
        <v>53</v>
      </c>
      <c r="H4" s="5">
        <f t="shared" si="2"/>
        <v>26.883333333333333</v>
      </c>
      <c r="I4" s="5">
        <f t="shared" ca="1" si="3"/>
        <v>643.35488446579734</v>
      </c>
    </row>
    <row r="5" spans="1:9" x14ac:dyDescent="0.2">
      <c r="A5">
        <v>1</v>
      </c>
      <c r="B5" t="s">
        <v>9</v>
      </c>
      <c r="C5" t="s">
        <v>26</v>
      </c>
      <c r="D5" s="5">
        <f ca="1">_xlfn.IFNA(_xlfn.XLOOKUP(C5,PlayerData!C:C,PlayerData!J:J),"")</f>
        <v>27.094028826355526</v>
      </c>
      <c r="E5" s="4" t="s">
        <v>261</v>
      </c>
      <c r="F5" t="str">
        <f t="shared" si="0"/>
        <v>26</v>
      </c>
      <c r="G5" t="str">
        <f t="shared" si="1"/>
        <v>28</v>
      </c>
      <c r="H5" s="5">
        <f t="shared" si="2"/>
        <v>26.466666666666665</v>
      </c>
      <c r="I5" s="5">
        <f t="shared" ca="1" si="3"/>
        <v>717.08862960420959</v>
      </c>
    </row>
    <row r="6" spans="1:9" x14ac:dyDescent="0.2">
      <c r="A6">
        <v>1</v>
      </c>
      <c r="B6" t="s">
        <v>9</v>
      </c>
      <c r="C6" t="s">
        <v>35</v>
      </c>
      <c r="D6" s="5">
        <f ca="1">_xlfn.IFNA(_xlfn.XLOOKUP(C6,PlayerData!C:C,PlayerData!J:J),"")</f>
        <v>33.227179135209333</v>
      </c>
      <c r="E6" s="4" t="s">
        <v>266</v>
      </c>
      <c r="F6" t="str">
        <f t="shared" si="0"/>
        <v>19</v>
      </c>
      <c r="G6" t="str">
        <f t="shared" si="1"/>
        <v>02</v>
      </c>
      <c r="H6" s="5">
        <f t="shared" si="2"/>
        <v>19.033333333333335</v>
      </c>
      <c r="I6" s="5">
        <f t="shared" ca="1" si="3"/>
        <v>632.42397620681766</v>
      </c>
    </row>
    <row r="7" spans="1:9" x14ac:dyDescent="0.2">
      <c r="A7">
        <v>1</v>
      </c>
      <c r="B7" t="s">
        <v>9</v>
      </c>
      <c r="C7" t="s">
        <v>10</v>
      </c>
      <c r="D7" s="5">
        <f ca="1">_xlfn.IFNA(_xlfn.XLOOKUP(C7,PlayerData!C:C,PlayerData!J:J),"")</f>
        <v>25.117364447494854</v>
      </c>
      <c r="E7" s="4" t="s">
        <v>262</v>
      </c>
      <c r="F7" t="str">
        <f t="shared" si="0"/>
        <v>19</v>
      </c>
      <c r="G7" t="str">
        <f t="shared" si="1"/>
        <v>47</v>
      </c>
      <c r="H7" s="5">
        <f t="shared" si="2"/>
        <v>19.783333333333335</v>
      </c>
      <c r="I7" s="5">
        <f t="shared" ca="1" si="3"/>
        <v>496.90519331960655</v>
      </c>
    </row>
    <row r="8" spans="1:9" x14ac:dyDescent="0.2">
      <c r="A8">
        <v>1</v>
      </c>
      <c r="B8" t="s">
        <v>9</v>
      </c>
      <c r="C8" t="s">
        <v>34</v>
      </c>
      <c r="D8" s="5">
        <f ca="1">_xlfn.IFNA(_xlfn.XLOOKUP(C8,PlayerData!C:C,PlayerData!J:J),"")</f>
        <v>28.540837336993825</v>
      </c>
      <c r="E8" s="4" t="s">
        <v>263</v>
      </c>
      <c r="F8" t="str">
        <f t="shared" si="0"/>
        <v>17</v>
      </c>
      <c r="G8" t="str">
        <f t="shared" si="1"/>
        <v>11</v>
      </c>
      <c r="H8" s="5">
        <f t="shared" si="2"/>
        <v>17.183333333333334</v>
      </c>
      <c r="I8" s="5">
        <f t="shared" ca="1" si="3"/>
        <v>490.42672157401057</v>
      </c>
    </row>
    <row r="9" spans="1:9" x14ac:dyDescent="0.2">
      <c r="A9">
        <v>1</v>
      </c>
      <c r="B9" t="s">
        <v>9</v>
      </c>
      <c r="C9" t="s">
        <v>24</v>
      </c>
      <c r="D9" s="5">
        <f ca="1">_xlfn.IFNA(_xlfn.XLOOKUP(C9,PlayerData!C:C,PlayerData!J:J),"")</f>
        <v>28.68359643102265</v>
      </c>
      <c r="E9" s="4" t="s">
        <v>264</v>
      </c>
      <c r="F9" t="str">
        <f t="shared" si="0"/>
        <v>16</v>
      </c>
      <c r="G9" t="str">
        <f t="shared" si="1"/>
        <v>37</v>
      </c>
      <c r="H9" s="5">
        <f t="shared" si="2"/>
        <v>16.616666666666667</v>
      </c>
      <c r="I9" s="5">
        <f t="shared" ca="1" si="3"/>
        <v>476.62576069549306</v>
      </c>
    </row>
    <row r="10" spans="1:9" x14ac:dyDescent="0.2">
      <c r="A10">
        <v>1</v>
      </c>
      <c r="B10" t="s">
        <v>9</v>
      </c>
      <c r="C10" t="s">
        <v>19</v>
      </c>
      <c r="D10" s="5">
        <f ca="1">_xlfn.IFNA(_xlfn.XLOOKUP(C10,PlayerData!C:C,PlayerData!J:J),"")</f>
        <v>31.868222374742622</v>
      </c>
      <c r="E10" s="4" t="s">
        <v>265</v>
      </c>
      <c r="F10" t="str">
        <f t="shared" si="0"/>
        <v>12</v>
      </c>
      <c r="G10" t="str">
        <f t="shared" si="1"/>
        <v>17</v>
      </c>
      <c r="H10" s="5">
        <f t="shared" si="2"/>
        <v>12.283333333333333</v>
      </c>
      <c r="I10" s="5">
        <f t="shared" ca="1" si="3"/>
        <v>391.44799816975518</v>
      </c>
    </row>
    <row r="11" spans="1:9" x14ac:dyDescent="0.2">
      <c r="A11">
        <v>1</v>
      </c>
      <c r="B11" t="s">
        <v>76</v>
      </c>
      <c r="C11" s="1" t="s">
        <v>92</v>
      </c>
      <c r="D11" s="5">
        <f ca="1">_xlfn.IFNA(_xlfn.XLOOKUP(C11,PlayerData!C:C,PlayerData!J:J),"")</f>
        <v>32.277282086479069</v>
      </c>
      <c r="E11" s="4" t="s">
        <v>267</v>
      </c>
      <c r="F11" t="str">
        <f t="shared" si="0"/>
        <v>35</v>
      </c>
      <c r="G11" t="str">
        <f t="shared" si="1"/>
        <v>54</v>
      </c>
      <c r="H11" s="5">
        <f t="shared" si="2"/>
        <v>35.9</v>
      </c>
      <c r="I11" s="5">
        <f t="shared" ca="1" si="3"/>
        <v>1158.7544269045986</v>
      </c>
    </row>
    <row r="12" spans="1:9" x14ac:dyDescent="0.2">
      <c r="A12">
        <v>1</v>
      </c>
      <c r="B12" t="s">
        <v>76</v>
      </c>
      <c r="C12" s="1" t="s">
        <v>81</v>
      </c>
      <c r="D12" s="5">
        <f ca="1">_xlfn.IFNA(_xlfn.XLOOKUP(C12,PlayerData!C:C,PlayerData!J:J),"")</f>
        <v>26.520247083047359</v>
      </c>
      <c r="E12" s="4" t="s">
        <v>268</v>
      </c>
      <c r="F12" t="str">
        <f t="shared" si="0"/>
        <v>30</v>
      </c>
      <c r="G12" t="str">
        <f t="shared" si="1"/>
        <v>35</v>
      </c>
      <c r="H12" s="5">
        <f t="shared" si="2"/>
        <v>30.583333333333332</v>
      </c>
      <c r="I12" s="5">
        <f t="shared" ca="1" si="3"/>
        <v>811.07755662319835</v>
      </c>
    </row>
    <row r="13" spans="1:9" x14ac:dyDescent="0.2">
      <c r="A13">
        <v>1</v>
      </c>
      <c r="B13" t="s">
        <v>76</v>
      </c>
      <c r="C13" s="1" t="s">
        <v>79</v>
      </c>
      <c r="D13" s="5">
        <f ca="1">_xlfn.IFNA(_xlfn.XLOOKUP(C13,PlayerData!C:C,PlayerData!J:J),"")</f>
        <v>36.933424845573093</v>
      </c>
      <c r="E13" s="4" t="s">
        <v>269</v>
      </c>
      <c r="F13" t="str">
        <f t="shared" si="0"/>
        <v>28</v>
      </c>
      <c r="G13" t="str">
        <f t="shared" si="1"/>
        <v>39</v>
      </c>
      <c r="H13" s="5">
        <f t="shared" si="2"/>
        <v>28.65</v>
      </c>
      <c r="I13" s="5">
        <f t="shared" ca="1" si="3"/>
        <v>1058.142621825669</v>
      </c>
    </row>
    <row r="14" spans="1:9" x14ac:dyDescent="0.2">
      <c r="A14">
        <v>1</v>
      </c>
      <c r="B14" t="s">
        <v>76</v>
      </c>
      <c r="C14" s="1" t="s">
        <v>84</v>
      </c>
      <c r="D14" s="5">
        <f ca="1">_xlfn.IFNA(_xlfn.XLOOKUP(C14,PlayerData!C:C,PlayerData!J:J),"")</f>
        <v>26.210020590253947</v>
      </c>
      <c r="E14" s="4" t="s">
        <v>270</v>
      </c>
      <c r="F14" t="str">
        <f t="shared" si="0"/>
        <v>28</v>
      </c>
      <c r="G14" t="str">
        <f t="shared" si="1"/>
        <v>16</v>
      </c>
      <c r="H14" s="5">
        <f t="shared" si="2"/>
        <v>28.266666666666666</v>
      </c>
      <c r="I14" s="5">
        <f t="shared" ca="1" si="3"/>
        <v>740.86991535117818</v>
      </c>
    </row>
    <row r="15" spans="1:9" x14ac:dyDescent="0.2">
      <c r="A15">
        <v>1</v>
      </c>
      <c r="B15" t="s">
        <v>76</v>
      </c>
      <c r="C15" s="1" t="s">
        <v>86</v>
      </c>
      <c r="D15" s="5">
        <f ca="1">_xlfn.IFNA(_xlfn.XLOOKUP(C15,PlayerData!C:C,PlayerData!J:J),"")</f>
        <v>28.584763212079615</v>
      </c>
      <c r="E15" s="4" t="s">
        <v>271</v>
      </c>
      <c r="F15" t="str">
        <f t="shared" si="0"/>
        <v>19</v>
      </c>
      <c r="G15" t="str">
        <f t="shared" si="1"/>
        <v>28</v>
      </c>
      <c r="H15" s="5">
        <f t="shared" si="2"/>
        <v>19.466666666666665</v>
      </c>
      <c r="I15" s="5">
        <f t="shared" ca="1" si="3"/>
        <v>556.45005719514984</v>
      </c>
    </row>
    <row r="16" spans="1:9" x14ac:dyDescent="0.2">
      <c r="A16">
        <v>1</v>
      </c>
      <c r="B16" t="s">
        <v>76</v>
      </c>
      <c r="C16" s="1" t="s">
        <v>77</v>
      </c>
      <c r="D16" s="5">
        <f ca="1">_xlfn.IFNA(_xlfn.XLOOKUP(C16,PlayerData!C:C,PlayerData!J:J),"")</f>
        <v>31.017158544955389</v>
      </c>
      <c r="E16" s="4" t="s">
        <v>272</v>
      </c>
      <c r="F16" t="str">
        <f t="shared" si="0"/>
        <v>23</v>
      </c>
      <c r="G16" t="str">
        <f t="shared" si="1"/>
        <v>43</v>
      </c>
      <c r="H16" s="5">
        <f t="shared" si="2"/>
        <v>23.716666666666665</v>
      </c>
      <c r="I16" s="5">
        <f t="shared" ca="1" si="3"/>
        <v>735.62361015785859</v>
      </c>
    </row>
    <row r="17" spans="1:9" x14ac:dyDescent="0.2">
      <c r="A17">
        <v>1</v>
      </c>
      <c r="B17" t="s">
        <v>76</v>
      </c>
      <c r="C17" s="1" t="s">
        <v>91</v>
      </c>
      <c r="D17" s="5">
        <f ca="1">_xlfn.IFNA(_xlfn.XLOOKUP(C17,PlayerData!C:C,PlayerData!J:J),"")</f>
        <v>23.906657515442692</v>
      </c>
      <c r="E17" s="4" t="s">
        <v>273</v>
      </c>
      <c r="F17" t="str">
        <f t="shared" si="0"/>
        <v>15</v>
      </c>
      <c r="G17" t="str">
        <f t="shared" si="1"/>
        <v>15</v>
      </c>
      <c r="H17" s="5">
        <f t="shared" si="2"/>
        <v>15.25</v>
      </c>
      <c r="I17" s="5">
        <f t="shared" ca="1" si="3"/>
        <v>364.57652711050105</v>
      </c>
    </row>
    <row r="18" spans="1:9" x14ac:dyDescent="0.2">
      <c r="A18">
        <v>1</v>
      </c>
      <c r="B18" t="s">
        <v>76</v>
      </c>
      <c r="C18" s="1" t="s">
        <v>88</v>
      </c>
      <c r="D18" s="5">
        <f ca="1">_xlfn.IFNA(_xlfn.XLOOKUP(C18,PlayerData!C:C,PlayerData!J:J),"")</f>
        <v>29.822923816060399</v>
      </c>
      <c r="E18" s="4" t="s">
        <v>274</v>
      </c>
      <c r="F18" t="str">
        <f t="shared" si="0"/>
        <v>11</v>
      </c>
      <c r="G18" t="str">
        <f t="shared" si="1"/>
        <v>31</v>
      </c>
      <c r="H18" s="5">
        <f t="shared" si="2"/>
        <v>11.516666666666667</v>
      </c>
      <c r="I18" s="5">
        <f t="shared" ca="1" si="3"/>
        <v>343.46067261496228</v>
      </c>
    </row>
    <row r="19" spans="1:9" x14ac:dyDescent="0.2">
      <c r="A19">
        <v>1</v>
      </c>
      <c r="B19" t="s">
        <v>76</v>
      </c>
      <c r="C19" s="1" t="s">
        <v>85</v>
      </c>
      <c r="D19" s="5">
        <f ca="1">_xlfn.IFNA(_xlfn.XLOOKUP(C19,PlayerData!C:C,PlayerData!J:J),"")</f>
        <v>30.369251887439944</v>
      </c>
      <c r="E19" s="4" t="s">
        <v>275</v>
      </c>
      <c r="F19" t="str">
        <f t="shared" si="0"/>
        <v>03</v>
      </c>
      <c r="G19" t="str">
        <f t="shared" si="1"/>
        <v>40</v>
      </c>
      <c r="H19" s="5">
        <f t="shared" si="2"/>
        <v>3.6666666666666665</v>
      </c>
      <c r="I19" s="5">
        <f t="shared" ca="1" si="3"/>
        <v>111.35392358727979</v>
      </c>
    </row>
    <row r="20" spans="1:9" x14ac:dyDescent="0.2">
      <c r="A20">
        <v>1</v>
      </c>
      <c r="B20" t="s">
        <v>76</v>
      </c>
      <c r="C20" s="1" t="s">
        <v>89</v>
      </c>
      <c r="D20" s="5">
        <f ca="1">_xlfn.IFNA(_xlfn.XLOOKUP(C20,PlayerData!C:C,PlayerData!J:J),"")</f>
        <v>29.910775566231983</v>
      </c>
      <c r="E20" s="4" t="s">
        <v>255</v>
      </c>
      <c r="F20" t="str">
        <f t="shared" si="0"/>
        <v>02</v>
      </c>
      <c r="G20" t="str">
        <f t="shared" si="1"/>
        <v>59</v>
      </c>
      <c r="H20" s="5">
        <f t="shared" si="2"/>
        <v>2.9833333333333334</v>
      </c>
      <c r="I20" s="5">
        <f t="shared" ca="1" si="3"/>
        <v>89.233813772592086</v>
      </c>
    </row>
    <row r="21" spans="1:9" x14ac:dyDescent="0.2">
      <c r="A21">
        <v>1</v>
      </c>
      <c r="B21" t="s">
        <v>214</v>
      </c>
      <c r="C21" t="s">
        <v>225</v>
      </c>
      <c r="D21" s="5">
        <f ca="1">_xlfn.IFNA(_xlfn.XLOOKUP(C21,PlayerData!C:C,PlayerData!J:J),"")</f>
        <v>29.19423472889499</v>
      </c>
      <c r="E21" s="4" t="s">
        <v>276</v>
      </c>
      <c r="F21" t="str">
        <f t="shared" si="0"/>
        <v>27</v>
      </c>
      <c r="G21" t="str">
        <f t="shared" si="1"/>
        <v>20</v>
      </c>
      <c r="H21" s="5">
        <f t="shared" si="2"/>
        <v>27.333333333333332</v>
      </c>
      <c r="I21" s="5">
        <f t="shared" ca="1" si="3"/>
        <v>797.97574925646302</v>
      </c>
    </row>
    <row r="22" spans="1:9" x14ac:dyDescent="0.2">
      <c r="A22">
        <v>1</v>
      </c>
      <c r="B22" t="s">
        <v>214</v>
      </c>
      <c r="C22" t="s">
        <v>216</v>
      </c>
      <c r="D22" s="5">
        <f ca="1">_xlfn.IFNA(_xlfn.XLOOKUP(C22,PlayerData!C:C,PlayerData!J:J),"")</f>
        <v>23.969800960878519</v>
      </c>
      <c r="E22" s="4" t="s">
        <v>277</v>
      </c>
      <c r="F22" t="str">
        <f t="shared" si="0"/>
        <v>19</v>
      </c>
      <c r="G22" t="str">
        <f t="shared" si="1"/>
        <v>35</v>
      </c>
      <c r="H22" s="5">
        <f t="shared" si="2"/>
        <v>19.583333333333332</v>
      </c>
      <c r="I22" s="5">
        <f t="shared" ca="1" si="3"/>
        <v>469.40860215053766</v>
      </c>
    </row>
    <row r="23" spans="1:9" x14ac:dyDescent="0.2">
      <c r="A23">
        <v>1</v>
      </c>
      <c r="B23" t="s">
        <v>214</v>
      </c>
      <c r="C23" t="s">
        <v>218</v>
      </c>
      <c r="D23" s="5">
        <f ca="1">_xlfn.IFNA(_xlfn.XLOOKUP(C23,PlayerData!C:C,PlayerData!J:J),"")</f>
        <v>32.538091969800959</v>
      </c>
      <c r="E23" s="4" t="s">
        <v>278</v>
      </c>
      <c r="F23" t="str">
        <f t="shared" si="0"/>
        <v>26</v>
      </c>
      <c r="G23" t="str">
        <f t="shared" si="1"/>
        <v>47</v>
      </c>
      <c r="H23" s="5">
        <f t="shared" si="2"/>
        <v>26.783333333333335</v>
      </c>
      <c r="I23" s="5">
        <f t="shared" ca="1" si="3"/>
        <v>871.47856325783573</v>
      </c>
    </row>
    <row r="24" spans="1:9" x14ac:dyDescent="0.2">
      <c r="A24">
        <v>1</v>
      </c>
      <c r="B24" t="s">
        <v>214</v>
      </c>
      <c r="C24" t="s">
        <v>215</v>
      </c>
      <c r="D24" s="5">
        <f ca="1">_xlfn.IFNA(_xlfn.XLOOKUP(C24,PlayerData!C:C,PlayerData!J:J),"")</f>
        <v>27.967055593685654</v>
      </c>
      <c r="E24" s="4" t="s">
        <v>279</v>
      </c>
      <c r="F24" t="str">
        <f t="shared" si="0"/>
        <v>34</v>
      </c>
      <c r="G24" t="str">
        <f t="shared" si="1"/>
        <v>16</v>
      </c>
      <c r="H24" s="5">
        <f t="shared" si="2"/>
        <v>34.266666666666666</v>
      </c>
      <c r="I24" s="5">
        <f t="shared" ca="1" si="3"/>
        <v>958.33777167696167</v>
      </c>
    </row>
    <row r="25" spans="1:9" x14ac:dyDescent="0.2">
      <c r="A25">
        <v>1</v>
      </c>
      <c r="B25" t="s">
        <v>214</v>
      </c>
      <c r="C25" t="s">
        <v>226</v>
      </c>
      <c r="D25" s="5">
        <f ca="1">_xlfn.IFNA(_xlfn.XLOOKUP(C25,PlayerData!C:C,PlayerData!J:J),"")</f>
        <v>30.448867536032946</v>
      </c>
      <c r="E25" s="4" t="s">
        <v>280</v>
      </c>
      <c r="F25" t="str">
        <f t="shared" si="0"/>
        <v>29</v>
      </c>
      <c r="G25" t="str">
        <f t="shared" si="1"/>
        <v>38</v>
      </c>
      <c r="H25" s="5">
        <f t="shared" si="2"/>
        <v>29.633333333333333</v>
      </c>
      <c r="I25" s="5">
        <f t="shared" ca="1" si="3"/>
        <v>902.30144131777627</v>
      </c>
    </row>
    <row r="26" spans="1:9" x14ac:dyDescent="0.2">
      <c r="A26">
        <v>1</v>
      </c>
      <c r="B26" t="s">
        <v>214</v>
      </c>
      <c r="C26" t="s">
        <v>222</v>
      </c>
      <c r="D26" s="5">
        <f ca="1">_xlfn.IFNA(_xlfn.XLOOKUP(C26,PlayerData!C:C,PlayerData!J:J),"")</f>
        <v>28.13452299245024</v>
      </c>
      <c r="E26" s="4" t="s">
        <v>281</v>
      </c>
      <c r="F26" t="str">
        <f t="shared" si="0"/>
        <v>19</v>
      </c>
      <c r="G26" t="str">
        <f t="shared" si="1"/>
        <v>06</v>
      </c>
      <c r="H26" s="5">
        <f t="shared" si="2"/>
        <v>19.100000000000001</v>
      </c>
      <c r="I26" s="5">
        <f t="shared" ca="1" si="3"/>
        <v>537.36938915579958</v>
      </c>
    </row>
    <row r="27" spans="1:9" x14ac:dyDescent="0.2">
      <c r="A27">
        <v>1</v>
      </c>
      <c r="B27" t="s">
        <v>214</v>
      </c>
      <c r="C27" t="s">
        <v>227</v>
      </c>
      <c r="D27" s="5">
        <f ca="1">_xlfn.IFNA(_xlfn.XLOOKUP(C27,PlayerData!C:C,PlayerData!J:J),"")</f>
        <v>31.442690459849004</v>
      </c>
      <c r="E27" s="4" t="s">
        <v>282</v>
      </c>
      <c r="F27" t="str">
        <f t="shared" si="0"/>
        <v>12</v>
      </c>
      <c r="G27" t="str">
        <f t="shared" si="1"/>
        <v>47</v>
      </c>
      <c r="H27" s="5">
        <f t="shared" si="2"/>
        <v>12.783333333333333</v>
      </c>
      <c r="I27" s="5">
        <f t="shared" ca="1" si="3"/>
        <v>401.94239304506976</v>
      </c>
    </row>
    <row r="28" spans="1:9" x14ac:dyDescent="0.2">
      <c r="A28">
        <v>1</v>
      </c>
      <c r="B28" t="s">
        <v>214</v>
      </c>
      <c r="C28" t="s">
        <v>219</v>
      </c>
      <c r="D28" s="5">
        <f ca="1">_xlfn.IFNA(_xlfn.XLOOKUP(C28,PlayerData!C:C,PlayerData!J:J),"")</f>
        <v>22.009608785175018</v>
      </c>
      <c r="E28" s="4" t="s">
        <v>283</v>
      </c>
      <c r="F28" t="str">
        <f t="shared" si="0"/>
        <v>14</v>
      </c>
      <c r="G28" t="str">
        <f t="shared" si="1"/>
        <v>17</v>
      </c>
      <c r="H28" s="5">
        <f t="shared" si="2"/>
        <v>14.283333333333333</v>
      </c>
      <c r="I28" s="5">
        <f t="shared" ca="1" si="3"/>
        <v>314.37057881491648</v>
      </c>
    </row>
    <row r="29" spans="1:9" x14ac:dyDescent="0.2">
      <c r="A29">
        <v>1</v>
      </c>
      <c r="B29" t="s">
        <v>214</v>
      </c>
      <c r="C29" t="s">
        <v>228</v>
      </c>
      <c r="D29" s="5">
        <f ca="1">_xlfn.IFNA(_xlfn.XLOOKUP(C29,PlayerData!C:C,PlayerData!J:J),"")</f>
        <v>29.172271791352092</v>
      </c>
      <c r="E29" s="4" t="s">
        <v>284</v>
      </c>
      <c r="F29" t="str">
        <f t="shared" si="0"/>
        <v>14</v>
      </c>
      <c r="G29" t="str">
        <f t="shared" si="1"/>
        <v>06</v>
      </c>
      <c r="H29" s="5">
        <f t="shared" si="2"/>
        <v>14.1</v>
      </c>
      <c r="I29" s="5">
        <f t="shared" ca="1" si="3"/>
        <v>411.3290322580645</v>
      </c>
    </row>
    <row r="30" spans="1:9" x14ac:dyDescent="0.2">
      <c r="A30">
        <v>1</v>
      </c>
      <c r="B30" t="s">
        <v>214</v>
      </c>
      <c r="C30" t="s">
        <v>224</v>
      </c>
      <c r="D30" s="5">
        <f ca="1">_xlfn.IFNA(_xlfn.XLOOKUP(C30,PlayerData!C:C,PlayerData!J:J),"")</f>
        <v>25.433081674673989</v>
      </c>
      <c r="E30" s="4" t="s">
        <v>285</v>
      </c>
      <c r="F30" t="str">
        <f t="shared" si="0"/>
        <v>02</v>
      </c>
      <c r="G30" t="str">
        <f t="shared" si="1"/>
        <v>08</v>
      </c>
      <c r="H30" s="5">
        <f t="shared" si="2"/>
        <v>2.1333333333333333</v>
      </c>
      <c r="I30" s="5">
        <f t="shared" ca="1" si="3"/>
        <v>54.257240905971173</v>
      </c>
    </row>
    <row r="31" spans="1:9" x14ac:dyDescent="0.2">
      <c r="A31">
        <v>1</v>
      </c>
      <c r="B31" t="s">
        <v>37</v>
      </c>
      <c r="C31" t="s">
        <v>49</v>
      </c>
      <c r="D31" s="5">
        <f ca="1">_xlfn.IFNA(_xlfn.XLOOKUP(C31,PlayerData!C:C,PlayerData!J:J),"")</f>
        <v>30.726149622512011</v>
      </c>
      <c r="E31" s="4" t="s">
        <v>286</v>
      </c>
      <c r="F31" t="str">
        <f t="shared" si="0"/>
        <v>33</v>
      </c>
      <c r="G31" t="str">
        <f t="shared" si="1"/>
        <v>02</v>
      </c>
      <c r="H31" s="5">
        <f t="shared" si="2"/>
        <v>33.033333333333331</v>
      </c>
      <c r="I31" s="5">
        <f t="shared" ca="1" si="3"/>
        <v>1014.9871425303133</v>
      </c>
    </row>
    <row r="32" spans="1:9" x14ac:dyDescent="0.2">
      <c r="A32">
        <v>1</v>
      </c>
      <c r="B32" t="s">
        <v>37</v>
      </c>
      <c r="C32" t="s">
        <v>52</v>
      </c>
      <c r="D32" s="5">
        <f ca="1">_xlfn.IFNA(_xlfn.XLOOKUP(C32,PlayerData!C:C,PlayerData!J:J),"")</f>
        <v>29.897048730267674</v>
      </c>
      <c r="E32" s="4" t="s">
        <v>295</v>
      </c>
      <c r="F32" t="str">
        <f t="shared" si="0"/>
        <v>31</v>
      </c>
      <c r="G32" t="str">
        <f t="shared" si="1"/>
        <v>31</v>
      </c>
      <c r="H32" s="5">
        <f t="shared" si="2"/>
        <v>31.516666666666666</v>
      </c>
      <c r="I32" s="5">
        <f t="shared" ca="1" si="3"/>
        <v>942.25531914893611</v>
      </c>
    </row>
    <row r="33" spans="1:9" x14ac:dyDescent="0.2">
      <c r="A33">
        <v>1</v>
      </c>
      <c r="B33" t="s">
        <v>37</v>
      </c>
      <c r="C33" t="s">
        <v>47</v>
      </c>
      <c r="D33" s="5">
        <f ca="1">_xlfn.IFNA(_xlfn.XLOOKUP(C33,PlayerData!C:C,PlayerData!J:J),"")</f>
        <v>30.539464653397392</v>
      </c>
      <c r="E33" s="4" t="s">
        <v>287</v>
      </c>
      <c r="F33" t="str">
        <f t="shared" si="0"/>
        <v>32</v>
      </c>
      <c r="G33" t="str">
        <f t="shared" si="1"/>
        <v>48</v>
      </c>
      <c r="H33" s="5">
        <f t="shared" si="2"/>
        <v>32.799999999999997</v>
      </c>
      <c r="I33" s="5">
        <f t="shared" ca="1" si="3"/>
        <v>1001.6944406314344</v>
      </c>
    </row>
    <row r="34" spans="1:9" x14ac:dyDescent="0.2">
      <c r="A34">
        <v>1</v>
      </c>
      <c r="B34" t="s">
        <v>37</v>
      </c>
      <c r="C34" t="s">
        <v>45</v>
      </c>
      <c r="D34" s="5">
        <f ca="1">_xlfn.IFNA(_xlfn.XLOOKUP(C34,PlayerData!C:C,PlayerData!J:J),"")</f>
        <v>26.610844200411805</v>
      </c>
      <c r="E34" s="4" t="s">
        <v>288</v>
      </c>
      <c r="F34" t="str">
        <f t="shared" si="0"/>
        <v>33</v>
      </c>
      <c r="G34" t="str">
        <f t="shared" si="1"/>
        <v>34</v>
      </c>
      <c r="H34" s="5">
        <f t="shared" si="2"/>
        <v>33.56666666666667</v>
      </c>
      <c r="I34" s="5">
        <f t="shared" ca="1" si="3"/>
        <v>893.23733699382296</v>
      </c>
    </row>
    <row r="35" spans="1:9" x14ac:dyDescent="0.2">
      <c r="A35">
        <v>1</v>
      </c>
      <c r="B35" t="s">
        <v>37</v>
      </c>
      <c r="C35" t="s">
        <v>55</v>
      </c>
      <c r="D35" s="5">
        <f ca="1">_xlfn.IFNA(_xlfn.XLOOKUP(C35,PlayerData!C:C,PlayerData!J:J),"")</f>
        <v>35.459162663006175</v>
      </c>
      <c r="E35" s="4" t="s">
        <v>289</v>
      </c>
      <c r="F35" t="str">
        <f t="shared" si="0"/>
        <v>27</v>
      </c>
      <c r="G35" t="str">
        <f t="shared" si="1"/>
        <v>39</v>
      </c>
      <c r="H35" s="5">
        <f t="shared" si="2"/>
        <v>27.65</v>
      </c>
      <c r="I35" s="5">
        <f t="shared" ca="1" si="3"/>
        <v>980.44584763212072</v>
      </c>
    </row>
    <row r="36" spans="1:9" x14ac:dyDescent="0.2">
      <c r="A36">
        <v>1</v>
      </c>
      <c r="B36" t="s">
        <v>37</v>
      </c>
      <c r="C36" t="s">
        <v>53</v>
      </c>
      <c r="D36" s="5">
        <f ca="1">_xlfn.IFNA(_xlfn.XLOOKUP(C36,PlayerData!C:C,PlayerData!J:J),"")</f>
        <v>31.752916952642416</v>
      </c>
      <c r="E36" s="4" t="s">
        <v>290</v>
      </c>
      <c r="F36" t="str">
        <f t="shared" si="0"/>
        <v>04</v>
      </c>
      <c r="G36" t="str">
        <f t="shared" si="1"/>
        <v>53</v>
      </c>
      <c r="H36" s="5">
        <f t="shared" si="2"/>
        <v>4.8833333333333329</v>
      </c>
      <c r="I36" s="5">
        <f t="shared" ca="1" si="3"/>
        <v>155.06007778540379</v>
      </c>
    </row>
    <row r="37" spans="1:9" x14ac:dyDescent="0.2">
      <c r="A37">
        <v>1</v>
      </c>
      <c r="B37" t="s">
        <v>37</v>
      </c>
      <c r="C37" t="s">
        <v>51</v>
      </c>
      <c r="D37" s="5">
        <f ca="1">_xlfn.IFNA(_xlfn.XLOOKUP(C37,PlayerData!C:C,PlayerData!J:J),"")</f>
        <v>24.381606039807824</v>
      </c>
      <c r="E37" s="4" t="s">
        <v>291</v>
      </c>
      <c r="F37" t="str">
        <f t="shared" si="0"/>
        <v>07</v>
      </c>
      <c r="G37" t="str">
        <f t="shared" si="1"/>
        <v>30</v>
      </c>
      <c r="H37" s="5">
        <f t="shared" si="2"/>
        <v>7.5</v>
      </c>
      <c r="I37" s="5">
        <f t="shared" ca="1" si="3"/>
        <v>182.86204529855868</v>
      </c>
    </row>
    <row r="38" spans="1:9" x14ac:dyDescent="0.2">
      <c r="A38">
        <v>1</v>
      </c>
      <c r="B38" t="s">
        <v>37</v>
      </c>
      <c r="C38" t="s">
        <v>44</v>
      </c>
      <c r="D38" s="5">
        <f ca="1">_xlfn.IFNA(_xlfn.XLOOKUP(C38,PlayerData!C:C,PlayerData!J:J),"")</f>
        <v>24.51063829787234</v>
      </c>
      <c r="E38" s="4" t="s">
        <v>292</v>
      </c>
      <c r="F38" t="str">
        <f t="shared" si="0"/>
        <v>12</v>
      </c>
      <c r="G38" t="str">
        <f t="shared" si="1"/>
        <v>33</v>
      </c>
      <c r="H38" s="5">
        <f t="shared" si="2"/>
        <v>12.55</v>
      </c>
      <c r="I38" s="5">
        <f t="shared" ca="1" si="3"/>
        <v>307.6085106382979</v>
      </c>
    </row>
    <row r="39" spans="1:9" x14ac:dyDescent="0.2">
      <c r="A39">
        <v>1</v>
      </c>
      <c r="B39" t="s">
        <v>37</v>
      </c>
      <c r="C39" t="s">
        <v>38</v>
      </c>
      <c r="D39" s="5">
        <f ca="1">_xlfn.IFNA(_xlfn.XLOOKUP(C39,PlayerData!C:C,PlayerData!J:J),"")</f>
        <v>27.420727522306109</v>
      </c>
      <c r="E39" s="4" t="s">
        <v>293</v>
      </c>
      <c r="F39" t="str">
        <f t="shared" si="0"/>
        <v>08</v>
      </c>
      <c r="G39" t="str">
        <f t="shared" si="1"/>
        <v>10</v>
      </c>
      <c r="H39" s="5">
        <f t="shared" si="2"/>
        <v>8.1666666666666661</v>
      </c>
      <c r="I39" s="5">
        <f t="shared" ca="1" si="3"/>
        <v>223.93594143216654</v>
      </c>
    </row>
    <row r="40" spans="1:9" x14ac:dyDescent="0.2">
      <c r="A40">
        <v>1</v>
      </c>
      <c r="B40" t="s">
        <v>37</v>
      </c>
      <c r="C40" t="s">
        <v>43</v>
      </c>
      <c r="D40" s="5">
        <f ca="1">_xlfn.IFNA(_xlfn.XLOOKUP(C40,PlayerData!C:C,PlayerData!J:J),"")</f>
        <v>26.561427590940287</v>
      </c>
      <c r="E40" s="4" t="s">
        <v>294</v>
      </c>
      <c r="F40" t="str">
        <f t="shared" si="0"/>
        <v>08</v>
      </c>
      <c r="G40" t="str">
        <f t="shared" si="1"/>
        <v>20</v>
      </c>
      <c r="H40" s="5">
        <f t="shared" si="2"/>
        <v>8.3333333333333339</v>
      </c>
      <c r="I40" s="5">
        <f t="shared" ca="1" si="3"/>
        <v>221.34522992450241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CAA572-D509-7C48-82E2-7FD4B8FD39AC}">
          <x14:formula1>
            <xm:f>PlayerData!$C:$C</xm:f>
          </x14:formula1>
          <xm:sqref>C1:C10 C21:C1048576</xm:sqref>
        </x14:dataValidation>
        <x14:dataValidation type="list" allowBlank="1" showInputMessage="1" showErrorMessage="1" xr:uid="{C0581AB2-8F5F-2748-B8D6-8EC30A7C0A4C}">
          <x14:formula1>
            <xm:f>TeamData!$A$2:$A$13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0E6-253F-4B46-83CA-832304AAB2BF}">
  <dimension ref="A1:J137"/>
  <sheetViews>
    <sheetView workbookViewId="0">
      <selection activeCell="L4" sqref="L4"/>
    </sheetView>
  </sheetViews>
  <sheetFormatPr baseColWidth="10" defaultRowHeight="16" x14ac:dyDescent="0.2"/>
  <cols>
    <col min="1" max="2" width="7.1640625" bestFit="1" customWidth="1"/>
    <col min="3" max="3" width="21.83203125" bestFit="1" customWidth="1"/>
    <col min="4" max="4" width="7.33203125" bestFit="1" customWidth="1"/>
    <col min="5" max="5" width="6.83203125" style="4" bestFit="1" customWidth="1"/>
    <col min="9" max="9" width="3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245</v>
      </c>
    </row>
    <row r="2" spans="1:10" x14ac:dyDescent="0.2">
      <c r="A2" s="1" t="s">
        <v>9</v>
      </c>
      <c r="B2" s="1">
        <v>34</v>
      </c>
      <c r="C2" s="1" t="s">
        <v>10</v>
      </c>
      <c r="D2" s="1" t="s">
        <v>11</v>
      </c>
      <c r="E2" s="3" t="s">
        <v>229</v>
      </c>
      <c r="F2" s="1">
        <v>160</v>
      </c>
      <c r="G2" s="2">
        <v>36314</v>
      </c>
      <c r="H2" s="1">
        <v>1</v>
      </c>
      <c r="I2" s="1" t="s">
        <v>12</v>
      </c>
      <c r="J2" s="5">
        <f ca="1">(TODAY()-G2)/364.25</f>
        <v>25.117364447494854</v>
      </c>
    </row>
    <row r="3" spans="1:10" x14ac:dyDescent="0.2">
      <c r="A3" s="1" t="s">
        <v>9</v>
      </c>
      <c r="B3" s="1">
        <v>7</v>
      </c>
      <c r="C3" s="1" t="s">
        <v>13</v>
      </c>
      <c r="D3" s="1" t="s">
        <v>14</v>
      </c>
      <c r="E3" s="3" t="s">
        <v>230</v>
      </c>
      <c r="F3" s="1">
        <v>220</v>
      </c>
      <c r="G3" s="2">
        <v>37236</v>
      </c>
      <c r="H3" s="1">
        <v>1</v>
      </c>
      <c r="I3" s="1" t="s">
        <v>15</v>
      </c>
      <c r="J3" s="5">
        <f t="shared" ref="J3:J66" ca="1" si="0">(TODAY()-G3)/364.25</f>
        <v>22.586135895676048</v>
      </c>
    </row>
    <row r="4" spans="1:10" x14ac:dyDescent="0.2">
      <c r="A4" s="1" t="s">
        <v>9</v>
      </c>
      <c r="B4" s="1">
        <v>22</v>
      </c>
      <c r="C4" s="1" t="s">
        <v>16</v>
      </c>
      <c r="D4" s="1" t="s">
        <v>11</v>
      </c>
      <c r="E4" s="3" t="s">
        <v>229</v>
      </c>
      <c r="F4" s="1"/>
      <c r="G4" s="2">
        <v>37278</v>
      </c>
      <c r="H4" s="1" t="s">
        <v>17</v>
      </c>
      <c r="I4" s="1" t="s">
        <v>18</v>
      </c>
      <c r="J4" s="5">
        <f t="shared" ca="1" si="0"/>
        <v>22.470830473575841</v>
      </c>
    </row>
    <row r="5" spans="1:10" x14ac:dyDescent="0.2">
      <c r="A5" s="1" t="s">
        <v>9</v>
      </c>
      <c r="B5" s="1">
        <v>14</v>
      </c>
      <c r="C5" s="1" t="s">
        <v>19</v>
      </c>
      <c r="D5" s="1" t="s">
        <v>20</v>
      </c>
      <c r="E5" s="3" t="s">
        <v>231</v>
      </c>
      <c r="F5" s="1">
        <v>180</v>
      </c>
      <c r="G5" s="2">
        <v>33855</v>
      </c>
      <c r="H5" s="1">
        <v>3</v>
      </c>
      <c r="I5" s="1" t="s">
        <v>21</v>
      </c>
      <c r="J5" s="5">
        <f t="shared" ca="1" si="0"/>
        <v>31.868222374742622</v>
      </c>
    </row>
    <row r="6" spans="1:10" x14ac:dyDescent="0.2">
      <c r="A6" s="1" t="s">
        <v>9</v>
      </c>
      <c r="B6" s="1">
        <v>10</v>
      </c>
      <c r="C6" s="1" t="s">
        <v>22</v>
      </c>
      <c r="D6" s="1" t="s">
        <v>11</v>
      </c>
      <c r="E6" s="3" t="s">
        <v>232</v>
      </c>
      <c r="F6" s="1">
        <v>155</v>
      </c>
      <c r="G6" s="2">
        <v>36416</v>
      </c>
      <c r="H6" s="1">
        <v>2</v>
      </c>
      <c r="I6" s="1" t="s">
        <v>23</v>
      </c>
      <c r="J6" s="5">
        <f t="shared" ca="1" si="0"/>
        <v>24.837336993822923</v>
      </c>
    </row>
    <row r="7" spans="1:10" x14ac:dyDescent="0.2">
      <c r="A7" s="1" t="s">
        <v>9</v>
      </c>
      <c r="B7" s="1">
        <v>0</v>
      </c>
      <c r="C7" s="1" t="s">
        <v>24</v>
      </c>
      <c r="D7" s="1" t="s">
        <v>11</v>
      </c>
      <c r="E7" s="3" t="s">
        <v>233</v>
      </c>
      <c r="F7" s="1">
        <v>160</v>
      </c>
      <c r="G7" s="2">
        <v>35015</v>
      </c>
      <c r="H7" s="1">
        <v>6</v>
      </c>
      <c r="I7" s="1" t="s">
        <v>25</v>
      </c>
      <c r="J7" s="5">
        <f t="shared" ca="1" si="0"/>
        <v>28.68359643102265</v>
      </c>
    </row>
    <row r="8" spans="1:10" x14ac:dyDescent="0.2">
      <c r="A8" s="1" t="s">
        <v>9</v>
      </c>
      <c r="B8" s="1">
        <v>33</v>
      </c>
      <c r="C8" s="1" t="s">
        <v>26</v>
      </c>
      <c r="D8" s="1" t="s">
        <v>27</v>
      </c>
      <c r="E8" s="3" t="s">
        <v>234</v>
      </c>
      <c r="F8" s="1">
        <v>163</v>
      </c>
      <c r="G8" s="2">
        <v>35594</v>
      </c>
      <c r="H8" s="1">
        <v>4</v>
      </c>
      <c r="I8" s="1" t="s">
        <v>28</v>
      </c>
      <c r="J8" s="5">
        <f t="shared" ca="1" si="0"/>
        <v>27.094028826355526</v>
      </c>
    </row>
    <row r="9" spans="1:10" x14ac:dyDescent="0.2">
      <c r="A9" s="1" t="s">
        <v>9</v>
      </c>
      <c r="B9" s="1">
        <v>5</v>
      </c>
      <c r="C9" s="1" t="s">
        <v>29</v>
      </c>
      <c r="D9" s="1" t="s">
        <v>27</v>
      </c>
      <c r="E9" s="3" t="s">
        <v>235</v>
      </c>
      <c r="F9" s="1">
        <v>181</v>
      </c>
      <c r="G9" s="2">
        <v>36474</v>
      </c>
      <c r="H9" s="1">
        <v>1</v>
      </c>
      <c r="I9" s="1" t="s">
        <v>15</v>
      </c>
      <c r="J9" s="5">
        <f t="shared" ca="1" si="0"/>
        <v>24.678105696636926</v>
      </c>
    </row>
    <row r="10" spans="1:10" x14ac:dyDescent="0.2">
      <c r="A10" s="1" t="s">
        <v>9</v>
      </c>
      <c r="B10" s="1">
        <v>1</v>
      </c>
      <c r="C10" s="1" t="s">
        <v>30</v>
      </c>
      <c r="D10" s="1" t="s">
        <v>27</v>
      </c>
      <c r="E10" s="3" t="s">
        <v>231</v>
      </c>
      <c r="F10" s="1">
        <v>185</v>
      </c>
      <c r="G10" s="2">
        <v>36746</v>
      </c>
      <c r="H10" s="1">
        <v>2</v>
      </c>
      <c r="I10" s="1" t="s">
        <v>31</v>
      </c>
      <c r="J10" s="5">
        <f t="shared" ca="1" si="0"/>
        <v>23.931365820178449</v>
      </c>
    </row>
    <row r="11" spans="1:10" x14ac:dyDescent="0.2">
      <c r="A11" s="1" t="s">
        <v>9</v>
      </c>
      <c r="B11" s="1">
        <v>6</v>
      </c>
      <c r="C11" s="1" t="s">
        <v>32</v>
      </c>
      <c r="D11" s="1" t="s">
        <v>11</v>
      </c>
      <c r="E11" s="3" t="s">
        <v>236</v>
      </c>
      <c r="F11" s="1"/>
      <c r="G11" s="2">
        <v>37062</v>
      </c>
      <c r="H11" s="1" t="s">
        <v>17</v>
      </c>
      <c r="I11" s="1" t="s">
        <v>33</v>
      </c>
      <c r="J11" s="5">
        <f t="shared" ca="1" si="0"/>
        <v>23.063829787234042</v>
      </c>
    </row>
    <row r="12" spans="1:10" x14ac:dyDescent="0.2">
      <c r="A12" s="1" t="s">
        <v>9</v>
      </c>
      <c r="B12" s="1">
        <v>3</v>
      </c>
      <c r="C12" s="1" t="s">
        <v>34</v>
      </c>
      <c r="D12" s="1" t="s">
        <v>11</v>
      </c>
      <c r="E12" s="3" t="s">
        <v>236</v>
      </c>
      <c r="F12" s="1">
        <v>157</v>
      </c>
      <c r="G12" s="2">
        <v>35067</v>
      </c>
      <c r="H12" s="1">
        <v>2</v>
      </c>
      <c r="I12" s="1" t="s">
        <v>31</v>
      </c>
      <c r="J12" s="5">
        <f t="shared" ca="1" si="0"/>
        <v>28.540837336993825</v>
      </c>
    </row>
    <row r="13" spans="1:10" x14ac:dyDescent="0.2">
      <c r="A13" s="1" t="s">
        <v>9</v>
      </c>
      <c r="B13" s="1">
        <v>17</v>
      </c>
      <c r="C13" s="1" t="s">
        <v>35</v>
      </c>
      <c r="D13" s="1" t="s">
        <v>11</v>
      </c>
      <c r="E13" s="3" t="s">
        <v>237</v>
      </c>
      <c r="F13" s="1">
        <v>143</v>
      </c>
      <c r="G13" s="2">
        <v>33360</v>
      </c>
      <c r="H13" s="1">
        <v>8</v>
      </c>
      <c r="I13" s="1" t="s">
        <v>36</v>
      </c>
      <c r="J13" s="5">
        <f t="shared" ca="1" si="0"/>
        <v>33.227179135209333</v>
      </c>
    </row>
    <row r="14" spans="1:10" x14ac:dyDescent="0.2">
      <c r="A14" s="1" t="s">
        <v>37</v>
      </c>
      <c r="B14" s="1">
        <v>2</v>
      </c>
      <c r="C14" s="1" t="s">
        <v>38</v>
      </c>
      <c r="D14" s="1" t="s">
        <v>39</v>
      </c>
      <c r="E14" s="3" t="s">
        <v>232</v>
      </c>
      <c r="F14" s="1">
        <v>182</v>
      </c>
      <c r="G14" s="2">
        <v>35475</v>
      </c>
      <c r="H14" s="1">
        <v>4</v>
      </c>
      <c r="I14" s="1" t="s">
        <v>40</v>
      </c>
      <c r="J14" s="5">
        <f t="shared" ca="1" si="0"/>
        <v>27.420727522306109</v>
      </c>
    </row>
    <row r="15" spans="1:10" x14ac:dyDescent="0.2">
      <c r="A15" s="1" t="s">
        <v>37</v>
      </c>
      <c r="B15" s="1">
        <v>1</v>
      </c>
      <c r="C15" s="1" t="s">
        <v>41</v>
      </c>
      <c r="D15" s="1" t="s">
        <v>11</v>
      </c>
      <c r="E15" s="3" t="s">
        <v>229</v>
      </c>
      <c r="F15" s="1"/>
      <c r="G15" s="2">
        <v>37040</v>
      </c>
      <c r="H15" s="1" t="s">
        <v>17</v>
      </c>
      <c r="I15" s="1" t="s">
        <v>42</v>
      </c>
      <c r="J15" s="5">
        <f t="shared" ca="1" si="0"/>
        <v>23.124227865477007</v>
      </c>
    </row>
    <row r="16" spans="1:10" x14ac:dyDescent="0.2">
      <c r="A16" s="1" t="s">
        <v>37</v>
      </c>
      <c r="B16" s="1">
        <v>18</v>
      </c>
      <c r="C16" s="1" t="s">
        <v>43</v>
      </c>
      <c r="D16" s="1" t="s">
        <v>11</v>
      </c>
      <c r="E16" s="3" t="s">
        <v>236</v>
      </c>
      <c r="F16" s="1">
        <v>154</v>
      </c>
      <c r="G16" s="2">
        <v>35788</v>
      </c>
      <c r="H16" s="1">
        <v>1</v>
      </c>
      <c r="I16" s="1"/>
      <c r="J16" s="5">
        <f t="shared" ca="1" si="0"/>
        <v>26.561427590940287</v>
      </c>
    </row>
    <row r="17" spans="1:10" x14ac:dyDescent="0.2">
      <c r="A17" s="1" t="s">
        <v>37</v>
      </c>
      <c r="B17" s="1">
        <v>13</v>
      </c>
      <c r="C17" s="1" t="s">
        <v>44</v>
      </c>
      <c r="D17" s="1" t="s">
        <v>27</v>
      </c>
      <c r="E17" s="3" t="s">
        <v>231</v>
      </c>
      <c r="F17" s="1"/>
      <c r="G17" s="2">
        <v>36535</v>
      </c>
      <c r="H17" s="1" t="s">
        <v>17</v>
      </c>
      <c r="I17" s="1"/>
      <c r="J17" s="5">
        <f t="shared" ca="1" si="0"/>
        <v>24.51063829787234</v>
      </c>
    </row>
    <row r="18" spans="1:10" x14ac:dyDescent="0.2">
      <c r="A18" s="1" t="s">
        <v>37</v>
      </c>
      <c r="B18" s="1">
        <v>20</v>
      </c>
      <c r="C18" s="1" t="s">
        <v>45</v>
      </c>
      <c r="D18" s="1" t="s">
        <v>11</v>
      </c>
      <c r="E18" s="3" t="s">
        <v>236</v>
      </c>
      <c r="F18" s="1">
        <v>165</v>
      </c>
      <c r="G18" s="2">
        <v>35770</v>
      </c>
      <c r="H18" s="1">
        <v>4</v>
      </c>
      <c r="I18" s="1" t="s">
        <v>46</v>
      </c>
      <c r="J18" s="5">
        <f t="shared" ca="1" si="0"/>
        <v>26.610844200411805</v>
      </c>
    </row>
    <row r="19" spans="1:10" x14ac:dyDescent="0.2">
      <c r="A19" s="1" t="s">
        <v>37</v>
      </c>
      <c r="B19" s="1">
        <v>35</v>
      </c>
      <c r="C19" s="1" t="s">
        <v>47</v>
      </c>
      <c r="D19" s="1" t="s">
        <v>27</v>
      </c>
      <c r="E19" s="3" t="s">
        <v>238</v>
      </c>
      <c r="F19" s="1">
        <v>215</v>
      </c>
      <c r="G19" s="2">
        <v>34339</v>
      </c>
      <c r="H19" s="1">
        <v>7</v>
      </c>
      <c r="I19" s="1" t="s">
        <v>48</v>
      </c>
      <c r="J19" s="5">
        <f t="shared" ca="1" si="0"/>
        <v>30.539464653397392</v>
      </c>
    </row>
    <row r="20" spans="1:10" x14ac:dyDescent="0.2">
      <c r="A20" s="1" t="s">
        <v>37</v>
      </c>
      <c r="B20" s="1">
        <v>44</v>
      </c>
      <c r="C20" s="1" t="s">
        <v>49</v>
      </c>
      <c r="D20" s="1" t="s">
        <v>39</v>
      </c>
      <c r="E20" s="3" t="s">
        <v>229</v>
      </c>
      <c r="F20" s="1">
        <v>166</v>
      </c>
      <c r="G20" s="2">
        <v>34271</v>
      </c>
      <c r="H20" s="1">
        <v>8</v>
      </c>
      <c r="I20" s="1" t="s">
        <v>50</v>
      </c>
      <c r="J20" s="5">
        <f t="shared" ca="1" si="0"/>
        <v>30.726149622512011</v>
      </c>
    </row>
    <row r="21" spans="1:10" x14ac:dyDescent="0.2">
      <c r="A21" s="1" t="s">
        <v>37</v>
      </c>
      <c r="B21" s="1">
        <v>8</v>
      </c>
      <c r="C21" s="1" t="s">
        <v>51</v>
      </c>
      <c r="D21" s="1" t="s">
        <v>27</v>
      </c>
      <c r="E21" s="3" t="s">
        <v>230</v>
      </c>
      <c r="F21" s="1">
        <v>204</v>
      </c>
      <c r="G21" s="2">
        <v>36582</v>
      </c>
      <c r="H21" s="1">
        <v>1</v>
      </c>
      <c r="I21" s="1" t="s">
        <v>46</v>
      </c>
      <c r="J21" s="5">
        <f t="shared" ca="1" si="0"/>
        <v>24.381606039807824</v>
      </c>
    </row>
    <row r="22" spans="1:10" x14ac:dyDescent="0.2">
      <c r="A22" s="1" t="s">
        <v>37</v>
      </c>
      <c r="B22" s="1">
        <v>30</v>
      </c>
      <c r="C22" s="1" t="s">
        <v>52</v>
      </c>
      <c r="D22" s="1" t="s">
        <v>27</v>
      </c>
      <c r="E22" s="3" t="s">
        <v>231</v>
      </c>
      <c r="F22" s="1">
        <v>170</v>
      </c>
      <c r="G22" s="2">
        <v>34573</v>
      </c>
      <c r="H22" s="1">
        <v>7</v>
      </c>
      <c r="I22" s="1" t="s">
        <v>28</v>
      </c>
      <c r="J22" s="5">
        <f t="shared" ca="1" si="0"/>
        <v>29.897048730267674</v>
      </c>
    </row>
    <row r="23" spans="1:10" x14ac:dyDescent="0.2">
      <c r="A23" s="1" t="s">
        <v>37</v>
      </c>
      <c r="B23" s="1">
        <v>5</v>
      </c>
      <c r="C23" s="1" t="s">
        <v>53</v>
      </c>
      <c r="D23" s="1" t="s">
        <v>27</v>
      </c>
      <c r="E23" s="3" t="s">
        <v>232</v>
      </c>
      <c r="F23" s="1">
        <v>190</v>
      </c>
      <c r="G23" s="2">
        <v>33897</v>
      </c>
      <c r="H23" s="1">
        <v>8</v>
      </c>
      <c r="I23" s="1" t="s">
        <v>54</v>
      </c>
      <c r="J23" s="5">
        <f t="shared" ca="1" si="0"/>
        <v>31.752916952642416</v>
      </c>
    </row>
    <row r="24" spans="1:10" x14ac:dyDescent="0.2">
      <c r="A24" s="1" t="s">
        <v>37</v>
      </c>
      <c r="B24" s="1">
        <v>22</v>
      </c>
      <c r="C24" s="1" t="s">
        <v>55</v>
      </c>
      <c r="D24" s="1" t="s">
        <v>11</v>
      </c>
      <c r="E24" s="3" t="s">
        <v>233</v>
      </c>
      <c r="F24" s="1">
        <v>137</v>
      </c>
      <c r="G24" s="2">
        <v>32547</v>
      </c>
      <c r="H24" s="1">
        <v>13</v>
      </c>
      <c r="I24" s="1" t="s">
        <v>56</v>
      </c>
      <c r="J24" s="5">
        <f t="shared" ca="1" si="0"/>
        <v>35.459162663006175</v>
      </c>
    </row>
    <row r="25" spans="1:10" x14ac:dyDescent="0.2">
      <c r="A25" s="1" t="s">
        <v>57</v>
      </c>
      <c r="B25" s="1">
        <v>7</v>
      </c>
      <c r="C25" s="1" t="s">
        <v>58</v>
      </c>
      <c r="D25" s="1" t="s">
        <v>27</v>
      </c>
      <c r="E25" s="3" t="s">
        <v>234</v>
      </c>
      <c r="F25" s="1">
        <v>185</v>
      </c>
      <c r="G25" s="2">
        <v>37082</v>
      </c>
      <c r="H25" s="1">
        <v>1</v>
      </c>
      <c r="I25" s="1" t="s">
        <v>15</v>
      </c>
      <c r="J25" s="5">
        <f t="shared" ca="1" si="0"/>
        <v>23.0089224433768</v>
      </c>
    </row>
    <row r="26" spans="1:10" x14ac:dyDescent="0.2">
      <c r="A26" s="1" t="s">
        <v>57</v>
      </c>
      <c r="B26" s="1">
        <v>3</v>
      </c>
      <c r="C26" s="1" t="s">
        <v>59</v>
      </c>
      <c r="D26" s="1" t="s">
        <v>11</v>
      </c>
      <c r="E26" s="3" t="s">
        <v>239</v>
      </c>
      <c r="F26" s="1">
        <v>135</v>
      </c>
      <c r="G26" s="2">
        <v>34922</v>
      </c>
      <c r="H26" s="1">
        <v>6</v>
      </c>
      <c r="I26" s="1" t="s">
        <v>40</v>
      </c>
      <c r="J26" s="5">
        <f t="shared" ca="1" si="0"/>
        <v>28.93891557995882</v>
      </c>
    </row>
    <row r="27" spans="1:10" x14ac:dyDescent="0.2">
      <c r="A27" s="1" t="s">
        <v>57</v>
      </c>
      <c r="B27" s="1">
        <v>31</v>
      </c>
      <c r="C27" s="1" t="s">
        <v>60</v>
      </c>
      <c r="D27" s="1" t="s">
        <v>20</v>
      </c>
      <c r="E27" s="3" t="s">
        <v>231</v>
      </c>
      <c r="F27" s="1">
        <v>192</v>
      </c>
      <c r="G27" s="2">
        <v>32482</v>
      </c>
      <c r="H27" s="1">
        <v>12</v>
      </c>
      <c r="I27" s="1" t="s">
        <v>28</v>
      </c>
      <c r="J27" s="5">
        <f t="shared" ca="1" si="0"/>
        <v>35.637611530542209</v>
      </c>
    </row>
    <row r="28" spans="1:10" x14ac:dyDescent="0.2">
      <c r="A28" s="1" t="s">
        <v>57</v>
      </c>
      <c r="B28" s="1">
        <v>12</v>
      </c>
      <c r="C28" s="1" t="s">
        <v>61</v>
      </c>
      <c r="D28" s="1" t="s">
        <v>27</v>
      </c>
      <c r="E28" s="3" t="s">
        <v>232</v>
      </c>
      <c r="F28" s="1">
        <v>182</v>
      </c>
      <c r="G28" s="2">
        <v>34861</v>
      </c>
      <c r="H28" s="1">
        <v>7</v>
      </c>
      <c r="I28" s="1" t="s">
        <v>62</v>
      </c>
      <c r="J28" s="5">
        <f t="shared" ca="1" si="0"/>
        <v>29.106382978723403</v>
      </c>
    </row>
    <row r="29" spans="1:10" x14ac:dyDescent="0.2">
      <c r="A29" s="1" t="s">
        <v>57</v>
      </c>
      <c r="B29" s="1">
        <v>11</v>
      </c>
      <c r="C29" s="1" t="s">
        <v>63</v>
      </c>
      <c r="D29" s="1" t="s">
        <v>11</v>
      </c>
      <c r="E29" s="3" t="s">
        <v>240</v>
      </c>
      <c r="F29" s="1">
        <v>130</v>
      </c>
      <c r="G29" s="2">
        <v>35926</v>
      </c>
      <c r="H29" s="1">
        <v>4</v>
      </c>
      <c r="I29" s="1" t="s">
        <v>28</v>
      </c>
      <c r="J29" s="5">
        <f t="shared" ca="1" si="0"/>
        <v>26.182566918325325</v>
      </c>
    </row>
    <row r="30" spans="1:10" x14ac:dyDescent="0.2">
      <c r="A30" s="1" t="s">
        <v>57</v>
      </c>
      <c r="B30" s="1">
        <v>15</v>
      </c>
      <c r="C30" s="1" t="s">
        <v>64</v>
      </c>
      <c r="D30" s="1" t="s">
        <v>11</v>
      </c>
      <c r="E30" s="3" t="s">
        <v>229</v>
      </c>
      <c r="F30" s="1">
        <v>167</v>
      </c>
      <c r="G30" s="2">
        <v>34711</v>
      </c>
      <c r="H30" s="1">
        <v>7</v>
      </c>
      <c r="I30" s="1" t="s">
        <v>65</v>
      </c>
      <c r="J30" s="5">
        <f t="shared" ca="1" si="0"/>
        <v>29.518188057652711</v>
      </c>
    </row>
    <row r="31" spans="1:10" x14ac:dyDescent="0.2">
      <c r="A31" s="1" t="s">
        <v>57</v>
      </c>
      <c r="B31" s="1">
        <v>0</v>
      </c>
      <c r="C31" s="1" t="s">
        <v>66</v>
      </c>
      <c r="D31" s="1" t="s">
        <v>27</v>
      </c>
      <c r="E31" s="3" t="s">
        <v>235</v>
      </c>
      <c r="F31" s="1">
        <v>190</v>
      </c>
      <c r="G31" s="2">
        <v>36621</v>
      </c>
      <c r="H31" s="1">
        <v>2</v>
      </c>
      <c r="I31" s="1" t="s">
        <v>67</v>
      </c>
      <c r="J31" s="5">
        <f t="shared" ca="1" si="0"/>
        <v>24.274536719286203</v>
      </c>
    </row>
    <row r="32" spans="1:10" x14ac:dyDescent="0.2">
      <c r="A32" s="1" t="s">
        <v>57</v>
      </c>
      <c r="B32" s="1">
        <v>10</v>
      </c>
      <c r="C32" s="1" t="s">
        <v>68</v>
      </c>
      <c r="D32" s="1" t="s">
        <v>11</v>
      </c>
      <c r="E32" s="3" t="s">
        <v>235</v>
      </c>
      <c r="F32" s="1">
        <v>175</v>
      </c>
      <c r="G32" s="2">
        <v>36645</v>
      </c>
      <c r="H32" s="1">
        <v>2</v>
      </c>
      <c r="I32" s="1" t="s">
        <v>69</v>
      </c>
      <c r="J32" s="5">
        <f t="shared" ca="1" si="0"/>
        <v>24.208647906657514</v>
      </c>
    </row>
    <row r="33" spans="1:10" x14ac:dyDescent="0.2">
      <c r="A33" s="1" t="s">
        <v>57</v>
      </c>
      <c r="B33" s="1">
        <v>13</v>
      </c>
      <c r="C33" s="1" t="s">
        <v>70</v>
      </c>
      <c r="D33" s="1" t="s">
        <v>71</v>
      </c>
      <c r="E33" s="3" t="s">
        <v>232</v>
      </c>
      <c r="F33" s="1">
        <v>187</v>
      </c>
      <c r="G33" s="2">
        <v>37034</v>
      </c>
      <c r="H33" s="1">
        <v>1</v>
      </c>
      <c r="I33" s="1" t="s">
        <v>23</v>
      </c>
      <c r="J33" s="5">
        <f t="shared" ca="1" si="0"/>
        <v>23.140700068634178</v>
      </c>
    </row>
    <row r="34" spans="1:10" x14ac:dyDescent="0.2">
      <c r="A34" s="1" t="s">
        <v>57</v>
      </c>
      <c r="B34" s="1">
        <v>32</v>
      </c>
      <c r="C34" s="1" t="s">
        <v>72</v>
      </c>
      <c r="D34" s="1" t="s">
        <v>27</v>
      </c>
      <c r="E34" s="3" t="s">
        <v>231</v>
      </c>
      <c r="F34" s="1">
        <v>193</v>
      </c>
      <c r="G34" s="2">
        <v>33838</v>
      </c>
      <c r="H34" s="1">
        <v>9</v>
      </c>
      <c r="I34" s="1" t="s">
        <v>73</v>
      </c>
      <c r="J34" s="5">
        <f t="shared" ca="1" si="0"/>
        <v>31.914893617021278</v>
      </c>
    </row>
    <row r="35" spans="1:10" x14ac:dyDescent="0.2">
      <c r="A35" s="1" t="s">
        <v>57</v>
      </c>
      <c r="B35" s="1">
        <v>23</v>
      </c>
      <c r="C35" s="1" t="s">
        <v>74</v>
      </c>
      <c r="D35" s="1" t="s">
        <v>71</v>
      </c>
      <c r="E35" s="3" t="s">
        <v>236</v>
      </c>
      <c r="F35" s="1">
        <v>170</v>
      </c>
      <c r="G35" s="2">
        <v>34351</v>
      </c>
      <c r="H35" s="1">
        <v>8</v>
      </c>
      <c r="I35" s="1" t="s">
        <v>75</v>
      </c>
      <c r="J35" s="5">
        <f t="shared" ca="1" si="0"/>
        <v>30.506520247083046</v>
      </c>
    </row>
    <row r="36" spans="1:10" x14ac:dyDescent="0.2">
      <c r="A36" s="1" t="s">
        <v>76</v>
      </c>
      <c r="B36" s="1">
        <v>1</v>
      </c>
      <c r="C36" s="1" t="s">
        <v>77</v>
      </c>
      <c r="D36" s="1" t="s">
        <v>11</v>
      </c>
      <c r="E36" s="3" t="s">
        <v>241</v>
      </c>
      <c r="F36" s="1">
        <v>181</v>
      </c>
      <c r="G36" s="2">
        <v>34165</v>
      </c>
      <c r="H36" s="1">
        <v>8</v>
      </c>
      <c r="I36" s="1" t="s">
        <v>78</v>
      </c>
      <c r="J36" s="5">
        <f t="shared" ca="1" si="0"/>
        <v>31.017158544955389</v>
      </c>
    </row>
    <row r="37" spans="1:10" x14ac:dyDescent="0.2">
      <c r="A37" s="1" t="s">
        <v>76</v>
      </c>
      <c r="B37" s="1">
        <v>24</v>
      </c>
      <c r="C37" s="1" t="s">
        <v>79</v>
      </c>
      <c r="D37" s="1" t="s">
        <v>71</v>
      </c>
      <c r="E37" s="3" t="s">
        <v>231</v>
      </c>
      <c r="F37" s="1">
        <v>140</v>
      </c>
      <c r="G37" s="2">
        <v>32010</v>
      </c>
      <c r="H37" s="1">
        <v>14</v>
      </c>
      <c r="I37" s="1" t="s">
        <v>80</v>
      </c>
      <c r="J37" s="5">
        <f t="shared" ca="1" si="0"/>
        <v>36.933424845573093</v>
      </c>
    </row>
    <row r="38" spans="1:10" x14ac:dyDescent="0.2">
      <c r="A38" s="1" t="s">
        <v>76</v>
      </c>
      <c r="B38" s="1">
        <v>21</v>
      </c>
      <c r="C38" s="1" t="s">
        <v>81</v>
      </c>
      <c r="D38" s="1" t="s">
        <v>39</v>
      </c>
      <c r="E38" s="3" t="s">
        <v>236</v>
      </c>
      <c r="F38" s="1">
        <v>175</v>
      </c>
      <c r="G38" s="2">
        <v>35803</v>
      </c>
      <c r="H38" s="1">
        <v>3</v>
      </c>
      <c r="I38" s="1" t="s">
        <v>82</v>
      </c>
      <c r="J38" s="5">
        <f t="shared" ca="1" si="0"/>
        <v>26.520247083047359</v>
      </c>
    </row>
    <row r="39" spans="1:10" x14ac:dyDescent="0.2">
      <c r="A39" s="1" t="s">
        <v>76</v>
      </c>
      <c r="B39" s="1">
        <v>0</v>
      </c>
      <c r="C39" s="1" t="s">
        <v>83</v>
      </c>
      <c r="D39" s="1" t="s">
        <v>14</v>
      </c>
      <c r="E39" s="3" t="s">
        <v>231</v>
      </c>
      <c r="F39" s="1">
        <v>190</v>
      </c>
      <c r="G39" s="2">
        <v>36706</v>
      </c>
      <c r="H39" s="1">
        <v>2</v>
      </c>
      <c r="I39" s="1" t="s">
        <v>31</v>
      </c>
      <c r="J39" s="5">
        <f t="shared" ca="1" si="0"/>
        <v>24.041180507892932</v>
      </c>
    </row>
    <row r="40" spans="1:10" x14ac:dyDescent="0.2">
      <c r="A40" s="1" t="s">
        <v>76</v>
      </c>
      <c r="B40" s="1">
        <v>52</v>
      </c>
      <c r="C40" s="1" t="s">
        <v>84</v>
      </c>
      <c r="D40" s="1" t="s">
        <v>11</v>
      </c>
      <c r="E40" s="3" t="s">
        <v>241</v>
      </c>
      <c r="F40" s="1">
        <v>152</v>
      </c>
      <c r="G40" s="2">
        <v>35916</v>
      </c>
      <c r="H40" s="1">
        <v>4</v>
      </c>
      <c r="I40" s="1" t="s">
        <v>15</v>
      </c>
      <c r="J40" s="5">
        <f t="shared" ca="1" si="0"/>
        <v>26.210020590253947</v>
      </c>
    </row>
    <row r="41" spans="1:10" x14ac:dyDescent="0.2">
      <c r="A41" s="1" t="s">
        <v>76</v>
      </c>
      <c r="B41" s="1">
        <v>4</v>
      </c>
      <c r="C41" s="1" t="s">
        <v>85</v>
      </c>
      <c r="D41" s="1" t="s">
        <v>11</v>
      </c>
      <c r="E41" s="3" t="s">
        <v>239</v>
      </c>
      <c r="F41" s="1">
        <v>130</v>
      </c>
      <c r="G41" s="2">
        <v>34401</v>
      </c>
      <c r="H41" s="1">
        <v>7</v>
      </c>
      <c r="I41" s="1" t="s">
        <v>28</v>
      </c>
      <c r="J41" s="5">
        <f t="shared" ca="1" si="0"/>
        <v>30.369251887439944</v>
      </c>
    </row>
    <row r="42" spans="1:10" x14ac:dyDescent="0.2">
      <c r="A42" s="1" t="s">
        <v>76</v>
      </c>
      <c r="B42" s="1">
        <v>42</v>
      </c>
      <c r="C42" s="1" t="s">
        <v>86</v>
      </c>
      <c r="D42" s="1" t="s">
        <v>27</v>
      </c>
      <c r="E42" s="3" t="s">
        <v>234</v>
      </c>
      <c r="F42" s="1">
        <v>215</v>
      </c>
      <c r="G42" s="2">
        <v>35051</v>
      </c>
      <c r="H42" s="1">
        <v>7</v>
      </c>
      <c r="I42" s="1" t="s">
        <v>87</v>
      </c>
      <c r="J42" s="5">
        <f t="shared" ca="1" si="0"/>
        <v>28.584763212079615</v>
      </c>
    </row>
    <row r="43" spans="1:10" x14ac:dyDescent="0.2">
      <c r="A43" s="1" t="s">
        <v>76</v>
      </c>
      <c r="B43" s="1">
        <v>3</v>
      </c>
      <c r="C43" s="1" t="s">
        <v>88</v>
      </c>
      <c r="D43" s="1" t="s">
        <v>11</v>
      </c>
      <c r="E43" s="3" t="s">
        <v>242</v>
      </c>
      <c r="F43" s="1">
        <v>169</v>
      </c>
      <c r="G43" s="2">
        <v>34600</v>
      </c>
      <c r="H43" s="1">
        <v>8</v>
      </c>
      <c r="I43" s="1" t="s">
        <v>15</v>
      </c>
      <c r="J43" s="5">
        <f t="shared" ca="1" si="0"/>
        <v>29.822923816060399</v>
      </c>
    </row>
    <row r="44" spans="1:10" x14ac:dyDescent="0.2">
      <c r="A44" s="1" t="s">
        <v>76</v>
      </c>
      <c r="B44" s="1">
        <v>45</v>
      </c>
      <c r="C44" s="1" t="s">
        <v>89</v>
      </c>
      <c r="D44" s="1" t="s">
        <v>90</v>
      </c>
      <c r="E44" s="3" t="s">
        <v>230</v>
      </c>
      <c r="F44" s="1">
        <v>173</v>
      </c>
      <c r="G44" s="2">
        <v>34568</v>
      </c>
      <c r="H44" s="1">
        <v>6</v>
      </c>
      <c r="I44" s="1"/>
      <c r="J44" s="5">
        <f t="shared" ca="1" si="0"/>
        <v>29.910775566231983</v>
      </c>
    </row>
    <row r="45" spans="1:10" x14ac:dyDescent="0.2">
      <c r="A45" s="1" t="s">
        <v>76</v>
      </c>
      <c r="B45" s="1">
        <v>10</v>
      </c>
      <c r="C45" s="1" t="s">
        <v>91</v>
      </c>
      <c r="D45" s="1" t="s">
        <v>20</v>
      </c>
      <c r="E45" s="3" t="s">
        <v>230</v>
      </c>
      <c r="F45" s="1">
        <v>176</v>
      </c>
      <c r="G45" s="2">
        <v>36755</v>
      </c>
      <c r="H45" s="1">
        <v>2</v>
      </c>
      <c r="I45" s="1" t="s">
        <v>28</v>
      </c>
      <c r="J45" s="5">
        <f t="shared" ca="1" si="0"/>
        <v>23.906657515442692</v>
      </c>
    </row>
    <row r="46" spans="1:10" x14ac:dyDescent="0.2">
      <c r="A46" s="1" t="s">
        <v>76</v>
      </c>
      <c r="B46" s="1">
        <v>25</v>
      </c>
      <c r="C46" s="1" t="s">
        <v>92</v>
      </c>
      <c r="D46" s="1" t="s">
        <v>27</v>
      </c>
      <c r="E46" s="3" t="s">
        <v>235</v>
      </c>
      <c r="F46" s="1">
        <v>203</v>
      </c>
      <c r="G46" s="2">
        <v>33706</v>
      </c>
      <c r="H46" s="1">
        <v>10</v>
      </c>
      <c r="I46" s="1" t="s">
        <v>87</v>
      </c>
      <c r="J46" s="5">
        <f t="shared" ca="1" si="0"/>
        <v>32.277282086479069</v>
      </c>
    </row>
    <row r="47" spans="1:10" x14ac:dyDescent="0.2">
      <c r="A47" s="1" t="s">
        <v>93</v>
      </c>
      <c r="B47" s="1">
        <v>18</v>
      </c>
      <c r="C47" s="1" t="s">
        <v>94</v>
      </c>
      <c r="D47" s="1" t="s">
        <v>39</v>
      </c>
      <c r="E47" s="3" t="s">
        <v>232</v>
      </c>
      <c r="F47" s="1">
        <v>170</v>
      </c>
      <c r="G47" s="2">
        <v>36080</v>
      </c>
      <c r="H47" s="1" t="s">
        <v>17</v>
      </c>
      <c r="I47" s="1" t="s">
        <v>95</v>
      </c>
      <c r="J47" s="5">
        <f t="shared" ca="1" si="0"/>
        <v>25.759780370624572</v>
      </c>
    </row>
    <row r="48" spans="1:10" x14ac:dyDescent="0.2">
      <c r="A48" s="1" t="s">
        <v>93</v>
      </c>
      <c r="B48" s="1">
        <v>21</v>
      </c>
      <c r="C48" s="1" t="s">
        <v>96</v>
      </c>
      <c r="D48" s="1" t="s">
        <v>20</v>
      </c>
      <c r="E48" s="3" t="s">
        <v>243</v>
      </c>
      <c r="F48" s="1">
        <v>245</v>
      </c>
      <c r="G48" s="2">
        <v>35510</v>
      </c>
      <c r="H48" s="1">
        <v>4</v>
      </c>
      <c r="I48" s="1" t="s">
        <v>31</v>
      </c>
      <c r="J48" s="5">
        <f t="shared" ca="1" si="0"/>
        <v>27.324639670555936</v>
      </c>
    </row>
    <row r="49" spans="1:10" x14ac:dyDescent="0.2">
      <c r="A49" s="1" t="s">
        <v>93</v>
      </c>
      <c r="B49" s="1">
        <v>6</v>
      </c>
      <c r="C49" s="1" t="s">
        <v>97</v>
      </c>
      <c r="D49" s="1" t="s">
        <v>27</v>
      </c>
      <c r="E49" s="3" t="s">
        <v>235</v>
      </c>
      <c r="F49" s="1">
        <v>165</v>
      </c>
      <c r="G49" s="2">
        <v>33483</v>
      </c>
      <c r="H49" s="1">
        <v>10</v>
      </c>
      <c r="I49" s="1" t="s">
        <v>98</v>
      </c>
      <c r="J49" s="5">
        <f t="shared" ca="1" si="0"/>
        <v>32.889498970487303</v>
      </c>
    </row>
    <row r="50" spans="1:10" x14ac:dyDescent="0.2">
      <c r="A50" s="1" t="s">
        <v>93</v>
      </c>
      <c r="B50" s="1">
        <v>8</v>
      </c>
      <c r="C50" s="1" t="s">
        <v>99</v>
      </c>
      <c r="D50" s="1" t="s">
        <v>11</v>
      </c>
      <c r="E50" s="3" t="s">
        <v>232</v>
      </c>
      <c r="F50" s="1">
        <v>155</v>
      </c>
      <c r="G50" s="2">
        <v>35927</v>
      </c>
      <c r="H50" s="1" t="s">
        <v>17</v>
      </c>
      <c r="I50" s="1" t="s">
        <v>100</v>
      </c>
      <c r="J50" s="5">
        <f t="shared" ca="1" si="0"/>
        <v>26.179821551132463</v>
      </c>
    </row>
    <row r="51" spans="1:10" x14ac:dyDescent="0.2">
      <c r="A51" s="1" t="s">
        <v>93</v>
      </c>
      <c r="B51" s="1">
        <v>15</v>
      </c>
      <c r="C51" s="1" t="s">
        <v>101</v>
      </c>
      <c r="D51" s="1" t="s">
        <v>20</v>
      </c>
      <c r="E51" s="3" t="s">
        <v>243</v>
      </c>
      <c r="F51" s="1">
        <v>239</v>
      </c>
      <c r="G51" s="2">
        <v>35336</v>
      </c>
      <c r="H51" s="1">
        <v>5</v>
      </c>
      <c r="I51" s="1" t="s">
        <v>102</v>
      </c>
      <c r="J51" s="5">
        <f t="shared" ca="1" si="0"/>
        <v>27.802333562113933</v>
      </c>
    </row>
    <row r="52" spans="1:10" x14ac:dyDescent="0.2">
      <c r="A52" s="1" t="s">
        <v>93</v>
      </c>
      <c r="B52" s="1">
        <v>24</v>
      </c>
      <c r="C52" s="1" t="s">
        <v>103</v>
      </c>
      <c r="D52" s="1" t="s">
        <v>11</v>
      </c>
      <c r="E52" s="3" t="s">
        <v>233</v>
      </c>
      <c r="F52" s="1">
        <v>165</v>
      </c>
      <c r="G52" s="2">
        <v>35491</v>
      </c>
      <c r="H52" s="1">
        <v>5</v>
      </c>
      <c r="I52" s="1" t="s">
        <v>104</v>
      </c>
      <c r="J52" s="5">
        <f t="shared" ca="1" si="0"/>
        <v>27.376801647220315</v>
      </c>
    </row>
    <row r="53" spans="1:10" x14ac:dyDescent="0.2">
      <c r="A53" s="1" t="s">
        <v>93</v>
      </c>
      <c r="B53" s="1">
        <v>0</v>
      </c>
      <c r="C53" s="1" t="s">
        <v>105</v>
      </c>
      <c r="D53" s="1" t="s">
        <v>27</v>
      </c>
      <c r="E53" s="3" t="s">
        <v>231</v>
      </c>
      <c r="F53" s="1">
        <v>175</v>
      </c>
      <c r="G53" s="2">
        <v>35910</v>
      </c>
      <c r="H53" s="1">
        <v>4</v>
      </c>
      <c r="I53" s="1" t="s">
        <v>46</v>
      </c>
      <c r="J53" s="5">
        <f t="shared" ca="1" si="0"/>
        <v>26.226492793411118</v>
      </c>
    </row>
    <row r="54" spans="1:10" x14ac:dyDescent="0.2">
      <c r="A54" s="1" t="s">
        <v>93</v>
      </c>
      <c r="B54" s="1">
        <v>4</v>
      </c>
      <c r="C54" s="1" t="s">
        <v>106</v>
      </c>
      <c r="D54" s="1" t="s">
        <v>11</v>
      </c>
      <c r="E54" s="3" t="s">
        <v>241</v>
      </c>
      <c r="F54" s="1">
        <v>140</v>
      </c>
      <c r="G54" s="2">
        <v>36761</v>
      </c>
      <c r="H54" s="1" t="s">
        <v>17</v>
      </c>
      <c r="I54" s="1" t="s">
        <v>25</v>
      </c>
      <c r="J54" s="5">
        <f t="shared" ca="1" si="0"/>
        <v>23.890185312285517</v>
      </c>
    </row>
    <row r="55" spans="1:10" x14ac:dyDescent="0.2">
      <c r="A55" s="1" t="s">
        <v>93</v>
      </c>
      <c r="B55" s="1">
        <v>20</v>
      </c>
      <c r="C55" s="1" t="s">
        <v>107</v>
      </c>
      <c r="D55" s="1" t="s">
        <v>27</v>
      </c>
      <c r="E55" s="3" t="s">
        <v>235</v>
      </c>
      <c r="F55" s="1">
        <v>175</v>
      </c>
      <c r="G55" s="2">
        <v>36668</v>
      </c>
      <c r="H55" s="1">
        <v>1</v>
      </c>
      <c r="I55" s="1" t="s">
        <v>108</v>
      </c>
      <c r="J55" s="5">
        <f t="shared" ca="1" si="0"/>
        <v>24.145504461221687</v>
      </c>
    </row>
    <row r="56" spans="1:10" x14ac:dyDescent="0.2">
      <c r="A56" s="1" t="s">
        <v>93</v>
      </c>
      <c r="B56" s="1">
        <v>10</v>
      </c>
      <c r="C56" s="1" t="s">
        <v>109</v>
      </c>
      <c r="D56" s="1" t="s">
        <v>20</v>
      </c>
      <c r="E56" s="3" t="s">
        <v>238</v>
      </c>
      <c r="F56" s="1">
        <v>196</v>
      </c>
      <c r="G56" s="2">
        <v>36633</v>
      </c>
      <c r="H56" s="1" t="s">
        <v>17</v>
      </c>
      <c r="I56" s="1" t="s">
        <v>110</v>
      </c>
      <c r="J56" s="5">
        <f t="shared" ca="1" si="0"/>
        <v>24.241592312971861</v>
      </c>
    </row>
    <row r="57" spans="1:10" x14ac:dyDescent="0.2">
      <c r="A57" s="1" t="s">
        <v>93</v>
      </c>
      <c r="B57" s="1">
        <v>1</v>
      </c>
      <c r="C57" s="1" t="s">
        <v>111</v>
      </c>
      <c r="D57" s="1" t="s">
        <v>11</v>
      </c>
      <c r="E57" s="3" t="s">
        <v>241</v>
      </c>
      <c r="F57" s="1">
        <v>141</v>
      </c>
      <c r="G57" s="2">
        <v>35759</v>
      </c>
      <c r="H57" s="1" t="s">
        <v>17</v>
      </c>
      <c r="I57" s="1"/>
      <c r="J57" s="5">
        <f t="shared" ca="1" si="0"/>
        <v>26.641043239533289</v>
      </c>
    </row>
    <row r="58" spans="1:10" x14ac:dyDescent="0.2">
      <c r="A58" s="1" t="s">
        <v>112</v>
      </c>
      <c r="B58" s="1">
        <v>1</v>
      </c>
      <c r="C58" s="1" t="s">
        <v>113</v>
      </c>
      <c r="D58" s="1" t="s">
        <v>27</v>
      </c>
      <c r="E58" s="3" t="s">
        <v>232</v>
      </c>
      <c r="F58" s="1">
        <v>176</v>
      </c>
      <c r="G58" s="2">
        <v>36601</v>
      </c>
      <c r="H58" s="1">
        <v>2</v>
      </c>
      <c r="I58" s="1" t="s">
        <v>114</v>
      </c>
      <c r="J58" s="5">
        <f t="shared" ca="1" si="0"/>
        <v>24.329444063143445</v>
      </c>
    </row>
    <row r="59" spans="1:10" x14ac:dyDescent="0.2">
      <c r="A59" s="1" t="s">
        <v>112</v>
      </c>
      <c r="B59" s="1">
        <v>32</v>
      </c>
      <c r="C59" s="1" t="s">
        <v>115</v>
      </c>
      <c r="D59" s="1" t="s">
        <v>27</v>
      </c>
      <c r="E59" s="3" t="s">
        <v>235</v>
      </c>
      <c r="F59" s="1">
        <v>190</v>
      </c>
      <c r="G59" s="2">
        <v>32660</v>
      </c>
      <c r="H59" s="1">
        <v>5</v>
      </c>
      <c r="I59" s="1" t="s">
        <v>116</v>
      </c>
      <c r="J59" s="5">
        <f t="shared" ca="1" si="0"/>
        <v>35.148936170212764</v>
      </c>
    </row>
    <row r="60" spans="1:10" x14ac:dyDescent="0.2">
      <c r="A60" s="1" t="s">
        <v>112</v>
      </c>
      <c r="B60" s="1">
        <v>7</v>
      </c>
      <c r="C60" s="1" t="s">
        <v>117</v>
      </c>
      <c r="D60" s="1" t="s">
        <v>27</v>
      </c>
      <c r="E60" s="3" t="s">
        <v>236</v>
      </c>
      <c r="F60" s="1">
        <v>167</v>
      </c>
      <c r="G60" s="2">
        <v>31965</v>
      </c>
      <c r="H60" s="1">
        <v>11</v>
      </c>
      <c r="I60" s="1" t="s">
        <v>73</v>
      </c>
      <c r="J60" s="5">
        <f t="shared" ca="1" si="0"/>
        <v>37.056966369251889</v>
      </c>
    </row>
    <row r="61" spans="1:10" x14ac:dyDescent="0.2">
      <c r="A61" s="1" t="s">
        <v>112</v>
      </c>
      <c r="B61" s="1">
        <v>51</v>
      </c>
      <c r="C61" s="1" t="s">
        <v>118</v>
      </c>
      <c r="D61" s="1" t="s">
        <v>11</v>
      </c>
      <c r="E61" s="3" t="s">
        <v>233</v>
      </c>
      <c r="F61" s="1">
        <v>140</v>
      </c>
      <c r="G61" s="2">
        <v>32726</v>
      </c>
      <c r="H61" s="1">
        <v>9</v>
      </c>
      <c r="I61" s="1" t="s">
        <v>119</v>
      </c>
      <c r="J61" s="5">
        <f t="shared" ca="1" si="0"/>
        <v>34.967741935483872</v>
      </c>
    </row>
    <row r="62" spans="1:10" x14ac:dyDescent="0.2">
      <c r="A62" s="1" t="s">
        <v>112</v>
      </c>
      <c r="B62" s="1">
        <v>2</v>
      </c>
      <c r="C62" s="1" t="s">
        <v>120</v>
      </c>
      <c r="D62" s="1" t="s">
        <v>11</v>
      </c>
      <c r="E62" s="3" t="s">
        <v>240</v>
      </c>
      <c r="F62" s="1">
        <v>130</v>
      </c>
      <c r="G62" s="2">
        <v>37110</v>
      </c>
      <c r="H62" s="1" t="s">
        <v>17</v>
      </c>
      <c r="I62" s="1" t="s">
        <v>121</v>
      </c>
      <c r="J62" s="5">
        <f t="shared" ca="1" si="0"/>
        <v>22.932052161976664</v>
      </c>
    </row>
    <row r="63" spans="1:10" x14ac:dyDescent="0.2">
      <c r="A63" s="1" t="s">
        <v>112</v>
      </c>
      <c r="B63" s="1">
        <v>12</v>
      </c>
      <c r="C63" s="1" t="s">
        <v>122</v>
      </c>
      <c r="D63" s="1" t="s">
        <v>11</v>
      </c>
      <c r="E63" s="3" t="s">
        <v>236</v>
      </c>
      <c r="F63" s="1">
        <v>170</v>
      </c>
      <c r="G63" s="2">
        <v>33885</v>
      </c>
      <c r="H63" s="1">
        <v>9</v>
      </c>
      <c r="I63" s="1" t="s">
        <v>123</v>
      </c>
      <c r="J63" s="5">
        <f t="shared" ca="1" si="0"/>
        <v>31.785861358956762</v>
      </c>
    </row>
    <row r="64" spans="1:10" x14ac:dyDescent="0.2">
      <c r="A64" s="1" t="s">
        <v>112</v>
      </c>
      <c r="B64" s="1">
        <v>17</v>
      </c>
      <c r="C64" s="1" t="s">
        <v>124</v>
      </c>
      <c r="D64" s="1" t="s">
        <v>20</v>
      </c>
      <c r="E64" s="3" t="s">
        <v>231</v>
      </c>
      <c r="F64" s="1">
        <v>195</v>
      </c>
      <c r="G64" s="2">
        <v>35412</v>
      </c>
      <c r="H64" s="1">
        <v>5</v>
      </c>
      <c r="I64" s="1" t="s">
        <v>18</v>
      </c>
      <c r="J64" s="5">
        <f t="shared" ca="1" si="0"/>
        <v>27.593685655456419</v>
      </c>
    </row>
    <row r="65" spans="1:10" x14ac:dyDescent="0.2">
      <c r="A65" s="1" t="s">
        <v>112</v>
      </c>
      <c r="B65" s="1">
        <v>20</v>
      </c>
      <c r="C65" s="1" t="s">
        <v>125</v>
      </c>
      <c r="D65" s="1" t="s">
        <v>11</v>
      </c>
      <c r="E65" s="3" t="s">
        <v>229</v>
      </c>
      <c r="F65" s="1">
        <v>172</v>
      </c>
      <c r="G65" s="2">
        <v>36682</v>
      </c>
      <c r="H65" s="1" t="s">
        <v>17</v>
      </c>
      <c r="I65" s="1" t="s">
        <v>18</v>
      </c>
      <c r="J65" s="5">
        <f t="shared" ca="1" si="0"/>
        <v>24.107069320521621</v>
      </c>
    </row>
    <row r="66" spans="1:10" x14ac:dyDescent="0.2">
      <c r="A66" s="1" t="s">
        <v>112</v>
      </c>
      <c r="B66" s="1">
        <v>10</v>
      </c>
      <c r="C66" s="1" t="s">
        <v>126</v>
      </c>
      <c r="D66" s="1" t="s">
        <v>11</v>
      </c>
      <c r="E66" s="3" t="s">
        <v>233</v>
      </c>
      <c r="F66" s="1">
        <v>145</v>
      </c>
      <c r="G66" s="2">
        <v>34570</v>
      </c>
      <c r="H66" s="1">
        <v>6</v>
      </c>
      <c r="I66" s="1" t="s">
        <v>127</v>
      </c>
      <c r="J66" s="5">
        <f t="shared" ca="1" si="0"/>
        <v>29.905284831846259</v>
      </c>
    </row>
    <row r="67" spans="1:10" x14ac:dyDescent="0.2">
      <c r="A67" s="1" t="s">
        <v>112</v>
      </c>
      <c r="B67" s="1">
        <v>41</v>
      </c>
      <c r="C67" s="1" t="s">
        <v>128</v>
      </c>
      <c r="D67" s="1" t="s">
        <v>20</v>
      </c>
      <c r="E67" s="3" t="s">
        <v>234</v>
      </c>
      <c r="F67" s="1">
        <v>191</v>
      </c>
      <c r="G67" s="2">
        <v>34058</v>
      </c>
      <c r="H67" s="1">
        <v>8</v>
      </c>
      <c r="I67" s="1" t="s">
        <v>28</v>
      </c>
      <c r="J67" s="5">
        <f t="shared" ref="J67:J130" ca="1" si="1">(TODAY()-G67)/364.25</f>
        <v>31.310912834591626</v>
      </c>
    </row>
    <row r="68" spans="1:10" x14ac:dyDescent="0.2">
      <c r="A68" s="1" t="s">
        <v>112</v>
      </c>
      <c r="B68" s="1">
        <v>22</v>
      </c>
      <c r="C68" s="1" t="s">
        <v>129</v>
      </c>
      <c r="D68" s="1" t="s">
        <v>27</v>
      </c>
      <c r="E68" s="3" t="s">
        <v>231</v>
      </c>
      <c r="F68" s="1">
        <v>195</v>
      </c>
      <c r="G68" s="2">
        <v>35285</v>
      </c>
      <c r="H68" s="1">
        <v>6</v>
      </c>
      <c r="I68" s="1" t="s">
        <v>15</v>
      </c>
      <c r="J68" s="5">
        <f t="shared" ca="1" si="1"/>
        <v>27.942347288949897</v>
      </c>
    </row>
    <row r="69" spans="1:10" x14ac:dyDescent="0.2">
      <c r="A69" s="1" t="s">
        <v>112</v>
      </c>
      <c r="B69" s="1">
        <v>0</v>
      </c>
      <c r="C69" s="1" t="s">
        <v>130</v>
      </c>
      <c r="D69" s="1" t="s">
        <v>11</v>
      </c>
      <c r="E69" s="3" t="s">
        <v>229</v>
      </c>
      <c r="F69" s="1">
        <v>165</v>
      </c>
      <c r="G69" s="2">
        <v>35689</v>
      </c>
      <c r="H69" s="1">
        <v>5</v>
      </c>
      <c r="I69" s="1" t="s">
        <v>104</v>
      </c>
      <c r="J69" s="5">
        <f t="shared" ca="1" si="1"/>
        <v>26.833218943033632</v>
      </c>
    </row>
    <row r="70" spans="1:10" x14ac:dyDescent="0.2">
      <c r="A70" s="1" t="s">
        <v>131</v>
      </c>
      <c r="B70" s="1">
        <v>6</v>
      </c>
      <c r="C70" s="1" t="s">
        <v>132</v>
      </c>
      <c r="D70" s="1" t="s">
        <v>27</v>
      </c>
      <c r="E70" s="3" t="s">
        <v>232</v>
      </c>
      <c r="F70" s="1">
        <v>179</v>
      </c>
      <c r="G70" s="2">
        <v>35572</v>
      </c>
      <c r="H70" s="1">
        <v>5</v>
      </c>
      <c r="I70" s="1" t="s">
        <v>133</v>
      </c>
      <c r="J70" s="5">
        <f t="shared" ca="1" si="1"/>
        <v>27.154426904598491</v>
      </c>
    </row>
    <row r="71" spans="1:10" x14ac:dyDescent="0.2">
      <c r="A71" s="1" t="s">
        <v>131</v>
      </c>
      <c r="B71" s="1">
        <v>24</v>
      </c>
      <c r="C71" s="1" t="s">
        <v>134</v>
      </c>
      <c r="D71" s="1" t="s">
        <v>27</v>
      </c>
      <c r="E71" s="3" t="s">
        <v>232</v>
      </c>
      <c r="F71" s="1">
        <v>179</v>
      </c>
      <c r="G71" s="2">
        <v>35331</v>
      </c>
      <c r="H71" s="1">
        <v>5</v>
      </c>
      <c r="I71" s="1" t="s">
        <v>28</v>
      </c>
      <c r="J71" s="5">
        <f t="shared" ca="1" si="1"/>
        <v>27.816060398078243</v>
      </c>
    </row>
    <row r="72" spans="1:10" x14ac:dyDescent="0.2">
      <c r="A72" s="1" t="s">
        <v>131</v>
      </c>
      <c r="B72" s="1">
        <v>0</v>
      </c>
      <c r="C72" s="1" t="s">
        <v>135</v>
      </c>
      <c r="D72" s="1" t="s">
        <v>11</v>
      </c>
      <c r="E72" s="3" t="s">
        <v>240</v>
      </c>
      <c r="F72" s="1">
        <v>119</v>
      </c>
      <c r="G72" s="2">
        <v>34454</v>
      </c>
      <c r="H72" s="1" t="s">
        <v>17</v>
      </c>
      <c r="I72" s="1"/>
      <c r="J72" s="5">
        <f t="shared" ca="1" si="1"/>
        <v>30.223747426218257</v>
      </c>
    </row>
    <row r="73" spans="1:10" x14ac:dyDescent="0.2">
      <c r="A73" s="1" t="s">
        <v>131</v>
      </c>
      <c r="B73" s="1">
        <v>2</v>
      </c>
      <c r="C73" s="1" t="s">
        <v>136</v>
      </c>
      <c r="D73" s="1" t="s">
        <v>11</v>
      </c>
      <c r="E73" s="3" t="s">
        <v>233</v>
      </c>
      <c r="F73" s="1">
        <v>135</v>
      </c>
      <c r="G73" s="2">
        <v>35471</v>
      </c>
      <c r="H73" s="1">
        <v>5</v>
      </c>
      <c r="I73" s="1" t="s">
        <v>137</v>
      </c>
      <c r="J73" s="5">
        <f t="shared" ca="1" si="1"/>
        <v>27.431708991077556</v>
      </c>
    </row>
    <row r="74" spans="1:10" x14ac:dyDescent="0.2">
      <c r="A74" s="1" t="s">
        <v>131</v>
      </c>
      <c r="B74" s="1">
        <v>21</v>
      </c>
      <c r="C74" s="1" t="s">
        <v>138</v>
      </c>
      <c r="D74" s="1" t="s">
        <v>11</v>
      </c>
      <c r="E74" s="3" t="s">
        <v>236</v>
      </c>
      <c r="F74" s="1">
        <v>187</v>
      </c>
      <c r="G74" s="2">
        <v>33780</v>
      </c>
      <c r="H74" s="1">
        <v>10</v>
      </c>
      <c r="I74" s="1" t="s">
        <v>104</v>
      </c>
      <c r="J74" s="5">
        <f t="shared" ca="1" si="1"/>
        <v>32.074124914207275</v>
      </c>
    </row>
    <row r="75" spans="1:10" x14ac:dyDescent="0.2">
      <c r="A75" s="1" t="s">
        <v>131</v>
      </c>
      <c r="B75" s="1">
        <v>1</v>
      </c>
      <c r="C75" s="1" t="s">
        <v>139</v>
      </c>
      <c r="D75" s="1" t="s">
        <v>11</v>
      </c>
      <c r="E75" s="3" t="s">
        <v>234</v>
      </c>
      <c r="F75" s="1">
        <v>168</v>
      </c>
      <c r="G75" s="2">
        <v>36933</v>
      </c>
      <c r="H75" s="1">
        <v>1</v>
      </c>
      <c r="I75" s="1" t="s">
        <v>87</v>
      </c>
      <c r="J75" s="5">
        <f t="shared" ca="1" si="1"/>
        <v>23.417982155113247</v>
      </c>
    </row>
    <row r="76" spans="1:10" x14ac:dyDescent="0.2">
      <c r="A76" s="1" t="s">
        <v>131</v>
      </c>
      <c r="B76" s="1">
        <v>35</v>
      </c>
      <c r="C76" s="1" t="s">
        <v>140</v>
      </c>
      <c r="D76" s="1" t="s">
        <v>27</v>
      </c>
      <c r="E76" s="3" t="s">
        <v>235</v>
      </c>
      <c r="F76" s="1"/>
      <c r="G76" s="2">
        <v>37050</v>
      </c>
      <c r="H76" s="1" t="s">
        <v>17</v>
      </c>
      <c r="I76" s="1" t="s">
        <v>141</v>
      </c>
      <c r="J76" s="5">
        <f t="shared" ca="1" si="1"/>
        <v>23.096774193548388</v>
      </c>
    </row>
    <row r="77" spans="1:10" x14ac:dyDescent="0.2">
      <c r="A77" s="1" t="s">
        <v>131</v>
      </c>
      <c r="B77" s="1">
        <v>8</v>
      </c>
      <c r="C77" s="1" t="s">
        <v>142</v>
      </c>
      <c r="D77" s="1" t="s">
        <v>27</v>
      </c>
      <c r="E77" s="3" t="s">
        <v>231</v>
      </c>
      <c r="F77" s="1">
        <v>180</v>
      </c>
      <c r="G77" s="2">
        <v>35318</v>
      </c>
      <c r="H77" s="1">
        <v>5</v>
      </c>
      <c r="I77" s="1" t="s">
        <v>23</v>
      </c>
      <c r="J77" s="5">
        <f t="shared" ca="1" si="1"/>
        <v>27.851750171585451</v>
      </c>
    </row>
    <row r="78" spans="1:10" x14ac:dyDescent="0.2">
      <c r="A78" s="1" t="s">
        <v>131</v>
      </c>
      <c r="B78" s="1">
        <v>7</v>
      </c>
      <c r="C78" s="1" t="s">
        <v>143</v>
      </c>
      <c r="D78" s="1" t="s">
        <v>27</v>
      </c>
      <c r="E78" s="3" t="s">
        <v>236</v>
      </c>
      <c r="F78" s="1">
        <v>186</v>
      </c>
      <c r="G78" s="2">
        <v>36530</v>
      </c>
      <c r="H78" s="1">
        <v>1</v>
      </c>
      <c r="I78" s="1" t="s">
        <v>144</v>
      </c>
      <c r="J78" s="5">
        <f t="shared" ca="1" si="1"/>
        <v>24.52436513383665</v>
      </c>
    </row>
    <row r="79" spans="1:10" x14ac:dyDescent="0.2">
      <c r="A79" s="1" t="s">
        <v>131</v>
      </c>
      <c r="B79" s="1">
        <v>10</v>
      </c>
      <c r="C79" s="1" t="s">
        <v>145</v>
      </c>
      <c r="D79" s="1" t="s">
        <v>11</v>
      </c>
      <c r="E79" s="3" t="s">
        <v>233</v>
      </c>
      <c r="F79" s="1">
        <v>139</v>
      </c>
      <c r="G79" s="2">
        <v>34465</v>
      </c>
      <c r="H79" s="1">
        <v>8</v>
      </c>
      <c r="I79" s="1" t="s">
        <v>146</v>
      </c>
      <c r="J79" s="5">
        <f t="shared" ca="1" si="1"/>
        <v>30.193548387096776</v>
      </c>
    </row>
    <row r="80" spans="1:10" x14ac:dyDescent="0.2">
      <c r="A80" s="1" t="s">
        <v>131</v>
      </c>
      <c r="B80" s="1">
        <v>9</v>
      </c>
      <c r="C80" s="1" t="s">
        <v>147</v>
      </c>
      <c r="D80" s="1" t="s">
        <v>27</v>
      </c>
      <c r="E80" s="3" t="s">
        <v>235</v>
      </c>
      <c r="F80" s="1">
        <v>175</v>
      </c>
      <c r="G80" s="2">
        <v>35140</v>
      </c>
      <c r="H80" s="1">
        <v>2</v>
      </c>
      <c r="I80" s="1"/>
      <c r="J80" s="5">
        <f t="shared" ca="1" si="1"/>
        <v>28.340425531914892</v>
      </c>
    </row>
    <row r="81" spans="1:10" x14ac:dyDescent="0.2">
      <c r="A81" s="1" t="s">
        <v>148</v>
      </c>
      <c r="B81" s="1">
        <v>15</v>
      </c>
      <c r="C81" s="1" t="s">
        <v>149</v>
      </c>
      <c r="D81" s="1" t="s">
        <v>11</v>
      </c>
      <c r="E81" s="3" t="s">
        <v>233</v>
      </c>
      <c r="F81" s="1">
        <v>145</v>
      </c>
      <c r="G81" s="2">
        <v>34778</v>
      </c>
      <c r="H81" s="1">
        <v>6</v>
      </c>
      <c r="I81" s="1" t="s">
        <v>104</v>
      </c>
      <c r="J81" s="5">
        <f t="shared" ca="1" si="1"/>
        <v>29.334248455730954</v>
      </c>
    </row>
    <row r="82" spans="1:10" x14ac:dyDescent="0.2">
      <c r="A82" s="1" t="s">
        <v>148</v>
      </c>
      <c r="B82" s="1">
        <v>10</v>
      </c>
      <c r="C82" s="1" t="s">
        <v>150</v>
      </c>
      <c r="D82" s="1" t="s">
        <v>20</v>
      </c>
      <c r="E82" s="3" t="s">
        <v>243</v>
      </c>
      <c r="F82" s="1">
        <v>215</v>
      </c>
      <c r="G82" s="2">
        <v>37011</v>
      </c>
      <c r="H82" s="1" t="s">
        <v>17</v>
      </c>
      <c r="I82" s="1" t="s">
        <v>151</v>
      </c>
      <c r="J82" s="5">
        <f t="shared" ca="1" si="1"/>
        <v>23.203843514070005</v>
      </c>
    </row>
    <row r="83" spans="1:10" x14ac:dyDescent="0.2">
      <c r="A83" s="1" t="s">
        <v>148</v>
      </c>
      <c r="B83" s="1">
        <v>7</v>
      </c>
      <c r="C83" s="1" t="s">
        <v>152</v>
      </c>
      <c r="D83" s="1" t="s">
        <v>11</v>
      </c>
      <c r="E83" s="3" t="s">
        <v>242</v>
      </c>
      <c r="F83" s="1">
        <v>143</v>
      </c>
      <c r="G83" s="2">
        <v>36113</v>
      </c>
      <c r="H83" s="1">
        <v>3</v>
      </c>
      <c r="I83" s="1" t="s">
        <v>119</v>
      </c>
      <c r="J83" s="5">
        <f t="shared" ca="1" si="1"/>
        <v>25.669183253260123</v>
      </c>
    </row>
    <row r="84" spans="1:10" x14ac:dyDescent="0.2">
      <c r="A84" s="1" t="s">
        <v>148</v>
      </c>
      <c r="B84" s="1">
        <v>0</v>
      </c>
      <c r="C84" s="1" t="s">
        <v>153</v>
      </c>
      <c r="D84" s="1" t="s">
        <v>11</v>
      </c>
      <c r="E84" s="3" t="s">
        <v>232</v>
      </c>
      <c r="F84" s="1">
        <v>172</v>
      </c>
      <c r="G84" s="2">
        <v>34763</v>
      </c>
      <c r="H84" s="1">
        <v>5</v>
      </c>
      <c r="I84" s="1" t="s">
        <v>154</v>
      </c>
      <c r="J84" s="5">
        <f t="shared" ca="1" si="1"/>
        <v>29.375428963623886</v>
      </c>
    </row>
    <row r="85" spans="1:10" x14ac:dyDescent="0.2">
      <c r="A85" s="1" t="s">
        <v>148</v>
      </c>
      <c r="B85" s="1">
        <v>11</v>
      </c>
      <c r="C85" s="1" t="s">
        <v>155</v>
      </c>
      <c r="D85" s="1" t="s">
        <v>11</v>
      </c>
      <c r="E85" s="3" t="s">
        <v>239</v>
      </c>
      <c r="F85" s="1">
        <v>145</v>
      </c>
      <c r="G85" s="2">
        <v>36008</v>
      </c>
      <c r="H85" s="1">
        <v>3</v>
      </c>
      <c r="I85" s="1" t="s">
        <v>156</v>
      </c>
      <c r="J85" s="5">
        <f t="shared" ca="1" si="1"/>
        <v>25.957446808510639</v>
      </c>
    </row>
    <row r="86" spans="1:10" x14ac:dyDescent="0.2">
      <c r="A86" s="1" t="s">
        <v>148</v>
      </c>
      <c r="B86" s="1">
        <v>2</v>
      </c>
      <c r="C86" s="1" t="s">
        <v>157</v>
      </c>
      <c r="D86" s="1" t="s">
        <v>11</v>
      </c>
      <c r="E86" s="3" t="s">
        <v>242</v>
      </c>
      <c r="F86" s="1">
        <v>150</v>
      </c>
      <c r="G86" s="2">
        <v>35638</v>
      </c>
      <c r="H86" s="1">
        <v>1</v>
      </c>
      <c r="I86" s="1" t="s">
        <v>158</v>
      </c>
      <c r="J86" s="5">
        <f t="shared" ca="1" si="1"/>
        <v>26.973232669869596</v>
      </c>
    </row>
    <row r="87" spans="1:10" x14ac:dyDescent="0.2">
      <c r="A87" s="1" t="s">
        <v>148</v>
      </c>
      <c r="B87" s="1">
        <v>20</v>
      </c>
      <c r="C87" s="1" t="s">
        <v>159</v>
      </c>
      <c r="D87" s="1" t="s">
        <v>27</v>
      </c>
      <c r="E87" s="3" t="s">
        <v>234</v>
      </c>
      <c r="F87" s="1">
        <v>183</v>
      </c>
      <c r="G87" s="2">
        <v>34239</v>
      </c>
      <c r="H87" s="1">
        <v>6</v>
      </c>
      <c r="I87" s="1" t="s">
        <v>154</v>
      </c>
      <c r="J87" s="5">
        <f t="shared" ca="1" si="1"/>
        <v>30.814001372683595</v>
      </c>
    </row>
    <row r="88" spans="1:10" x14ac:dyDescent="0.2">
      <c r="A88" s="1" t="s">
        <v>148</v>
      </c>
      <c r="B88" s="1">
        <v>4</v>
      </c>
      <c r="C88" s="1" t="s">
        <v>160</v>
      </c>
      <c r="D88" s="1" t="s">
        <v>11</v>
      </c>
      <c r="E88" s="3" t="s">
        <v>236</v>
      </c>
      <c r="F88" s="1">
        <v>170</v>
      </c>
      <c r="G88" s="2">
        <v>35322</v>
      </c>
      <c r="H88" s="1">
        <v>5</v>
      </c>
      <c r="I88" s="1" t="s">
        <v>104</v>
      </c>
      <c r="J88" s="5">
        <f t="shared" ca="1" si="1"/>
        <v>27.840768702814</v>
      </c>
    </row>
    <row r="89" spans="1:10" x14ac:dyDescent="0.2">
      <c r="A89" s="1" t="s">
        <v>148</v>
      </c>
      <c r="B89" s="1">
        <v>12</v>
      </c>
      <c r="C89" s="1" t="s">
        <v>161</v>
      </c>
      <c r="D89" s="1" t="s">
        <v>27</v>
      </c>
      <c r="E89" s="3" t="s">
        <v>229</v>
      </c>
      <c r="F89" s="1">
        <v>178</v>
      </c>
      <c r="G89" s="2">
        <v>36382</v>
      </c>
      <c r="H89" s="1">
        <v>3</v>
      </c>
      <c r="I89" s="1" t="s">
        <v>40</v>
      </c>
      <c r="J89" s="5">
        <f t="shared" ca="1" si="1"/>
        <v>24.930679478380235</v>
      </c>
    </row>
    <row r="90" spans="1:10" x14ac:dyDescent="0.2">
      <c r="A90" s="1" t="s">
        <v>148</v>
      </c>
      <c r="B90" s="1">
        <v>5</v>
      </c>
      <c r="C90" s="1" t="s">
        <v>162</v>
      </c>
      <c r="D90" s="1" t="s">
        <v>27</v>
      </c>
      <c r="E90" s="3" t="s">
        <v>234</v>
      </c>
      <c r="F90" s="1">
        <v>165</v>
      </c>
      <c r="G90" s="2">
        <v>37382</v>
      </c>
      <c r="H90" s="1" t="s">
        <v>17</v>
      </c>
      <c r="I90" s="1" t="s">
        <v>163</v>
      </c>
      <c r="J90" s="5">
        <f t="shared" ca="1" si="1"/>
        <v>22.185312285518187</v>
      </c>
    </row>
    <row r="91" spans="1:10" x14ac:dyDescent="0.2">
      <c r="A91" s="1" t="s">
        <v>148</v>
      </c>
      <c r="B91" s="1">
        <v>21</v>
      </c>
      <c r="C91" s="1" t="s">
        <v>164</v>
      </c>
      <c r="D91" s="1" t="s">
        <v>27</v>
      </c>
      <c r="E91" s="3" t="s">
        <v>234</v>
      </c>
      <c r="F91" s="1">
        <v>170</v>
      </c>
      <c r="G91" s="2">
        <v>35251</v>
      </c>
      <c r="H91" s="1">
        <v>5</v>
      </c>
      <c r="I91" s="1" t="s">
        <v>104</v>
      </c>
      <c r="J91" s="5">
        <f t="shared" ca="1" si="1"/>
        <v>28.035689773507208</v>
      </c>
    </row>
    <row r="92" spans="1:10" x14ac:dyDescent="0.2">
      <c r="A92" s="1" t="s">
        <v>148</v>
      </c>
      <c r="B92" s="1">
        <v>1</v>
      </c>
      <c r="C92" s="1" t="s">
        <v>165</v>
      </c>
      <c r="D92" s="1" t="s">
        <v>90</v>
      </c>
      <c r="E92" s="3" t="s">
        <v>234</v>
      </c>
      <c r="F92" s="1">
        <v>200</v>
      </c>
      <c r="G92" s="2">
        <v>34143</v>
      </c>
      <c r="H92" s="1">
        <v>9</v>
      </c>
      <c r="I92" s="1" t="s">
        <v>123</v>
      </c>
      <c r="J92" s="5">
        <f t="shared" ca="1" si="1"/>
        <v>31.077556623198351</v>
      </c>
    </row>
    <row r="93" spans="1:10" x14ac:dyDescent="0.2">
      <c r="A93" s="1" t="s">
        <v>166</v>
      </c>
      <c r="B93" s="1">
        <v>22</v>
      </c>
      <c r="C93" s="1" t="s">
        <v>167</v>
      </c>
      <c r="D93" s="1" t="s">
        <v>27</v>
      </c>
      <c r="E93" s="3" t="s">
        <v>231</v>
      </c>
      <c r="F93" s="1">
        <v>170</v>
      </c>
      <c r="G93" s="2">
        <v>37256</v>
      </c>
      <c r="H93" s="1" t="s">
        <v>17</v>
      </c>
      <c r="I93" s="1" t="s">
        <v>23</v>
      </c>
      <c r="J93" s="5">
        <f t="shared" ca="1" si="1"/>
        <v>22.531228551818806</v>
      </c>
    </row>
    <row r="94" spans="1:10" x14ac:dyDescent="0.2">
      <c r="A94" s="1" t="s">
        <v>166</v>
      </c>
      <c r="B94" s="1">
        <v>4</v>
      </c>
      <c r="C94" s="1" t="s">
        <v>168</v>
      </c>
      <c r="D94" s="1" t="s">
        <v>11</v>
      </c>
      <c r="E94" s="3" t="s">
        <v>242</v>
      </c>
      <c r="F94" s="1">
        <v>162</v>
      </c>
      <c r="G94" s="2">
        <v>34634</v>
      </c>
      <c r="H94" s="1">
        <v>6</v>
      </c>
      <c r="I94" s="1" t="s">
        <v>169</v>
      </c>
      <c r="J94" s="5">
        <f t="shared" ca="1" si="1"/>
        <v>29.729581331503088</v>
      </c>
    </row>
    <row r="95" spans="1:10" x14ac:dyDescent="0.2">
      <c r="A95" s="1" t="s">
        <v>166</v>
      </c>
      <c r="B95" s="1">
        <v>12</v>
      </c>
      <c r="C95" s="1" t="s">
        <v>170</v>
      </c>
      <c r="D95" s="1" t="s">
        <v>39</v>
      </c>
      <c r="E95" s="3" t="s">
        <v>235</v>
      </c>
      <c r="F95" s="1">
        <v>168</v>
      </c>
      <c r="G95" s="2">
        <v>36698</v>
      </c>
      <c r="H95" s="1">
        <v>2</v>
      </c>
      <c r="I95" s="1" t="s">
        <v>154</v>
      </c>
      <c r="J95" s="5">
        <f t="shared" ca="1" si="1"/>
        <v>24.063143445435827</v>
      </c>
    </row>
    <row r="96" spans="1:10" x14ac:dyDescent="0.2">
      <c r="A96" s="1" t="s">
        <v>166</v>
      </c>
      <c r="B96" s="1">
        <v>25</v>
      </c>
      <c r="C96" s="1" t="s">
        <v>171</v>
      </c>
      <c r="D96" s="1" t="s">
        <v>11</v>
      </c>
      <c r="E96" s="3" t="s">
        <v>242</v>
      </c>
      <c r="F96" s="1">
        <v>158</v>
      </c>
      <c r="G96" s="2">
        <v>33360</v>
      </c>
      <c r="H96" s="1">
        <v>10</v>
      </c>
      <c r="I96" s="1" t="s">
        <v>95</v>
      </c>
      <c r="J96" s="5">
        <f t="shared" ca="1" si="1"/>
        <v>33.227179135209333</v>
      </c>
    </row>
    <row r="97" spans="1:10" x14ac:dyDescent="0.2">
      <c r="A97" s="1" t="s">
        <v>166</v>
      </c>
      <c r="B97" s="1">
        <v>1</v>
      </c>
      <c r="C97" s="1" t="s">
        <v>172</v>
      </c>
      <c r="D97" s="1" t="s">
        <v>11</v>
      </c>
      <c r="E97" s="3" t="s">
        <v>242</v>
      </c>
      <c r="F97" s="1">
        <v>163</v>
      </c>
      <c r="G97" s="2">
        <v>36900</v>
      </c>
      <c r="H97" s="1">
        <v>1</v>
      </c>
      <c r="I97" s="1" t="s">
        <v>15</v>
      </c>
      <c r="J97" s="5">
        <f t="shared" ca="1" si="1"/>
        <v>23.508579272477693</v>
      </c>
    </row>
    <row r="98" spans="1:10" x14ac:dyDescent="0.2">
      <c r="A98" s="1" t="s">
        <v>166</v>
      </c>
      <c r="B98" s="1">
        <v>5</v>
      </c>
      <c r="C98" s="1" t="s">
        <v>173</v>
      </c>
      <c r="D98" s="1" t="s">
        <v>27</v>
      </c>
      <c r="E98" s="3" t="s">
        <v>234</v>
      </c>
      <c r="F98" s="1">
        <v>189</v>
      </c>
      <c r="G98" s="2">
        <v>34279</v>
      </c>
      <c r="H98" s="1">
        <v>9</v>
      </c>
      <c r="I98" s="1" t="s">
        <v>174</v>
      </c>
      <c r="J98" s="5">
        <f t="shared" ca="1" si="1"/>
        <v>30.704186684969116</v>
      </c>
    </row>
    <row r="99" spans="1:10" x14ac:dyDescent="0.2">
      <c r="A99" s="1" t="s">
        <v>166</v>
      </c>
      <c r="B99" s="1">
        <v>2</v>
      </c>
      <c r="C99" s="1" t="s">
        <v>175</v>
      </c>
      <c r="D99" s="1" t="s">
        <v>27</v>
      </c>
      <c r="E99" s="3" t="s">
        <v>235</v>
      </c>
      <c r="F99" s="1">
        <v>175</v>
      </c>
      <c r="G99" s="2">
        <v>36966</v>
      </c>
      <c r="H99" s="1" t="s">
        <v>17</v>
      </c>
      <c r="I99" s="1" t="s">
        <v>176</v>
      </c>
      <c r="J99" s="5">
        <f t="shared" ca="1" si="1"/>
        <v>23.327385037748797</v>
      </c>
    </row>
    <row r="100" spans="1:10" x14ac:dyDescent="0.2">
      <c r="A100" s="1" t="s">
        <v>166</v>
      </c>
      <c r="B100" s="1">
        <v>15</v>
      </c>
      <c r="C100" s="1" t="s">
        <v>177</v>
      </c>
      <c r="D100" s="1" t="s">
        <v>11</v>
      </c>
      <c r="E100" s="3" t="s">
        <v>239</v>
      </c>
      <c r="F100" s="1">
        <v>141</v>
      </c>
      <c r="G100" s="2">
        <v>36027</v>
      </c>
      <c r="H100" s="1">
        <v>3</v>
      </c>
      <c r="I100" s="1" t="s">
        <v>178</v>
      </c>
      <c r="J100" s="5">
        <f t="shared" ca="1" si="1"/>
        <v>25.905284831846259</v>
      </c>
    </row>
    <row r="101" spans="1:10" x14ac:dyDescent="0.2">
      <c r="A101" s="1" t="s">
        <v>166</v>
      </c>
      <c r="B101" s="1">
        <v>10</v>
      </c>
      <c r="C101" s="1" t="s">
        <v>179</v>
      </c>
      <c r="D101" s="1" t="s">
        <v>11</v>
      </c>
      <c r="E101" s="3" t="s">
        <v>229</v>
      </c>
      <c r="F101" s="1">
        <v>181</v>
      </c>
      <c r="G101" s="2">
        <v>35117</v>
      </c>
      <c r="H101" s="1">
        <v>5</v>
      </c>
      <c r="I101" s="1" t="s">
        <v>28</v>
      </c>
      <c r="J101" s="5">
        <f t="shared" ca="1" si="1"/>
        <v>28.403568977350719</v>
      </c>
    </row>
    <row r="102" spans="1:10" x14ac:dyDescent="0.2">
      <c r="A102" s="1" t="s">
        <v>166</v>
      </c>
      <c r="B102" s="1">
        <v>23</v>
      </c>
      <c r="C102" s="1" t="s">
        <v>180</v>
      </c>
      <c r="D102" s="1" t="s">
        <v>14</v>
      </c>
      <c r="E102" s="3" t="s">
        <v>238</v>
      </c>
      <c r="F102" s="1">
        <v>180</v>
      </c>
      <c r="G102" s="2">
        <v>35096</v>
      </c>
      <c r="H102" s="1">
        <v>6</v>
      </c>
      <c r="I102" s="1" t="s">
        <v>181</v>
      </c>
      <c r="J102" s="5">
        <f t="shared" ca="1" si="1"/>
        <v>28.461221688400823</v>
      </c>
    </row>
    <row r="103" spans="1:10" x14ac:dyDescent="0.2">
      <c r="A103" s="1" t="s">
        <v>166</v>
      </c>
      <c r="B103" s="1">
        <v>7</v>
      </c>
      <c r="C103" s="1" t="s">
        <v>182</v>
      </c>
      <c r="D103" s="1" t="s">
        <v>27</v>
      </c>
      <c r="E103" s="3" t="s">
        <v>235</v>
      </c>
      <c r="F103" s="1">
        <v>192</v>
      </c>
      <c r="G103" s="2">
        <v>34500</v>
      </c>
      <c r="H103" s="1">
        <v>5</v>
      </c>
      <c r="I103" s="1"/>
      <c r="J103" s="5">
        <f t="shared" ca="1" si="1"/>
        <v>30.097460535346602</v>
      </c>
    </row>
    <row r="104" spans="1:10" x14ac:dyDescent="0.2">
      <c r="A104" s="1" t="s">
        <v>166</v>
      </c>
      <c r="B104" s="1">
        <v>28</v>
      </c>
      <c r="C104" s="1" t="s">
        <v>183</v>
      </c>
      <c r="D104" s="1" t="s">
        <v>20</v>
      </c>
      <c r="E104" s="3" t="s">
        <v>243</v>
      </c>
      <c r="F104" s="1"/>
      <c r="G104" s="2">
        <v>36247</v>
      </c>
      <c r="H104" s="1">
        <v>1</v>
      </c>
      <c r="I104" s="1"/>
      <c r="J104" s="5">
        <f t="shared" ca="1" si="1"/>
        <v>25.301304049416608</v>
      </c>
    </row>
    <row r="105" spans="1:10" x14ac:dyDescent="0.2">
      <c r="A105" s="1" t="s">
        <v>184</v>
      </c>
      <c r="B105" s="1">
        <v>11</v>
      </c>
      <c r="C105" s="1" t="s">
        <v>185</v>
      </c>
      <c r="D105" s="1" t="s">
        <v>11</v>
      </c>
      <c r="E105" s="3" t="s">
        <v>235</v>
      </c>
      <c r="F105" s="1">
        <v>162</v>
      </c>
      <c r="G105" s="2">
        <v>33914</v>
      </c>
      <c r="H105" s="1">
        <v>8</v>
      </c>
      <c r="I105" s="1"/>
      <c r="J105" s="5">
        <f t="shared" ca="1" si="1"/>
        <v>31.70624571036376</v>
      </c>
    </row>
    <row r="106" spans="1:10" x14ac:dyDescent="0.2">
      <c r="A106" s="1" t="s">
        <v>184</v>
      </c>
      <c r="B106" s="1">
        <v>25</v>
      </c>
      <c r="C106" s="1" t="s">
        <v>186</v>
      </c>
      <c r="D106" s="1" t="s">
        <v>27</v>
      </c>
      <c r="E106" s="3" t="s">
        <v>231</v>
      </c>
      <c r="F106" s="1">
        <v>173</v>
      </c>
      <c r="G106" s="2">
        <v>35540</v>
      </c>
      <c r="H106" s="1">
        <v>1</v>
      </c>
      <c r="I106" s="1" t="s">
        <v>187</v>
      </c>
      <c r="J106" s="5">
        <f t="shared" ca="1" si="1"/>
        <v>27.242278654770075</v>
      </c>
    </row>
    <row r="107" spans="1:10" x14ac:dyDescent="0.2">
      <c r="A107" s="1" t="s">
        <v>184</v>
      </c>
      <c r="B107" s="1">
        <v>0</v>
      </c>
      <c r="C107" s="1" t="s">
        <v>188</v>
      </c>
      <c r="D107" s="1" t="s">
        <v>11</v>
      </c>
      <c r="E107" s="3" t="s">
        <v>241</v>
      </c>
      <c r="F107" s="1">
        <v>160</v>
      </c>
      <c r="G107" s="2">
        <v>33656</v>
      </c>
      <c r="H107" s="1">
        <v>8</v>
      </c>
      <c r="I107" s="1" t="s">
        <v>189</v>
      </c>
      <c r="J107" s="5">
        <f t="shared" ca="1" si="1"/>
        <v>32.414550446122171</v>
      </c>
    </row>
    <row r="108" spans="1:10" x14ac:dyDescent="0.2">
      <c r="A108" s="1" t="s">
        <v>184</v>
      </c>
      <c r="B108" s="1">
        <v>2</v>
      </c>
      <c r="C108" s="1" t="s">
        <v>190</v>
      </c>
      <c r="D108" s="1" t="s">
        <v>39</v>
      </c>
      <c r="E108" s="3" t="s">
        <v>232</v>
      </c>
      <c r="F108" s="1">
        <v>165</v>
      </c>
      <c r="G108" s="2">
        <v>34574</v>
      </c>
      <c r="H108" s="1">
        <v>8</v>
      </c>
      <c r="I108" s="1" t="s">
        <v>50</v>
      </c>
      <c r="J108" s="5">
        <f t="shared" ca="1" si="1"/>
        <v>29.894303363074812</v>
      </c>
    </row>
    <row r="109" spans="1:10" x14ac:dyDescent="0.2">
      <c r="A109" s="1" t="s">
        <v>184</v>
      </c>
      <c r="B109" s="1">
        <v>9</v>
      </c>
      <c r="C109" s="1" t="s">
        <v>191</v>
      </c>
      <c r="D109" s="1" t="s">
        <v>11</v>
      </c>
      <c r="E109" s="3" t="s">
        <v>232</v>
      </c>
      <c r="F109" s="1">
        <v>170</v>
      </c>
      <c r="G109" s="2">
        <v>35293</v>
      </c>
      <c r="H109" s="1">
        <v>5</v>
      </c>
      <c r="I109" s="1" t="s">
        <v>192</v>
      </c>
      <c r="J109" s="5">
        <f t="shared" ca="1" si="1"/>
        <v>27.920384351407002</v>
      </c>
    </row>
    <row r="110" spans="1:10" x14ac:dyDescent="0.2">
      <c r="A110" s="1" t="s">
        <v>184</v>
      </c>
      <c r="B110" s="1">
        <v>20</v>
      </c>
      <c r="C110" s="1" t="s">
        <v>193</v>
      </c>
      <c r="D110" s="1" t="s">
        <v>27</v>
      </c>
      <c r="E110" s="3" t="s">
        <v>230</v>
      </c>
      <c r="F110" s="1">
        <v>195</v>
      </c>
      <c r="G110" s="2">
        <v>36798</v>
      </c>
      <c r="H110" s="1">
        <v>1</v>
      </c>
      <c r="I110" s="1" t="s">
        <v>194</v>
      </c>
      <c r="J110" s="5">
        <f t="shared" ca="1" si="1"/>
        <v>23.788606726149624</v>
      </c>
    </row>
    <row r="111" spans="1:10" x14ac:dyDescent="0.2">
      <c r="A111" s="1" t="s">
        <v>184</v>
      </c>
      <c r="B111" s="1">
        <v>42</v>
      </c>
      <c r="C111" s="1" t="s">
        <v>195</v>
      </c>
      <c r="D111" s="1" t="s">
        <v>20</v>
      </c>
      <c r="E111" s="3" t="s">
        <v>244</v>
      </c>
      <c r="F111" s="1">
        <v>205</v>
      </c>
      <c r="G111" s="2">
        <v>33164</v>
      </c>
      <c r="H111" s="1">
        <v>10</v>
      </c>
      <c r="I111" s="1" t="s">
        <v>31</v>
      </c>
      <c r="J111" s="5">
        <f t="shared" ca="1" si="1"/>
        <v>33.765271105010292</v>
      </c>
    </row>
    <row r="112" spans="1:10" x14ac:dyDescent="0.2">
      <c r="A112" s="1" t="s">
        <v>184</v>
      </c>
      <c r="B112" s="1">
        <v>21</v>
      </c>
      <c r="C112" s="1" t="s">
        <v>196</v>
      </c>
      <c r="D112" s="1" t="s">
        <v>27</v>
      </c>
      <c r="E112" s="3" t="s">
        <v>235</v>
      </c>
      <c r="F112" s="1">
        <v>152</v>
      </c>
      <c r="G112" s="2">
        <v>36028</v>
      </c>
      <c r="H112" s="1">
        <v>2</v>
      </c>
      <c r="I112" s="1" t="s">
        <v>15</v>
      </c>
      <c r="J112" s="5">
        <f t="shared" ca="1" si="1"/>
        <v>25.902539464653398</v>
      </c>
    </row>
    <row r="113" spans="1:10" x14ac:dyDescent="0.2">
      <c r="A113" s="1" t="s">
        <v>184</v>
      </c>
      <c r="B113" s="1">
        <v>4</v>
      </c>
      <c r="C113" s="1" t="s">
        <v>197</v>
      </c>
      <c r="D113" s="1" t="s">
        <v>27</v>
      </c>
      <c r="E113" s="3" t="s">
        <v>234</v>
      </c>
      <c r="F113" s="1">
        <v>182</v>
      </c>
      <c r="G113" s="2">
        <v>35737</v>
      </c>
      <c r="H113" s="1">
        <v>1</v>
      </c>
      <c r="I113" s="1" t="s">
        <v>198</v>
      </c>
      <c r="J113" s="5">
        <f t="shared" ca="1" si="1"/>
        <v>26.701441317776254</v>
      </c>
    </row>
    <row r="114" spans="1:10" x14ac:dyDescent="0.2">
      <c r="A114" s="1" t="s">
        <v>184</v>
      </c>
      <c r="B114" s="1">
        <v>1</v>
      </c>
      <c r="C114" s="1" t="s">
        <v>199</v>
      </c>
      <c r="D114" s="1" t="s">
        <v>11</v>
      </c>
      <c r="E114" s="3" t="s">
        <v>233</v>
      </c>
      <c r="F114" s="1">
        <v>140</v>
      </c>
      <c r="G114" s="2">
        <v>36146</v>
      </c>
      <c r="H114" s="1">
        <v>2</v>
      </c>
      <c r="I114" s="1" t="s">
        <v>200</v>
      </c>
      <c r="J114" s="5">
        <f t="shared" ca="1" si="1"/>
        <v>25.578586135895677</v>
      </c>
    </row>
    <row r="115" spans="1:10" x14ac:dyDescent="0.2">
      <c r="A115" s="1" t="s">
        <v>184</v>
      </c>
      <c r="B115" s="1">
        <v>3</v>
      </c>
      <c r="C115" s="1" t="s">
        <v>201</v>
      </c>
      <c r="D115" s="1" t="s">
        <v>11</v>
      </c>
      <c r="E115" s="3" t="s">
        <v>229</v>
      </c>
      <c r="F115" s="1">
        <v>163</v>
      </c>
      <c r="G115" s="2">
        <v>30113</v>
      </c>
      <c r="H115" s="1">
        <v>19</v>
      </c>
      <c r="I115" s="1" t="s">
        <v>28</v>
      </c>
      <c r="J115" s="5">
        <f t="shared" ca="1" si="1"/>
        <v>42.141386410432396</v>
      </c>
    </row>
    <row r="116" spans="1:10" x14ac:dyDescent="0.2">
      <c r="A116" s="1" t="s">
        <v>202</v>
      </c>
      <c r="B116" s="1">
        <v>4</v>
      </c>
      <c r="C116" s="1" t="s">
        <v>203</v>
      </c>
      <c r="D116" s="1" t="s">
        <v>11</v>
      </c>
      <c r="E116" s="3" t="s">
        <v>242</v>
      </c>
      <c r="F116" s="1">
        <v>140</v>
      </c>
      <c r="G116" s="2">
        <v>33087</v>
      </c>
      <c r="H116" s="1">
        <v>9</v>
      </c>
      <c r="I116" s="1" t="s">
        <v>104</v>
      </c>
      <c r="J116" s="5">
        <f t="shared" ca="1" si="1"/>
        <v>33.976664378860676</v>
      </c>
    </row>
    <row r="117" spans="1:10" x14ac:dyDescent="0.2">
      <c r="A117" s="1" t="s">
        <v>202</v>
      </c>
      <c r="B117" s="1">
        <v>12</v>
      </c>
      <c r="C117" s="1" t="s">
        <v>204</v>
      </c>
      <c r="D117" s="1" t="s">
        <v>14</v>
      </c>
      <c r="E117" s="3" t="s">
        <v>234</v>
      </c>
      <c r="F117" s="1">
        <v>204</v>
      </c>
      <c r="G117" s="2">
        <v>36367</v>
      </c>
      <c r="H117" s="1">
        <v>1</v>
      </c>
      <c r="I117" s="1" t="s">
        <v>205</v>
      </c>
      <c r="J117" s="5">
        <f t="shared" ca="1" si="1"/>
        <v>24.971859986273163</v>
      </c>
    </row>
    <row r="118" spans="1:10" x14ac:dyDescent="0.2">
      <c r="A118" s="1" t="s">
        <v>202</v>
      </c>
      <c r="B118" s="1">
        <v>23</v>
      </c>
      <c r="C118" s="1" t="s">
        <v>206</v>
      </c>
      <c r="D118" s="1" t="s">
        <v>27</v>
      </c>
      <c r="E118" s="3" t="s">
        <v>235</v>
      </c>
      <c r="F118" s="1">
        <v>165</v>
      </c>
      <c r="G118" s="2">
        <v>37032</v>
      </c>
      <c r="H118" s="1">
        <v>1</v>
      </c>
      <c r="I118" s="1" t="s">
        <v>154</v>
      </c>
      <c r="J118" s="5">
        <f t="shared" ca="1" si="1"/>
        <v>23.146190803019906</v>
      </c>
    </row>
    <row r="119" spans="1:10" x14ac:dyDescent="0.2">
      <c r="A119" s="1" t="s">
        <v>202</v>
      </c>
      <c r="B119" s="1">
        <v>24</v>
      </c>
      <c r="C119" s="1" t="s">
        <v>207</v>
      </c>
      <c r="D119" s="1" t="s">
        <v>11</v>
      </c>
      <c r="E119" s="3" t="s">
        <v>236</v>
      </c>
      <c r="F119" s="1">
        <v>175</v>
      </c>
      <c r="G119" s="2">
        <v>34247</v>
      </c>
      <c r="H119" s="1">
        <v>9</v>
      </c>
      <c r="I119" s="1" t="s">
        <v>104</v>
      </c>
      <c r="J119" s="5">
        <f t="shared" ca="1" si="1"/>
        <v>30.7920384351407</v>
      </c>
    </row>
    <row r="120" spans="1:10" x14ac:dyDescent="0.2">
      <c r="A120" s="1" t="s">
        <v>202</v>
      </c>
      <c r="B120" s="1">
        <v>13</v>
      </c>
      <c r="C120" s="1" t="s">
        <v>208</v>
      </c>
      <c r="D120" s="1" t="s">
        <v>14</v>
      </c>
      <c r="E120" s="3" t="s">
        <v>231</v>
      </c>
      <c r="F120" s="1">
        <v>181</v>
      </c>
      <c r="G120" s="2">
        <v>36385</v>
      </c>
      <c r="H120" s="1">
        <v>4</v>
      </c>
      <c r="I120" s="1"/>
      <c r="J120" s="5">
        <f t="shared" ca="1" si="1"/>
        <v>24.922443376801649</v>
      </c>
    </row>
    <row r="121" spans="1:10" x14ac:dyDescent="0.2">
      <c r="A121" s="1" t="s">
        <v>202</v>
      </c>
      <c r="B121" s="1">
        <v>3</v>
      </c>
      <c r="C121" s="1" t="s">
        <v>209</v>
      </c>
      <c r="D121" s="1" t="s">
        <v>27</v>
      </c>
      <c r="E121" s="3" t="s">
        <v>235</v>
      </c>
      <c r="F121" s="1">
        <v>190</v>
      </c>
      <c r="G121" s="2">
        <v>33056</v>
      </c>
      <c r="H121" s="1">
        <v>12</v>
      </c>
      <c r="I121" s="1" t="s">
        <v>23</v>
      </c>
      <c r="J121" s="5">
        <f t="shared" ca="1" si="1"/>
        <v>34.061770761839398</v>
      </c>
    </row>
    <row r="122" spans="1:10" x14ac:dyDescent="0.2">
      <c r="A122" s="1" t="s">
        <v>202</v>
      </c>
      <c r="B122" s="1">
        <v>21</v>
      </c>
      <c r="C122" s="1" t="s">
        <v>210</v>
      </c>
      <c r="D122" s="1" t="s">
        <v>20</v>
      </c>
      <c r="E122" s="3" t="s">
        <v>238</v>
      </c>
      <c r="F122" s="1">
        <v>195</v>
      </c>
      <c r="G122" s="2">
        <v>34907</v>
      </c>
      <c r="H122" s="1">
        <v>6</v>
      </c>
      <c r="I122" s="1" t="s">
        <v>154</v>
      </c>
      <c r="J122" s="5">
        <f t="shared" ca="1" si="1"/>
        <v>28.980096087851749</v>
      </c>
    </row>
    <row r="123" spans="1:10" x14ac:dyDescent="0.2">
      <c r="A123" s="1" t="s">
        <v>202</v>
      </c>
      <c r="B123" s="1">
        <v>35</v>
      </c>
      <c r="C123" s="1" t="s">
        <v>211</v>
      </c>
      <c r="D123" s="1" t="s">
        <v>39</v>
      </c>
      <c r="E123" s="3" t="s">
        <v>232</v>
      </c>
      <c r="F123" s="1">
        <v>197</v>
      </c>
      <c r="G123" s="2">
        <v>34655</v>
      </c>
      <c r="H123" s="1">
        <v>5</v>
      </c>
      <c r="I123" s="1" t="s">
        <v>102</v>
      </c>
      <c r="J123" s="5">
        <f t="shared" ca="1" si="1"/>
        <v>29.671928620452984</v>
      </c>
    </row>
    <row r="124" spans="1:10" x14ac:dyDescent="0.2">
      <c r="A124" s="1" t="s">
        <v>202</v>
      </c>
      <c r="B124" s="1">
        <v>32</v>
      </c>
      <c r="C124" s="1" t="s">
        <v>212</v>
      </c>
      <c r="D124" s="1" t="s">
        <v>11</v>
      </c>
      <c r="E124" s="3" t="s">
        <v>241</v>
      </c>
      <c r="F124" s="1">
        <v>149</v>
      </c>
      <c r="G124" s="2">
        <v>32344</v>
      </c>
      <c r="H124" s="1">
        <v>7</v>
      </c>
      <c r="I124" s="1" t="s">
        <v>127</v>
      </c>
      <c r="J124" s="5">
        <f t="shared" ca="1" si="1"/>
        <v>36.016472203157171</v>
      </c>
    </row>
    <row r="125" spans="1:10" x14ac:dyDescent="0.2">
      <c r="A125" s="1" t="s">
        <v>202</v>
      </c>
      <c r="B125" s="1">
        <v>2</v>
      </c>
      <c r="C125" s="1" t="s">
        <v>213</v>
      </c>
      <c r="D125" s="1" t="s">
        <v>11</v>
      </c>
      <c r="E125" s="3" t="s">
        <v>237</v>
      </c>
      <c r="F125" s="1">
        <v>140</v>
      </c>
      <c r="G125" s="2">
        <v>36259</v>
      </c>
      <c r="H125" s="1">
        <v>2</v>
      </c>
      <c r="I125" s="1" t="s">
        <v>23</v>
      </c>
      <c r="J125" s="5">
        <f t="shared" ca="1" si="1"/>
        <v>25.268359643102265</v>
      </c>
    </row>
    <row r="126" spans="1:10" x14ac:dyDescent="0.2">
      <c r="A126" s="1" t="s">
        <v>214</v>
      </c>
      <c r="B126" s="1">
        <v>7</v>
      </c>
      <c r="C126" s="1" t="s">
        <v>215</v>
      </c>
      <c r="D126" s="1" t="s">
        <v>11</v>
      </c>
      <c r="E126" s="3" t="s">
        <v>241</v>
      </c>
      <c r="F126" s="1">
        <v>167</v>
      </c>
      <c r="G126" s="2">
        <v>35276</v>
      </c>
      <c r="H126" s="1">
        <v>6</v>
      </c>
      <c r="I126" s="1" t="s">
        <v>200</v>
      </c>
      <c r="J126" s="5">
        <f t="shared" ca="1" si="1"/>
        <v>27.967055593685654</v>
      </c>
    </row>
    <row r="127" spans="1:10" x14ac:dyDescent="0.2">
      <c r="A127" s="1" t="s">
        <v>214</v>
      </c>
      <c r="B127" s="1">
        <v>0</v>
      </c>
      <c r="C127" s="1" t="s">
        <v>216</v>
      </c>
      <c r="D127" s="1" t="s">
        <v>90</v>
      </c>
      <c r="E127" s="3" t="s">
        <v>230</v>
      </c>
      <c r="F127" s="1">
        <v>190</v>
      </c>
      <c r="G127" s="2">
        <v>36732</v>
      </c>
      <c r="H127" s="1">
        <v>2</v>
      </c>
      <c r="I127" s="1" t="s">
        <v>217</v>
      </c>
      <c r="J127" s="5">
        <f t="shared" ca="1" si="1"/>
        <v>23.969800960878519</v>
      </c>
    </row>
    <row r="128" spans="1:10" x14ac:dyDescent="0.2">
      <c r="A128" s="1" t="s">
        <v>214</v>
      </c>
      <c r="B128" s="1">
        <v>31</v>
      </c>
      <c r="C128" s="1" t="s">
        <v>218</v>
      </c>
      <c r="D128" s="1" t="s">
        <v>20</v>
      </c>
      <c r="E128" s="3" t="s">
        <v>230</v>
      </c>
      <c r="F128" s="1">
        <v>235</v>
      </c>
      <c r="G128" s="2">
        <v>33611</v>
      </c>
      <c r="H128" s="1">
        <v>10</v>
      </c>
      <c r="I128" s="1" t="s">
        <v>28</v>
      </c>
      <c r="J128" s="5">
        <f t="shared" ca="1" si="1"/>
        <v>32.538091969800959</v>
      </c>
    </row>
    <row r="129" spans="1:10" x14ac:dyDescent="0.2">
      <c r="A129" s="1" t="s">
        <v>214</v>
      </c>
      <c r="B129" s="1">
        <v>24</v>
      </c>
      <c r="C129" s="1" t="s">
        <v>219</v>
      </c>
      <c r="D129" s="1" t="s">
        <v>27</v>
      </c>
      <c r="E129" s="3" t="s">
        <v>234</v>
      </c>
      <c r="F129" s="1"/>
      <c r="G129" s="2">
        <v>37446</v>
      </c>
      <c r="H129" s="1" t="s">
        <v>17</v>
      </c>
      <c r="I129" s="1" t="s">
        <v>28</v>
      </c>
      <c r="J129" s="5">
        <f t="shared" ca="1" si="1"/>
        <v>22.009608785175018</v>
      </c>
    </row>
    <row r="130" spans="1:10" x14ac:dyDescent="0.2">
      <c r="A130" s="1" t="s">
        <v>214</v>
      </c>
      <c r="B130" s="1">
        <v>21</v>
      </c>
      <c r="C130" s="1" t="s">
        <v>220</v>
      </c>
      <c r="D130" s="1" t="s">
        <v>27</v>
      </c>
      <c r="E130" s="3" t="s">
        <v>232</v>
      </c>
      <c r="F130" s="1">
        <v>180</v>
      </c>
      <c r="G130" s="2">
        <v>36647</v>
      </c>
      <c r="H130" s="1">
        <v>2</v>
      </c>
      <c r="I130" s="1" t="s">
        <v>221</v>
      </c>
      <c r="J130" s="5">
        <f t="shared" ca="1" si="1"/>
        <v>24.203157172271791</v>
      </c>
    </row>
    <row r="131" spans="1:10" x14ac:dyDescent="0.2">
      <c r="A131" s="1" t="s">
        <v>214</v>
      </c>
      <c r="B131" s="1">
        <v>2</v>
      </c>
      <c r="C131" s="1" t="s">
        <v>222</v>
      </c>
      <c r="D131" s="1" t="s">
        <v>27</v>
      </c>
      <c r="E131" s="3" t="s">
        <v>232</v>
      </c>
      <c r="F131" s="1">
        <v>200</v>
      </c>
      <c r="G131" s="2">
        <v>35215</v>
      </c>
      <c r="H131" s="1">
        <v>6</v>
      </c>
      <c r="I131" s="1" t="s">
        <v>156</v>
      </c>
      <c r="J131" s="5">
        <f t="shared" ref="J131:J137" ca="1" si="2">(TODAY()-G131)/364.25</f>
        <v>28.13452299245024</v>
      </c>
    </row>
    <row r="132" spans="1:10" x14ac:dyDescent="0.2">
      <c r="A132" s="1" t="s">
        <v>214</v>
      </c>
      <c r="B132" s="1">
        <v>5</v>
      </c>
      <c r="C132" s="1" t="s">
        <v>223</v>
      </c>
      <c r="D132" s="1" t="s">
        <v>11</v>
      </c>
      <c r="E132" s="3" t="s">
        <v>236</v>
      </c>
      <c r="F132" s="1">
        <v>145</v>
      </c>
      <c r="G132" s="2">
        <v>37486</v>
      </c>
      <c r="H132" s="1">
        <v>1</v>
      </c>
      <c r="I132" s="1"/>
      <c r="J132" s="5">
        <f t="shared" ca="1" si="2"/>
        <v>21.899794097460536</v>
      </c>
    </row>
    <row r="133" spans="1:10" x14ac:dyDescent="0.2">
      <c r="A133" s="1" t="s">
        <v>214</v>
      </c>
      <c r="B133" s="1">
        <v>12</v>
      </c>
      <c r="C133" s="1" t="s">
        <v>224</v>
      </c>
      <c r="D133" s="1" t="s">
        <v>39</v>
      </c>
      <c r="E133" s="3" t="s">
        <v>235</v>
      </c>
      <c r="F133" s="1">
        <v>164</v>
      </c>
      <c r="G133" s="2">
        <v>36199</v>
      </c>
      <c r="H133" s="1">
        <v>2</v>
      </c>
      <c r="I133" s="1" t="s">
        <v>31</v>
      </c>
      <c r="J133" s="5">
        <f t="shared" ca="1" si="2"/>
        <v>25.433081674673989</v>
      </c>
    </row>
    <row r="134" spans="1:10" x14ac:dyDescent="0.2">
      <c r="A134" s="1" t="s">
        <v>214</v>
      </c>
      <c r="B134" s="1">
        <v>44</v>
      </c>
      <c r="C134" s="1" t="s">
        <v>225</v>
      </c>
      <c r="D134" s="1" t="s">
        <v>11</v>
      </c>
      <c r="E134" s="3" t="s">
        <v>229</v>
      </c>
      <c r="F134" s="1">
        <v>160</v>
      </c>
      <c r="G134" s="2">
        <v>34829</v>
      </c>
      <c r="H134" s="1">
        <v>5</v>
      </c>
      <c r="I134" s="1" t="s">
        <v>23</v>
      </c>
      <c r="J134" s="5">
        <f t="shared" ca="1" si="2"/>
        <v>29.19423472889499</v>
      </c>
    </row>
    <row r="135" spans="1:10" x14ac:dyDescent="0.2">
      <c r="A135" s="1" t="s">
        <v>214</v>
      </c>
      <c r="B135" s="1">
        <v>20</v>
      </c>
      <c r="C135" s="1" t="s">
        <v>226</v>
      </c>
      <c r="D135" s="1" t="s">
        <v>11</v>
      </c>
      <c r="E135" s="3" t="s">
        <v>242</v>
      </c>
      <c r="F135" s="1">
        <v>154</v>
      </c>
      <c r="G135" s="2">
        <v>34372</v>
      </c>
      <c r="H135" s="1">
        <v>7</v>
      </c>
      <c r="I135" s="1" t="s">
        <v>121</v>
      </c>
      <c r="J135" s="5">
        <f t="shared" ca="1" si="2"/>
        <v>30.448867536032946</v>
      </c>
    </row>
    <row r="136" spans="1:10" x14ac:dyDescent="0.2">
      <c r="A136" s="1" t="s">
        <v>214</v>
      </c>
      <c r="B136" s="1">
        <v>35</v>
      </c>
      <c r="C136" s="1" t="s">
        <v>227</v>
      </c>
      <c r="D136" s="1" t="s">
        <v>11</v>
      </c>
      <c r="E136" s="3" t="s">
        <v>233</v>
      </c>
      <c r="F136" s="1"/>
      <c r="G136" s="2">
        <v>34010</v>
      </c>
      <c r="H136" s="1" t="s">
        <v>17</v>
      </c>
      <c r="I136" s="1"/>
      <c r="J136" s="5">
        <f t="shared" ca="1" si="2"/>
        <v>31.442690459849004</v>
      </c>
    </row>
    <row r="137" spans="1:10" x14ac:dyDescent="0.2">
      <c r="A137" s="1" t="s">
        <v>214</v>
      </c>
      <c r="B137" s="1">
        <v>32</v>
      </c>
      <c r="C137" s="1" t="s">
        <v>228</v>
      </c>
      <c r="D137" s="1" t="s">
        <v>11</v>
      </c>
      <c r="E137" s="3" t="s">
        <v>242</v>
      </c>
      <c r="F137" s="1">
        <v>140</v>
      </c>
      <c r="G137" s="2">
        <v>34837</v>
      </c>
      <c r="H137" s="1">
        <v>7</v>
      </c>
      <c r="J137" s="5">
        <f t="shared" ca="1" si="2"/>
        <v>29.172271791352092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TeamData</vt:lpstr>
      <vt:lpstr>GameData</vt:lpstr>
      <vt:lpstr>PlayerData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Coleman</dc:creator>
  <cp:lastModifiedBy>Frank Coleman</cp:lastModifiedBy>
  <dcterms:created xsi:type="dcterms:W3CDTF">2024-06-19T19:38:48Z</dcterms:created>
  <dcterms:modified xsi:type="dcterms:W3CDTF">2024-06-20T04:13:57Z</dcterms:modified>
</cp:coreProperties>
</file>