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995456ad29b02/_MAPA_Agrotóxicos/RScripts/Safra.21.22/"/>
    </mc:Choice>
  </mc:AlternateContent>
  <xr:revisionPtr revIDLastSave="288" documentId="8_{6B508AF1-7E16-4B84-8A70-3AD0AC65B5FC}" xr6:coauthVersionLast="47" xr6:coauthVersionMax="47" xr10:uidLastSave="{F5EB16E5-4443-4F76-8DD6-A1CA2AA04433}"/>
  <bookViews>
    <workbookView xWindow="-108" yWindow="-108" windowWidth="23256" windowHeight="12456" firstSheet="5" activeTab="13" xr2:uid="{951755CE-1722-4750-928D-B844AF9F7328}"/>
  </bookViews>
  <sheets>
    <sheet name="menu" sheetId="2" r:id="rId1"/>
    <sheet name="aux" sheetId="1" r:id="rId2"/>
    <sheet name="geral" sheetId="3" r:id="rId3"/>
    <sheet name="cultura" sheetId="4" r:id="rId4"/>
    <sheet name="alvo" sheetId="5" r:id="rId5"/>
    <sheet name="produto" sheetId="7" r:id="rId6"/>
    <sheet name="tratamentos" sheetId="10" r:id="rId7"/>
    <sheet name="coment" sheetId="11" r:id="rId8"/>
    <sheet name="metod.apl" sheetId="12" r:id="rId9"/>
    <sheet name="dados.apl" sheetId="13" r:id="rId10"/>
    <sheet name="metod.avl" sheetId="14" r:id="rId11"/>
    <sheet name="cronograma" sheetId="15" r:id="rId12"/>
    <sheet name="manutencao" sheetId="16" r:id="rId13"/>
    <sheet name="legendas" sheetId="17" r:id="rId14"/>
    <sheet name="discussao" sheetId="19" r:id="rId15"/>
    <sheet name="dados" sheetId="8" r:id="rId16"/>
    <sheet name="dadosDIG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10" i="10"/>
  <c r="B11" i="10"/>
  <c r="B12" i="10"/>
  <c r="B13" i="10"/>
  <c r="B14" i="10"/>
  <c r="B8" i="10"/>
  <c r="B7" i="10"/>
  <c r="F8" i="15"/>
  <c r="J9" i="10"/>
  <c r="J10" i="10"/>
  <c r="J11" i="10"/>
  <c r="J12" i="10"/>
  <c r="J13" i="10"/>
  <c r="J14" i="10"/>
  <c r="J8" i="10"/>
  <c r="C15" i="12"/>
  <c r="B28" i="3"/>
  <c r="B27" i="3"/>
  <c r="E3" i="2"/>
  <c r="F9" i="15" l="1"/>
  <c r="F10" i="15"/>
  <c r="B29" i="3"/>
</calcChain>
</file>

<file path=xl/sharedStrings.xml><?xml version="1.0" encoding="utf-8"?>
<sst xmlns="http://schemas.openxmlformats.org/spreadsheetml/2006/main" count="722" uniqueCount="358">
  <si>
    <t>Tratamento</t>
  </si>
  <si>
    <t>Trat</t>
  </si>
  <si>
    <t>Bloco</t>
  </si>
  <si>
    <t>rotulo</t>
  </si>
  <si>
    <t>info</t>
  </si>
  <si>
    <t>ensaio</t>
  </si>
  <si>
    <t>03B-SP-2020-C</t>
  </si>
  <si>
    <t>contratante</t>
  </si>
  <si>
    <t>Fortgreen</t>
  </si>
  <si>
    <t>Danilo Franco</t>
  </si>
  <si>
    <t>crea</t>
  </si>
  <si>
    <t>objetivo</t>
  </si>
  <si>
    <t>O Curative é eficiente para o controle do cancro-cítrico (*Xanthomonas citri* subsp. citri) na cultura dos citros (*Citrus sinensis* (L.) Osbeck)?&lt;br /&gt;Qual a dose do Curative com melhor controle da doença?&lt;br /&gt;O Curative é seletivo para a cultura?</t>
  </si>
  <si>
    <t>Nome da área agrícola</t>
  </si>
  <si>
    <t>Sítio São Marcos</t>
  </si>
  <si>
    <t>Endereço</t>
  </si>
  <si>
    <t>Localidade</t>
  </si>
  <si>
    <t>Município</t>
  </si>
  <si>
    <t>Cajobi</t>
  </si>
  <si>
    <t>UF</t>
  </si>
  <si>
    <t>SP</t>
  </si>
  <si>
    <t>Latitude</t>
  </si>
  <si>
    <t>Longitude</t>
  </si>
  <si>
    <t>Altitute</t>
  </si>
  <si>
    <t>536 metros</t>
  </si>
  <si>
    <t>delineamento</t>
  </si>
  <si>
    <t>Blocos casualizados</t>
  </si>
  <si>
    <t>4,5 x 6,5 metros (3 plantas em 1 linha)</t>
  </si>
  <si>
    <t>2,5 x 6,5 metros (1 planta em 1 linha)</t>
  </si>
  <si>
    <t>num.trats</t>
  </si>
  <si>
    <t>num.reps</t>
  </si>
  <si>
    <t>descr.parcela</t>
  </si>
  <si>
    <t>area.parcela</t>
  </si>
  <si>
    <t>descr.util.parcela</t>
  </si>
  <si>
    <t>area.util.parcela</t>
  </si>
  <si>
    <t>resp.tec</t>
  </si>
  <si>
    <t>Nome comum</t>
  </si>
  <si>
    <t>Nome científico</t>
  </si>
  <si>
    <t>Transplantio</t>
  </si>
  <si>
    <t>Variedade</t>
  </si>
  <si>
    <t>Espaçamento</t>
  </si>
  <si>
    <t>Citros</t>
  </si>
  <si>
    <t>*Citrus sinensis* (L.) Osbeck</t>
  </si>
  <si>
    <t>Valencia</t>
  </si>
  <si>
    <t>6,5 x 2,5 m</t>
  </si>
  <si>
    <t>615 plantas/ha</t>
  </si>
  <si>
    <t>Densidade de plantio</t>
  </si>
  <si>
    <t>Metodologia de infestação</t>
  </si>
  <si>
    <t>Cancro-cítrico</t>
  </si>
  <si>
    <t>*Xanthomonas citri* subsp. Citri</t>
  </si>
  <si>
    <t>O trabalho Foi conduzido sob condições naturais de infestação.</t>
  </si>
  <si>
    <t>1. Testemunha (Sem tratamento)</t>
  </si>
  <si>
    <t>2. Recop (180 g/100L)</t>
  </si>
  <si>
    <t>3. Recop (125 g/100L) + Curative (50 g/100L)</t>
  </si>
  <si>
    <t>4. Recop (125 g/100L) + Curative (25 g/100L)</t>
  </si>
  <si>
    <t>5. Recop (180 g/100L) + Curative (50 g/100L)</t>
  </si>
  <si>
    <t>T1</t>
  </si>
  <si>
    <t>T2</t>
  </si>
  <si>
    <t>T3</t>
  </si>
  <si>
    <t>T4</t>
  </si>
  <si>
    <t>T5</t>
  </si>
  <si>
    <t>Titular do Registro</t>
  </si>
  <si>
    <t>Nome e/ou Código do Agrotóxico</t>
  </si>
  <si>
    <t>Fase</t>
  </si>
  <si>
    <t>Classe</t>
  </si>
  <si>
    <t>Ingrediente Ativo</t>
  </si>
  <si>
    <t>Concentração</t>
  </si>
  <si>
    <t>Emissão do RET</t>
  </si>
  <si>
    <t>Validade do RET</t>
  </si>
  <si>
    <t>Grupo químico</t>
  </si>
  <si>
    <t>Formulação</t>
  </si>
  <si>
    <t>Class Tox.</t>
  </si>
  <si>
    <t>Class Amb.</t>
  </si>
  <si>
    <t>Número do RET/Registro</t>
  </si>
  <si>
    <t>Parc</t>
  </si>
  <si>
    <t>Regr</t>
  </si>
  <si>
    <t>Dose</t>
  </si>
  <si>
    <t>Cod</t>
  </si>
  <si>
    <t>Produto</t>
  </si>
  <si>
    <t>Unidade</t>
  </si>
  <si>
    <t>Épocas</t>
  </si>
  <si>
    <t>A</t>
  </si>
  <si>
    <t>B</t>
  </si>
  <si>
    <t>C</t>
  </si>
  <si>
    <t>D</t>
  </si>
  <si>
    <t>E</t>
  </si>
  <si>
    <t>F</t>
  </si>
  <si>
    <t>Sem tratamento</t>
  </si>
  <si>
    <t>Recop</t>
  </si>
  <si>
    <t>WP</t>
  </si>
  <si>
    <t>Oxicloreto de cobre</t>
  </si>
  <si>
    <t>840 g/kg (Equiv. Met. 500 g/kg)</t>
  </si>
  <si>
    <t>g/100L</t>
  </si>
  <si>
    <t>ABCDEF</t>
  </si>
  <si>
    <t>g</t>
  </si>
  <si>
    <t>Curative</t>
  </si>
  <si>
    <t>Dry</t>
  </si>
  <si>
    <t>Fosfito de K + Cu + Ni</t>
  </si>
  <si>
    <t>A aplicação A foi realizada no início do Florescimento (BBC=55/56).</t>
  </si>
  <si>
    <t>A aplicação B foi realizada 21 dias após A.</t>
  </si>
  <si>
    <t>A aplicação C foi realizada 21 dias após B.</t>
  </si>
  <si>
    <t>A aplicação D foi realizada 21 dias após C.</t>
  </si>
  <si>
    <t>A aplicação E foi realizada 21 dias após D.</t>
  </si>
  <si>
    <t>A aplicação F foi realizada 21 dias após E.</t>
  </si>
  <si>
    <t>Foram respeitados os volumes de calda recomendados para que fosse possível proporcionar uma boa cobertura da área a ser tratada.</t>
  </si>
  <si>
    <t>check</t>
  </si>
  <si>
    <t>x</t>
  </si>
  <si>
    <t>Método de aplicação</t>
  </si>
  <si>
    <t>Pulverização foliar</t>
  </si>
  <si>
    <t>Parte foco da aplicação</t>
  </si>
  <si>
    <t>Folhas e frutos</t>
  </si>
  <si>
    <t>Equipamento de aplicação</t>
  </si>
  <si>
    <t>Pulverizador manual motorizado</t>
  </si>
  <si>
    <t>Velocidade</t>
  </si>
  <si>
    <t>Unidade de velocidade</t>
  </si>
  <si>
    <t>km/h</t>
  </si>
  <si>
    <t>Tipo de pressurização</t>
  </si>
  <si>
    <t>Bomba de pistão</t>
  </si>
  <si>
    <t>Volume de aplicação</t>
  </si>
  <si>
    <t>Unidade de volume de aplicação</t>
  </si>
  <si>
    <t>L/ha</t>
  </si>
  <si>
    <t>Calda necessária calculada (*L*)</t>
  </si>
  <si>
    <t>Tamanho do reservatório (*L*)</t>
  </si>
  <si>
    <t>Lados aplicados</t>
  </si>
  <si>
    <t>Pressão</t>
  </si>
  <si>
    <t>Unidade de pressão</t>
  </si>
  <si>
    <t>PSI</t>
  </si>
  <si>
    <t>Vazão por bico</t>
  </si>
  <si>
    <t>Unidade de vazão</t>
  </si>
  <si>
    <t>L/min</t>
  </si>
  <si>
    <t>Altura de aplicação</t>
  </si>
  <si>
    <t>Unidade de altura</t>
  </si>
  <si>
    <t>cm</t>
  </si>
  <si>
    <t>Ponta de pulverização</t>
  </si>
  <si>
    <t>Cônica ajustável</t>
  </si>
  <si>
    <t>Espaçamento entre bicos</t>
  </si>
  <si>
    <t>50 cm</t>
  </si>
  <si>
    <t>Número de bicos</t>
  </si>
  <si>
    <t>Detalhes da incorporação</t>
  </si>
  <si>
    <t>*Condições de aplicação*</t>
  </si>
  <si>
    <t>------</t>
  </si>
  <si>
    <t>Data</t>
  </si>
  <si>
    <t>02/12/2020</t>
  </si>
  <si>
    <t>23/12/2020</t>
  </si>
  <si>
    <t>13/01/2021</t>
  </si>
  <si>
    <t>03/02/2021</t>
  </si>
  <si>
    <t>24/02/2021</t>
  </si>
  <si>
    <t>Hora inicial (HH:mm)</t>
  </si>
  <si>
    <t>14h10</t>
  </si>
  <si>
    <t>11h50</t>
  </si>
  <si>
    <t>13h00</t>
  </si>
  <si>
    <t>10h30</t>
  </si>
  <si>
    <t>14h40</t>
  </si>
  <si>
    <t>Hora final (HH:mm)</t>
  </si>
  <si>
    <t>14h30</t>
  </si>
  <si>
    <t>12h10</t>
  </si>
  <si>
    <t>13h32</t>
  </si>
  <si>
    <t>10h55</t>
  </si>
  <si>
    <t>15h10</t>
  </si>
  <si>
    <t>Umidade do ar (%)</t>
  </si>
  <si>
    <t>Nebulosidade (%)</t>
  </si>
  <si>
    <t>Velocidade do vento (km/h)</t>
  </si>
  <si>
    <t>Direção do vento</t>
  </si>
  <si>
    <t>*Dados sobre a cultura*</t>
  </si>
  <si>
    <t>Fechamento da cultura (%)</t>
  </si>
  <si>
    <t>Altura ( x ) *m* (  ) *cm*</t>
  </si>
  <si>
    <t>Diâmetro ( x ) *m* (  ) *cm*</t>
  </si>
  <si>
    <t>BBCH da maioria</t>
  </si>
  <si>
    <t>*Observações*</t>
  </si>
  <si>
    <t>Problemas na aplicação?</t>
  </si>
  <si>
    <t>Não</t>
  </si>
  <si>
    <t>02/12/2019</t>
  </si>
  <si>
    <t>Plantas daninhas</t>
  </si>
  <si>
    <t>Avaliar controle na pós-emergência das plantas daninhas e da cultura aos 7, 14, 20 após a apliação *A* e, 7, 14, 21, 28, 35, 60 e 90 após a aplicação *B*.</t>
  </si>
  <si>
    <t>Cigarrinha das raízes</t>
  </si>
  <si>
    <t>Contar o número de ninfas vivas sob a palhada da cultura em 2 pontos de 1 metro linear por parcela.</t>
  </si>
  <si>
    <t>A avaliação será realizada aos 15, 30, 60, 90 e 120 dias após a aplicação dos tratamentos.</t>
  </si>
  <si>
    <t>Desenvolvimento e produtividade dos citros</t>
  </si>
  <si>
    <t>**Avaliação do vigor e desenvolvimento das plantas** após o amadurecimento do primeiro fluxo vegetativo de primavera e o último fluxo vegetativo de outono.</t>
  </si>
  <si>
    <t>Será mensurado o indice SPAD (indicativo do teor de clorofila) 7 dias após cada aplicação, em 5 folhas maduras por parcela.</t>
  </si>
  <si>
    <t>Será mensurado o desenvolvimento das plantas avaliando a altura e diâmetro das plantas préviamente, 30, 90, 150 e 210 dias após a aplicação *C*.</t>
  </si>
  <si>
    <t>Para essa avaliação, 6 ramos por planta, sendo 3 em cada lado da planta, distribuídos pelas direções cardinais, terão seu comprimento mensurado com auxílio de fita métrica.</t>
  </si>
  <si>
    <t>Quaisquer outros aspéctos que sejam percebidos (fluxos vegetativos diferenciados, florescimento diferenciado etc) deverão ser documentados com fotos.</t>
  </si>
  <si>
    <t>HLB</t>
  </si>
  <si>
    <t>**Análise quantitativa de bactérias**. &lt;br /&gt;Uma amostra composta por 30 folhas por parcela será enviada para análise qPCR para quantificação de bactérias, nos seguintes momentos:  &lt;br /&gt;a. prévia;  &lt;br /&gt;b. 8 semanas após a aplicação *A*;  &lt;br /&gt;c. 16 semanas após a aplicação *A*;  &lt;br /&gt;d. 12 meses após a aplicação *A*.</t>
  </si>
  <si>
    <t>**Severidade visual do HLB**. &lt;br /&gt;Cada planta útil da parcela terá sua copa subdividida em 8 sessões e cada sessão receberá nota variando de 0 a 5 em função da porcentagem de ramos sintomáticos na sessão, seguindo metodologia proposta por Gottward et al. (2007).  &lt;br /&gt;Ao final, cada planta terá sua nota geral, que poderá variar de 0 a 40, sendo o somatório das notas de cada sessão.&lt;br /&gt;a. prévia;  &lt;br /&gt;b. 8 semanas após a aplicação *A*;  &lt;br /&gt;c. 6 meses após a aplicação *A*.</t>
  </si>
  <si>
    <t xml:space="preserve">O dano aos frutos será determinado pela contagem de frutos caídos com 16 semanas após a aplicação *A* e no momento da colheita. </t>
  </si>
  <si>
    <t>Cancro cítrico</t>
  </si>
  <si>
    <t>Utilizou-se o peso médio dos frutos na análise para estimar a produtividade perdida, multiplicando pelo número de frutos caídos.</t>
  </si>
  <si>
    <t>Ácaro da leprose</t>
  </si>
  <si>
    <t>Quantificar o número de ácaros em 8 frutos por parcela, individualizados, aos 0, 7, 14, 30, 60, 90, 120, 150, 180 e 210 dias após aplicação; (Caso haja colheita, na falta de frutos inspecionar 8 ramos)</t>
  </si>
  <si>
    <t>Analisar os dados na forma de Porcentagem de frutos infestados, Número médio de ácaros por frutos totais, Número médio de ácaros por frutos infestados.</t>
  </si>
  <si>
    <t>shelf life</t>
  </si>
  <si>
    <t>Colher 10 frutos por parcela para avaliação da qualidade dos frutos no momento da colheita.</t>
  </si>
  <si>
    <t>Avaliar o peso, diâmetro, teor de suco (%), teor de sólidos solúveis (^o^Brix), acidez titulável (%) e rendimento industrial (kg de sólidos solúveis por caixa).</t>
  </si>
  <si>
    <t>Colher e pesar 50 frutos por parcela, lembrando de colher com tesoura de poda para não danificar a casca. Acondicionar os frutos em caixas plásticas, perfuradas e ventiladas. Armazenar em condições de ambiente ventilado, simulando a gôndola do supermercado.</t>
  </si>
  <si>
    <t>Com intervalos fixos de 4 dias, descartar frutos pelo excesso de maturação e registrar o motivo (moles, murchos em excesso, escuros), sem condições de comercialização.</t>
  </si>
  <si>
    <t>Registrar o número, peso e nota de coloração dos frutos saudáveis a cada avaliação.</t>
  </si>
  <si>
    <t>podridão floral</t>
  </si>
  <si>
    <t>Previamente serão marcados 10 ramos por parcela, contendo 10 flores por ramo, totalizando 100 flores por parcela. Nestes ramos será determinada a incidência percentual de flores infectadas (sintomáticas).</t>
  </si>
  <si>
    <t xml:space="preserve">Previamente serão marcados 10 ramos por parcela, contendo 10 flores por ramo, totalizando 100 flores por parcela. </t>
  </si>
  <si>
    <t>Passados 60 dias após a última aplicação, nos mesmos ramos, será determinado o número de frutos fixados e o número de cálices retidos em função dos sintomas da doença.</t>
  </si>
  <si>
    <t>Os ramos marcados serão avaliados quanto ao número de flores/frutos infectados. Imediatamente antes da aplicação "B", antes da aplicação "C" e aos 14, 21 e 42 dias após aplicação "C".</t>
  </si>
  <si>
    <t>Ainda nos ramos marcados será avaliado o número de frutos viáveis aos 42 dias após aplicação "C".</t>
  </si>
  <si>
    <t>pinta preta dos citros</t>
  </si>
  <si>
    <t xml:space="preserve">**Avaliação da incidência e severidade da mancha-preta-dos-citros** por ocasião da colheita. </t>
  </si>
  <si>
    <t>escama farinha</t>
  </si>
  <si>
    <t>Será avaliada a fitotoxicidade visual por efeito dos tratamentos, aos 15 e 30 dias após a aplicação. Registrar com fotos, caso necessário.</t>
  </si>
  <si>
    <t>3 plantas por parcela terao seus frutos colhidos, para determinação da produtividade, aos 210 dias após a aplicação *A*.</t>
  </si>
  <si>
    <t>O desenvolvimento do fruto será realizado com a determinação do peso médio de 100 frutos por parcela.</t>
  </si>
  <si>
    <t>Avaliação da qualidade dos frutos na colheita, com a determinação da massa média dos frutos, diâmetro, porcentagem de suco, teor de sólidos solúveis e rendimento industrial para produção de suco concentrado. 10 frutos maduros por parcela.</t>
  </si>
  <si>
    <t>A produtividade será determinada aos 120 dias após a aplicação, através da contagem de colmos em 10 metros lineares e pesagem de 10 colmos por parcela.</t>
  </si>
  <si>
    <t>Avaliou-se a qualidade dos frutos na colheita, com a determinação da massa média dos frutos, diâmetro, porcentagem de suco, teor de sólidos solúveis e rendimento industrial para produção de suco concentrado. 10 frutos maduros por parcela.</t>
  </si>
  <si>
    <t>finalidade</t>
  </si>
  <si>
    <t>Eficácia</t>
  </si>
  <si>
    <t>Fitotoxicidade</t>
  </si>
  <si>
    <t>Produtividade</t>
  </si>
  <si>
    <t>Julgamento:&lt;br /&gt;Ao final do ensaio cada parcela receberá uma nota de julgamento para a eficiência de controle, variando de 1 a 6, sendo: 1=excelente; 2=bom; 3=satisfatório; 4=marginal; 5=insuficiente; 6=sem efeito algum.</t>
  </si>
  <si>
    <t>Julgamento:&lt;br /&gt;Ao final do ensaio cada parcela receberá uma nota de julgamento para a fitotoxicidade provocada, variando de 1 a 6, sendo: 1=excelente (sem fitotoxicidade alguma); 2=bom; 3=satisfatório; 4=marginal; 5=fitotóxico; 6=totalmente fitotóxico (morte da planta).</t>
  </si>
  <si>
    <t>Os dados passarão por uma análise para verificação da homogeinidade das variâncias dos desvios.</t>
  </si>
  <si>
    <t>Para avaliação do efeito da resposta ao incremento de dose, será avaliada a significância dos modelos *linear* e *quadrátrico* de ajuste dos dados.</t>
  </si>
  <si>
    <t>Os dados passaram por uma análise de homogeinidade das variâncias dos desvios.</t>
  </si>
  <si>
    <t>Com efeito significativo, a comparação entre as médias dos tratamentos foi realizada com o teste de *Tukey, com probabilidade de erro inferior à 5% e o valor de p ajustado pelo método de *Bonferrone*.</t>
  </si>
  <si>
    <t>Para avaliação do efeito da resposta ao incremento de dose, foi avaliada a significância dos modelos *linear* e *quadrátrico* de ajuste dos dados.</t>
  </si>
  <si>
    <t>Estatística</t>
  </si>
  <si>
    <t>Será avaliada a fitotoxicidade visual por efeito dos tratamentos aos 7, 14, 20 após a apliação *A* e, 7, 14, 21, 28, 35, 60 e 90 após a aplicação *B*. Registrar com fotos, caso necessário.</t>
  </si>
  <si>
    <t>Referência</t>
  </si>
  <si>
    <t>BBCH</t>
  </si>
  <si>
    <t>avl</t>
  </si>
  <si>
    <t>DAA</t>
  </si>
  <si>
    <t>Aplicação dos tratamentos + Avaliação Prévia</t>
  </si>
  <si>
    <t>Avaliação de eficácia + Avaliação de fitotoxicidade</t>
  </si>
  <si>
    <t>Aplicação dos tratamentos + Avaliação de eficácia</t>
  </si>
  <si>
    <t>Avaliação de fitotoxicidade</t>
  </si>
  <si>
    <t>Alvo</t>
  </si>
  <si>
    <t>Insumo</t>
  </si>
  <si>
    <t>i.a.</t>
  </si>
  <si>
    <t>yRegr</t>
  </si>
  <si>
    <t>xRegr</t>
  </si>
  <si>
    <t>yBoxplot</t>
  </si>
  <si>
    <t>xBoxplot</t>
  </si>
  <si>
    <t>AouR</t>
  </si>
  <si>
    <t>rodapeTukey</t>
  </si>
  <si>
    <t>data.projeto</t>
  </si>
  <si>
    <t>data.laudo</t>
  </si>
  <si>
    <t>data.hoje</t>
  </si>
  <si>
    <t>asd</t>
  </si>
  <si>
    <t>as</t>
  </si>
  <si>
    <t>asdfg</t>
  </si>
  <si>
    <t>d</t>
  </si>
  <si>
    <t>numero.alvos</t>
  </si>
  <si>
    <t>Ingrediente ativo</t>
  </si>
  <si>
    <t>TankMix 1</t>
  </si>
  <si>
    <t>Unid.2</t>
  </si>
  <si>
    <t>Dados para coletar</t>
  </si>
  <si>
    <t>Temperatura do ar (°C)</t>
  </si>
  <si>
    <t>Condição da planta^1^</t>
  </si>
  <si>
    <t>Condição do solo^2^</t>
  </si>
  <si>
    <t>Lista.Colunas</t>
  </si>
  <si>
    <t>Fito</t>
  </si>
  <si>
    <t>Sev1;Sev2;Sev3;Sev4</t>
  </si>
  <si>
    <t>Blocos</t>
  </si>
  <si>
    <t>**Metodologia para avaliação da eficácia**</t>
  </si>
  <si>
    <t>No início do florescimento serão marcados 20 ramos por parcela, contendo 10 flores por ramo, em média. Será contabilizado o número e peso dos frutos por ramo marcado, 90 dias após a aplicação *C*.</t>
  </si>
  <si>
    <t xml:space="preserve">Os mesmos ramos marcados terão seu desenvolvimento medido pelo comprimento dos ramos no dia da marcação, antes da aplicação *B*, antes da aplicação *C* e 90 dias após a aplicação *C*. </t>
  </si>
  <si>
    <t xml:space="preserve">Avaliar-se-á a incidência e severidade dos sintomas do cancro cítrico aos 28, 56, 84, 112 e 140 dias após a aplicação *A*. </t>
  </si>
  <si>
    <t>Para essa avaliação, cada planta avaliada será dividida de maneira imaginária em 8 sessões. E cada setor receberá uma nota entre 0 e 5, para incidência do cancro cítrico em folhas e frutos, sendo:&lt;br /&gt;Nota 0 (zero). Ausência de sintomas; &lt;br /&gt;Nota 1. Presença de sintomas em até 5% de folhas e/ou frutos;&lt;br /&gt;Nota 2. Presença de sintomas entre 5% e 10 % de folhas e/ou frutos; &lt;br /&gt;Nota 3. Presença de sintomas entre 10% e 25% de folhas e/ou frutos; &lt;br /&gt;Nota 4. Presença de sintomas entre 25% e 50% de folhas e/ou frutos; &lt;br /&gt;Nota 5. Presença de sintomas em mais de 50% de folhas e/ou frutos no setor avaliado.</t>
  </si>
  <si>
    <t>Avaliar-se-á também a severidade dos sintomas nas folhas e frutos sintomáticos. Para essa avaliação as folhas e frutos infestados em cada uma das sessões receberão uma nota de severidade média, indicativa da porcentagem de área lesionada, conforme escala diagramática proposta por @belasque2005escalas.</t>
  </si>
  <si>
    <t xml:space="preserve">O dano aos frutos será determinado pela contagem de frutos caídos com 112, 140 e 180 dias após a aplicação *A*. </t>
  </si>
  <si>
    <t>nematoides</t>
  </si>
  <si>
    <t>Metodologia de extração proposta por @coolen1972method.</t>
  </si>
  <si>
    <t>**Metodologia para avaliação da seletividade para a cultura**</t>
  </si>
  <si>
    <t xml:space="preserve">Avaliar a fitotoxicidade antes de cada aplicação e aos 7 dias após a aplicação *K*, utilizar escala de 0 a 100%, a qual 0 significa ausência de sintomas e 100 morte total das plantas. </t>
  </si>
  <si>
    <t>**Metodologia para avaliação da produtividade da cultura**</t>
  </si>
  <si>
    <t>A área útil da parcela teve seus frutos colhidos, para determinação da produtividade, aos 180 dias após a aplicação *A*.</t>
  </si>
  <si>
    <t>**Metodologia para análise dos dados**</t>
  </si>
  <si>
    <t>Com efeito significativo, a comparação entre as médias dos tratamentos será realizada com o teste de *Tukey, com probabilidade de erro inferior à 5% e o valor de p ajustado pelo método de *Bonferrone*.&lt;br /&gt;Adicionalmente, para comparação relativa entre os tratamentos, será calculada a eficácia de controle dos tratamentos conforme equação de correção com os dados da testemunha, proposto por @abbott1925method.</t>
  </si>
  <si>
    <t>Fitotoxicidade;Psilideos vivos</t>
  </si>
  <si>
    <t>A avaliação ocorrerá mensalmente, a partir do início da mudança de coloração da casca, indicativo da maturação dos frutos (frutos “bandeirados”). Até o momento da Colheita</t>
  </si>
  <si>
    <t>Serão avaliados 40 frutos por parcela e esses frutos passarão por avaliação visual da incidência e severidade da mancha-preta-dos-citros baseado na escala diagramática proposta por @sposito2004elaboraccao.</t>
  </si>
  <si>
    <t>Coleta prévia de solo e raíz para identificação e avaliação do número de nematoides por 10 gramas de raíz e 100 cm^3^ de solo, seguindo metodologia proposta por @coolen1972method. &lt;br /&gt; Será coletada amostra de solo e raíz em 4 trincheiras por parcela, com dimensão 20x20x20 centímetro.</t>
  </si>
  <si>
    <t>Coleta de solo e raíz para avaliação do número de nematoides por 10 gramas de raíz e 100 cm^3^ de solo, seguindo metodologia proposta por @coolen1972method. &lt;br /&gt; Será coletada amostra de solo e raíz em 4 trincheiras por parcela, com dimensão 20x20x20 centímetro.&lt;br /&gt;Essa avaliação ocorrerá 30, 60 e 90 dias após a aplicação dos tratamentos.</t>
  </si>
  <si>
    <t>Contagem realizada aos 3, 7 e 14 dias após cada aplicação dos tratamentos.</t>
  </si>
  <si>
    <t>Pulgão, Larva-minadora, Mosca-branca e Mosca-negra</t>
  </si>
  <si>
    <t>Para avaliar a eficácia dos tratamentos, serão inspecionados 10 ramos por parcela, sendo que, em cada ramo, será determinado o número de folhas com a presença da praga, considerando as primeiras 5 folhas de cada ramo.</t>
  </si>
  <si>
    <t>Psilídeo</t>
  </si>
  <si>
    <t>Serão liberados/confinados 10 psilídeos adultos por parcela. Os psilídeos ficarão confinados à um ramo por parcela, dentro de um saco de *Voil*. Será contabilizado o número de psilídeos vivos por parcela 3  dias após a liberação/confinamento.</t>
  </si>
  <si>
    <t xml:space="preserve">Esse procedimento será realizado 4 vezes para cada aplicação dos tratamentos, sendo a primeira imediadamente após a aplicação, em seguida aos 3, 7 e 10 dias após cada aplicação. </t>
  </si>
  <si>
    <t>Para avaliar a eficácia dos tratamentos, serão inspecionados 10 ramos frutíferos por parcela, desde a plena abertura das flores, sendo que, em cada ramo, será determinado o número de lagartas vivas, considerando todo o ramo.</t>
  </si>
  <si>
    <t>Contagem realizada aos 7, 14 e 21 dias após o pleno florescimento.</t>
  </si>
  <si>
    <t>Aos 28 dias apó o pleno florescimento será contabilizado o número de frutos danificados pelas lagartas, em 10 ramos por parcela.</t>
  </si>
  <si>
    <t>Bicho-furão</t>
  </si>
  <si>
    <t>Os 10 frutos avaliados na última avaliação, receberão nota de 0 a 4, em função do grau de bronzeamento dos frutos, provocados pela ocorrência do ácaro.</t>
  </si>
  <si>
    <t>Ácaro da ferrugem</t>
  </si>
  <si>
    <t xml:space="preserve">Serão inspecionados 10 frutos por parcela. Para a inspeção será utilizada lupa com 10x de aumento e campo de visão limitado a 1 cm^2^. Será anotado o número de ácaros/cm^2^. </t>
  </si>
  <si>
    <t>Esta avaliação será realizada aos 3, 7, 14, 21, 28, 35 e 42 dias após a aplicação dos tratamentos.</t>
  </si>
  <si>
    <t>É importante que a cada avaliação os frutos sejam rastelados para o centro da rua, para impedir a recontagem do fruto na avaliação seguinte.</t>
  </si>
  <si>
    <t>Fazer a contagem de frutos caídos com dano do bicho furão em 2 plantas por parcela.</t>
  </si>
  <si>
    <t>Avaliar préviamente à aplicação dos tratamentos, aos 7 dias após cada aplicação e aos 7, 14, e 21 dias após a última aplicação.</t>
  </si>
  <si>
    <t>Lagartas-verdes</t>
  </si>
  <si>
    <t>Será realizado levantamento da infestação de escama-farinha, raspando papel branco, com 4cm^2^, em 4 ramos internos por parcela. Após a raspagem é possível contar o número de cochonilhas vivas através das marcas amarelas no papel.</t>
  </si>
  <si>
    <t>Esta avaliação será realizada aos 14, 28, 42, 56, 70, 84 e 98 dias após a última aplicação dos tratamentos.</t>
  </si>
  <si>
    <t>TESTE- Aplic A</t>
  </si>
  <si>
    <t>TESTE- Avl</t>
  </si>
  <si>
    <t>TESTE- Apl B + Avl</t>
  </si>
  <si>
    <t>Abreviação</t>
  </si>
  <si>
    <t>Descrição</t>
  </si>
  <si>
    <t>CPF: 221.402.998-25 | CREA-SP: 5062365344</t>
  </si>
  <si>
    <t>Para verificar se houve efeito significativo dos tratamentos sobre as variáveis dependentes, os dados serão transformados para $\sqrt[2]{x + \bar x}$. Os dados transformados passarão pelo teste F.</t>
  </si>
  <si>
    <t>Para verificar se houve efeito significativo dos tratamentos sobre as variáveis dependentes, os dados foram transformados para $\sqrt[2]{x + \bar x}$. Os dados transformados passaram pelo teste F.</t>
  </si>
  <si>
    <t>Todos os procedimentos estatísticos foram realizadados utilizando a linguagem R e o seu pacote *agricolae* ([@2013RLanguage, @2015agricolae]).</t>
  </si>
  <si>
    <t>T6</t>
  </si>
  <si>
    <t>T7</t>
  </si>
  <si>
    <t>T8</t>
  </si>
  <si>
    <t>1</t>
  </si>
  <si>
    <t>2</t>
  </si>
  <si>
    <t>3</t>
  </si>
  <si>
    <t>4</t>
  </si>
  <si>
    <t>Boxplot</t>
  </si>
  <si>
    <t>Análise de regressão</t>
  </si>
  <si>
    <t>ColunaFito</t>
  </si>
  <si>
    <t>SubtituloEfic</t>
  </si>
  <si>
    <t>Boxp</t>
  </si>
  <si>
    <t>Tukey</t>
  </si>
  <si>
    <t>legendaTukey</t>
  </si>
  <si>
    <t>ColunaEfic</t>
  </si>
  <si>
    <t>RegrSign</t>
  </si>
  <si>
    <t>SubtituloRegr</t>
  </si>
  <si>
    <t>Tratamentos</t>
  </si>
  <si>
    <t>Eficácia (%)</t>
  </si>
  <si>
    <t>Relativa (%)</t>
  </si>
  <si>
    <t>Sim</t>
  </si>
  <si>
    <t>Previa</t>
  </si>
  <si>
    <t>DAA7</t>
  </si>
  <si>
    <t>Fito7DAA</t>
  </si>
  <si>
    <t>DAB7</t>
  </si>
  <si>
    <t>Fito7DAB</t>
  </si>
  <si>
    <t>T1. Testemunha (Sem tratamento)</t>
  </si>
  <si>
    <t>T2. Bixafen 125 EC (1L/ha)</t>
  </si>
  <si>
    <t>T3. Bixafen 125 EC (1,2L/ha)</t>
  </si>
  <si>
    <t>T4. Bixafen 125 EC (1,4L/ha)</t>
  </si>
  <si>
    <t>T5. Bixafen 125 EC (1,6L/ha)</t>
  </si>
  <si>
    <t>T6. Score (20mL/100L)</t>
  </si>
  <si>
    <t>### Avaliação prévia da porcentagem de incidência da podridão-floral-dos-citros</t>
  </si>
  <si>
    <t>### Avaliação de incidência da podridão-floral-dos-citros aos 7 dias após a aplicação A</t>
  </si>
  <si>
    <t>### Avaliação de incidência da podridão-floral-dos-citros aos 7 dias após a aplicação B</t>
  </si>
  <si>
    <t>Comparação de médias da incidência da podridão-floral-dos-citros (*Colletotrichum acutatum*) em flores de laranjeira (*Citrus sinensis* (L.) Osbeck), na avaliação prévia. Bebedouro, SP, 2021.</t>
  </si>
  <si>
    <t>Comparação de médias da incidência da podridão-floral-dos-citros (*Colletotrichum acutatum*) em flores de laranjeira (*Citrus sinensis* (L.) Osbeck), aos 7 dias após a aplicação A. Bebedouro, SP, 2021.</t>
  </si>
  <si>
    <t>Comparação de médias da incidência da podridão-floral-dos-citros (*Colletotrichum acutatum*) em flores de laranjeira (*Citrus sinensis* (L.) Osbeck), aos 7 dias após a aplicação B. Bebedouro, SP, 2021.</t>
  </si>
  <si>
    <t>Porcentagem de flores sintomáticas</t>
  </si>
  <si>
    <t>### Análise de resposta da porcentagem de flores sintomáticas para a podridão-floral-dos-citros (*Colletotrichum acutatum*), em função do incremento de dose do Bixafen 125 EC (Bixafen 125 g/L), aos 7 dias após a aplicação A. Bebedouro, SP, 2021.</t>
  </si>
  <si>
    <t>### Análise de resposta da porcentagem de flores sintomáticas para a podridão-floral-dos-citros (*Colletotrichum acutatum*), em função do incremento de dose do Bixafen 125 EC (Bixafen 125 g/L), aos 7 dias após a aplicação B. Bebedouro, SP, 2021.</t>
  </si>
  <si>
    <t>L/ha - Dose do Bixafen 125 EC (Bixafen 125 g/L)</t>
  </si>
  <si>
    <t>legendaFito</t>
  </si>
  <si>
    <t>Nota média de fitotoxicidade percentual, aos 7 dias após a aplicação A. Bebedouro, SP, 2021.</t>
  </si>
  <si>
    <t>Nota média de fitotoxicidade percentual, aos 7 dias após a aplicação B. Bebedouro, SP, 2021.</t>
  </si>
  <si>
    <t>Fitotoxicidade (7 DAA)</t>
  </si>
  <si>
    <t>Fitotoxicidade (7 DAB)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</si>
</sst>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shrinkToFit="1"/>
    </xf>
    <xf numFmtId="0" fontId="0" fillId="0" borderId="0" xfId="0" applyAlignment="1">
      <alignment horizontal="center" shrinkToFit="1"/>
    </xf>
    <xf numFmtId="14" fontId="0" fillId="0" borderId="0" xfId="0" applyNumberFormat="1" applyAlignment="1">
      <alignment horizontal="center" shrinkToFit="1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4" borderId="0" xfId="0" applyNumberFormat="1" applyFont="1" applyFill="1"/>
    <xf numFmtId="14" fontId="3" fillId="0" borderId="0" xfId="0" applyNumberFormat="1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0" borderId="0" xfId="1"/>
    <xf numFmtId="14" fontId="4" fillId="0" borderId="0" xfId="1" applyNumberFormat="1"/>
    <xf numFmtId="0" fontId="4" fillId="3" borderId="0" xfId="1" applyFill="1"/>
    <xf numFmtId="0" fontId="4" fillId="3" borderId="0" xfId="1" applyFill="1" applyAlignment="1">
      <alignment vertical="center" wrapText="1"/>
    </xf>
    <xf numFmtId="0" fontId="4" fillId="3" borderId="0" xfId="1" applyFill="1" applyAlignment="1">
      <alignment horizontal="center" vertical="center" wrapText="1"/>
    </xf>
    <xf numFmtId="0" fontId="4" fillId="0" borderId="0" xfId="1" applyAlignment="1">
      <alignment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0" fontId="1" fillId="5" borderId="0" xfId="0" applyFont="1" applyFill="1"/>
    <xf numFmtId="0" fontId="1" fillId="0" borderId="0" xfId="0" applyFont="1" applyAlignment="1"/>
    <xf numFmtId="0" fontId="3" fillId="6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 2" xfId="1" xr:uid="{1FF94C77-E975-440C-8006-3F4BBE4B28AB}"/>
  </cellStyles>
  <dxfs count="15"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ronograma!A1"/><Relationship Id="rId13" Type="http://schemas.openxmlformats.org/officeDocument/2006/relationships/hyperlink" Target="#legendas!A1"/><Relationship Id="rId3" Type="http://schemas.openxmlformats.org/officeDocument/2006/relationships/hyperlink" Target="#cultura!A1"/><Relationship Id="rId7" Type="http://schemas.openxmlformats.org/officeDocument/2006/relationships/image" Target="../media/image1.png"/><Relationship Id="rId12" Type="http://schemas.openxmlformats.org/officeDocument/2006/relationships/hyperlink" Target="#dadosDIG!A1"/><Relationship Id="rId2" Type="http://schemas.openxmlformats.org/officeDocument/2006/relationships/hyperlink" Target="#geral!A1"/><Relationship Id="rId16" Type="http://schemas.openxmlformats.org/officeDocument/2006/relationships/hyperlink" Target="#dados.apl!A1"/><Relationship Id="rId1" Type="http://schemas.openxmlformats.org/officeDocument/2006/relationships/hyperlink" Target="#aux!A1"/><Relationship Id="rId6" Type="http://schemas.openxmlformats.org/officeDocument/2006/relationships/hyperlink" Target="#tratamentos!A1"/><Relationship Id="rId11" Type="http://schemas.openxmlformats.org/officeDocument/2006/relationships/hyperlink" Target="#coment!A1"/><Relationship Id="rId5" Type="http://schemas.openxmlformats.org/officeDocument/2006/relationships/hyperlink" Target="#produto!A1"/><Relationship Id="rId15" Type="http://schemas.openxmlformats.org/officeDocument/2006/relationships/hyperlink" Target="#discussao!A1"/><Relationship Id="rId10" Type="http://schemas.openxmlformats.org/officeDocument/2006/relationships/hyperlink" Target="#metod.apl!A1"/><Relationship Id="rId4" Type="http://schemas.openxmlformats.org/officeDocument/2006/relationships/hyperlink" Target="#alvo!A1"/><Relationship Id="rId9" Type="http://schemas.openxmlformats.org/officeDocument/2006/relationships/hyperlink" Target="#metod.avl!A1"/><Relationship Id="rId14" Type="http://schemas.openxmlformats.org/officeDocument/2006/relationships/hyperlink" Target="#dados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3</xdr:col>
      <xdr:colOff>274320</xdr:colOff>
      <xdr:row>9</xdr:row>
      <xdr:rowOff>137160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C012EE-0FC0-4631-956B-0DC74E7A8A54}"/>
            </a:ext>
          </a:extLst>
        </xdr:cNvPr>
        <xdr:cNvSpPr/>
      </xdr:nvSpPr>
      <xdr:spPr>
        <a:xfrm>
          <a:off x="1219200" y="146304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Auxiliar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3</xdr:col>
      <xdr:colOff>274320</xdr:colOff>
      <xdr:row>11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E3FEDD-A77A-4CA9-B3DA-510B06A0BB7C}"/>
            </a:ext>
          </a:extLst>
        </xdr:cNvPr>
        <xdr:cNvSpPr/>
      </xdr:nvSpPr>
      <xdr:spPr>
        <a:xfrm>
          <a:off x="1219200" y="182880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Info.</a:t>
          </a:r>
          <a:r>
            <a:rPr lang="pt-BR" sz="1400" b="1" baseline="0"/>
            <a:t> geral</a:t>
          </a:r>
          <a:endParaRPr lang="pt-BR" sz="1400" b="1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3</xdr:col>
      <xdr:colOff>274320</xdr:colOff>
      <xdr:row>13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7D812B-A30A-4280-8923-0F3A657F56CC}"/>
            </a:ext>
          </a:extLst>
        </xdr:cNvPr>
        <xdr:cNvSpPr/>
      </xdr:nvSpPr>
      <xdr:spPr>
        <a:xfrm>
          <a:off x="1219200" y="219456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Culturas</a:t>
          </a: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3</xdr:col>
      <xdr:colOff>274320</xdr:colOff>
      <xdr:row>15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B9296B-5641-44EF-9691-81E94B32AAFA}"/>
            </a:ext>
          </a:extLst>
        </xdr:cNvPr>
        <xdr:cNvSpPr/>
      </xdr:nvSpPr>
      <xdr:spPr>
        <a:xfrm>
          <a:off x="1219200" y="256032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Alvos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3</xdr:col>
      <xdr:colOff>274320</xdr:colOff>
      <xdr:row>17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401FDE8-7C2A-44AC-AD97-F7778F66E1F0}"/>
            </a:ext>
          </a:extLst>
        </xdr:cNvPr>
        <xdr:cNvSpPr/>
      </xdr:nvSpPr>
      <xdr:spPr>
        <a:xfrm>
          <a:off x="1219200" y="292608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Produtos</a:t>
          </a: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274320</xdr:colOff>
      <xdr:row>21</xdr:row>
      <xdr:rowOff>56160</xdr:rowOff>
    </xdr:to>
    <xdr:sp macro="" textlink="">
      <xdr:nvSpPr>
        <xdr:cNvPr id="18" name="Retângulo: Cantos Arredondados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2FC4D63-70C3-44AD-BE14-259D9491EFD1}"/>
            </a:ext>
          </a:extLst>
        </xdr:cNvPr>
        <xdr:cNvSpPr/>
      </xdr:nvSpPr>
      <xdr:spPr>
        <a:xfrm>
          <a:off x="609600" y="329184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Tabela de tratamentos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580800</xdr:colOff>
      <xdr:row>7</xdr:row>
      <xdr:rowOff>154600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3188BD31-4289-4733-B589-CC88CDF5A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" y="182880"/>
          <a:ext cx="1800000" cy="12518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16</xdr:row>
      <xdr:rowOff>175260</xdr:rowOff>
    </xdr:from>
    <xdr:to>
      <xdr:col>6</xdr:col>
      <xdr:colOff>274320</xdr:colOff>
      <xdr:row>18</xdr:row>
      <xdr:rowOff>129540</xdr:rowOff>
    </xdr:to>
    <xdr:sp macro="" textlink="">
      <xdr:nvSpPr>
        <xdr:cNvPr id="29" name="Retângulo: Cantos Arredondados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8E4B7BB-6C77-4A29-B3A0-03E7CF1B4D04}"/>
            </a:ext>
          </a:extLst>
        </xdr:cNvPr>
        <xdr:cNvSpPr/>
      </xdr:nvSpPr>
      <xdr:spPr>
        <a:xfrm>
          <a:off x="2438400" y="310134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Cronograma</a:t>
          </a: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6</xdr:col>
      <xdr:colOff>274320</xdr:colOff>
      <xdr:row>16</xdr:row>
      <xdr:rowOff>56160</xdr:rowOff>
    </xdr:to>
    <xdr:sp macro="" textlink="">
      <xdr:nvSpPr>
        <xdr:cNvPr id="32" name="Retângulo: Cantos Arredondados 3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FD98860-3CE3-4B5A-9EE3-0692DD895831}"/>
            </a:ext>
          </a:extLst>
        </xdr:cNvPr>
        <xdr:cNvSpPr/>
      </xdr:nvSpPr>
      <xdr:spPr>
        <a:xfrm>
          <a:off x="3048000" y="237744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Descrição</a:t>
          </a:r>
          <a:r>
            <a:rPr lang="pt-BR" sz="1400" b="1" baseline="0"/>
            <a:t> das avaliações</a:t>
          </a:r>
          <a:endParaRPr lang="pt-BR" sz="1400" b="1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6</xdr:col>
      <xdr:colOff>274320</xdr:colOff>
      <xdr:row>12</xdr:row>
      <xdr:rowOff>56160</xdr:rowOff>
    </xdr:to>
    <xdr:sp macro="" textlink="">
      <xdr:nvSpPr>
        <xdr:cNvPr id="33" name="Retângulo: Cantos Arredondados 3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B34F0F3-6C34-4C7D-B5E0-50B62E51A1F6}"/>
            </a:ext>
          </a:extLst>
        </xdr:cNvPr>
        <xdr:cNvSpPr/>
      </xdr:nvSpPr>
      <xdr:spPr>
        <a:xfrm>
          <a:off x="3048000" y="164592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Metodologia de aplicação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6</xdr:col>
      <xdr:colOff>274320</xdr:colOff>
      <xdr:row>8</xdr:row>
      <xdr:rowOff>56160</xdr:rowOff>
    </xdr:to>
    <xdr:sp macro="" textlink="">
      <xdr:nvSpPr>
        <xdr:cNvPr id="34" name="Retângulo: Cantos Arredondados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C3E017-A992-49DF-B68B-1B85FC1F5B31}"/>
            </a:ext>
          </a:extLst>
        </xdr:cNvPr>
        <xdr:cNvSpPr/>
      </xdr:nvSpPr>
      <xdr:spPr>
        <a:xfrm>
          <a:off x="3048000" y="91440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Orientações gerais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274320</xdr:colOff>
      <xdr:row>8</xdr:row>
      <xdr:rowOff>56160</xdr:rowOff>
    </xdr:to>
    <xdr:sp macro="" textlink="">
      <xdr:nvSpPr>
        <xdr:cNvPr id="35" name="Retângulo: Cantos Arredondados 3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8CE3D0E-EE13-4D46-BF75-2021483D688A}"/>
            </a:ext>
          </a:extLst>
        </xdr:cNvPr>
        <xdr:cNvSpPr/>
      </xdr:nvSpPr>
      <xdr:spPr>
        <a:xfrm>
          <a:off x="4876800" y="91440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 brutos digitados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274320</xdr:colOff>
      <xdr:row>14</xdr:row>
      <xdr:rowOff>137160</xdr:rowOff>
    </xdr:to>
    <xdr:sp macro="" textlink="">
      <xdr:nvSpPr>
        <xdr:cNvPr id="38" name="Retângulo: Cantos Arredondados 3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1C5D81-06B7-4793-9BD2-C363CCE54B10}"/>
            </a:ext>
          </a:extLst>
        </xdr:cNvPr>
        <xdr:cNvSpPr/>
      </xdr:nvSpPr>
      <xdr:spPr>
        <a:xfrm>
          <a:off x="4876800" y="237744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Legendas</a:t>
          </a: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9</xdr:col>
      <xdr:colOff>274320</xdr:colOff>
      <xdr:row>12</xdr:row>
      <xdr:rowOff>56160</xdr:rowOff>
    </xdr:to>
    <xdr:sp macro="" textlink="">
      <xdr:nvSpPr>
        <xdr:cNvPr id="39" name="Retângulo: Cantos Arredondados 3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7ECE891-8E0F-4DBC-9F71-FFDCD1054E59}"/>
            </a:ext>
          </a:extLst>
        </xdr:cNvPr>
        <xdr:cNvSpPr/>
      </xdr:nvSpPr>
      <xdr:spPr>
        <a:xfrm>
          <a:off x="4876800" y="164592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 para</a:t>
          </a:r>
          <a:r>
            <a:rPr lang="pt-BR" sz="1400" b="1" baseline="0"/>
            <a:t> estatística</a:t>
          </a:r>
          <a:endParaRPr lang="pt-BR" sz="1400" b="1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274320</xdr:colOff>
      <xdr:row>18</xdr:row>
      <xdr:rowOff>56160</xdr:rowOff>
    </xdr:to>
    <xdr:sp macro="" textlink="">
      <xdr:nvSpPr>
        <xdr:cNvPr id="40" name="Retângulo: Cantos Arredondados 3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CEDBDD2-3958-4FE4-89A8-C8F23789DEBD}"/>
            </a:ext>
          </a:extLst>
        </xdr:cNvPr>
        <xdr:cNvSpPr/>
      </xdr:nvSpPr>
      <xdr:spPr>
        <a:xfrm>
          <a:off x="4876800" y="274320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Discussão dos resultados</a:t>
          </a:r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6</xdr:col>
      <xdr:colOff>274320</xdr:colOff>
      <xdr:row>22</xdr:row>
      <xdr:rowOff>56160</xdr:rowOff>
    </xdr:to>
    <xdr:sp macro="" textlink="">
      <xdr:nvSpPr>
        <xdr:cNvPr id="17" name="Retângulo: Cantos Arredondado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5CF0A2D-2C40-4C90-98DE-7555544913F4}"/>
            </a:ext>
          </a:extLst>
        </xdr:cNvPr>
        <xdr:cNvSpPr/>
      </xdr:nvSpPr>
      <xdr:spPr>
        <a:xfrm>
          <a:off x="2438400" y="3474720"/>
          <a:ext cx="1493520" cy="604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 da aplicação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511380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9B7C94-CFC9-4949-A3F0-2B4D9E64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525780</xdr:colOff>
      <xdr:row>0</xdr:row>
      <xdr:rowOff>0</xdr:rowOff>
    </xdr:from>
    <xdr:to>
      <xdr:col>2</xdr:col>
      <xdr:colOff>533400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EED58C-9A5F-442E-BBCC-ADEB626E4693}"/>
            </a:ext>
          </a:extLst>
        </xdr:cNvPr>
        <xdr:cNvSpPr/>
      </xdr:nvSpPr>
      <xdr:spPr>
        <a:xfrm>
          <a:off x="91440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511380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148CA4-A1C5-4B70-AD2E-4A23C1396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1912620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C46D53-E942-44BC-B274-49982485541B}"/>
            </a:ext>
          </a:extLst>
        </xdr:cNvPr>
        <xdr:cNvSpPr/>
      </xdr:nvSpPr>
      <xdr:spPr>
        <a:xfrm>
          <a:off x="124968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229440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C7FA01-5398-4BD7-A5F8-D47970A3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4</xdr:col>
      <xdr:colOff>1303020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2DA2D9-8F7E-431B-BCDB-1A936030B555}"/>
            </a:ext>
          </a:extLst>
        </xdr:cNvPr>
        <xdr:cNvSpPr/>
      </xdr:nvSpPr>
      <xdr:spPr>
        <a:xfrm>
          <a:off x="120396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229440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75DB39-3ADA-4FED-8F31-1EABBC5E4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1912620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F852CF-0BB9-4FFE-9EE7-2BA1F823D6E3}"/>
            </a:ext>
          </a:extLst>
        </xdr:cNvPr>
        <xdr:cNvSpPr/>
      </xdr:nvSpPr>
      <xdr:spPr>
        <a:xfrm>
          <a:off x="148590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1</xdr:col>
      <xdr:colOff>144780</xdr:colOff>
      <xdr:row>2</xdr:row>
      <xdr:rowOff>137704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74E0C3-2D51-4584-96FD-5CAE12AB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440" y="0"/>
          <a:ext cx="723900" cy="503464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0</xdr:row>
      <xdr:rowOff>0</xdr:rowOff>
    </xdr:from>
    <xdr:to>
      <xdr:col>2</xdr:col>
      <xdr:colOff>1851660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5791B3-521F-47F2-BB7B-55E4B98D4F44}"/>
            </a:ext>
          </a:extLst>
        </xdr:cNvPr>
        <xdr:cNvSpPr/>
      </xdr:nvSpPr>
      <xdr:spPr>
        <a:xfrm>
          <a:off x="1089660" y="0"/>
          <a:ext cx="173736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900000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5E27E2-0409-4F57-839D-AC1F4DB9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0</xdr:col>
      <xdr:colOff>922020</xdr:colOff>
      <xdr:row>0</xdr:row>
      <xdr:rowOff>0</xdr:rowOff>
    </xdr:from>
    <xdr:to>
      <xdr:col>0</xdr:col>
      <xdr:colOff>2834640</xdr:colOff>
      <xdr:row>1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AC5961-8565-4519-AF39-420156F774A6}"/>
            </a:ext>
          </a:extLst>
        </xdr:cNvPr>
        <xdr:cNvSpPr/>
      </xdr:nvSpPr>
      <xdr:spPr>
        <a:xfrm>
          <a:off x="92202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198960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576135-5CC0-4627-9BEC-B07E7AC57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0</xdr:row>
      <xdr:rowOff>0</xdr:rowOff>
    </xdr:from>
    <xdr:to>
      <xdr:col>2</xdr:col>
      <xdr:colOff>2225040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14DCAB-1394-4A96-B876-60913B7E27E1}"/>
            </a:ext>
          </a:extLst>
        </xdr:cNvPr>
        <xdr:cNvSpPr/>
      </xdr:nvSpPr>
      <xdr:spPr>
        <a:xfrm>
          <a:off x="784860" y="0"/>
          <a:ext cx="21412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198960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8CE743-DD69-4257-8D57-58E54D658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0</xdr:row>
      <xdr:rowOff>0</xdr:rowOff>
    </xdr:from>
    <xdr:to>
      <xdr:col>2</xdr:col>
      <xdr:colOff>2225040</xdr:colOff>
      <xdr:row>1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1F9565-E38A-4A4A-AE23-0917C43F6E4B}"/>
            </a:ext>
          </a:extLst>
        </xdr:cNvPr>
        <xdr:cNvSpPr/>
      </xdr:nvSpPr>
      <xdr:spPr>
        <a:xfrm>
          <a:off x="784860" y="0"/>
          <a:ext cx="21412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900000</xdr:colOff>
      <xdr:row>3</xdr:row>
      <xdr:rowOff>77300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1CEDDB6-9432-4903-BCC3-6055FC52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0</xdr:col>
      <xdr:colOff>1005840</xdr:colOff>
      <xdr:row>0</xdr:row>
      <xdr:rowOff>0</xdr:rowOff>
    </xdr:from>
    <xdr:to>
      <xdr:col>0</xdr:col>
      <xdr:colOff>2499360</xdr:colOff>
      <xdr:row>1</xdr:row>
      <xdr:rowOff>137160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5C2103-96EB-4D40-926B-0C9703D4255B}"/>
            </a:ext>
          </a:extLst>
        </xdr:cNvPr>
        <xdr:cNvSpPr/>
      </xdr:nvSpPr>
      <xdr:spPr>
        <a:xfrm>
          <a:off x="1005840" y="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900000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7593C8-6403-4019-A40D-9F434C0F3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1493520</xdr:colOff>
      <xdr:row>1</xdr:row>
      <xdr:rowOff>137160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EE6F3A-4EF9-4147-B3FA-410F950CC5CF}"/>
            </a:ext>
          </a:extLst>
        </xdr:cNvPr>
        <xdr:cNvSpPr/>
      </xdr:nvSpPr>
      <xdr:spPr>
        <a:xfrm>
          <a:off x="1348740" y="0"/>
          <a:ext cx="14935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38940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49664E-FFCA-407B-B652-9F51BFA32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22860</xdr:colOff>
      <xdr:row>1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C218A5-3129-450C-A3C5-EC76495EC7D1}"/>
            </a:ext>
          </a:extLst>
        </xdr:cNvPr>
        <xdr:cNvSpPr/>
      </xdr:nvSpPr>
      <xdr:spPr>
        <a:xfrm>
          <a:off x="861060" y="0"/>
          <a:ext cx="166878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38940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6026C5-EEF6-410B-83C1-7272AA923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22860</xdr:colOff>
      <xdr:row>1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B94BCD-230C-4DA6-A7A0-283468651E39}"/>
            </a:ext>
          </a:extLst>
        </xdr:cNvPr>
        <xdr:cNvSpPr/>
      </xdr:nvSpPr>
      <xdr:spPr>
        <a:xfrm>
          <a:off x="38862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38940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A1B3E8-1552-49C1-A272-0F220764C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2</xdr:col>
      <xdr:colOff>22860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24E1C9-EE15-4EFD-A2A9-2600D7EBCBAD}"/>
            </a:ext>
          </a:extLst>
        </xdr:cNvPr>
        <xdr:cNvSpPr/>
      </xdr:nvSpPr>
      <xdr:spPr>
        <a:xfrm>
          <a:off x="86106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610440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BD4BD2-6F8E-46A7-B0BE-12FFB6E6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594360</xdr:colOff>
      <xdr:row>0</xdr:row>
      <xdr:rowOff>0</xdr:rowOff>
    </xdr:from>
    <xdr:to>
      <xdr:col>2</xdr:col>
      <xdr:colOff>617220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8D5A15-E348-4958-BF1B-BE2231E336FE}"/>
            </a:ext>
          </a:extLst>
        </xdr:cNvPr>
        <xdr:cNvSpPr/>
      </xdr:nvSpPr>
      <xdr:spPr>
        <a:xfrm>
          <a:off x="88392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900000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0C0D98-6281-48CD-BB6D-058EB276B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0</xdr:col>
      <xdr:colOff>929640</xdr:colOff>
      <xdr:row>0</xdr:row>
      <xdr:rowOff>0</xdr:rowOff>
    </xdr:from>
    <xdr:to>
      <xdr:col>0</xdr:col>
      <xdr:colOff>2842260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3DACF6-7BBF-4AE8-8FDB-54F6499E6A9B}"/>
            </a:ext>
          </a:extLst>
        </xdr:cNvPr>
        <xdr:cNvSpPr/>
      </xdr:nvSpPr>
      <xdr:spPr>
        <a:xfrm>
          <a:off x="92964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511380</xdr:colOff>
      <xdr:row>3</xdr:row>
      <xdr:rowOff>77300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7FE106-090F-416C-9480-7790CC89D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00000" cy="625940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0</xdr:row>
      <xdr:rowOff>0</xdr:rowOff>
    </xdr:from>
    <xdr:to>
      <xdr:col>2</xdr:col>
      <xdr:colOff>525780</xdr:colOff>
      <xdr:row>1</xdr:row>
      <xdr:rowOff>137160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85AF4-AC3C-43E0-BCA5-5F74F967963F}"/>
            </a:ext>
          </a:extLst>
        </xdr:cNvPr>
        <xdr:cNvSpPr/>
      </xdr:nvSpPr>
      <xdr:spPr>
        <a:xfrm>
          <a:off x="906780" y="0"/>
          <a:ext cx="1912620" cy="320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 Principal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0840-0EB8-4B5E-9683-756487A46C09}">
  <dimension ref="B1:I4"/>
  <sheetViews>
    <sheetView workbookViewId="0"/>
  </sheetViews>
  <sheetFormatPr defaultRowHeight="14.4" x14ac:dyDescent="0.3"/>
  <sheetData>
    <row r="1" spans="2:9" x14ac:dyDescent="0.3">
      <c r="B1" s="2"/>
      <c r="C1" s="2"/>
      <c r="D1" s="2"/>
      <c r="E1" s="2"/>
      <c r="F1" s="2"/>
      <c r="G1" s="2"/>
    </row>
    <row r="3" spans="2:9" x14ac:dyDescent="0.3">
      <c r="E3" s="39" t="str">
        <f>geral!B7</f>
        <v>03B-SP-2020-C</v>
      </c>
      <c r="F3" s="39"/>
      <c r="G3" s="39"/>
      <c r="H3" s="39"/>
      <c r="I3" s="39"/>
    </row>
    <row r="4" spans="2:9" x14ac:dyDescent="0.3">
      <c r="E4" s="39"/>
      <c r="F4" s="39"/>
      <c r="G4" s="39"/>
      <c r="H4" s="39"/>
      <c r="I4" s="39"/>
    </row>
  </sheetData>
  <mergeCells count="1">
    <mergeCell ref="E3:I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48C7-19AD-4137-BD5C-0BB9D693CF2E}">
  <dimension ref="A6:H27"/>
  <sheetViews>
    <sheetView workbookViewId="0"/>
  </sheetViews>
  <sheetFormatPr defaultRowHeight="14.4" x14ac:dyDescent="0.3"/>
  <cols>
    <col min="1" max="1" width="5.6640625" style="1" bestFit="1" customWidth="1"/>
    <col min="2" max="2" width="27.77734375" bestFit="1" customWidth="1"/>
    <col min="3" max="8" width="8.88671875" style="1"/>
  </cols>
  <sheetData>
    <row r="6" spans="1:8" s="10" customFormat="1" x14ac:dyDescent="0.3">
      <c r="A6" s="12" t="s">
        <v>105</v>
      </c>
      <c r="B6" s="13" t="s">
        <v>254</v>
      </c>
      <c r="C6" s="14" t="s">
        <v>81</v>
      </c>
      <c r="D6" s="14" t="s">
        <v>82</v>
      </c>
      <c r="E6" s="14" t="s">
        <v>83</v>
      </c>
      <c r="F6" s="14" t="s">
        <v>84</v>
      </c>
      <c r="G6" s="14" t="s">
        <v>85</v>
      </c>
      <c r="H6" s="14" t="s">
        <v>86</v>
      </c>
    </row>
    <row r="7" spans="1:8" x14ac:dyDescent="0.3">
      <c r="B7" t="s">
        <v>139</v>
      </c>
      <c r="C7" s="15" t="s">
        <v>140</v>
      </c>
      <c r="D7" s="15" t="s">
        <v>140</v>
      </c>
      <c r="E7" s="15" t="s">
        <v>140</v>
      </c>
      <c r="F7" s="15" t="s">
        <v>140</v>
      </c>
      <c r="G7" s="15" t="s">
        <v>140</v>
      </c>
      <c r="H7" s="15" t="s">
        <v>140</v>
      </c>
    </row>
    <row r="8" spans="1:8" x14ac:dyDescent="0.3">
      <c r="A8" s="1" t="s">
        <v>106</v>
      </c>
      <c r="B8" t="s">
        <v>141</v>
      </c>
      <c r="C8" s="16" t="s">
        <v>171</v>
      </c>
      <c r="D8" s="16" t="s">
        <v>142</v>
      </c>
      <c r="E8" s="16" t="s">
        <v>143</v>
      </c>
      <c r="F8" s="16" t="s">
        <v>144</v>
      </c>
      <c r="G8" s="16" t="s">
        <v>145</v>
      </c>
      <c r="H8" s="16" t="s">
        <v>146</v>
      </c>
    </row>
    <row r="9" spans="1:8" x14ac:dyDescent="0.3">
      <c r="A9" s="1" t="s">
        <v>106</v>
      </c>
      <c r="B9" t="s">
        <v>147</v>
      </c>
      <c r="C9" s="15" t="s">
        <v>148</v>
      </c>
      <c r="D9" s="15" t="s">
        <v>148</v>
      </c>
      <c r="E9" s="15" t="s">
        <v>149</v>
      </c>
      <c r="F9" s="15" t="s">
        <v>150</v>
      </c>
      <c r="G9" s="15" t="s">
        <v>151</v>
      </c>
      <c r="H9" s="15" t="s">
        <v>152</v>
      </c>
    </row>
    <row r="10" spans="1:8" x14ac:dyDescent="0.3">
      <c r="A10" s="1" t="s">
        <v>106</v>
      </c>
      <c r="B10" t="s">
        <v>153</v>
      </c>
      <c r="C10" s="15" t="s">
        <v>154</v>
      </c>
      <c r="D10" s="15" t="s">
        <v>154</v>
      </c>
      <c r="E10" s="15" t="s">
        <v>155</v>
      </c>
      <c r="F10" s="15" t="s">
        <v>156</v>
      </c>
      <c r="G10" s="15" t="s">
        <v>157</v>
      </c>
      <c r="H10" s="15" t="s">
        <v>158</v>
      </c>
    </row>
    <row r="11" spans="1:8" x14ac:dyDescent="0.3">
      <c r="A11" s="1" t="s">
        <v>106</v>
      </c>
      <c r="B11" t="s">
        <v>159</v>
      </c>
      <c r="C11" s="15">
        <v>59</v>
      </c>
      <c r="D11" s="15">
        <v>59</v>
      </c>
      <c r="E11" s="15">
        <v>58</v>
      </c>
      <c r="F11" s="15">
        <v>58</v>
      </c>
      <c r="G11" s="15">
        <v>53</v>
      </c>
      <c r="H11" s="15">
        <v>38</v>
      </c>
    </row>
    <row r="12" spans="1:8" x14ac:dyDescent="0.3">
      <c r="A12" s="1" t="s">
        <v>106</v>
      </c>
      <c r="B12" t="s">
        <v>255</v>
      </c>
      <c r="C12" s="15">
        <v>27</v>
      </c>
      <c r="D12" s="15">
        <v>27</v>
      </c>
      <c r="E12" s="15">
        <v>24</v>
      </c>
      <c r="F12" s="15">
        <v>31</v>
      </c>
      <c r="G12" s="15">
        <v>30</v>
      </c>
      <c r="H12" s="15">
        <v>32</v>
      </c>
    </row>
    <row r="13" spans="1:8" x14ac:dyDescent="0.3">
      <c r="A13" s="1" t="s">
        <v>106</v>
      </c>
      <c r="B13" t="s">
        <v>160</v>
      </c>
      <c r="C13" s="15">
        <v>60</v>
      </c>
      <c r="D13" s="15">
        <v>60</v>
      </c>
      <c r="E13" s="15">
        <v>60</v>
      </c>
      <c r="F13" s="15">
        <v>40</v>
      </c>
      <c r="G13" s="15">
        <v>60</v>
      </c>
      <c r="H13" s="15">
        <v>20</v>
      </c>
    </row>
    <row r="14" spans="1:8" x14ac:dyDescent="0.3">
      <c r="A14" s="1" t="s">
        <v>106</v>
      </c>
      <c r="B14" t="s">
        <v>161</v>
      </c>
      <c r="C14" s="15">
        <v>15</v>
      </c>
      <c r="D14" s="15">
        <v>15</v>
      </c>
      <c r="E14" s="15">
        <v>5</v>
      </c>
      <c r="F14" s="15">
        <v>5</v>
      </c>
      <c r="G14" s="15">
        <v>8</v>
      </c>
      <c r="H14" s="15">
        <v>8</v>
      </c>
    </row>
    <row r="15" spans="1:8" x14ac:dyDescent="0.3">
      <c r="B15" t="s">
        <v>162</v>
      </c>
      <c r="C15" s="15"/>
      <c r="D15" s="15"/>
      <c r="E15" s="15"/>
      <c r="F15" s="15"/>
      <c r="G15" s="15"/>
      <c r="H15" s="15"/>
    </row>
    <row r="16" spans="1:8" x14ac:dyDescent="0.3">
      <c r="A16" s="1" t="s">
        <v>106</v>
      </c>
      <c r="B16" t="s">
        <v>256</v>
      </c>
      <c r="C16" s="15">
        <v>3</v>
      </c>
      <c r="D16" s="15">
        <v>3</v>
      </c>
      <c r="E16" s="15">
        <v>3</v>
      </c>
      <c r="F16" s="15">
        <v>3</v>
      </c>
      <c r="G16" s="15">
        <v>3</v>
      </c>
      <c r="H16" s="15">
        <v>3</v>
      </c>
    </row>
    <row r="17" spans="1:8" x14ac:dyDescent="0.3">
      <c r="A17" s="1" t="s">
        <v>106</v>
      </c>
      <c r="B17" t="s">
        <v>257</v>
      </c>
      <c r="C17" s="15">
        <v>3</v>
      </c>
      <c r="D17" s="15">
        <v>3</v>
      </c>
      <c r="E17" s="15">
        <v>3</v>
      </c>
      <c r="F17" s="15">
        <v>3</v>
      </c>
      <c r="G17" s="15">
        <v>2</v>
      </c>
      <c r="H17" s="15">
        <v>2</v>
      </c>
    </row>
    <row r="18" spans="1:8" x14ac:dyDescent="0.3">
      <c r="B18" t="s">
        <v>163</v>
      </c>
      <c r="C18" s="15" t="s">
        <v>140</v>
      </c>
      <c r="D18" s="15" t="s">
        <v>140</v>
      </c>
      <c r="E18" s="15" t="s">
        <v>140</v>
      </c>
      <c r="F18" s="15" t="s">
        <v>140</v>
      </c>
      <c r="G18" s="15" t="s">
        <v>140</v>
      </c>
      <c r="H18" s="15" t="s">
        <v>140</v>
      </c>
    </row>
    <row r="19" spans="1:8" x14ac:dyDescent="0.3">
      <c r="B19" t="s">
        <v>164</v>
      </c>
      <c r="C19" s="15"/>
      <c r="D19" s="15"/>
      <c r="E19" s="15"/>
      <c r="F19" s="15"/>
      <c r="G19" s="15"/>
      <c r="H19" s="15"/>
    </row>
    <row r="20" spans="1:8" x14ac:dyDescent="0.3">
      <c r="A20" s="1" t="s">
        <v>106</v>
      </c>
      <c r="B20" t="s">
        <v>165</v>
      </c>
      <c r="C20" s="15">
        <v>2.1</v>
      </c>
      <c r="D20" s="15">
        <v>2.1</v>
      </c>
      <c r="E20" s="15">
        <v>2.1</v>
      </c>
      <c r="F20" s="15">
        <v>2.1</v>
      </c>
      <c r="G20" s="15">
        <v>2.1</v>
      </c>
      <c r="H20" s="15">
        <v>2.1</v>
      </c>
    </row>
    <row r="21" spans="1:8" x14ac:dyDescent="0.3">
      <c r="A21" s="1" t="s">
        <v>106</v>
      </c>
      <c r="B21" t="s">
        <v>166</v>
      </c>
      <c r="C21" s="15">
        <v>1.5</v>
      </c>
      <c r="D21" s="15">
        <v>1.5</v>
      </c>
      <c r="E21" s="15">
        <v>1.5</v>
      </c>
      <c r="F21" s="15">
        <v>1.5</v>
      </c>
      <c r="G21" s="15">
        <v>1.5</v>
      </c>
      <c r="H21" s="15">
        <v>1.5</v>
      </c>
    </row>
    <row r="22" spans="1:8" x14ac:dyDescent="0.3">
      <c r="A22" s="1" t="s">
        <v>106</v>
      </c>
      <c r="B22" t="s">
        <v>167</v>
      </c>
      <c r="C22" s="15">
        <v>71</v>
      </c>
      <c r="D22" s="15">
        <v>71</v>
      </c>
      <c r="E22" s="15">
        <v>72</v>
      </c>
      <c r="F22" s="15">
        <v>73</v>
      </c>
      <c r="G22" s="15">
        <v>74</v>
      </c>
      <c r="H22" s="15">
        <v>76</v>
      </c>
    </row>
    <row r="23" spans="1:8" x14ac:dyDescent="0.3">
      <c r="B23" t="s">
        <v>135</v>
      </c>
      <c r="C23" s="15"/>
      <c r="D23" s="15"/>
      <c r="E23" s="15"/>
      <c r="F23" s="15"/>
      <c r="G23" s="15"/>
      <c r="H23" s="15"/>
    </row>
    <row r="24" spans="1:8" x14ac:dyDescent="0.3">
      <c r="A24" s="1" t="s">
        <v>106</v>
      </c>
      <c r="B24" t="s">
        <v>137</v>
      </c>
      <c r="C24" s="15"/>
      <c r="D24" s="15"/>
      <c r="E24" s="15"/>
      <c r="F24" s="15"/>
      <c r="G24" s="15"/>
      <c r="H24" s="15"/>
    </row>
    <row r="25" spans="1:8" x14ac:dyDescent="0.3">
      <c r="B25" t="s">
        <v>138</v>
      </c>
      <c r="C25" s="15"/>
      <c r="D25" s="15"/>
      <c r="E25" s="15"/>
      <c r="F25" s="15"/>
      <c r="G25" s="15"/>
      <c r="H25" s="15"/>
    </row>
    <row r="26" spans="1:8" x14ac:dyDescent="0.3">
      <c r="B26" t="s">
        <v>168</v>
      </c>
      <c r="C26" s="15" t="s">
        <v>140</v>
      </c>
      <c r="D26" s="15" t="s">
        <v>140</v>
      </c>
      <c r="E26" s="15" t="s">
        <v>140</v>
      </c>
      <c r="F26" s="15" t="s">
        <v>140</v>
      </c>
      <c r="G26" s="15" t="s">
        <v>140</v>
      </c>
      <c r="H26" s="15" t="s">
        <v>140</v>
      </c>
    </row>
    <row r="27" spans="1:8" x14ac:dyDescent="0.3">
      <c r="A27" s="1" t="s">
        <v>106</v>
      </c>
      <c r="B27" t="s">
        <v>169</v>
      </c>
      <c r="C27" s="15" t="s">
        <v>170</v>
      </c>
      <c r="D27" s="15" t="s">
        <v>170</v>
      </c>
      <c r="E27" s="15" t="s">
        <v>170</v>
      </c>
      <c r="F27" s="15" t="s">
        <v>170</v>
      </c>
      <c r="G27" s="15" t="s">
        <v>170</v>
      </c>
      <c r="H27" s="15" t="s">
        <v>170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B46A-4D0F-41D6-B43D-92C583B093E9}">
  <dimension ref="A6:C97"/>
  <sheetViews>
    <sheetView topLeftCell="A79" workbookViewId="0">
      <selection activeCell="C90" sqref="C90:C91"/>
    </sheetView>
  </sheetViews>
  <sheetFormatPr defaultRowHeight="14.4" x14ac:dyDescent="0.3"/>
  <cols>
    <col min="1" max="1" width="5.6640625" style="1" bestFit="1" customWidth="1"/>
    <col min="2" max="2" width="12.5546875" style="1" bestFit="1" customWidth="1"/>
    <col min="3" max="3" width="84.21875" customWidth="1"/>
  </cols>
  <sheetData>
    <row r="6" spans="1:3" s="10" customFormat="1" ht="28.8" x14ac:dyDescent="0.3">
      <c r="A6" s="12" t="s">
        <v>105</v>
      </c>
      <c r="B6" s="12" t="s">
        <v>213</v>
      </c>
      <c r="C6" s="13" t="s">
        <v>4</v>
      </c>
    </row>
    <row r="7" spans="1:3" x14ac:dyDescent="0.3">
      <c r="A7" s="33" t="s">
        <v>106</v>
      </c>
      <c r="B7" s="33" t="s">
        <v>214</v>
      </c>
      <c r="C7" s="34" t="s">
        <v>262</v>
      </c>
    </row>
    <row r="8" spans="1:3" x14ac:dyDescent="0.3">
      <c r="B8" s="1" t="s">
        <v>214</v>
      </c>
      <c r="C8" s="17" t="s">
        <v>172</v>
      </c>
    </row>
    <row r="9" spans="1:3" x14ac:dyDescent="0.3">
      <c r="B9" s="1" t="s">
        <v>214</v>
      </c>
      <c r="C9" t="s">
        <v>173</v>
      </c>
    </row>
    <row r="10" spans="1:3" x14ac:dyDescent="0.3">
      <c r="B10" s="1" t="s">
        <v>214</v>
      </c>
      <c r="C10" s="17" t="s">
        <v>174</v>
      </c>
    </row>
    <row r="11" spans="1:3" x14ac:dyDescent="0.3">
      <c r="B11" s="1" t="s">
        <v>214</v>
      </c>
      <c r="C11" t="s">
        <v>175</v>
      </c>
    </row>
    <row r="12" spans="1:3" x14ac:dyDescent="0.3">
      <c r="B12" s="1" t="s">
        <v>214</v>
      </c>
      <c r="C12" t="s">
        <v>176</v>
      </c>
    </row>
    <row r="13" spans="1:3" x14ac:dyDescent="0.3">
      <c r="B13" s="1" t="s">
        <v>214</v>
      </c>
      <c r="C13" s="17" t="s">
        <v>177</v>
      </c>
    </row>
    <row r="14" spans="1:3" x14ac:dyDescent="0.3">
      <c r="B14" s="1" t="s">
        <v>214</v>
      </c>
      <c r="C14" t="s">
        <v>178</v>
      </c>
    </row>
    <row r="15" spans="1:3" x14ac:dyDescent="0.3">
      <c r="B15" s="1" t="s">
        <v>214</v>
      </c>
      <c r="C15" t="s">
        <v>263</v>
      </c>
    </row>
    <row r="16" spans="1:3" x14ac:dyDescent="0.3">
      <c r="B16" s="1" t="s">
        <v>214</v>
      </c>
      <c r="C16" t="s">
        <v>264</v>
      </c>
    </row>
    <row r="17" spans="2:3" x14ac:dyDescent="0.3">
      <c r="B17" s="1" t="s">
        <v>214</v>
      </c>
      <c r="C17" t="s">
        <v>179</v>
      </c>
    </row>
    <row r="18" spans="2:3" x14ac:dyDescent="0.3">
      <c r="B18" s="1" t="s">
        <v>214</v>
      </c>
      <c r="C18" t="s">
        <v>180</v>
      </c>
    </row>
    <row r="19" spans="2:3" x14ac:dyDescent="0.3">
      <c r="B19" s="1" t="s">
        <v>214</v>
      </c>
      <c r="C19" t="s">
        <v>181</v>
      </c>
    </row>
    <row r="20" spans="2:3" x14ac:dyDescent="0.3">
      <c r="B20" s="1" t="s">
        <v>214</v>
      </c>
      <c r="C20" t="s">
        <v>182</v>
      </c>
    </row>
    <row r="21" spans="2:3" x14ac:dyDescent="0.3">
      <c r="B21" s="1" t="s">
        <v>214</v>
      </c>
      <c r="C21" s="17" t="s">
        <v>183</v>
      </c>
    </row>
    <row r="22" spans="2:3" x14ac:dyDescent="0.3">
      <c r="B22" s="1" t="s">
        <v>214</v>
      </c>
      <c r="C22" t="s">
        <v>184</v>
      </c>
    </row>
    <row r="23" spans="2:3" x14ac:dyDescent="0.3">
      <c r="B23" s="1" t="s">
        <v>214</v>
      </c>
      <c r="C23" t="s">
        <v>185</v>
      </c>
    </row>
    <row r="24" spans="2:3" x14ac:dyDescent="0.3">
      <c r="B24" s="1" t="s">
        <v>214</v>
      </c>
      <c r="C24" t="s">
        <v>186</v>
      </c>
    </row>
    <row r="25" spans="2:3" x14ac:dyDescent="0.3">
      <c r="B25" s="1" t="s">
        <v>214</v>
      </c>
      <c r="C25" s="17" t="s">
        <v>187</v>
      </c>
    </row>
    <row r="26" spans="2:3" x14ac:dyDescent="0.3">
      <c r="B26" s="1" t="s">
        <v>214</v>
      </c>
      <c r="C26" t="s">
        <v>265</v>
      </c>
    </row>
    <row r="27" spans="2:3" x14ac:dyDescent="0.3">
      <c r="B27" s="1" t="s">
        <v>214</v>
      </c>
      <c r="C27" t="s">
        <v>266</v>
      </c>
    </row>
    <row r="28" spans="2:3" x14ac:dyDescent="0.3">
      <c r="B28" s="1" t="s">
        <v>214</v>
      </c>
      <c r="C28" t="s">
        <v>267</v>
      </c>
    </row>
    <row r="29" spans="2:3" x14ac:dyDescent="0.3">
      <c r="B29" s="1" t="s">
        <v>214</v>
      </c>
      <c r="C29" t="s">
        <v>268</v>
      </c>
    </row>
    <row r="30" spans="2:3" x14ac:dyDescent="0.3">
      <c r="B30" s="1" t="s">
        <v>214</v>
      </c>
      <c r="C30" t="s">
        <v>188</v>
      </c>
    </row>
    <row r="31" spans="2:3" x14ac:dyDescent="0.3">
      <c r="B31" s="1" t="s">
        <v>214</v>
      </c>
      <c r="C31" s="17" t="s">
        <v>189</v>
      </c>
    </row>
    <row r="32" spans="2:3" x14ac:dyDescent="0.3">
      <c r="B32" s="1" t="s">
        <v>214</v>
      </c>
      <c r="C32" t="s">
        <v>190</v>
      </c>
    </row>
    <row r="33" spans="2:3" x14ac:dyDescent="0.3">
      <c r="B33" s="1" t="s">
        <v>214</v>
      </c>
      <c r="C33" t="s">
        <v>191</v>
      </c>
    </row>
    <row r="34" spans="2:3" x14ac:dyDescent="0.3">
      <c r="B34" s="1" t="s">
        <v>214</v>
      </c>
      <c r="C34" s="17" t="s">
        <v>293</v>
      </c>
    </row>
    <row r="35" spans="2:3" x14ac:dyDescent="0.3">
      <c r="B35" s="1" t="s">
        <v>214</v>
      </c>
      <c r="C35" t="s">
        <v>294</v>
      </c>
    </row>
    <row r="36" spans="2:3" x14ac:dyDescent="0.3">
      <c r="B36" s="1" t="s">
        <v>214</v>
      </c>
      <c r="C36" t="s">
        <v>295</v>
      </c>
    </row>
    <row r="37" spans="2:3" x14ac:dyDescent="0.3">
      <c r="B37" s="1" t="s">
        <v>214</v>
      </c>
      <c r="C37" t="s">
        <v>292</v>
      </c>
    </row>
    <row r="38" spans="2:3" x14ac:dyDescent="0.3">
      <c r="B38" s="1" t="s">
        <v>214</v>
      </c>
      <c r="C38" s="17" t="s">
        <v>192</v>
      </c>
    </row>
    <row r="39" spans="2:3" x14ac:dyDescent="0.3">
      <c r="B39" s="1" t="s">
        <v>214</v>
      </c>
      <c r="C39" t="s">
        <v>193</v>
      </c>
    </row>
    <row r="40" spans="2:3" x14ac:dyDescent="0.3">
      <c r="B40" s="1" t="s">
        <v>214</v>
      </c>
      <c r="C40" t="s">
        <v>194</v>
      </c>
    </row>
    <row r="41" spans="2:3" x14ac:dyDescent="0.3">
      <c r="B41" s="1" t="s">
        <v>214</v>
      </c>
      <c r="C41" t="s">
        <v>195</v>
      </c>
    </row>
    <row r="42" spans="2:3" x14ac:dyDescent="0.3">
      <c r="B42" s="1" t="s">
        <v>214</v>
      </c>
      <c r="C42" t="s">
        <v>196</v>
      </c>
    </row>
    <row r="43" spans="2:3" x14ac:dyDescent="0.3">
      <c r="B43" s="1" t="s">
        <v>214</v>
      </c>
      <c r="C43" t="s">
        <v>197</v>
      </c>
    </row>
    <row r="44" spans="2:3" x14ac:dyDescent="0.3">
      <c r="B44" s="1" t="s">
        <v>214</v>
      </c>
      <c r="C44" s="17" t="s">
        <v>269</v>
      </c>
    </row>
    <row r="45" spans="2:3" x14ac:dyDescent="0.3">
      <c r="B45" s="1" t="s">
        <v>214</v>
      </c>
      <c r="C45" t="s">
        <v>270</v>
      </c>
    </row>
    <row r="46" spans="2:3" x14ac:dyDescent="0.3">
      <c r="B46" s="1" t="s">
        <v>214</v>
      </c>
      <c r="C46" t="s">
        <v>280</v>
      </c>
    </row>
    <row r="47" spans="2:3" x14ac:dyDescent="0.3">
      <c r="B47" s="1" t="s">
        <v>214</v>
      </c>
      <c r="C47" t="s">
        <v>281</v>
      </c>
    </row>
    <row r="48" spans="2:3" x14ac:dyDescent="0.3">
      <c r="B48" s="1" t="s">
        <v>214</v>
      </c>
      <c r="C48" s="17" t="s">
        <v>198</v>
      </c>
    </row>
    <row r="49" spans="2:3" x14ac:dyDescent="0.3">
      <c r="B49" s="1" t="s">
        <v>214</v>
      </c>
      <c r="C49" t="s">
        <v>199</v>
      </c>
    </row>
    <row r="50" spans="2:3" x14ac:dyDescent="0.3">
      <c r="B50" s="1" t="s">
        <v>214</v>
      </c>
      <c r="C50" t="s">
        <v>200</v>
      </c>
    </row>
    <row r="51" spans="2:3" x14ac:dyDescent="0.3">
      <c r="B51" s="1" t="s">
        <v>214</v>
      </c>
      <c r="C51" t="s">
        <v>201</v>
      </c>
    </row>
    <row r="52" spans="2:3" x14ac:dyDescent="0.3">
      <c r="B52" s="1" t="s">
        <v>214</v>
      </c>
      <c r="C52" t="s">
        <v>202</v>
      </c>
    </row>
    <row r="53" spans="2:3" x14ac:dyDescent="0.3">
      <c r="B53" s="1" t="s">
        <v>214</v>
      </c>
      <c r="C53" t="s">
        <v>203</v>
      </c>
    </row>
    <row r="54" spans="2:3" x14ac:dyDescent="0.3">
      <c r="B54" s="1" t="s">
        <v>214</v>
      </c>
      <c r="C54" s="17" t="s">
        <v>204</v>
      </c>
    </row>
    <row r="55" spans="2:3" x14ac:dyDescent="0.3">
      <c r="B55" s="1" t="s">
        <v>214</v>
      </c>
      <c r="C55" t="s">
        <v>205</v>
      </c>
    </row>
    <row r="56" spans="2:3" x14ac:dyDescent="0.3">
      <c r="B56" s="1" t="s">
        <v>214</v>
      </c>
      <c r="C56" t="s">
        <v>279</v>
      </c>
    </row>
    <row r="57" spans="2:3" x14ac:dyDescent="0.3">
      <c r="B57" s="1" t="s">
        <v>214</v>
      </c>
      <c r="C57" t="s">
        <v>278</v>
      </c>
    </row>
    <row r="58" spans="2:3" x14ac:dyDescent="0.3">
      <c r="B58" s="1" t="s">
        <v>214</v>
      </c>
      <c r="C58" s="17" t="s">
        <v>283</v>
      </c>
    </row>
    <row r="59" spans="2:3" x14ac:dyDescent="0.3">
      <c r="B59" s="1" t="s">
        <v>214</v>
      </c>
      <c r="C59" s="2" t="s">
        <v>284</v>
      </c>
    </row>
    <row r="60" spans="2:3" x14ac:dyDescent="0.3">
      <c r="B60" s="1" t="s">
        <v>214</v>
      </c>
      <c r="C60" s="2" t="s">
        <v>282</v>
      </c>
    </row>
    <row r="61" spans="2:3" x14ac:dyDescent="0.3">
      <c r="B61" s="1" t="s">
        <v>214</v>
      </c>
      <c r="C61" s="17" t="s">
        <v>299</v>
      </c>
    </row>
    <row r="62" spans="2:3" x14ac:dyDescent="0.3">
      <c r="B62" s="1" t="s">
        <v>214</v>
      </c>
      <c r="C62" s="2" t="s">
        <v>288</v>
      </c>
    </row>
    <row r="63" spans="2:3" x14ac:dyDescent="0.3">
      <c r="B63" s="1" t="s">
        <v>214</v>
      </c>
      <c r="C63" s="2" t="s">
        <v>289</v>
      </c>
    </row>
    <row r="64" spans="2:3" x14ac:dyDescent="0.3">
      <c r="B64" s="1" t="s">
        <v>214</v>
      </c>
      <c r="C64" s="2" t="s">
        <v>290</v>
      </c>
    </row>
    <row r="65" spans="1:3" x14ac:dyDescent="0.3">
      <c r="B65" s="1" t="s">
        <v>214</v>
      </c>
      <c r="C65" s="35" t="s">
        <v>291</v>
      </c>
    </row>
    <row r="66" spans="1:3" x14ac:dyDescent="0.3">
      <c r="B66" s="1" t="s">
        <v>214</v>
      </c>
      <c r="C66" t="s">
        <v>297</v>
      </c>
    </row>
    <row r="67" spans="1:3" x14ac:dyDescent="0.3">
      <c r="B67" s="1" t="s">
        <v>214</v>
      </c>
      <c r="C67" t="s">
        <v>298</v>
      </c>
    </row>
    <row r="68" spans="1:3" x14ac:dyDescent="0.3">
      <c r="B68" s="1" t="s">
        <v>214</v>
      </c>
      <c r="C68" t="s">
        <v>296</v>
      </c>
    </row>
    <row r="69" spans="1:3" x14ac:dyDescent="0.3">
      <c r="B69" s="1" t="s">
        <v>214</v>
      </c>
      <c r="C69" s="35" t="s">
        <v>285</v>
      </c>
    </row>
    <row r="70" spans="1:3" x14ac:dyDescent="0.3">
      <c r="B70" s="1" t="s">
        <v>214</v>
      </c>
      <c r="C70" s="2" t="s">
        <v>286</v>
      </c>
    </row>
    <row r="71" spans="1:3" x14ac:dyDescent="0.3">
      <c r="B71" s="1" t="s">
        <v>214</v>
      </c>
      <c r="C71" s="2" t="s">
        <v>287</v>
      </c>
    </row>
    <row r="72" spans="1:3" x14ac:dyDescent="0.3">
      <c r="B72" s="1" t="s">
        <v>214</v>
      </c>
      <c r="C72" s="17" t="s">
        <v>206</v>
      </c>
    </row>
    <row r="73" spans="1:3" x14ac:dyDescent="0.3">
      <c r="B73" s="1" t="s">
        <v>214</v>
      </c>
      <c r="C73" t="s">
        <v>300</v>
      </c>
    </row>
    <row r="74" spans="1:3" x14ac:dyDescent="0.3">
      <c r="B74" s="1" t="s">
        <v>214</v>
      </c>
      <c r="C74" t="s">
        <v>301</v>
      </c>
    </row>
    <row r="75" spans="1:3" x14ac:dyDescent="0.3">
      <c r="A75" s="33" t="s">
        <v>106</v>
      </c>
      <c r="B75" s="33" t="s">
        <v>215</v>
      </c>
      <c r="C75" s="34" t="s">
        <v>271</v>
      </c>
    </row>
    <row r="76" spans="1:3" x14ac:dyDescent="0.3">
      <c r="A76" s="1" t="s">
        <v>106</v>
      </c>
      <c r="B76" s="1" t="s">
        <v>215</v>
      </c>
      <c r="C76" t="s">
        <v>272</v>
      </c>
    </row>
    <row r="77" spans="1:3" x14ac:dyDescent="0.3">
      <c r="B77" s="1" t="s">
        <v>215</v>
      </c>
      <c r="C77" t="s">
        <v>207</v>
      </c>
    </row>
    <row r="78" spans="1:3" x14ac:dyDescent="0.3">
      <c r="B78" s="1" t="s">
        <v>215</v>
      </c>
      <c r="C78" t="s">
        <v>225</v>
      </c>
    </row>
    <row r="79" spans="1:3" x14ac:dyDescent="0.3">
      <c r="A79" s="33" t="s">
        <v>106</v>
      </c>
      <c r="B79" s="33" t="s">
        <v>216</v>
      </c>
      <c r="C79" s="34" t="s">
        <v>273</v>
      </c>
    </row>
    <row r="80" spans="1:3" x14ac:dyDescent="0.3">
      <c r="B80" s="1" t="s">
        <v>216</v>
      </c>
      <c r="C80" t="s">
        <v>208</v>
      </c>
    </row>
    <row r="81" spans="1:3" x14ac:dyDescent="0.3">
      <c r="B81" s="1" t="s">
        <v>216</v>
      </c>
      <c r="C81" t="s">
        <v>209</v>
      </c>
    </row>
    <row r="82" spans="1:3" x14ac:dyDescent="0.3">
      <c r="B82" s="1" t="s">
        <v>216</v>
      </c>
      <c r="C82" t="s">
        <v>210</v>
      </c>
    </row>
    <row r="83" spans="1:3" x14ac:dyDescent="0.3">
      <c r="A83" s="1" t="s">
        <v>106</v>
      </c>
      <c r="B83" s="1" t="s">
        <v>216</v>
      </c>
      <c r="C83" t="s">
        <v>274</v>
      </c>
    </row>
    <row r="84" spans="1:3" x14ac:dyDescent="0.3">
      <c r="B84" s="1" t="s">
        <v>216</v>
      </c>
      <c r="C84" t="s">
        <v>211</v>
      </c>
    </row>
    <row r="85" spans="1:3" x14ac:dyDescent="0.3">
      <c r="B85" s="1" t="s">
        <v>216</v>
      </c>
      <c r="C85" t="s">
        <v>212</v>
      </c>
    </row>
    <row r="86" spans="1:3" x14ac:dyDescent="0.3">
      <c r="B86" s="1" t="s">
        <v>214</v>
      </c>
      <c r="C86" t="s">
        <v>217</v>
      </c>
    </row>
    <row r="87" spans="1:3" x14ac:dyDescent="0.3">
      <c r="B87" s="1" t="s">
        <v>215</v>
      </c>
      <c r="C87" t="s">
        <v>218</v>
      </c>
    </row>
    <row r="88" spans="1:3" x14ac:dyDescent="0.3">
      <c r="A88" s="33" t="s">
        <v>106</v>
      </c>
      <c r="B88" s="33" t="s">
        <v>224</v>
      </c>
      <c r="C88" s="34" t="s">
        <v>275</v>
      </c>
    </row>
    <row r="89" spans="1:3" x14ac:dyDescent="0.3">
      <c r="A89" s="1" t="s">
        <v>106</v>
      </c>
      <c r="B89" s="1" t="s">
        <v>224</v>
      </c>
      <c r="C89" t="s">
        <v>219</v>
      </c>
    </row>
    <row r="90" spans="1:3" x14ac:dyDescent="0.3">
      <c r="A90" s="1" t="s">
        <v>106</v>
      </c>
      <c r="B90" s="1" t="s">
        <v>224</v>
      </c>
      <c r="C90" t="s">
        <v>308</v>
      </c>
    </row>
    <row r="91" spans="1:3" x14ac:dyDescent="0.3">
      <c r="A91" s="1" t="s">
        <v>106</v>
      </c>
      <c r="B91" s="1" t="s">
        <v>224</v>
      </c>
      <c r="C91" t="s">
        <v>276</v>
      </c>
    </row>
    <row r="92" spans="1:3" x14ac:dyDescent="0.3">
      <c r="A92" s="1" t="s">
        <v>106</v>
      </c>
      <c r="B92" s="1" t="s">
        <v>224</v>
      </c>
      <c r="C92" t="s">
        <v>220</v>
      </c>
    </row>
    <row r="93" spans="1:3" x14ac:dyDescent="0.3">
      <c r="B93" s="1" t="s">
        <v>224</v>
      </c>
      <c r="C93" t="s">
        <v>221</v>
      </c>
    </row>
    <row r="94" spans="1:3" x14ac:dyDescent="0.3">
      <c r="B94" s="1" t="s">
        <v>224</v>
      </c>
      <c r="C94" t="s">
        <v>309</v>
      </c>
    </row>
    <row r="95" spans="1:3" x14ac:dyDescent="0.3">
      <c r="B95" s="1" t="s">
        <v>224</v>
      </c>
      <c r="C95" t="s">
        <v>222</v>
      </c>
    </row>
    <row r="96" spans="1:3" x14ac:dyDescent="0.3">
      <c r="B96" s="1" t="s">
        <v>224</v>
      </c>
      <c r="C96" t="s">
        <v>223</v>
      </c>
    </row>
    <row r="97" spans="2:3" x14ac:dyDescent="0.3">
      <c r="B97" s="1" t="s">
        <v>224</v>
      </c>
      <c r="C97" t="s">
        <v>310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355C-7B79-464E-AB86-6EBB5EBEBF1B}">
  <dimension ref="A6:H10"/>
  <sheetViews>
    <sheetView zoomScaleNormal="100" workbookViewId="0">
      <selection activeCell="F6" sqref="F6"/>
    </sheetView>
  </sheetViews>
  <sheetFormatPr defaultRowHeight="14.4" x14ac:dyDescent="0.3"/>
  <cols>
    <col min="1" max="1" width="9.77734375" style="1" bestFit="1" customWidth="1"/>
    <col min="2" max="2" width="7.77734375" style="1" bestFit="1" customWidth="1"/>
    <col min="3" max="3" width="5.5546875" bestFit="1" customWidth="1"/>
    <col min="4" max="4" width="3.33203125" bestFit="1" customWidth="1"/>
    <col min="5" max="5" width="21.44140625" customWidth="1"/>
    <col min="6" max="6" width="10.5546875" bestFit="1" customWidth="1"/>
    <col min="7" max="7" width="48.88671875" customWidth="1"/>
    <col min="8" max="8" width="59.6640625" customWidth="1"/>
  </cols>
  <sheetData>
    <row r="6" spans="1:8" s="10" customFormat="1" x14ac:dyDescent="0.3">
      <c r="A6" s="22" t="s">
        <v>226</v>
      </c>
      <c r="B6" s="22" t="s">
        <v>79</v>
      </c>
      <c r="C6" s="23" t="s">
        <v>227</v>
      </c>
      <c r="D6" s="23" t="s">
        <v>228</v>
      </c>
      <c r="E6" s="36" t="s">
        <v>305</v>
      </c>
      <c r="F6" s="36" t="s">
        <v>141</v>
      </c>
      <c r="G6" s="36" t="s">
        <v>306</v>
      </c>
      <c r="H6" s="23" t="s">
        <v>258</v>
      </c>
    </row>
    <row r="7" spans="1:8" x14ac:dyDescent="0.3">
      <c r="A7" s="18">
        <v>0</v>
      </c>
      <c r="B7" s="18" t="s">
        <v>229</v>
      </c>
      <c r="C7" s="19"/>
      <c r="D7" s="19"/>
      <c r="E7" s="18" t="s">
        <v>302</v>
      </c>
      <c r="F7" s="20">
        <v>44063</v>
      </c>
      <c r="G7" s="18" t="s">
        <v>230</v>
      </c>
    </row>
    <row r="8" spans="1:8" x14ac:dyDescent="0.3">
      <c r="A8" s="18">
        <v>7</v>
      </c>
      <c r="B8" s="18" t="s">
        <v>229</v>
      </c>
      <c r="C8" s="19"/>
      <c r="D8" s="19" t="s">
        <v>106</v>
      </c>
      <c r="E8" s="18" t="s">
        <v>303</v>
      </c>
      <c r="F8" s="21">
        <f>$F$7+A8</f>
        <v>44070</v>
      </c>
      <c r="G8" s="18" t="s">
        <v>231</v>
      </c>
      <c r="H8" t="s">
        <v>277</v>
      </c>
    </row>
    <row r="9" spans="1:8" x14ac:dyDescent="0.3">
      <c r="A9" s="18">
        <v>14</v>
      </c>
      <c r="B9" s="18" t="s">
        <v>229</v>
      </c>
      <c r="C9" s="19"/>
      <c r="D9" s="19" t="s">
        <v>106</v>
      </c>
      <c r="E9" s="18" t="s">
        <v>304</v>
      </c>
      <c r="F9" s="21">
        <f t="shared" ref="F9:F10" si="0">$F$7+A9</f>
        <v>44077</v>
      </c>
      <c r="G9" s="18" t="s">
        <v>232</v>
      </c>
      <c r="H9" t="s">
        <v>260</v>
      </c>
    </row>
    <row r="10" spans="1:8" x14ac:dyDescent="0.3">
      <c r="A10" s="18">
        <v>21</v>
      </c>
      <c r="B10" s="18" t="s">
        <v>229</v>
      </c>
      <c r="C10" s="19"/>
      <c r="D10" s="19"/>
      <c r="E10" s="18" t="s">
        <v>303</v>
      </c>
      <c r="F10" s="21">
        <f t="shared" si="0"/>
        <v>44084</v>
      </c>
      <c r="G10" s="18" t="s">
        <v>233</v>
      </c>
      <c r="H10" t="s">
        <v>259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486A-2D9D-48DD-9697-F47B54F29382}">
  <dimension ref="A6:F16"/>
  <sheetViews>
    <sheetView workbookViewId="0">
      <selection activeCell="I6" sqref="I6"/>
    </sheetView>
  </sheetViews>
  <sheetFormatPr defaultRowHeight="14.4" x14ac:dyDescent="0.3"/>
  <cols>
    <col min="1" max="1" width="9.77734375" style="1" bestFit="1" customWidth="1"/>
    <col min="2" max="2" width="11.88671875" style="1" customWidth="1"/>
    <col min="3" max="5" width="36" customWidth="1"/>
    <col min="6" max="6" width="16.21875" customWidth="1"/>
  </cols>
  <sheetData>
    <row r="6" spans="1:6" s="10" customFormat="1" x14ac:dyDescent="0.3">
      <c r="A6" s="26" t="s">
        <v>77</v>
      </c>
      <c r="B6" s="26" t="s">
        <v>141</v>
      </c>
      <c r="C6" s="26" t="s">
        <v>234</v>
      </c>
      <c r="D6" s="26" t="s">
        <v>235</v>
      </c>
      <c r="E6" s="26" t="s">
        <v>236</v>
      </c>
      <c r="F6" s="26" t="s">
        <v>76</v>
      </c>
    </row>
    <row r="7" spans="1:6" x14ac:dyDescent="0.3">
      <c r="A7" s="24">
        <v>1</v>
      </c>
      <c r="B7" s="25"/>
      <c r="C7" s="24"/>
      <c r="D7" s="24"/>
      <c r="E7" s="24"/>
      <c r="F7" s="24"/>
    </row>
    <row r="8" spans="1:6" x14ac:dyDescent="0.3">
      <c r="A8" s="24">
        <v>1</v>
      </c>
      <c r="B8" s="25"/>
      <c r="C8" s="24"/>
      <c r="D8" s="24"/>
      <c r="E8" s="24"/>
      <c r="F8" s="24"/>
    </row>
    <row r="9" spans="1:6" x14ac:dyDescent="0.3">
      <c r="A9" s="24">
        <v>2</v>
      </c>
      <c r="B9" s="25"/>
      <c r="C9" s="24"/>
      <c r="D9" s="24"/>
      <c r="E9" s="24"/>
      <c r="F9" s="24"/>
    </row>
    <row r="10" spans="1:6" x14ac:dyDescent="0.3">
      <c r="A10" s="24">
        <v>2</v>
      </c>
      <c r="B10" s="25"/>
      <c r="C10" s="24"/>
      <c r="D10" s="24"/>
      <c r="E10" s="24"/>
      <c r="F10" s="24"/>
    </row>
    <row r="11" spans="1:6" x14ac:dyDescent="0.3">
      <c r="A11" s="24">
        <v>3</v>
      </c>
      <c r="B11" s="25"/>
      <c r="C11" s="24"/>
      <c r="D11" s="24"/>
      <c r="E11" s="24"/>
      <c r="F11" s="24"/>
    </row>
    <row r="12" spans="1:6" x14ac:dyDescent="0.3">
      <c r="A12" s="24">
        <v>3</v>
      </c>
      <c r="B12" s="25"/>
      <c r="C12" s="24"/>
      <c r="D12" s="24"/>
      <c r="E12" s="24"/>
      <c r="F12" s="24"/>
    </row>
    <row r="13" spans="1:6" x14ac:dyDescent="0.3">
      <c r="A13" s="24">
        <v>4</v>
      </c>
      <c r="B13" s="25"/>
      <c r="C13" s="24"/>
      <c r="D13" s="24"/>
      <c r="E13" s="24"/>
      <c r="F13" s="24"/>
    </row>
    <row r="14" spans="1:6" x14ac:dyDescent="0.3">
      <c r="A14" s="24">
        <v>4</v>
      </c>
      <c r="B14" s="25"/>
      <c r="C14" s="24"/>
      <c r="D14" s="24"/>
      <c r="E14" s="24"/>
      <c r="F14" s="24"/>
    </row>
    <row r="15" spans="1:6" x14ac:dyDescent="0.3">
      <c r="A15" s="24">
        <v>5</v>
      </c>
      <c r="B15" s="25"/>
      <c r="C15" s="24"/>
      <c r="D15" s="24"/>
      <c r="E15" s="24"/>
      <c r="F15" s="24"/>
    </row>
    <row r="16" spans="1:6" x14ac:dyDescent="0.3">
      <c r="A16" s="24">
        <v>5</v>
      </c>
      <c r="B16" s="25"/>
      <c r="C16" s="24"/>
      <c r="D16" s="24"/>
      <c r="E16" s="24"/>
      <c r="F16" s="2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D75C-90D4-4396-A4FA-4DBC46784C5F}">
  <dimension ref="A4:R11"/>
  <sheetViews>
    <sheetView tabSelected="1" workbookViewId="0">
      <selection activeCell="A4" sqref="A4:XFD7"/>
    </sheetView>
  </sheetViews>
  <sheetFormatPr defaultRowHeight="14.4" x14ac:dyDescent="0.3"/>
  <cols>
    <col min="1" max="1" width="9.77734375" style="31" bestFit="1" customWidth="1"/>
    <col min="2" max="2" width="4.44140625" style="31" bestFit="1" customWidth="1"/>
    <col min="3" max="3" width="28.109375" style="31" customWidth="1"/>
    <col min="4" max="4" width="41.33203125" style="31" customWidth="1"/>
    <col min="5" max="5" width="28.109375" style="31" customWidth="1"/>
    <col min="6" max="6" width="5.33203125" style="31" bestFit="1" customWidth="1"/>
    <col min="7" max="8" width="30.33203125" style="10" customWidth="1"/>
    <col min="9" max="9" width="5.77734375" style="10" bestFit="1" customWidth="1"/>
    <col min="10" max="13" width="30.33203125" style="10" customWidth="1"/>
    <col min="14" max="14" width="4.6640625" style="10" bestFit="1" customWidth="1"/>
    <col min="15" max="18" width="27" style="10" customWidth="1"/>
    <col min="19" max="16384" width="8.88671875" style="10"/>
  </cols>
  <sheetData>
    <row r="4" spans="1:18" ht="14.4" customHeight="1" x14ac:dyDescent="0.3">
      <c r="B4" s="40" t="s">
        <v>215</v>
      </c>
      <c r="C4" s="41"/>
      <c r="D4" s="42"/>
      <c r="F4" s="40" t="s">
        <v>318</v>
      </c>
      <c r="G4" s="41"/>
      <c r="H4" s="42"/>
      <c r="I4" s="41"/>
      <c r="J4" s="41"/>
      <c r="K4" s="41"/>
      <c r="L4" s="41"/>
      <c r="M4" s="42"/>
      <c r="N4" s="40" t="s">
        <v>319</v>
      </c>
      <c r="O4" s="41"/>
      <c r="P4" s="41"/>
      <c r="Q4" s="41"/>
      <c r="R4" s="42"/>
    </row>
    <row r="5" spans="1:18" x14ac:dyDescent="0.3">
      <c r="G5" s="31"/>
      <c r="H5" s="31"/>
      <c r="N5" s="31"/>
      <c r="O5" s="31"/>
      <c r="P5" s="31"/>
    </row>
    <row r="6" spans="1:18" x14ac:dyDescent="0.3">
      <c r="A6" s="27" t="s">
        <v>77</v>
      </c>
      <c r="B6" s="27" t="s">
        <v>259</v>
      </c>
      <c r="C6" s="28" t="s">
        <v>320</v>
      </c>
      <c r="D6" s="28" t="s">
        <v>353</v>
      </c>
      <c r="E6" s="28" t="s">
        <v>321</v>
      </c>
      <c r="F6" s="28" t="s">
        <v>322</v>
      </c>
      <c r="G6" s="27" t="s">
        <v>239</v>
      </c>
      <c r="H6" s="27" t="s">
        <v>240</v>
      </c>
      <c r="I6" s="27" t="s">
        <v>323</v>
      </c>
      <c r="J6" s="28" t="s">
        <v>241</v>
      </c>
      <c r="K6" s="27" t="s">
        <v>324</v>
      </c>
      <c r="L6" s="13" t="s">
        <v>242</v>
      </c>
      <c r="M6" s="27" t="s">
        <v>325</v>
      </c>
      <c r="N6" s="28" t="s">
        <v>75</v>
      </c>
      <c r="O6" s="28" t="s">
        <v>326</v>
      </c>
      <c r="P6" s="27" t="s">
        <v>327</v>
      </c>
      <c r="Q6" s="13" t="s">
        <v>237</v>
      </c>
      <c r="R6" s="13" t="s">
        <v>238</v>
      </c>
    </row>
    <row r="7" spans="1:18" ht="43.2" x14ac:dyDescent="0.3">
      <c r="A7" s="10" t="s">
        <v>332</v>
      </c>
      <c r="B7" s="29" t="s">
        <v>170</v>
      </c>
      <c r="C7" s="1"/>
      <c r="D7" s="1"/>
      <c r="E7" s="30" t="s">
        <v>343</v>
      </c>
      <c r="F7" s="29" t="s">
        <v>170</v>
      </c>
      <c r="G7" s="37"/>
      <c r="H7" s="37"/>
      <c r="I7" s="29" t="s">
        <v>331</v>
      </c>
      <c r="J7" s="37" t="s">
        <v>330</v>
      </c>
      <c r="K7" s="37" t="s">
        <v>346</v>
      </c>
      <c r="L7" s="37"/>
      <c r="M7" s="37" t="s">
        <v>349</v>
      </c>
      <c r="N7" s="29" t="s">
        <v>170</v>
      </c>
      <c r="O7" s="37"/>
      <c r="P7" s="37"/>
      <c r="Q7" s="37"/>
      <c r="R7" s="37"/>
    </row>
    <row r="8" spans="1:18" ht="43.2" x14ac:dyDescent="0.3">
      <c r="A8" s="10" t="s">
        <v>333</v>
      </c>
      <c r="B8" s="29" t="s">
        <v>170</v>
      </c>
      <c r="C8" s="1"/>
      <c r="D8" s="1"/>
      <c r="E8" s="30" t="s">
        <v>344</v>
      </c>
      <c r="F8" s="29" t="s">
        <v>331</v>
      </c>
      <c r="G8" s="37" t="s">
        <v>349</v>
      </c>
      <c r="H8" s="37" t="s">
        <v>328</v>
      </c>
      <c r="I8" s="29" t="s">
        <v>331</v>
      </c>
      <c r="J8" s="37" t="s">
        <v>329</v>
      </c>
      <c r="K8" s="37" t="s">
        <v>347</v>
      </c>
      <c r="L8" s="37"/>
      <c r="M8" s="37" t="s">
        <v>349</v>
      </c>
      <c r="N8" s="29" t="s">
        <v>331</v>
      </c>
      <c r="O8" s="37" t="s">
        <v>331</v>
      </c>
      <c r="P8" s="37" t="s">
        <v>350</v>
      </c>
      <c r="Q8" s="37" t="s">
        <v>349</v>
      </c>
      <c r="R8" s="37" t="s">
        <v>352</v>
      </c>
    </row>
    <row r="9" spans="1:18" ht="28.8" x14ac:dyDescent="0.3">
      <c r="A9" s="10" t="s">
        <v>334</v>
      </c>
      <c r="B9" s="31" t="s">
        <v>331</v>
      </c>
      <c r="C9" s="1" t="s">
        <v>356</v>
      </c>
      <c r="D9" s="38" t="s">
        <v>354</v>
      </c>
      <c r="F9" s="29" t="s">
        <v>170</v>
      </c>
      <c r="G9" s="37"/>
      <c r="H9" s="37"/>
      <c r="I9" s="29" t="s">
        <v>170</v>
      </c>
      <c r="J9" s="37"/>
      <c r="K9" s="37"/>
      <c r="L9" s="37"/>
      <c r="M9" s="37"/>
      <c r="N9" s="29" t="s">
        <v>170</v>
      </c>
      <c r="O9" s="37"/>
      <c r="P9" s="37"/>
      <c r="Q9" s="37"/>
      <c r="R9" s="37"/>
    </row>
    <row r="10" spans="1:18" ht="43.2" x14ac:dyDescent="0.3">
      <c r="A10" s="10" t="s">
        <v>335</v>
      </c>
      <c r="B10" s="31" t="s">
        <v>170</v>
      </c>
      <c r="C10" s="1"/>
      <c r="D10" s="1"/>
      <c r="E10" s="30" t="s">
        <v>345</v>
      </c>
      <c r="F10" s="29" t="s">
        <v>331</v>
      </c>
      <c r="G10" s="37" t="s">
        <v>349</v>
      </c>
      <c r="H10" s="37" t="s">
        <v>328</v>
      </c>
      <c r="I10" s="29" t="s">
        <v>331</v>
      </c>
      <c r="J10" s="37" t="s">
        <v>329</v>
      </c>
      <c r="K10" s="37" t="s">
        <v>348</v>
      </c>
      <c r="L10" s="37"/>
      <c r="M10" s="37" t="s">
        <v>349</v>
      </c>
      <c r="N10" s="29" t="s">
        <v>331</v>
      </c>
      <c r="O10" s="37" t="s">
        <v>331</v>
      </c>
      <c r="P10" s="37" t="s">
        <v>351</v>
      </c>
      <c r="Q10" s="37" t="s">
        <v>349</v>
      </c>
      <c r="R10" s="37" t="s">
        <v>352</v>
      </c>
    </row>
    <row r="11" spans="1:18" ht="28.8" x14ac:dyDescent="0.3">
      <c r="A11" s="10" t="s">
        <v>336</v>
      </c>
      <c r="B11" s="31" t="s">
        <v>331</v>
      </c>
      <c r="C11" s="1" t="s">
        <v>357</v>
      </c>
      <c r="D11" s="38" t="s">
        <v>355</v>
      </c>
      <c r="F11" s="29" t="s">
        <v>170</v>
      </c>
      <c r="G11" s="37"/>
      <c r="H11" s="37"/>
      <c r="I11" s="29" t="s">
        <v>170</v>
      </c>
      <c r="J11" s="37"/>
      <c r="K11" s="37"/>
      <c r="L11" s="37"/>
      <c r="M11" s="37"/>
      <c r="N11" s="29" t="s">
        <v>170</v>
      </c>
      <c r="O11" s="37"/>
      <c r="P11" s="37"/>
      <c r="Q11" s="37"/>
      <c r="R11" s="37"/>
    </row>
  </sheetData>
  <mergeCells count="4">
    <mergeCell ref="F4:H4"/>
    <mergeCell ref="I4:M4"/>
    <mergeCell ref="N4:R4"/>
    <mergeCell ref="B4:D4"/>
  </mergeCells>
  <conditionalFormatting sqref="C7:D11">
    <cfRule type="expression" dxfId="14" priority="15">
      <formula>$B7="Não"</formula>
    </cfRule>
  </conditionalFormatting>
  <conditionalFormatting sqref="G7 G11:H11">
    <cfRule type="expression" dxfId="13" priority="14">
      <formula>$F7="Não"</formula>
    </cfRule>
  </conditionalFormatting>
  <conditionalFormatting sqref="H7">
    <cfRule type="expression" dxfId="12" priority="13">
      <formula>$F7="Não"</formula>
    </cfRule>
  </conditionalFormatting>
  <conditionalFormatting sqref="G8:G9">
    <cfRule type="expression" dxfId="11" priority="12">
      <formula>$F8="Não"</formula>
    </cfRule>
  </conditionalFormatting>
  <conditionalFormatting sqref="H8:H9">
    <cfRule type="expression" dxfId="10" priority="11">
      <formula>$F8="Não"</formula>
    </cfRule>
  </conditionalFormatting>
  <conditionalFormatting sqref="J7 K8:M8 K11:M11 L10">
    <cfRule type="expression" dxfId="9" priority="10">
      <formula>$I7="Não"</formula>
    </cfRule>
  </conditionalFormatting>
  <conditionalFormatting sqref="K7:M7">
    <cfRule type="expression" dxfId="8" priority="9">
      <formula>$I7="Não"</formula>
    </cfRule>
  </conditionalFormatting>
  <conditionalFormatting sqref="J8:J11">
    <cfRule type="expression" dxfId="7" priority="8">
      <formula>$I8="Não"</formula>
    </cfRule>
  </conditionalFormatting>
  <conditionalFormatting sqref="K9:M9">
    <cfRule type="expression" dxfId="6" priority="7">
      <formula>$I9="Não"</formula>
    </cfRule>
  </conditionalFormatting>
  <conditionalFormatting sqref="K10">
    <cfRule type="expression" dxfId="5" priority="6">
      <formula>$I10="Não"</formula>
    </cfRule>
  </conditionalFormatting>
  <conditionalFormatting sqref="M10">
    <cfRule type="expression" dxfId="4" priority="5">
      <formula>$I10="Não"</formula>
    </cfRule>
  </conditionalFormatting>
  <conditionalFormatting sqref="O7:O11">
    <cfRule type="expression" dxfId="3" priority="4">
      <formula>$N7="Não"</formula>
    </cfRule>
  </conditionalFormatting>
  <conditionalFormatting sqref="P7:R11">
    <cfRule type="expression" dxfId="2" priority="3">
      <formula>$N7="Não"</formula>
    </cfRule>
  </conditionalFormatting>
  <conditionalFormatting sqref="G10">
    <cfRule type="expression" dxfId="1" priority="2">
      <formula>$F10="Não"</formula>
    </cfRule>
  </conditionalFormatting>
  <conditionalFormatting sqref="H10">
    <cfRule type="expression" dxfId="0" priority="1">
      <formula>$F10="Não"</formula>
    </cfRule>
  </conditionalFormatting>
  <dataValidations count="2">
    <dataValidation type="list" allowBlank="1" showInputMessage="1" showErrorMessage="1" sqref="J7:J11" xr:uid="{44890390-BA69-469C-A443-02C981DE5CCB}">
      <formula1>"Eficácia (%),Relativa (%)"</formula1>
    </dataValidation>
    <dataValidation type="list" allowBlank="1" showInputMessage="1" showErrorMessage="1" sqref="I7:I11 B7:B8 F7:F11 N7:O11" xr:uid="{C03EDB61-64FD-4345-8AB5-3E746B58586D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D536-3EEA-4C25-814A-CB96A4AC498E}">
  <dimension ref="A6"/>
  <sheetViews>
    <sheetView workbookViewId="0">
      <selection activeCell="A9" sqref="A9"/>
    </sheetView>
  </sheetViews>
  <sheetFormatPr defaultRowHeight="14.4" x14ac:dyDescent="0.3"/>
  <cols>
    <col min="1" max="1" width="57" customWidth="1"/>
  </cols>
  <sheetData>
    <row r="6" spans="1:1" s="10" customFormat="1" x14ac:dyDescent="0.3">
      <c r="A6" s="8" t="s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269A-99AE-4A89-946B-E49F89964694}">
  <dimension ref="A6:K30"/>
  <sheetViews>
    <sheetView workbookViewId="0">
      <selection activeCell="G6" sqref="G6:K6"/>
    </sheetView>
  </sheetViews>
  <sheetFormatPr defaultRowHeight="14.4" x14ac:dyDescent="0.3"/>
  <cols>
    <col min="1" max="1" width="4.5546875" bestFit="1" customWidth="1"/>
    <col min="2" max="2" width="5.6640625" bestFit="1" customWidth="1"/>
    <col min="3" max="3" width="33.5546875" customWidth="1"/>
    <col min="4" max="6" width="9.6640625" customWidth="1"/>
  </cols>
  <sheetData>
    <row r="6" spans="1:11" s="10" customFormat="1" x14ac:dyDescent="0.3">
      <c r="A6" s="8" t="s">
        <v>74</v>
      </c>
      <c r="B6" s="9" t="s">
        <v>2</v>
      </c>
      <c r="C6" s="9" t="s">
        <v>0</v>
      </c>
      <c r="D6" s="9" t="s">
        <v>1</v>
      </c>
      <c r="E6" s="9" t="s">
        <v>75</v>
      </c>
      <c r="F6" s="9" t="s">
        <v>76</v>
      </c>
      <c r="G6" s="10" t="s">
        <v>332</v>
      </c>
      <c r="H6" s="10" t="s">
        <v>333</v>
      </c>
      <c r="I6" s="10" t="s">
        <v>334</v>
      </c>
      <c r="J6" s="10" t="s">
        <v>335</v>
      </c>
      <c r="K6" s="10" t="s">
        <v>336</v>
      </c>
    </row>
    <row r="7" spans="1:11" x14ac:dyDescent="0.3">
      <c r="A7">
        <v>1</v>
      </c>
      <c r="B7" t="s">
        <v>314</v>
      </c>
      <c r="C7" t="s">
        <v>337</v>
      </c>
      <c r="D7" t="s">
        <v>56</v>
      </c>
      <c r="E7" t="s">
        <v>106</v>
      </c>
      <c r="F7">
        <v>0</v>
      </c>
      <c r="G7">
        <v>0</v>
      </c>
      <c r="H7">
        <v>4</v>
      </c>
      <c r="I7">
        <v>0</v>
      </c>
      <c r="J7">
        <v>18</v>
      </c>
      <c r="K7">
        <v>0</v>
      </c>
    </row>
    <row r="8" spans="1:11" x14ac:dyDescent="0.3">
      <c r="A8">
        <v>2</v>
      </c>
      <c r="B8" t="s">
        <v>314</v>
      </c>
      <c r="C8" t="s">
        <v>338</v>
      </c>
      <c r="D8" t="s">
        <v>57</v>
      </c>
      <c r="E8" t="s">
        <v>106</v>
      </c>
      <c r="F8">
        <v>1</v>
      </c>
      <c r="G8">
        <v>0</v>
      </c>
      <c r="H8">
        <v>0</v>
      </c>
      <c r="I8">
        <v>0</v>
      </c>
      <c r="J8">
        <v>6</v>
      </c>
      <c r="K8">
        <v>0</v>
      </c>
    </row>
    <row r="9" spans="1:11" x14ac:dyDescent="0.3">
      <c r="A9">
        <v>3</v>
      </c>
      <c r="B9" t="s">
        <v>314</v>
      </c>
      <c r="C9" t="s">
        <v>339</v>
      </c>
      <c r="D9" t="s">
        <v>58</v>
      </c>
      <c r="E9" t="s">
        <v>106</v>
      </c>
      <c r="F9">
        <v>1.2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3">
      <c r="A10">
        <v>4</v>
      </c>
      <c r="B10" t="s">
        <v>314</v>
      </c>
      <c r="C10" t="s">
        <v>340</v>
      </c>
      <c r="D10" t="s">
        <v>59</v>
      </c>
      <c r="E10" t="s">
        <v>106</v>
      </c>
      <c r="F10">
        <v>1.4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>
        <v>5</v>
      </c>
      <c r="B11" t="s">
        <v>314</v>
      </c>
      <c r="C11" t="s">
        <v>341</v>
      </c>
      <c r="D11" t="s">
        <v>60</v>
      </c>
      <c r="E11" t="s">
        <v>106</v>
      </c>
      <c r="F11">
        <v>1.6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>
        <v>6</v>
      </c>
      <c r="B12" t="s">
        <v>314</v>
      </c>
      <c r="C12" t="s">
        <v>342</v>
      </c>
      <c r="D12" t="s">
        <v>311</v>
      </c>
      <c r="E12" t="e">
        <v>#N/A</v>
      </c>
      <c r="F12" t="e">
        <v>#N/A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7</v>
      </c>
      <c r="B13" t="s">
        <v>315</v>
      </c>
      <c r="C13" t="s">
        <v>339</v>
      </c>
      <c r="D13" t="s">
        <v>58</v>
      </c>
      <c r="E13" t="s">
        <v>106</v>
      </c>
      <c r="F13">
        <v>1.2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>
        <v>8</v>
      </c>
      <c r="B14" t="s">
        <v>315</v>
      </c>
      <c r="C14" t="s">
        <v>337</v>
      </c>
      <c r="D14" t="s">
        <v>56</v>
      </c>
      <c r="E14" t="s">
        <v>106</v>
      </c>
      <c r="F14">
        <v>0</v>
      </c>
      <c r="G14">
        <v>0</v>
      </c>
      <c r="H14">
        <v>3</v>
      </c>
      <c r="I14">
        <v>0</v>
      </c>
      <c r="J14">
        <v>15</v>
      </c>
      <c r="K14">
        <v>0</v>
      </c>
    </row>
    <row r="15" spans="1:11" x14ac:dyDescent="0.3">
      <c r="A15">
        <v>9</v>
      </c>
      <c r="B15" t="s">
        <v>315</v>
      </c>
      <c r="C15" t="s">
        <v>340</v>
      </c>
      <c r="D15" t="s">
        <v>59</v>
      </c>
      <c r="E15" t="s">
        <v>106</v>
      </c>
      <c r="F15">
        <v>1.4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>
        <v>10</v>
      </c>
      <c r="B16" t="s">
        <v>315</v>
      </c>
      <c r="C16" t="s">
        <v>341</v>
      </c>
      <c r="D16" t="s">
        <v>60</v>
      </c>
      <c r="E16" t="s">
        <v>106</v>
      </c>
      <c r="F16">
        <v>1.6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v>11</v>
      </c>
      <c r="B17" t="s">
        <v>315</v>
      </c>
      <c r="C17" t="s">
        <v>338</v>
      </c>
      <c r="D17" t="s">
        <v>57</v>
      </c>
      <c r="E17" t="s">
        <v>106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</row>
    <row r="18" spans="1:11" x14ac:dyDescent="0.3">
      <c r="A18">
        <v>12</v>
      </c>
      <c r="B18" t="s">
        <v>315</v>
      </c>
      <c r="C18" t="s">
        <v>342</v>
      </c>
      <c r="D18" t="s">
        <v>311</v>
      </c>
      <c r="E18" t="e">
        <v>#N/A</v>
      </c>
      <c r="F18" t="e">
        <v>#N/A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v>13</v>
      </c>
      <c r="B19" t="s">
        <v>316</v>
      </c>
      <c r="C19" t="s">
        <v>338</v>
      </c>
      <c r="D19" t="s">
        <v>57</v>
      </c>
      <c r="E19" t="s">
        <v>106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</row>
    <row r="20" spans="1:11" x14ac:dyDescent="0.3">
      <c r="A20">
        <v>14</v>
      </c>
      <c r="B20" t="s">
        <v>316</v>
      </c>
      <c r="C20" t="s">
        <v>339</v>
      </c>
      <c r="D20" t="s">
        <v>58</v>
      </c>
      <c r="E20" t="s">
        <v>106</v>
      </c>
      <c r="F20">
        <v>1.2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">
      <c r="A21">
        <v>15</v>
      </c>
      <c r="B21" t="s">
        <v>316</v>
      </c>
      <c r="C21" t="s">
        <v>341</v>
      </c>
      <c r="D21" t="s">
        <v>60</v>
      </c>
      <c r="E21" t="s">
        <v>106</v>
      </c>
      <c r="F21">
        <v>1.6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>
        <v>16</v>
      </c>
      <c r="B22" t="s">
        <v>316</v>
      </c>
      <c r="C22" t="s">
        <v>342</v>
      </c>
      <c r="D22" t="s">
        <v>311</v>
      </c>
      <c r="E22" t="e">
        <v>#N/A</v>
      </c>
      <c r="F22" t="e">
        <v>#N/A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17</v>
      </c>
      <c r="B23" t="s">
        <v>316</v>
      </c>
      <c r="C23" t="s">
        <v>340</v>
      </c>
      <c r="D23" t="s">
        <v>59</v>
      </c>
      <c r="E23" t="s">
        <v>106</v>
      </c>
      <c r="F23">
        <v>1.4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18</v>
      </c>
      <c r="B24" t="s">
        <v>316</v>
      </c>
      <c r="C24" t="s">
        <v>337</v>
      </c>
      <c r="D24" t="s">
        <v>56</v>
      </c>
      <c r="E24" t="s">
        <v>106</v>
      </c>
      <c r="F24">
        <v>0</v>
      </c>
      <c r="G24">
        <v>0</v>
      </c>
      <c r="H24">
        <v>3</v>
      </c>
      <c r="I24">
        <v>0</v>
      </c>
      <c r="J24">
        <v>6</v>
      </c>
      <c r="K24">
        <v>0</v>
      </c>
    </row>
    <row r="25" spans="1:11" x14ac:dyDescent="0.3">
      <c r="A25">
        <v>19</v>
      </c>
      <c r="B25" t="s">
        <v>317</v>
      </c>
      <c r="C25" t="s">
        <v>337</v>
      </c>
      <c r="D25" t="s">
        <v>56</v>
      </c>
      <c r="E25" t="s">
        <v>106</v>
      </c>
      <c r="F25">
        <v>0</v>
      </c>
      <c r="G25">
        <v>0</v>
      </c>
      <c r="H25">
        <v>9</v>
      </c>
      <c r="I25">
        <v>0</v>
      </c>
      <c r="J25">
        <v>19</v>
      </c>
      <c r="K25">
        <v>0</v>
      </c>
    </row>
    <row r="26" spans="1:11" x14ac:dyDescent="0.3">
      <c r="A26">
        <v>20</v>
      </c>
      <c r="B26" t="s">
        <v>317</v>
      </c>
      <c r="C26" t="s">
        <v>338</v>
      </c>
      <c r="D26" t="s">
        <v>57</v>
      </c>
      <c r="E26" t="s">
        <v>106</v>
      </c>
      <c r="F26">
        <v>1</v>
      </c>
      <c r="G26">
        <v>0</v>
      </c>
      <c r="H26">
        <v>0</v>
      </c>
      <c r="I26">
        <v>0</v>
      </c>
      <c r="J26">
        <v>4</v>
      </c>
      <c r="K26">
        <v>0</v>
      </c>
    </row>
    <row r="27" spans="1:11" x14ac:dyDescent="0.3">
      <c r="A27">
        <v>21</v>
      </c>
      <c r="B27" t="s">
        <v>317</v>
      </c>
      <c r="C27" t="s">
        <v>339</v>
      </c>
      <c r="D27" t="s">
        <v>58</v>
      </c>
      <c r="E27" t="s">
        <v>106</v>
      </c>
      <c r="F27">
        <v>1.2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22</v>
      </c>
      <c r="B28" t="s">
        <v>317</v>
      </c>
      <c r="C28" t="s">
        <v>340</v>
      </c>
      <c r="D28" t="s">
        <v>59</v>
      </c>
      <c r="E28" t="s">
        <v>106</v>
      </c>
      <c r="F28">
        <v>1.4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v>23</v>
      </c>
      <c r="B29" t="s">
        <v>317</v>
      </c>
      <c r="C29" t="s">
        <v>341</v>
      </c>
      <c r="D29" t="s">
        <v>60</v>
      </c>
      <c r="E29" t="s">
        <v>106</v>
      </c>
      <c r="F29">
        <v>1.6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v>24</v>
      </c>
      <c r="B30" t="s">
        <v>317</v>
      </c>
      <c r="C30" t="s">
        <v>342</v>
      </c>
      <c r="D30" t="s">
        <v>311</v>
      </c>
      <c r="E30" t="e">
        <v>#N/A</v>
      </c>
      <c r="F30" t="e">
        <v>#N/A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20A6-456E-462A-B02F-C17F994230EE}">
  <dimension ref="A6:F6"/>
  <sheetViews>
    <sheetView workbookViewId="0">
      <selection activeCell="C7" sqref="C7"/>
    </sheetView>
  </sheetViews>
  <sheetFormatPr defaultRowHeight="14.4" x14ac:dyDescent="0.3"/>
  <cols>
    <col min="1" max="1" width="4.5546875" bestFit="1" customWidth="1"/>
    <col min="2" max="2" width="5.6640625" bestFit="1" customWidth="1"/>
    <col min="3" max="3" width="33.5546875" customWidth="1"/>
    <col min="4" max="6" width="9.6640625" customWidth="1"/>
  </cols>
  <sheetData>
    <row r="6" spans="1:6" s="10" customFormat="1" x14ac:dyDescent="0.3">
      <c r="A6" s="8" t="s">
        <v>74</v>
      </c>
      <c r="B6" s="9" t="s">
        <v>2</v>
      </c>
      <c r="C6" s="9" t="s">
        <v>0</v>
      </c>
      <c r="D6" s="9" t="s">
        <v>1</v>
      </c>
      <c r="E6" s="9" t="s">
        <v>75</v>
      </c>
      <c r="F6" s="9" t="s">
        <v>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5882-BCE5-4D6A-B180-D90DB37C658F}">
  <dimension ref="A6:E11"/>
  <sheetViews>
    <sheetView workbookViewId="0">
      <selection activeCell="C8" sqref="C8"/>
    </sheetView>
  </sheetViews>
  <sheetFormatPr defaultRowHeight="14.4" x14ac:dyDescent="0.3"/>
  <cols>
    <col min="1" max="1" width="37.5546875" bestFit="1" customWidth="1"/>
    <col min="2" max="5" width="8.88671875" style="1"/>
  </cols>
  <sheetData>
    <row r="6" spans="1:5" x14ac:dyDescent="0.3">
      <c r="A6" s="5" t="s">
        <v>0</v>
      </c>
      <c r="B6" s="7" t="s">
        <v>1</v>
      </c>
      <c r="C6" s="7" t="s">
        <v>261</v>
      </c>
      <c r="D6" s="11" t="s">
        <v>75</v>
      </c>
      <c r="E6" s="11" t="s">
        <v>76</v>
      </c>
    </row>
    <row r="7" spans="1:5" x14ac:dyDescent="0.3">
      <c r="A7" t="s">
        <v>51</v>
      </c>
      <c r="B7" s="1" t="s">
        <v>56</v>
      </c>
      <c r="C7" s="1">
        <v>4</v>
      </c>
      <c r="D7" s="1" t="s">
        <v>106</v>
      </c>
      <c r="E7" s="1">
        <v>0</v>
      </c>
    </row>
    <row r="8" spans="1:5" x14ac:dyDescent="0.3">
      <c r="A8" t="s">
        <v>52</v>
      </c>
      <c r="B8" s="1" t="s">
        <v>57</v>
      </c>
      <c r="C8" s="1">
        <v>4</v>
      </c>
      <c r="D8" s="1" t="s">
        <v>106</v>
      </c>
      <c r="E8" s="1">
        <v>1</v>
      </c>
    </row>
    <row r="9" spans="1:5" x14ac:dyDescent="0.3">
      <c r="A9" t="s">
        <v>53</v>
      </c>
      <c r="B9" s="1" t="s">
        <v>58</v>
      </c>
      <c r="C9" s="1">
        <v>4</v>
      </c>
      <c r="D9" s="1" t="s">
        <v>106</v>
      </c>
      <c r="E9" s="1">
        <v>2</v>
      </c>
    </row>
    <row r="10" spans="1:5" x14ac:dyDescent="0.3">
      <c r="A10" t="s">
        <v>54</v>
      </c>
      <c r="B10" s="1" t="s">
        <v>59</v>
      </c>
      <c r="C10" s="1">
        <v>4</v>
      </c>
      <c r="D10" s="1" t="s">
        <v>106</v>
      </c>
      <c r="E10" s="1">
        <v>3</v>
      </c>
    </row>
    <row r="11" spans="1:5" x14ac:dyDescent="0.3">
      <c r="A11" t="s">
        <v>55</v>
      </c>
      <c r="B11" s="1" t="s">
        <v>60</v>
      </c>
      <c r="C11" s="1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52E4-C523-40D2-BE3A-3B995C6F7DDA}">
  <dimension ref="A6:B30"/>
  <sheetViews>
    <sheetView topLeftCell="A7" zoomScale="115" zoomScaleNormal="115" workbookViewId="0">
      <selection activeCell="B11" sqref="B11"/>
    </sheetView>
  </sheetViews>
  <sheetFormatPr defaultRowHeight="14.4" x14ac:dyDescent="0.3"/>
  <cols>
    <col min="1" max="1" width="19.6640625" bestFit="1" customWidth="1"/>
    <col min="2" max="2" width="57.44140625" style="3" customWidth="1"/>
  </cols>
  <sheetData>
    <row r="6" spans="1:2" x14ac:dyDescent="0.3">
      <c r="A6" s="5" t="s">
        <v>3</v>
      </c>
      <c r="B6" s="6" t="s">
        <v>4</v>
      </c>
    </row>
    <row r="7" spans="1:2" x14ac:dyDescent="0.3">
      <c r="A7" t="s">
        <v>5</v>
      </c>
      <c r="B7" s="3" t="s">
        <v>6</v>
      </c>
    </row>
    <row r="8" spans="1:2" x14ac:dyDescent="0.3">
      <c r="A8" t="s">
        <v>7</v>
      </c>
      <c r="B8" s="3" t="s">
        <v>8</v>
      </c>
    </row>
    <row r="9" spans="1:2" x14ac:dyDescent="0.3">
      <c r="A9" t="s">
        <v>35</v>
      </c>
      <c r="B9" s="3" t="s">
        <v>9</v>
      </c>
    </row>
    <row r="10" spans="1:2" x14ac:dyDescent="0.3">
      <c r="A10" t="s">
        <v>10</v>
      </c>
      <c r="B10" s="3" t="s">
        <v>307</v>
      </c>
    </row>
    <row r="11" spans="1:2" ht="57.6" x14ac:dyDescent="0.3">
      <c r="A11" t="s">
        <v>11</v>
      </c>
      <c r="B11" s="4" t="s">
        <v>12</v>
      </c>
    </row>
    <row r="12" spans="1:2" x14ac:dyDescent="0.3">
      <c r="A12" s="5" t="s">
        <v>13</v>
      </c>
      <c r="B12" s="3" t="s">
        <v>14</v>
      </c>
    </row>
    <row r="13" spans="1:2" x14ac:dyDescent="0.3">
      <c r="A13" s="5" t="s">
        <v>15</v>
      </c>
    </row>
    <row r="14" spans="1:2" x14ac:dyDescent="0.3">
      <c r="A14" s="5" t="s">
        <v>16</v>
      </c>
    </row>
    <row r="15" spans="1:2" x14ac:dyDescent="0.3">
      <c r="A15" s="5" t="s">
        <v>17</v>
      </c>
      <c r="B15" s="3" t="s">
        <v>18</v>
      </c>
    </row>
    <row r="16" spans="1:2" x14ac:dyDescent="0.3">
      <c r="A16" s="5" t="s">
        <v>19</v>
      </c>
      <c r="B16" s="3" t="s">
        <v>20</v>
      </c>
    </row>
    <row r="17" spans="1:2" x14ac:dyDescent="0.3">
      <c r="A17" s="5" t="s">
        <v>21</v>
      </c>
      <c r="B17" s="3">
        <v>-20.863805555555555</v>
      </c>
    </row>
    <row r="18" spans="1:2" x14ac:dyDescent="0.3">
      <c r="A18" s="5" t="s">
        <v>22</v>
      </c>
      <c r="B18" s="3">
        <v>-48.792527777777778</v>
      </c>
    </row>
    <row r="19" spans="1:2" x14ac:dyDescent="0.3">
      <c r="A19" s="5" t="s">
        <v>23</v>
      </c>
      <c r="B19" s="3" t="s">
        <v>24</v>
      </c>
    </row>
    <row r="20" spans="1:2" x14ac:dyDescent="0.3">
      <c r="A20" t="s">
        <v>25</v>
      </c>
      <c r="B20" s="3" t="s">
        <v>26</v>
      </c>
    </row>
    <row r="21" spans="1:2" x14ac:dyDescent="0.3">
      <c r="A21" t="s">
        <v>29</v>
      </c>
      <c r="B21" s="3">
        <v>5</v>
      </c>
    </row>
    <row r="22" spans="1:2" x14ac:dyDescent="0.3">
      <c r="A22" t="s">
        <v>30</v>
      </c>
      <c r="B22" s="3">
        <v>4</v>
      </c>
    </row>
    <row r="23" spans="1:2" x14ac:dyDescent="0.3">
      <c r="A23" t="s">
        <v>31</v>
      </c>
      <c r="B23" s="3" t="s">
        <v>27</v>
      </c>
    </row>
    <row r="24" spans="1:2" x14ac:dyDescent="0.3">
      <c r="A24" t="s">
        <v>32</v>
      </c>
      <c r="B24" s="3">
        <v>48.75</v>
      </c>
    </row>
    <row r="25" spans="1:2" x14ac:dyDescent="0.3">
      <c r="A25" t="s">
        <v>33</v>
      </c>
      <c r="B25" s="3" t="s">
        <v>28</v>
      </c>
    </row>
    <row r="26" spans="1:2" x14ac:dyDescent="0.3">
      <c r="A26" t="s">
        <v>34</v>
      </c>
      <c r="B26" s="3">
        <v>16.25</v>
      </c>
    </row>
    <row r="27" spans="1:2" x14ac:dyDescent="0.3">
      <c r="A27" t="s">
        <v>243</v>
      </c>
      <c r="B27" s="3" t="str">
        <f ca="1">TEXT(TODAY(),"DD-MMMM-AAAA")</f>
        <v>01-novembro-2021</v>
      </c>
    </row>
    <row r="28" spans="1:2" x14ac:dyDescent="0.3">
      <c r="A28" t="s">
        <v>245</v>
      </c>
      <c r="B28" s="3" t="str">
        <f ca="1">TEXT(TODAY(),"DD-MMMM-AAAA")</f>
        <v>01-novembro-2021</v>
      </c>
    </row>
    <row r="29" spans="1:2" x14ac:dyDescent="0.3">
      <c r="A29" t="s">
        <v>244</v>
      </c>
      <c r="B29" s="32" t="str">
        <f>TEXT(MAX(cronograma!F7:F172)+14,"DD-MMMM-AAAA")</f>
        <v>24-setembro-2020</v>
      </c>
    </row>
    <row r="30" spans="1:2" x14ac:dyDescent="0.3">
      <c r="A30" t="s">
        <v>250</v>
      </c>
      <c r="B30" s="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AFE9-FD89-4DC2-AA31-7081E8F75C06}">
  <dimension ref="A6:F7"/>
  <sheetViews>
    <sheetView zoomScale="115" zoomScaleNormal="115" workbookViewId="0">
      <selection sqref="A1:XFD6"/>
    </sheetView>
  </sheetViews>
  <sheetFormatPr defaultRowHeight="14.4" x14ac:dyDescent="0.3"/>
  <cols>
    <col min="1" max="1" width="12.5546875" bestFit="1" customWidth="1"/>
    <col min="2" max="2" width="24" bestFit="1" customWidth="1"/>
    <col min="3" max="3" width="11.109375" bestFit="1" customWidth="1"/>
    <col min="4" max="4" width="9.21875" bestFit="1" customWidth="1"/>
    <col min="5" max="5" width="12" bestFit="1" customWidth="1"/>
    <col min="6" max="6" width="19.88671875" bestFit="1" customWidth="1"/>
  </cols>
  <sheetData>
    <row r="6" spans="1:6" x14ac:dyDescent="0.3">
      <c r="A6" s="5" t="s">
        <v>36</v>
      </c>
      <c r="B6" s="5" t="s">
        <v>37</v>
      </c>
      <c r="C6" s="5" t="s">
        <v>38</v>
      </c>
      <c r="D6" s="5" t="s">
        <v>39</v>
      </c>
      <c r="E6" s="5" t="s">
        <v>40</v>
      </c>
      <c r="F6" s="5" t="s">
        <v>46</v>
      </c>
    </row>
    <row r="7" spans="1:6" x14ac:dyDescent="0.3">
      <c r="A7" t="s">
        <v>41</v>
      </c>
      <c r="B7" t="s">
        <v>42</v>
      </c>
      <c r="D7" t="s">
        <v>43</v>
      </c>
      <c r="E7" t="s">
        <v>44</v>
      </c>
      <c r="F7" t="s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1E0C-2315-47FA-8E47-83497BE00168}">
  <dimension ref="A6:C7"/>
  <sheetViews>
    <sheetView zoomScale="115" zoomScaleNormal="115" workbookViewId="0"/>
  </sheetViews>
  <sheetFormatPr defaultRowHeight="14.4" x14ac:dyDescent="0.3"/>
  <cols>
    <col min="1" max="1" width="12.5546875" bestFit="1" customWidth="1"/>
    <col min="2" max="2" width="27.5546875" bestFit="1" customWidth="1"/>
    <col min="3" max="3" width="53.44140625" bestFit="1" customWidth="1"/>
  </cols>
  <sheetData>
    <row r="6" spans="1:3" x14ac:dyDescent="0.3">
      <c r="A6" s="5" t="s">
        <v>36</v>
      </c>
      <c r="B6" s="5" t="s">
        <v>37</v>
      </c>
      <c r="C6" s="5" t="s">
        <v>47</v>
      </c>
    </row>
    <row r="7" spans="1:3" x14ac:dyDescent="0.3">
      <c r="A7" t="s">
        <v>48</v>
      </c>
      <c r="B7" t="s">
        <v>49</v>
      </c>
      <c r="C7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FF78-D87A-4666-8720-FF2F5A1166CA}">
  <dimension ref="A6:M7"/>
  <sheetViews>
    <sheetView workbookViewId="0">
      <selection activeCell="A6" sqref="A6:K6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3" width="28.77734375" bestFit="1" customWidth="1"/>
    <col min="4" max="4" width="4.6640625" bestFit="1" customWidth="1"/>
    <col min="5" max="5" width="6.109375" bestFit="1" customWidth="1"/>
    <col min="6" max="6" width="27.44140625" customWidth="1"/>
    <col min="7" max="7" width="12.44140625" bestFit="1" customWidth="1"/>
    <col min="8" max="8" width="10.6640625" bestFit="1" customWidth="1"/>
    <col min="9" max="9" width="12.88671875" bestFit="1" customWidth="1"/>
    <col min="10" max="10" width="13.88671875" bestFit="1" customWidth="1"/>
    <col min="11" max="11" width="14.21875" bestFit="1" customWidth="1"/>
    <col min="12" max="12" width="9.109375" bestFit="1" customWidth="1"/>
    <col min="13" max="13" width="9.77734375" bestFit="1" customWidth="1"/>
  </cols>
  <sheetData>
    <row r="6" spans="1:13" s="10" customFormat="1" ht="28.8" x14ac:dyDescent="0.3">
      <c r="A6" s="8" t="s">
        <v>73</v>
      </c>
      <c r="B6" s="9" t="s">
        <v>61</v>
      </c>
      <c r="C6" s="9" t="s">
        <v>62</v>
      </c>
      <c r="D6" s="9" t="s">
        <v>63</v>
      </c>
      <c r="E6" s="9" t="s">
        <v>64</v>
      </c>
      <c r="F6" s="9" t="s">
        <v>65</v>
      </c>
      <c r="G6" s="9" t="s">
        <v>66</v>
      </c>
      <c r="H6" s="9" t="s">
        <v>70</v>
      </c>
      <c r="I6" s="9" t="s">
        <v>69</v>
      </c>
      <c r="J6" s="9" t="s">
        <v>67</v>
      </c>
      <c r="K6" s="9" t="s">
        <v>68</v>
      </c>
      <c r="L6" s="9" t="s">
        <v>71</v>
      </c>
      <c r="M6" s="9" t="s">
        <v>72</v>
      </c>
    </row>
    <row r="7" spans="1:13" x14ac:dyDescent="0.3">
      <c r="A7" t="s">
        <v>246</v>
      </c>
      <c r="B7" t="s">
        <v>248</v>
      </c>
      <c r="C7" t="s">
        <v>247</v>
      </c>
      <c r="D7" t="s">
        <v>249</v>
      </c>
      <c r="E7" t="s">
        <v>249</v>
      </c>
      <c r="F7" t="s">
        <v>249</v>
      </c>
      <c r="G7" t="s">
        <v>249</v>
      </c>
      <c r="H7" t="s">
        <v>249</v>
      </c>
      <c r="I7" t="s">
        <v>249</v>
      </c>
      <c r="J7" t="s">
        <v>249</v>
      </c>
      <c r="K7" t="s">
        <v>249</v>
      </c>
      <c r="L7" t="s">
        <v>249</v>
      </c>
      <c r="M7" t="s">
        <v>249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A169-A090-482E-B2D7-C42A9872BFAC}">
  <dimension ref="A6:Q14"/>
  <sheetViews>
    <sheetView workbookViewId="0">
      <selection activeCell="C8" sqref="C8"/>
    </sheetView>
  </sheetViews>
  <sheetFormatPr defaultRowHeight="14.4" x14ac:dyDescent="0.3"/>
  <cols>
    <col min="1" max="1" width="4.21875" bestFit="1" customWidth="1"/>
    <col min="2" max="2" width="27.5546875" bestFit="1" customWidth="1"/>
    <col min="3" max="3" width="14.33203125" bestFit="1" customWidth="1"/>
    <col min="4" max="4" width="19.109375" bestFit="1" customWidth="1"/>
    <col min="5" max="5" width="27.44140625" customWidth="1"/>
    <col min="6" max="6" width="10.6640625" bestFit="1" customWidth="1"/>
    <col min="7" max="7" width="12.44140625" bestFit="1" customWidth="1"/>
    <col min="8" max="8" width="13.88671875" bestFit="1" customWidth="1"/>
    <col min="9" max="9" width="14.21875" bestFit="1" customWidth="1"/>
    <col min="10" max="10" width="7.88671875" style="1" bestFit="1" customWidth="1"/>
    <col min="11" max="11" width="10.21875" style="1" bestFit="1" customWidth="1"/>
    <col min="12" max="12" width="9.109375" style="1" bestFit="1" customWidth="1"/>
    <col min="13" max="13" width="9.77734375" style="1" bestFit="1" customWidth="1"/>
    <col min="14" max="17" width="8.88671875" style="1"/>
  </cols>
  <sheetData>
    <row r="6" spans="1:17" s="10" customFormat="1" ht="28.8" x14ac:dyDescent="0.3">
      <c r="A6" s="9" t="s">
        <v>77</v>
      </c>
      <c r="B6" s="9" t="s">
        <v>0</v>
      </c>
      <c r="C6" s="9" t="s">
        <v>78</v>
      </c>
      <c r="D6" s="9" t="s">
        <v>251</v>
      </c>
      <c r="E6" s="9" t="s">
        <v>66</v>
      </c>
      <c r="F6" s="9" t="s">
        <v>70</v>
      </c>
      <c r="G6" s="9" t="s">
        <v>76</v>
      </c>
      <c r="H6" s="9" t="s">
        <v>79</v>
      </c>
      <c r="I6" s="9" t="s">
        <v>80</v>
      </c>
      <c r="J6" s="12" t="s">
        <v>252</v>
      </c>
      <c r="K6" s="12" t="s">
        <v>253</v>
      </c>
      <c r="L6" s="12" t="s">
        <v>81</v>
      </c>
      <c r="M6" s="12" t="s">
        <v>82</v>
      </c>
      <c r="N6" s="12" t="s">
        <v>83</v>
      </c>
      <c r="O6" s="12" t="s">
        <v>84</v>
      </c>
      <c r="P6" s="12" t="s">
        <v>85</v>
      </c>
      <c r="Q6" s="12" t="s">
        <v>86</v>
      </c>
    </row>
    <row r="7" spans="1:17" x14ac:dyDescent="0.3">
      <c r="A7" t="s">
        <v>56</v>
      </c>
      <c r="B7" t="str">
        <f>_xlfn.CONCAT(A7,". Testemunha (",C7,")")</f>
        <v>T1. Testemunha (Sem tratamento)</v>
      </c>
      <c r="C7" t="s">
        <v>87</v>
      </c>
    </row>
    <row r="8" spans="1:17" x14ac:dyDescent="0.3">
      <c r="A8" t="s">
        <v>57</v>
      </c>
      <c r="B8" t="str">
        <f>_xlfn.CONCAT(A8,". ",C8," (",G8,H8,")")</f>
        <v>T2. Recop (180g/100L)</v>
      </c>
      <c r="C8" t="s">
        <v>88</v>
      </c>
      <c r="D8" t="s">
        <v>90</v>
      </c>
      <c r="E8" t="s">
        <v>91</v>
      </c>
      <c r="F8" t="s">
        <v>89</v>
      </c>
      <c r="G8">
        <v>180</v>
      </c>
      <c r="H8" t="s">
        <v>92</v>
      </c>
      <c r="I8" t="s">
        <v>93</v>
      </c>
      <c r="J8" s="1">
        <f>metod.apl!$C$16</f>
        <v>50</v>
      </c>
      <c r="K8" s="1" t="s">
        <v>94</v>
      </c>
      <c r="L8" s="1">
        <v>126</v>
      </c>
      <c r="M8" s="1">
        <v>126</v>
      </c>
      <c r="N8" s="1">
        <v>126</v>
      </c>
      <c r="O8" s="1">
        <v>126</v>
      </c>
      <c r="P8" s="1">
        <v>126</v>
      </c>
      <c r="Q8" s="1">
        <v>126</v>
      </c>
    </row>
    <row r="9" spans="1:17" x14ac:dyDescent="0.3">
      <c r="A9" t="s">
        <v>58</v>
      </c>
      <c r="B9" t="str">
        <f t="shared" ref="B9:B14" si="0">_xlfn.CONCAT(A9,". ",C9," (",G9,H9,")")</f>
        <v>T3. Recop (125g/100L)</v>
      </c>
      <c r="C9" t="s">
        <v>88</v>
      </c>
      <c r="D9" t="s">
        <v>90</v>
      </c>
      <c r="E9" t="s">
        <v>91</v>
      </c>
      <c r="F9" t="s">
        <v>89</v>
      </c>
      <c r="G9">
        <v>125</v>
      </c>
      <c r="H9" t="s">
        <v>92</v>
      </c>
      <c r="I9" t="s">
        <v>93</v>
      </c>
      <c r="J9" s="1">
        <f>metod.apl!$C$16</f>
        <v>50</v>
      </c>
      <c r="K9" s="1" t="s">
        <v>94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  <c r="Q9" s="1">
        <v>87.5</v>
      </c>
    </row>
    <row r="10" spans="1:17" x14ac:dyDescent="0.3">
      <c r="A10" t="s">
        <v>59</v>
      </c>
      <c r="B10" t="str">
        <f t="shared" si="0"/>
        <v>T4. Curative (50g/100L)</v>
      </c>
      <c r="C10" t="s">
        <v>95</v>
      </c>
      <c r="D10" t="s">
        <v>97</v>
      </c>
      <c r="F10" t="s">
        <v>96</v>
      </c>
      <c r="G10">
        <v>50</v>
      </c>
      <c r="H10" t="s">
        <v>92</v>
      </c>
      <c r="I10" t="s">
        <v>93</v>
      </c>
      <c r="J10" s="1">
        <f>metod.apl!$C$16</f>
        <v>50</v>
      </c>
      <c r="K10" s="1" t="s">
        <v>94</v>
      </c>
      <c r="L10" s="1">
        <v>35</v>
      </c>
      <c r="M10" s="1">
        <v>35</v>
      </c>
      <c r="N10" s="1">
        <v>35</v>
      </c>
      <c r="O10" s="1">
        <v>35</v>
      </c>
      <c r="P10" s="1">
        <v>35</v>
      </c>
      <c r="Q10" s="1">
        <v>35</v>
      </c>
    </row>
    <row r="11" spans="1:17" x14ac:dyDescent="0.3">
      <c r="A11" t="s">
        <v>60</v>
      </c>
      <c r="B11" t="str">
        <f t="shared" si="0"/>
        <v>T5. Recop (125g/100L)</v>
      </c>
      <c r="C11" t="s">
        <v>88</v>
      </c>
      <c r="D11" t="s">
        <v>90</v>
      </c>
      <c r="E11" t="s">
        <v>91</v>
      </c>
      <c r="F11" t="s">
        <v>89</v>
      </c>
      <c r="G11">
        <v>125</v>
      </c>
      <c r="H11" t="s">
        <v>92</v>
      </c>
      <c r="I11" t="s">
        <v>93</v>
      </c>
      <c r="J11" s="1">
        <f>metod.apl!$C$16</f>
        <v>50</v>
      </c>
      <c r="K11" s="1" t="s">
        <v>94</v>
      </c>
      <c r="L11" s="1">
        <v>87.5</v>
      </c>
      <c r="M11" s="1">
        <v>87.5</v>
      </c>
      <c r="N11" s="1">
        <v>87.5</v>
      </c>
      <c r="O11" s="1">
        <v>87.5</v>
      </c>
      <c r="P11" s="1">
        <v>87.5</v>
      </c>
      <c r="Q11" s="1">
        <v>87.5</v>
      </c>
    </row>
    <row r="12" spans="1:17" x14ac:dyDescent="0.3">
      <c r="A12" t="s">
        <v>311</v>
      </c>
      <c r="B12" t="str">
        <f t="shared" si="0"/>
        <v>T6. Curative (25g/100L)</v>
      </c>
      <c r="C12" t="s">
        <v>95</v>
      </c>
      <c r="D12" t="s">
        <v>97</v>
      </c>
      <c r="F12" t="s">
        <v>96</v>
      </c>
      <c r="G12">
        <v>25</v>
      </c>
      <c r="H12" t="s">
        <v>92</v>
      </c>
      <c r="I12" t="s">
        <v>93</v>
      </c>
      <c r="J12" s="1">
        <f>metod.apl!$C$16</f>
        <v>50</v>
      </c>
      <c r="K12" s="1" t="s">
        <v>94</v>
      </c>
      <c r="L12" s="1">
        <v>17.5</v>
      </c>
      <c r="M12" s="1">
        <v>17.5</v>
      </c>
      <c r="N12" s="1">
        <v>17.5</v>
      </c>
      <c r="O12" s="1">
        <v>17.5</v>
      </c>
      <c r="P12" s="1">
        <v>17.5</v>
      </c>
      <c r="Q12" s="1">
        <v>17.5</v>
      </c>
    </row>
    <row r="13" spans="1:17" x14ac:dyDescent="0.3">
      <c r="A13" t="s">
        <v>312</v>
      </c>
      <c r="B13" t="str">
        <f t="shared" si="0"/>
        <v>T7. Recop (180g/100L)</v>
      </c>
      <c r="C13" t="s">
        <v>88</v>
      </c>
      <c r="D13" t="s">
        <v>90</v>
      </c>
      <c r="E13" t="s">
        <v>91</v>
      </c>
      <c r="F13" t="s">
        <v>89</v>
      </c>
      <c r="G13">
        <v>180</v>
      </c>
      <c r="H13" t="s">
        <v>92</v>
      </c>
      <c r="I13" t="s">
        <v>93</v>
      </c>
      <c r="J13" s="1">
        <f>metod.apl!$C$16</f>
        <v>50</v>
      </c>
      <c r="K13" s="1" t="s">
        <v>94</v>
      </c>
      <c r="L13" s="1">
        <v>126</v>
      </c>
      <c r="M13" s="1">
        <v>126</v>
      </c>
      <c r="N13" s="1">
        <v>126</v>
      </c>
      <c r="O13" s="1">
        <v>126</v>
      </c>
      <c r="P13" s="1">
        <v>126</v>
      </c>
      <c r="Q13" s="1">
        <v>126</v>
      </c>
    </row>
    <row r="14" spans="1:17" x14ac:dyDescent="0.3">
      <c r="A14" t="s">
        <v>313</v>
      </c>
      <c r="B14" t="str">
        <f t="shared" si="0"/>
        <v>T8. Curative (50g/100L)</v>
      </c>
      <c r="C14" t="s">
        <v>95</v>
      </c>
      <c r="D14" t="s">
        <v>97</v>
      </c>
      <c r="F14" t="s">
        <v>96</v>
      </c>
      <c r="G14">
        <v>50</v>
      </c>
      <c r="H14" t="s">
        <v>92</v>
      </c>
      <c r="I14" t="s">
        <v>93</v>
      </c>
      <c r="J14" s="1">
        <f>metod.apl!$C$16</f>
        <v>50</v>
      </c>
      <c r="K14" s="1" t="s">
        <v>94</v>
      </c>
      <c r="L14" s="1">
        <v>35</v>
      </c>
      <c r="M14" s="1">
        <v>35</v>
      </c>
      <c r="N14" s="1">
        <v>35</v>
      </c>
      <c r="O14" s="1">
        <v>35</v>
      </c>
      <c r="P14" s="1">
        <v>35</v>
      </c>
      <c r="Q14" s="1">
        <v>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AF4-00D0-434D-8666-37EF86DA04C4}">
  <dimension ref="A6:A13"/>
  <sheetViews>
    <sheetView workbookViewId="0"/>
  </sheetViews>
  <sheetFormatPr defaultRowHeight="14.4" x14ac:dyDescent="0.3"/>
  <cols>
    <col min="1" max="1" width="66.6640625" customWidth="1"/>
  </cols>
  <sheetData>
    <row r="6" spans="1:1" s="10" customFormat="1" x14ac:dyDescent="0.3">
      <c r="A6" s="9" t="s">
        <v>4</v>
      </c>
    </row>
    <row r="7" spans="1:1" x14ac:dyDescent="0.3">
      <c r="A7" t="s">
        <v>98</v>
      </c>
    </row>
    <row r="8" spans="1:1" x14ac:dyDescent="0.3">
      <c r="A8" t="s">
        <v>99</v>
      </c>
    </row>
    <row r="9" spans="1:1" x14ac:dyDescent="0.3">
      <c r="A9" t="s">
        <v>100</v>
      </c>
    </row>
    <row r="10" spans="1:1" x14ac:dyDescent="0.3">
      <c r="A10" t="s">
        <v>101</v>
      </c>
    </row>
    <row r="11" spans="1:1" x14ac:dyDescent="0.3">
      <c r="A11" t="s">
        <v>102</v>
      </c>
    </row>
    <row r="12" spans="1:1" x14ac:dyDescent="0.3">
      <c r="A12" t="s">
        <v>103</v>
      </c>
    </row>
    <row r="13" spans="1:1" x14ac:dyDescent="0.3">
      <c r="A13" t="s">
        <v>104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62AA-73EA-48E5-B530-B052F9837EB5}">
  <dimension ref="A6:C27"/>
  <sheetViews>
    <sheetView workbookViewId="0">
      <selection activeCell="C17" sqref="C17"/>
    </sheetView>
  </sheetViews>
  <sheetFormatPr defaultRowHeight="14.4" x14ac:dyDescent="0.3"/>
  <cols>
    <col min="1" max="1" width="5.6640625" style="1" bestFit="1" customWidth="1"/>
    <col min="2" max="2" width="27.77734375" bestFit="1" customWidth="1"/>
    <col min="3" max="3" width="27.77734375" style="1" bestFit="1" customWidth="1"/>
  </cols>
  <sheetData>
    <row r="6" spans="1:3" s="10" customFormat="1" x14ac:dyDescent="0.3">
      <c r="A6" s="11" t="s">
        <v>105</v>
      </c>
      <c r="B6" s="9" t="s">
        <v>3</v>
      </c>
      <c r="C6" s="11" t="s">
        <v>4</v>
      </c>
    </row>
    <row r="7" spans="1:3" x14ac:dyDescent="0.3">
      <c r="A7" s="1" t="s">
        <v>106</v>
      </c>
      <c r="B7" t="s">
        <v>107</v>
      </c>
      <c r="C7" s="1" t="s">
        <v>108</v>
      </c>
    </row>
    <row r="8" spans="1:3" x14ac:dyDescent="0.3">
      <c r="A8" s="1" t="s">
        <v>106</v>
      </c>
      <c r="B8" t="s">
        <v>109</v>
      </c>
      <c r="C8" s="1" t="s">
        <v>110</v>
      </c>
    </row>
    <row r="9" spans="1:3" x14ac:dyDescent="0.3">
      <c r="A9" s="1" t="s">
        <v>106</v>
      </c>
      <c r="B9" t="s">
        <v>111</v>
      </c>
      <c r="C9" s="1" t="s">
        <v>112</v>
      </c>
    </row>
    <row r="10" spans="1:3" x14ac:dyDescent="0.3">
      <c r="B10" t="s">
        <v>113</v>
      </c>
      <c r="C10" s="1">
        <v>2</v>
      </c>
    </row>
    <row r="11" spans="1:3" x14ac:dyDescent="0.3">
      <c r="B11" t="s">
        <v>114</v>
      </c>
      <c r="C11" s="1" t="s">
        <v>115</v>
      </c>
    </row>
    <row r="12" spans="1:3" x14ac:dyDescent="0.3">
      <c r="A12" s="1" t="s">
        <v>106</v>
      </c>
      <c r="B12" t="s">
        <v>116</v>
      </c>
      <c r="C12" s="1" t="s">
        <v>117</v>
      </c>
    </row>
    <row r="13" spans="1:3" x14ac:dyDescent="0.3">
      <c r="A13" s="1" t="s">
        <v>106</v>
      </c>
      <c r="B13" t="s">
        <v>118</v>
      </c>
      <c r="C13" s="1">
        <v>2000</v>
      </c>
    </row>
    <row r="14" spans="1:3" x14ac:dyDescent="0.3">
      <c r="A14" s="1" t="s">
        <v>106</v>
      </c>
      <c r="B14" t="s">
        <v>119</v>
      </c>
      <c r="C14" s="1" t="s">
        <v>120</v>
      </c>
    </row>
    <row r="15" spans="1:3" x14ac:dyDescent="0.3">
      <c r="A15" s="1" t="s">
        <v>106</v>
      </c>
      <c r="B15" t="s">
        <v>121</v>
      </c>
      <c r="C15" s="1">
        <f>geral!B24*geral!B22/10000*C13</f>
        <v>39</v>
      </c>
    </row>
    <row r="16" spans="1:3" x14ac:dyDescent="0.3">
      <c r="A16" s="1" t="s">
        <v>106</v>
      </c>
      <c r="B16" t="s">
        <v>122</v>
      </c>
      <c r="C16" s="1">
        <v>50</v>
      </c>
    </row>
    <row r="17" spans="1:3" x14ac:dyDescent="0.3">
      <c r="B17" t="s">
        <v>123</v>
      </c>
      <c r="C17" s="1">
        <v>2</v>
      </c>
    </row>
    <row r="18" spans="1:3" x14ac:dyDescent="0.3">
      <c r="A18" s="1" t="s">
        <v>106</v>
      </c>
      <c r="B18" t="s">
        <v>124</v>
      </c>
      <c r="C18" s="1">
        <v>40</v>
      </c>
    </row>
    <row r="19" spans="1:3" x14ac:dyDescent="0.3">
      <c r="A19" s="1" t="s">
        <v>106</v>
      </c>
      <c r="B19" t="s">
        <v>125</v>
      </c>
      <c r="C19" s="1" t="s">
        <v>126</v>
      </c>
    </row>
    <row r="20" spans="1:3" x14ac:dyDescent="0.3">
      <c r="B20" t="s">
        <v>127</v>
      </c>
      <c r="C20" s="1">
        <v>2</v>
      </c>
    </row>
    <row r="21" spans="1:3" x14ac:dyDescent="0.3">
      <c r="B21" t="s">
        <v>128</v>
      </c>
      <c r="C21" s="1" t="s">
        <v>129</v>
      </c>
    </row>
    <row r="22" spans="1:3" x14ac:dyDescent="0.3">
      <c r="B22" t="s">
        <v>130</v>
      </c>
      <c r="C22" s="1">
        <v>50</v>
      </c>
    </row>
    <row r="23" spans="1:3" x14ac:dyDescent="0.3">
      <c r="B23" t="s">
        <v>131</v>
      </c>
      <c r="C23" s="1" t="s">
        <v>132</v>
      </c>
    </row>
    <row r="24" spans="1:3" x14ac:dyDescent="0.3">
      <c r="A24" s="1" t="s">
        <v>106</v>
      </c>
      <c r="B24" t="s">
        <v>133</v>
      </c>
      <c r="C24" s="1" t="s">
        <v>134</v>
      </c>
    </row>
    <row r="25" spans="1:3" x14ac:dyDescent="0.3">
      <c r="B25" t="s">
        <v>135</v>
      </c>
      <c r="C25" s="1" t="s">
        <v>136</v>
      </c>
    </row>
    <row r="26" spans="1:3" x14ac:dyDescent="0.3">
      <c r="A26" s="1" t="s">
        <v>106</v>
      </c>
      <c r="B26" t="s">
        <v>137</v>
      </c>
      <c r="C26" s="1">
        <v>1</v>
      </c>
    </row>
    <row r="27" spans="1:3" x14ac:dyDescent="0.3">
      <c r="B27" t="s">
        <v>138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menu</vt:lpstr>
      <vt:lpstr>aux</vt:lpstr>
      <vt:lpstr>geral</vt:lpstr>
      <vt:lpstr>cultura</vt:lpstr>
      <vt:lpstr>alvo</vt:lpstr>
      <vt:lpstr>produto</vt:lpstr>
      <vt:lpstr>tratamentos</vt:lpstr>
      <vt:lpstr>coment</vt:lpstr>
      <vt:lpstr>metod.apl</vt:lpstr>
      <vt:lpstr>dados.apl</vt:lpstr>
      <vt:lpstr>metod.avl</vt:lpstr>
      <vt:lpstr>cronograma</vt:lpstr>
      <vt:lpstr>manutencao</vt:lpstr>
      <vt:lpstr>legendas</vt:lpstr>
      <vt:lpstr>discussao</vt:lpstr>
      <vt:lpstr>dados</vt:lpstr>
      <vt:lpstr>dadosDIG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Franco</dc:creator>
  <cp:lastModifiedBy>Danilo Franco</cp:lastModifiedBy>
  <dcterms:created xsi:type="dcterms:W3CDTF">2021-08-07T17:46:40Z</dcterms:created>
  <dcterms:modified xsi:type="dcterms:W3CDTF">2021-11-01T12:56:48Z</dcterms:modified>
</cp:coreProperties>
</file>